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アフィリエイト" sheetId="5" r:id="rId8"/>
    <sheet name="リスティング" sheetId="6" r:id="rId9"/>
    <sheet name="アプリストア" sheetId="7" r:id="rId1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<sst xmlns="http://schemas.openxmlformats.org/spreadsheetml/2006/main" uniqueCount="248">
  <si>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</si>
  <si>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</si>
  <si>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</si>
  <si>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</si>
  <si>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</si>
  <si>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</si>
  <si>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</si>
  <si>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</si>
  <si>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</si>
  <si>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</si>
  <si>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</si>
  <si>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</si>
  <si>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</si>
  <si>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</si>
  <si>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</si>
  <si>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</si>
  <si>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</si>
  <si>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</si>
  <si>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</si>
  <si>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</si>
  <si>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</si>
  <si>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</si>
  <si>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</si>
  <si>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</si>
  <si>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</si>
  <si>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</si>
  <si>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アフィリエイト</t>
  </si>
  <si>
    <t>リスティング</t>
  </si>
  <si>
    <t>アプリストア</t>
  </si>
  <si>
    <t>11月</t>
  </si>
  <si>
    <t>アイメール</t>
  </si>
  <si>
    <t>最終更新日</t>
  </si>
  <si>
    <t>02月29日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</si>
  <si>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</si>
  <si>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</si>
  <si>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</si>
  <si>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</si>
  <si>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</si>
  <si>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</si>
  <si>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</si>
  <si>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</si>
  <si>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</si>
  <si>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</si>
  <si>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</si>
  <si>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</si>
  <si>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</si>
  <si>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</si>
  <si>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</si>
  <si>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</si>
  <si>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</si>
  <si>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</si>
  <si>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</si>
  <si>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</si>
  <si>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</si>
  <si>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</si>
  <si>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</si>
  <si>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</si>
  <si>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</si>
  <si>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</si>
  <si>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</si>
  <si>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</si>
  <si>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</si>
  <si>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</si>
  <si>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</si>
  <si>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</si>
  <si>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sms_w307</t>
  </si>
  <si>
    <t>デリヘル版</t>
  </si>
  <si>
    <t>中高年の出会いの場である○○に危機</t>
  </si>
  <si>
    <t>i38</t>
  </si>
  <si>
    <t>スポニチ関東</t>
  </si>
  <si>
    <t>4C終面全5段</t>
  </si>
  <si>
    <t>sms_w308</t>
  </si>
  <si>
    <t>スポニチ関西</t>
  </si>
  <si>
    <t>sms_w309</t>
  </si>
  <si>
    <t>スポニチ西部</t>
  </si>
  <si>
    <t>sms_w310</t>
  </si>
  <si>
    <t>スポニチ北海道</t>
  </si>
  <si>
    <t>smss2001</t>
  </si>
  <si>
    <t>(空電共通)</t>
  </si>
  <si>
    <t>空電</t>
  </si>
  <si>
    <t>空電(共通)</t>
  </si>
  <si>
    <t>sms_w311</t>
  </si>
  <si>
    <t>サンスポ関東</t>
  </si>
  <si>
    <t>11月17日(日)</t>
  </si>
  <si>
    <t>smss2002</t>
  </si>
  <si>
    <t>sms_w312</t>
  </si>
  <si>
    <t>GOGO(i31)</t>
  </si>
  <si>
    <t>サンスポ関西</t>
  </si>
  <si>
    <t>全5段</t>
  </si>
  <si>
    <t>11月04日(月)</t>
  </si>
  <si>
    <t>smss2003</t>
  </si>
  <si>
    <t>sms_w313</t>
  </si>
  <si>
    <t>黒：記事版</t>
  </si>
  <si>
    <t>(新txt)もう50代の熟女だけど</t>
  </si>
  <si>
    <t>i34</t>
  </si>
  <si>
    <t>11月23日(土)</t>
  </si>
  <si>
    <t>smss2004</t>
  </si>
  <si>
    <t>sms_w314</t>
  </si>
  <si>
    <t>右女３</t>
  </si>
  <si>
    <t>①もう５０代の熟女だけど・・・</t>
  </si>
  <si>
    <t>半2段つかみ20段保証</t>
  </si>
  <si>
    <t>20段保証</t>
  </si>
  <si>
    <t>sms_w315</t>
  </si>
  <si>
    <t>②ユニセックスか！どっちがどっちだかわかんねーよ！</t>
  </si>
  <si>
    <t>sms_w316</t>
  </si>
  <si>
    <t>③求む！５０歳以上の女性と…</t>
  </si>
  <si>
    <t>sms_w317</t>
  </si>
  <si>
    <t>smss2005</t>
  </si>
  <si>
    <t>sms_w318</t>
  </si>
  <si>
    <t>黒：右女３</t>
  </si>
  <si>
    <t>ニッカン北海道</t>
  </si>
  <si>
    <t>半2段つかみ10回以上</t>
  </si>
  <si>
    <t>1～10日</t>
  </si>
  <si>
    <t>sms_w319</t>
  </si>
  <si>
    <t>11～20日</t>
  </si>
  <si>
    <t>sms_w320</t>
  </si>
  <si>
    <t>21～31日</t>
  </si>
  <si>
    <t>smss2006</t>
  </si>
  <si>
    <t>sms_w321</t>
  </si>
  <si>
    <t>11月03日(日)</t>
  </si>
  <si>
    <t>smss2007</t>
  </si>
  <si>
    <t>sms_w322</t>
  </si>
  <si>
    <t>11月01日(金)</t>
  </si>
  <si>
    <t>smss2008</t>
  </si>
  <si>
    <t>sms_w323</t>
  </si>
  <si>
    <t>デイリースポーツ関西</t>
  </si>
  <si>
    <t>11月02日(土)</t>
  </si>
  <si>
    <t>smss2009</t>
  </si>
  <si>
    <t>sms_w324</t>
  </si>
  <si>
    <t>ニッカン関西</t>
  </si>
  <si>
    <t>11月24日(日)</t>
  </si>
  <si>
    <t>smss2010</t>
  </si>
  <si>
    <t>sms_w325</t>
  </si>
  <si>
    <t>九スポ</t>
  </si>
  <si>
    <t>smss2011</t>
  </si>
  <si>
    <t>sms_w326</t>
  </si>
  <si>
    <t>スポーツ報知関東 1回目</t>
  </si>
  <si>
    <t>4C終面雑報</t>
  </si>
  <si>
    <t>smss2012</t>
  </si>
  <si>
    <t>sms_w327</t>
  </si>
  <si>
    <t>ユニセックスか！どっちがどっちだかわかんねーよ！</t>
  </si>
  <si>
    <t>スポーツ報知関東 2回目</t>
  </si>
  <si>
    <t>11月14日(木)</t>
  </si>
  <si>
    <t>smss2013</t>
  </si>
  <si>
    <t>新聞 TOTAL</t>
  </si>
  <si>
    <t>●雑誌 広告</t>
  </si>
  <si>
    <t>sms_a955</t>
  </si>
  <si>
    <t>コアマガジン</t>
  </si>
  <si>
    <t>5P_着エロ画像メイン(加藤あやの)</t>
  </si>
  <si>
    <t>実話BUNKA超タブー</t>
  </si>
  <si>
    <t>1C5P</t>
  </si>
  <si>
    <t>smss1989</t>
  </si>
  <si>
    <t>sms_a956</t>
  </si>
  <si>
    <t>日本ジャーナル出版</t>
  </si>
  <si>
    <t>週刊実話ザ・モンスター</t>
  </si>
  <si>
    <t>11月05日(火)</t>
  </si>
  <si>
    <t>smss1990</t>
  </si>
  <si>
    <t>sms_a958</t>
  </si>
  <si>
    <t>大洋図書</t>
  </si>
  <si>
    <t>2Pスポーツ新聞_v02_アイ(下着)桃瀬さん</t>
  </si>
  <si>
    <t>実話ナックルズGOLD</t>
  </si>
  <si>
    <t>4C2P</t>
  </si>
  <si>
    <t>11月09日(土)</t>
  </si>
  <si>
    <t>smss1992</t>
  </si>
  <si>
    <t>sms_a957</t>
  </si>
  <si>
    <t>2P逆ナンインタビュー版_アイ</t>
  </si>
  <si>
    <t>実話BUNKAタブー</t>
  </si>
  <si>
    <t>11月16日(土)</t>
  </si>
  <si>
    <t>smss1991</t>
  </si>
  <si>
    <t>sms_a959</t>
  </si>
  <si>
    <t>臨増ナックルズDX</t>
  </si>
  <si>
    <t>11月13日(水)</t>
  </si>
  <si>
    <t>smss1993</t>
  </si>
  <si>
    <t>sms_a960</t>
  </si>
  <si>
    <t>ナックルズ極ベスト</t>
  </si>
  <si>
    <t>smss1994</t>
  </si>
  <si>
    <t>sms_a966</t>
  </si>
  <si>
    <t>1P記事_求む！中高年男性版_アイ</t>
  </si>
  <si>
    <t>別冊ラヴァーズ</t>
  </si>
  <si>
    <t>表3　4C1P</t>
  </si>
  <si>
    <t>11月18日(月)</t>
  </si>
  <si>
    <t>smss2000</t>
  </si>
  <si>
    <t>sms_a964</t>
  </si>
  <si>
    <t>週刊実話増刊「実話ザ・タブー」</t>
  </si>
  <si>
    <t>11月27日(水)</t>
  </si>
  <si>
    <t>smss1998</t>
  </si>
  <si>
    <t>sms_a965</t>
  </si>
  <si>
    <t>三和出版</t>
  </si>
  <si>
    <t>実話NEOヴィーナス</t>
  </si>
  <si>
    <t>表4　4C1P</t>
  </si>
  <si>
    <t>11月29日(金)</t>
  </si>
  <si>
    <t>smss1999</t>
  </si>
  <si>
    <t>雑誌 TOTAL</t>
  </si>
  <si>
    <t>●DVD 広告</t>
  </si>
  <si>
    <t>sms_a961</t>
  </si>
  <si>
    <t>DVD漫画まさお</t>
  </si>
  <si>
    <t>A4判、全国書店売、1320円、4c48P、3万部</t>
  </si>
  <si>
    <t>mv20i</t>
  </si>
  <si>
    <t>裏・夜遊び天国!</t>
  </si>
  <si>
    <t>DVD貼付面4C1/3P</t>
  </si>
  <si>
    <t>11月08日(金)</t>
  </si>
  <si>
    <t>smss1995</t>
  </si>
  <si>
    <t>sms_a962</t>
  </si>
  <si>
    <t>DVD4コマ</t>
  </si>
  <si>
    <t>A4判、全国書店売、1320円、4c48P、4万部</t>
  </si>
  <si>
    <t>美女絢爛ハーレム天国</t>
  </si>
  <si>
    <t>DVD袋表4C</t>
  </si>
  <si>
    <t>smss1996</t>
  </si>
  <si>
    <t>sms_a963</t>
  </si>
  <si>
    <t>美美少女限定!MGS動画</t>
  </si>
  <si>
    <t>smss1997</t>
  </si>
  <si>
    <t>DVD TOTAL</t>
  </si>
  <si>
    <t>●アフィリエイト 広告</t>
  </si>
  <si>
    <t>UA</t>
  </si>
  <si>
    <t>AF単価</t>
  </si>
  <si>
    <t>20歳以上</t>
  </si>
  <si>
    <t>dsn214</t>
  </si>
  <si>
    <t>SP</t>
  </si>
  <si>
    <t>i09</t>
  </si>
  <si>
    <t>悪徳サーチパック PC</t>
  </si>
  <si>
    <t>11/1～11/30</t>
  </si>
  <si>
    <t>dsn291</t>
  </si>
  <si>
    <t>MB</t>
  </si>
  <si>
    <t>ドコモ公式SEO</t>
  </si>
  <si>
    <t>frk005</t>
  </si>
  <si>
    <t>frk007</t>
  </si>
  <si>
    <t>KY-LINE＠</t>
  </si>
  <si>
    <t>m_retry</t>
  </si>
  <si>
    <t>Retry</t>
  </si>
  <si>
    <t>エラーユーザーマルチ</t>
  </si>
  <si>
    <t>アフィリエイト TOTAL</t>
  </si>
  <si>
    <t>●リスティング 広告</t>
  </si>
  <si>
    <t>sms_ydn</t>
  </si>
  <si>
    <t>SP/MB</t>
  </si>
  <si>
    <t>yi05</t>
  </si>
  <si>
    <t>YDN</t>
  </si>
  <si>
    <t>sms_yss</t>
  </si>
  <si>
    <t>yi06</t>
  </si>
  <si>
    <t>Yahooスポンサード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</si>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</sst>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8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34</v>
      </c>
      <c r="D6" s="330">
        <v>2970000</v>
      </c>
      <c r="E6" s="79">
        <v>0</v>
      </c>
      <c r="F6" s="79">
        <v>0</v>
      </c>
      <c r="G6" s="79">
        <v>1775</v>
      </c>
      <c r="H6" s="89">
        <v>301</v>
      </c>
      <c r="I6" s="90">
        <v>1</v>
      </c>
      <c r="J6" s="143">
        <f>H6+I6</f>
        <v>302</v>
      </c>
      <c r="K6" s="80">
        <f>IFERROR(J6/G6,"-")</f>
        <v>0.17014084507042</v>
      </c>
      <c r="L6" s="79">
        <v>24</v>
      </c>
      <c r="M6" s="79">
        <v>66</v>
      </c>
      <c r="N6" s="80">
        <f>IFERROR(L6/J6,"-")</f>
        <v>0.079470198675497</v>
      </c>
      <c r="O6" s="81">
        <f>IFERROR(D6/J6,"-")</f>
        <v>9834.4370860927</v>
      </c>
      <c r="P6" s="82">
        <v>47</v>
      </c>
      <c r="Q6" s="80">
        <f>IFERROR(P6/J6,"-")</f>
        <v>0.15562913907285</v>
      </c>
      <c r="R6" s="335">
        <v>3113000</v>
      </c>
      <c r="S6" s="336">
        <f>IFERROR(R6/J6,"-")</f>
        <v>10307.947019868</v>
      </c>
      <c r="T6" s="336">
        <f>IFERROR(R6/P6,"-")</f>
        <v>66234.042553191</v>
      </c>
      <c r="U6" s="330">
        <f>IFERROR(R6-D6,"-")</f>
        <v>143000</v>
      </c>
      <c r="V6" s="83">
        <f>R6/D6</f>
        <v>1.0481481481481</v>
      </c>
      <c r="W6" s="77"/>
      <c r="X6" s="142"/>
    </row>
    <row r="7" spans="1:24">
      <c r="A7" s="78"/>
      <c r="B7" s="84" t="s">
        <v>24</v>
      </c>
      <c r="C7" s="84">
        <v>18</v>
      </c>
      <c r="D7" s="330">
        <v>876000</v>
      </c>
      <c r="E7" s="79">
        <v>0</v>
      </c>
      <c r="F7" s="79">
        <v>0</v>
      </c>
      <c r="G7" s="79">
        <v>590</v>
      </c>
      <c r="H7" s="89">
        <v>164</v>
      </c>
      <c r="I7" s="90">
        <v>0</v>
      </c>
      <c r="J7" s="143">
        <f>H7+I7</f>
        <v>164</v>
      </c>
      <c r="K7" s="80">
        <f>IFERROR(J7/G7,"-")</f>
        <v>0.27796610169492</v>
      </c>
      <c r="L7" s="79">
        <v>9</v>
      </c>
      <c r="M7" s="79">
        <v>35</v>
      </c>
      <c r="N7" s="80">
        <f>IFERROR(L7/J7,"-")</f>
        <v>0.054878048780488</v>
      </c>
      <c r="O7" s="81">
        <f>IFERROR(D7/J7,"-")</f>
        <v>5341.4634146341</v>
      </c>
      <c r="P7" s="82">
        <v>25</v>
      </c>
      <c r="Q7" s="80">
        <f>IFERROR(P7/J7,"-")</f>
        <v>0.15243902439024</v>
      </c>
      <c r="R7" s="335">
        <v>795000</v>
      </c>
      <c r="S7" s="336">
        <f>IFERROR(R7/J7,"-")</f>
        <v>4847.5609756098</v>
      </c>
      <c r="T7" s="336">
        <f>IFERROR(R7/P7,"-")</f>
        <v>31800</v>
      </c>
      <c r="U7" s="330">
        <f>IFERROR(R7-D7,"-")</f>
        <v>-81000</v>
      </c>
      <c r="V7" s="83">
        <f>R7/D7</f>
        <v>0.90753424657534</v>
      </c>
      <c r="W7" s="77"/>
      <c r="X7" s="142"/>
    </row>
    <row r="8" spans="1:24">
      <c r="A8" s="78"/>
      <c r="B8" s="84" t="s">
        <v>25</v>
      </c>
      <c r="C8" s="84">
        <v>6</v>
      </c>
      <c r="D8" s="330">
        <v>270000</v>
      </c>
      <c r="E8" s="79">
        <v>0</v>
      </c>
      <c r="F8" s="79">
        <v>0</v>
      </c>
      <c r="G8" s="79">
        <v>408</v>
      </c>
      <c r="H8" s="89">
        <v>169</v>
      </c>
      <c r="I8" s="90">
        <v>1</v>
      </c>
      <c r="J8" s="143">
        <f>H8+I8</f>
        <v>170</v>
      </c>
      <c r="K8" s="80">
        <f>IFERROR(J8/G8,"-")</f>
        <v>0.41666666666667</v>
      </c>
      <c r="L8" s="79">
        <v>22</v>
      </c>
      <c r="M8" s="79">
        <v>30</v>
      </c>
      <c r="N8" s="80">
        <f>IFERROR(L8/J8,"-")</f>
        <v>0.12941176470588</v>
      </c>
      <c r="O8" s="81">
        <f>IFERROR(D8/J8,"-")</f>
        <v>1588.2352941176</v>
      </c>
      <c r="P8" s="82">
        <v>9</v>
      </c>
      <c r="Q8" s="80">
        <f>IFERROR(P8/J8,"-")</f>
        <v>0.052941176470588</v>
      </c>
      <c r="R8" s="335">
        <v>1779000</v>
      </c>
      <c r="S8" s="336">
        <f>IFERROR(R8/J8,"-")</f>
        <v>10464.705882353</v>
      </c>
      <c r="T8" s="336">
        <f>IFERROR(R8/P8,"-")</f>
        <v>197666.66666667</v>
      </c>
      <c r="U8" s="330">
        <f>IFERROR(R8-D8,"-")</f>
        <v>1509000</v>
      </c>
      <c r="V8" s="83">
        <f>R8/D8</f>
        <v>6.5888888888889</v>
      </c>
      <c r="W8" s="77"/>
      <c r="X8" s="142"/>
    </row>
    <row r="9" spans="1:24">
      <c r="A9" s="78"/>
      <c r="B9" s="84" t="s">
        <v>26</v>
      </c>
      <c r="C9" s="84">
        <v>5</v>
      </c>
      <c r="D9" s="330">
        <v>44600</v>
      </c>
      <c r="E9" s="79">
        <v>0</v>
      </c>
      <c r="F9" s="79">
        <v>0</v>
      </c>
      <c r="G9" s="79">
        <v>1029</v>
      </c>
      <c r="H9" s="89">
        <v>25</v>
      </c>
      <c r="I9" s="90">
        <v>4</v>
      </c>
      <c r="J9" s="143">
        <f>H9+I9</f>
        <v>29</v>
      </c>
      <c r="K9" s="80">
        <f>IFERROR(J9/G9,"-")</f>
        <v>0.028182701652089</v>
      </c>
      <c r="L9" s="79">
        <v>1</v>
      </c>
      <c r="M9" s="79">
        <v>8</v>
      </c>
      <c r="N9" s="80">
        <f>IFERROR(L9/J9,"-")</f>
        <v>0.03448275862069</v>
      </c>
      <c r="O9" s="81">
        <f>IFERROR(D9/J9,"-")</f>
        <v>1537.9310344828</v>
      </c>
      <c r="P9" s="82">
        <v>5</v>
      </c>
      <c r="Q9" s="80">
        <f>IFERROR(P9/J9,"-")</f>
        <v>0.17241379310345</v>
      </c>
      <c r="R9" s="335">
        <v>47000</v>
      </c>
      <c r="S9" s="336">
        <f>IFERROR(R9/J9,"-")</f>
        <v>1620.6896551724</v>
      </c>
      <c r="T9" s="336">
        <f>IFERROR(R9/P9,"-")</f>
        <v>9400</v>
      </c>
      <c r="U9" s="330">
        <f>IFERROR(R9-D9,"-")</f>
        <v>2400</v>
      </c>
      <c r="V9" s="83">
        <f>R9/D9</f>
        <v>1.0538116591928</v>
      </c>
      <c r="W9" s="77"/>
      <c r="X9" s="142"/>
    </row>
    <row r="10" spans="1:24">
      <c r="A10" s="78"/>
      <c r="B10" s="84" t="s">
        <v>27</v>
      </c>
      <c r="C10" s="84">
        <v>2</v>
      </c>
      <c r="D10" s="330">
        <v>0</v>
      </c>
      <c r="E10" s="79">
        <v>0</v>
      </c>
      <c r="F10" s="79">
        <v>0</v>
      </c>
      <c r="G10" s="79">
        <v>760501</v>
      </c>
      <c r="H10" s="89">
        <v>4277</v>
      </c>
      <c r="I10" s="90">
        <v>83</v>
      </c>
      <c r="J10" s="143">
        <f>H10+I10</f>
        <v>4360</v>
      </c>
      <c r="K10" s="80">
        <f>IFERROR(J10/G10,"-")</f>
        <v>0.0057330628099108</v>
      </c>
      <c r="L10" s="79">
        <v>94</v>
      </c>
      <c r="M10" s="79">
        <v>1830</v>
      </c>
      <c r="N10" s="80">
        <f>IFERROR(L10/J10,"-")</f>
        <v>0.021559633027523</v>
      </c>
      <c r="O10" s="81">
        <f>IFERROR(D10/J10,"-")</f>
        <v>0</v>
      </c>
      <c r="P10" s="82">
        <v>426</v>
      </c>
      <c r="Q10" s="80">
        <f>IFERROR(P10/J10,"-")</f>
        <v>0.097706422018349</v>
      </c>
      <c r="R10" s="335">
        <v>16854840</v>
      </c>
      <c r="S10" s="336">
        <f>IFERROR(R10/J10,"-")</f>
        <v>3865.7889908257</v>
      </c>
      <c r="T10" s="336">
        <f>IFERROR(R10/P10,"-")</f>
        <v>39565.352112676</v>
      </c>
      <c r="U10" s="330">
        <f>IFERROR(R10-D10,"-")</f>
        <v>16854840</v>
      </c>
      <c r="V10" s="83" t="str">
        <f>R10/D10</f>
        <v>0</v>
      </c>
      <c r="W10" s="77"/>
      <c r="X10" s="142"/>
    </row>
    <row r="11" spans="1:24">
      <c r="A11" s="78"/>
      <c r="B11" s="84" t="s">
        <v>28</v>
      </c>
      <c r="C11" s="84">
        <v>2</v>
      </c>
      <c r="D11" s="330">
        <v>0</v>
      </c>
      <c r="E11" s="79">
        <v>0</v>
      </c>
      <c r="F11" s="79">
        <v>0</v>
      </c>
      <c r="G11" s="79">
        <v>0</v>
      </c>
      <c r="H11" s="89">
        <v>85</v>
      </c>
      <c r="I11" s="90">
        <v>15</v>
      </c>
      <c r="J11" s="143">
        <f>H11+I11</f>
        <v>100</v>
      </c>
      <c r="K11" s="80" t="str">
        <f>IFERROR(J11/G11,"-")</f>
        <v>-</v>
      </c>
      <c r="L11" s="79">
        <v>0</v>
      </c>
      <c r="M11" s="79">
        <v>29</v>
      </c>
      <c r="N11" s="80">
        <f>IFERROR(L11/J11,"-")</f>
        <v>0</v>
      </c>
      <c r="O11" s="81">
        <f>IFERROR(D11/J11,"-")</f>
        <v>0</v>
      </c>
      <c r="P11" s="82">
        <v>8</v>
      </c>
      <c r="Q11" s="80">
        <f>IFERROR(P11/J11,"-")</f>
        <v>0.08</v>
      </c>
      <c r="R11" s="335">
        <v>55200</v>
      </c>
      <c r="S11" s="336">
        <f>IFERROR(R11/J11,"-")</f>
        <v>552</v>
      </c>
      <c r="T11" s="336">
        <f>IFERROR(R11/P11,"-")</f>
        <v>6900</v>
      </c>
      <c r="U11" s="330">
        <f>IFERROR(R11-D11,"-")</f>
        <v>55200</v>
      </c>
      <c r="V11" s="83" t="str">
        <f>R11/D11</f>
        <v>0</v>
      </c>
      <c r="W11" s="77"/>
      <c r="X11" s="142"/>
    </row>
    <row r="12" spans="1:24">
      <c r="A12" s="30"/>
      <c r="B12" s="85"/>
      <c r="C12" s="85"/>
      <c r="D12" s="331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37"/>
      <c r="S12" s="337"/>
      <c r="T12" s="337"/>
      <c r="U12" s="337"/>
      <c r="V12" s="33"/>
      <c r="W12" s="59"/>
      <c r="X12" s="142"/>
    </row>
    <row r="13" spans="1:24">
      <c r="A13" s="30"/>
      <c r="B13" s="37"/>
      <c r="C13" s="37"/>
      <c r="D13" s="332"/>
      <c r="E13" s="34"/>
      <c r="F13" s="34"/>
      <c r="G13" s="31"/>
      <c r="H13" s="31"/>
      <c r="I13" s="31"/>
      <c r="J13" s="31"/>
      <c r="K13" s="33"/>
      <c r="L13" s="33"/>
      <c r="M13" s="31"/>
      <c r="N13" s="33"/>
      <c r="O13" s="25"/>
      <c r="P13" s="25"/>
      <c r="Q13" s="25"/>
      <c r="R13" s="337"/>
      <c r="S13" s="337"/>
      <c r="T13" s="337"/>
      <c r="U13" s="337"/>
      <c r="V13" s="33"/>
      <c r="W13" s="59"/>
      <c r="X13" s="142"/>
    </row>
    <row r="14" spans="1:24">
      <c r="A14" s="19"/>
      <c r="B14" s="41"/>
      <c r="C14" s="41"/>
      <c r="D14" s="333">
        <f>SUM(D6:D12)</f>
        <v>4160600</v>
      </c>
      <c r="E14" s="41">
        <f>SUM(E6:E12)</f>
        <v>0</v>
      </c>
      <c r="F14" s="41">
        <f>SUM(F6:F12)</f>
        <v>0</v>
      </c>
      <c r="G14" s="41">
        <f>SUM(G6:G12)</f>
        <v>764303</v>
      </c>
      <c r="H14" s="41">
        <f>SUM(H6:H12)</f>
        <v>5021</v>
      </c>
      <c r="I14" s="41">
        <f>SUM(I6:I12)</f>
        <v>104</v>
      </c>
      <c r="J14" s="41">
        <f>SUM(J6:J12)</f>
        <v>5125</v>
      </c>
      <c r="K14" s="42">
        <f>IFERROR(J14/G14,"-")</f>
        <v>0.0067054558205319</v>
      </c>
      <c r="L14" s="76">
        <f>SUM(L6:L12)</f>
        <v>150</v>
      </c>
      <c r="M14" s="76">
        <f>SUM(M6:M12)</f>
        <v>1998</v>
      </c>
      <c r="N14" s="42">
        <f>IFERROR(L14/J14,"-")</f>
        <v>0.029268292682927</v>
      </c>
      <c r="O14" s="43">
        <f>IFERROR(D14/J14,"-")</f>
        <v>811.8243902439</v>
      </c>
      <c r="P14" s="44">
        <f>SUM(P6:P12)</f>
        <v>520</v>
      </c>
      <c r="Q14" s="42">
        <f>IFERROR(P14/J14,"-")</f>
        <v>0.10146341463415</v>
      </c>
      <c r="R14" s="333">
        <f>SUM(R6:R12)</f>
        <v>22644040</v>
      </c>
      <c r="S14" s="333">
        <f>IFERROR(R14/J14,"-")</f>
        <v>4418.3492682927</v>
      </c>
      <c r="T14" s="333">
        <f>IFERROR(P14/P14,"-")</f>
        <v>1</v>
      </c>
      <c r="U14" s="333">
        <f>SUM(U6:U12)</f>
        <v>18483440</v>
      </c>
      <c r="V14" s="45">
        <f>IFERROR(R14/D14,"-")</f>
        <v>5.4424938710763</v>
      </c>
      <c r="W14" s="58"/>
      <c r="X14" s="142"/>
    </row>
    <row r="15" spans="1:24">
      <c r="X15" s="142"/>
    </row>
    <row r="16" spans="1:24">
      <c r="X16" s="142"/>
    </row>
    <row r="17" spans="1:24">
      <c r="X17" s="142"/>
    </row>
    <row r="18" spans="1:24">
      <c r="X18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4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33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34</v>
      </c>
      <c r="CP2" s="273" t="s">
        <v>35</v>
      </c>
      <c r="CQ2" s="261" t="s">
        <v>36</v>
      </c>
      <c r="CR2" s="262"/>
      <c r="CS2" s="263"/>
    </row>
    <row r="3" spans="1:98" customHeight="1" ht="14.25">
      <c r="A3" s="11" t="s">
        <v>37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38</v>
      </c>
      <c r="AE3" s="265"/>
      <c r="AF3" s="265"/>
      <c r="AG3" s="265"/>
      <c r="AH3" s="265"/>
      <c r="AI3" s="265"/>
      <c r="AJ3" s="265"/>
      <c r="AK3" s="265"/>
      <c r="AL3" s="265"/>
      <c r="AM3" s="276" t="s">
        <v>39</v>
      </c>
      <c r="AN3" s="277"/>
      <c r="AO3" s="277"/>
      <c r="AP3" s="277"/>
      <c r="AQ3" s="277"/>
      <c r="AR3" s="277"/>
      <c r="AS3" s="277"/>
      <c r="AT3" s="277"/>
      <c r="AU3" s="278"/>
      <c r="AV3" s="279" t="s">
        <v>40</v>
      </c>
      <c r="AW3" s="280"/>
      <c r="AX3" s="280"/>
      <c r="AY3" s="280"/>
      <c r="AZ3" s="280"/>
      <c r="BA3" s="280"/>
      <c r="BB3" s="280"/>
      <c r="BC3" s="280"/>
      <c r="BD3" s="281"/>
      <c r="BE3" s="282" t="s">
        <v>41</v>
      </c>
      <c r="BF3" s="283"/>
      <c r="BG3" s="283"/>
      <c r="BH3" s="283"/>
      <c r="BI3" s="283"/>
      <c r="BJ3" s="283"/>
      <c r="BK3" s="283"/>
      <c r="BL3" s="283"/>
      <c r="BM3" s="284"/>
      <c r="BN3" s="285" t="s">
        <v>42</v>
      </c>
      <c r="BO3" s="286"/>
      <c r="BP3" s="286"/>
      <c r="BQ3" s="286"/>
      <c r="BR3" s="286"/>
      <c r="BS3" s="286"/>
      <c r="BT3" s="286"/>
      <c r="BU3" s="286"/>
      <c r="BV3" s="287"/>
      <c r="BW3" s="288" t="s">
        <v>43</v>
      </c>
      <c r="BX3" s="289"/>
      <c r="BY3" s="289"/>
      <c r="BZ3" s="289"/>
      <c r="CA3" s="289"/>
      <c r="CB3" s="289"/>
      <c r="CC3" s="289"/>
      <c r="CD3" s="289"/>
      <c r="CE3" s="290"/>
      <c r="CF3" s="291" t="s">
        <v>44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45</v>
      </c>
      <c r="CR3" s="267"/>
      <c r="CS3" s="268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2"/>
      <c r="CP4" s="275"/>
      <c r="CQ4" s="52" t="s">
        <v>63</v>
      </c>
      <c r="CR4" s="52" t="s">
        <v>64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0.65238095238095</v>
      </c>
      <c r="B6" s="347" t="s">
        <v>65</v>
      </c>
      <c r="C6" s="347"/>
      <c r="D6" s="347" t="s">
        <v>66</v>
      </c>
      <c r="E6" s="347" t="s">
        <v>67</v>
      </c>
      <c r="F6" s="347" t="s">
        <v>68</v>
      </c>
      <c r="G6" s="88" t="s">
        <v>69</v>
      </c>
      <c r="H6" s="88" t="s">
        <v>70</v>
      </c>
      <c r="I6" s="88"/>
      <c r="J6" s="330">
        <v>840000</v>
      </c>
      <c r="K6" s="79">
        <v>0</v>
      </c>
      <c r="L6" s="79">
        <v>0</v>
      </c>
      <c r="M6" s="79">
        <v>170</v>
      </c>
      <c r="N6" s="89">
        <v>18</v>
      </c>
      <c r="O6" s="90">
        <v>0</v>
      </c>
      <c r="P6" s="91">
        <f>N6+O6</f>
        <v>18</v>
      </c>
      <c r="Q6" s="80">
        <f>IFERROR(P6/M6,"-")</f>
        <v>0.10588235294118</v>
      </c>
      <c r="R6" s="79">
        <v>1</v>
      </c>
      <c r="S6" s="79">
        <v>7</v>
      </c>
      <c r="T6" s="80">
        <f>IFERROR(R6/(P6),"-")</f>
        <v>0.055555555555556</v>
      </c>
      <c r="U6" s="336">
        <f>IFERROR(J6/SUM(N6:O10),"-")</f>
        <v>9545.4545454545</v>
      </c>
      <c r="V6" s="82">
        <v>2</v>
      </c>
      <c r="W6" s="80">
        <f>IF(P6=0,"-",V6/P6)</f>
        <v>0.11111111111111</v>
      </c>
      <c r="X6" s="335">
        <v>8000</v>
      </c>
      <c r="Y6" s="336">
        <f>IFERROR(X6/P6,"-")</f>
        <v>444.44444444444</v>
      </c>
      <c r="Z6" s="336">
        <f>IFERROR(X6/V6,"-")</f>
        <v>4000</v>
      </c>
      <c r="AA6" s="330">
        <f>SUM(X6:X10)-SUM(J6:J10)</f>
        <v>-292000</v>
      </c>
      <c r="AB6" s="83">
        <f>SUM(X6:X10)/SUM(J6:J10)</f>
        <v>0.65238095238095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2</v>
      </c>
      <c r="AN6" s="99">
        <f>IF(P6=0,"",IF(AM6=0,"",(AM6/P6)))</f>
        <v>0.11111111111111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2</v>
      </c>
      <c r="BF6" s="111">
        <f>IF(P6=0,"",IF(BE6=0,"",(BE6/P6)))</f>
        <v>0.11111111111111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7</v>
      </c>
      <c r="BO6" s="118">
        <f>IF(P6=0,"",IF(BN6=0,"",(BN6/P6)))</f>
        <v>0.38888888888889</v>
      </c>
      <c r="BP6" s="119">
        <v>4</v>
      </c>
      <c r="BQ6" s="120">
        <f>IFERROR(BP6/BN6,"-")</f>
        <v>0.57142857142857</v>
      </c>
      <c r="BR6" s="121">
        <v>451000</v>
      </c>
      <c r="BS6" s="122">
        <f>IFERROR(BR6/BN6,"-")</f>
        <v>64428.571428571</v>
      </c>
      <c r="BT6" s="123">
        <v>3</v>
      </c>
      <c r="BU6" s="123"/>
      <c r="BV6" s="123">
        <v>1</v>
      </c>
      <c r="BW6" s="124">
        <v>5</v>
      </c>
      <c r="BX6" s="125">
        <f>IF(P6=0,"",IF(BW6=0,"",(BW6/P6)))</f>
        <v>0.27777777777778</v>
      </c>
      <c r="BY6" s="126">
        <v>3</v>
      </c>
      <c r="BZ6" s="127">
        <f>IFERROR(BY6/BW6,"-")</f>
        <v>0.6</v>
      </c>
      <c r="CA6" s="128">
        <v>1694000</v>
      </c>
      <c r="CB6" s="129">
        <f>IFERROR(CA6/BW6,"-")</f>
        <v>338800</v>
      </c>
      <c r="CC6" s="130"/>
      <c r="CD6" s="130"/>
      <c r="CE6" s="130">
        <v>3</v>
      </c>
      <c r="CF6" s="131">
        <v>2</v>
      </c>
      <c r="CG6" s="132">
        <f>IF(P6=0,"",IF(CF6=0,"",(CF6/P6)))</f>
        <v>0.11111111111111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2</v>
      </c>
      <c r="CP6" s="139">
        <v>8000</v>
      </c>
      <c r="CQ6" s="139">
        <v>1544000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347" t="s">
        <v>71</v>
      </c>
      <c r="C7" s="347"/>
      <c r="D7" s="347" t="s">
        <v>66</v>
      </c>
      <c r="E7" s="347" t="s">
        <v>67</v>
      </c>
      <c r="F7" s="347" t="s">
        <v>68</v>
      </c>
      <c r="G7" s="88" t="s">
        <v>72</v>
      </c>
      <c r="H7" s="88" t="s">
        <v>70</v>
      </c>
      <c r="I7" s="88"/>
      <c r="J7" s="330"/>
      <c r="K7" s="79">
        <v>0</v>
      </c>
      <c r="L7" s="79">
        <v>0</v>
      </c>
      <c r="M7" s="79">
        <v>160</v>
      </c>
      <c r="N7" s="89">
        <v>18</v>
      </c>
      <c r="O7" s="90">
        <v>0</v>
      </c>
      <c r="P7" s="91">
        <f>N7+O7</f>
        <v>18</v>
      </c>
      <c r="Q7" s="80">
        <f>IFERROR(P7/M7,"-")</f>
        <v>0.1125</v>
      </c>
      <c r="R7" s="79">
        <v>0</v>
      </c>
      <c r="S7" s="79">
        <v>8</v>
      </c>
      <c r="T7" s="80">
        <f>IFERROR(R7/(P7),"-")</f>
        <v>0</v>
      </c>
      <c r="U7" s="336"/>
      <c r="V7" s="82">
        <v>2</v>
      </c>
      <c r="W7" s="80">
        <f>IF(P7=0,"-",V7/P7)</f>
        <v>0.11111111111111</v>
      </c>
      <c r="X7" s="335">
        <v>29000</v>
      </c>
      <c r="Y7" s="336">
        <f>IFERROR(X7/P7,"-")</f>
        <v>1611.1111111111</v>
      </c>
      <c r="Z7" s="336">
        <f>IFERROR(X7/V7,"-")</f>
        <v>14500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</v>
      </c>
      <c r="AN7" s="99">
        <f>IF(P7=0,"",IF(AM7=0,"",(AM7/P7)))</f>
        <v>0.055555555555556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7</v>
      </c>
      <c r="BF7" s="111">
        <f>IF(P7=0,"",IF(BE7=0,"",(BE7/P7)))</f>
        <v>0.38888888888889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6</v>
      </c>
      <c r="BO7" s="118">
        <f>IF(P7=0,"",IF(BN7=0,"",(BN7/P7)))</f>
        <v>0.33333333333333</v>
      </c>
      <c r="BP7" s="119">
        <v>1</v>
      </c>
      <c r="BQ7" s="120">
        <f>IFERROR(BP7/BN7,"-")</f>
        <v>0.16666666666667</v>
      </c>
      <c r="BR7" s="121">
        <v>6000</v>
      </c>
      <c r="BS7" s="122">
        <f>IFERROR(BR7/BN7,"-")</f>
        <v>1000</v>
      </c>
      <c r="BT7" s="123"/>
      <c r="BU7" s="123">
        <v>1</v>
      </c>
      <c r="BV7" s="123"/>
      <c r="BW7" s="124">
        <v>4</v>
      </c>
      <c r="BX7" s="125">
        <f>IF(P7=0,"",IF(BW7=0,"",(BW7/P7)))</f>
        <v>0.22222222222222</v>
      </c>
      <c r="BY7" s="126">
        <v>2</v>
      </c>
      <c r="BZ7" s="127">
        <f>IFERROR(BY7/BW7,"-")</f>
        <v>0.5</v>
      </c>
      <c r="CA7" s="128">
        <v>2049000</v>
      </c>
      <c r="CB7" s="129">
        <f>IFERROR(CA7/BW7,"-")</f>
        <v>512250</v>
      </c>
      <c r="CC7" s="130">
        <v>1</v>
      </c>
      <c r="CD7" s="130"/>
      <c r="CE7" s="130">
        <v>1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2</v>
      </c>
      <c r="CP7" s="139">
        <v>29000</v>
      </c>
      <c r="CQ7" s="139">
        <v>2046000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/>
      <c r="B8" s="347" t="s">
        <v>73</v>
      </c>
      <c r="C8" s="347"/>
      <c r="D8" s="347" t="s">
        <v>66</v>
      </c>
      <c r="E8" s="347" t="s">
        <v>67</v>
      </c>
      <c r="F8" s="347" t="s">
        <v>68</v>
      </c>
      <c r="G8" s="88" t="s">
        <v>74</v>
      </c>
      <c r="H8" s="88" t="s">
        <v>70</v>
      </c>
      <c r="I8" s="88"/>
      <c r="J8" s="330"/>
      <c r="K8" s="79">
        <v>0</v>
      </c>
      <c r="L8" s="79">
        <v>0</v>
      </c>
      <c r="M8" s="79">
        <v>60</v>
      </c>
      <c r="N8" s="89">
        <v>7</v>
      </c>
      <c r="O8" s="90">
        <v>0</v>
      </c>
      <c r="P8" s="91">
        <f>N8+O8</f>
        <v>7</v>
      </c>
      <c r="Q8" s="80">
        <f>IFERROR(P8/M8,"-")</f>
        <v>0.11666666666667</v>
      </c>
      <c r="R8" s="79">
        <v>0</v>
      </c>
      <c r="S8" s="79">
        <v>3</v>
      </c>
      <c r="T8" s="80">
        <f>IFERROR(R8/(P8),"-")</f>
        <v>0</v>
      </c>
      <c r="U8" s="336"/>
      <c r="V8" s="82">
        <v>0</v>
      </c>
      <c r="W8" s="80">
        <f>IF(P8=0,"-",V8/P8)</f>
        <v>0</v>
      </c>
      <c r="X8" s="335">
        <v>0</v>
      </c>
      <c r="Y8" s="336">
        <f>IFERROR(X8/P8,"-")</f>
        <v>0</v>
      </c>
      <c r="Z8" s="336" t="str">
        <f>IFERROR(X8/V8,"-")</f>
        <v>-</v>
      </c>
      <c r="AA8" s="33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>
        <v>1</v>
      </c>
      <c r="AW8" s="105">
        <f>IF(P8=0,"",IF(AV8=0,"",(AV8/P8)))</f>
        <v>0.14285714285714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1</v>
      </c>
      <c r="BF8" s="111">
        <f>IF(P8=0,"",IF(BE8=0,"",(BE8/P8)))</f>
        <v>0.14285714285714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3</v>
      </c>
      <c r="BO8" s="118">
        <f>IF(P8=0,"",IF(BN8=0,"",(BN8/P8)))</f>
        <v>0.42857142857143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2</v>
      </c>
      <c r="BX8" s="125">
        <f>IF(P8=0,"",IF(BW8=0,"",(BW8/P8)))</f>
        <v>0.28571428571429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75</v>
      </c>
      <c r="C9" s="347"/>
      <c r="D9" s="347" t="s">
        <v>66</v>
      </c>
      <c r="E9" s="347" t="s">
        <v>67</v>
      </c>
      <c r="F9" s="347" t="s">
        <v>68</v>
      </c>
      <c r="G9" s="88" t="s">
        <v>76</v>
      </c>
      <c r="H9" s="88" t="s">
        <v>70</v>
      </c>
      <c r="I9" s="88"/>
      <c r="J9" s="330"/>
      <c r="K9" s="79">
        <v>0</v>
      </c>
      <c r="L9" s="79">
        <v>0</v>
      </c>
      <c r="M9" s="79">
        <v>66</v>
      </c>
      <c r="N9" s="89">
        <v>6</v>
      </c>
      <c r="O9" s="90">
        <v>0</v>
      </c>
      <c r="P9" s="91">
        <f>N9+O9</f>
        <v>6</v>
      </c>
      <c r="Q9" s="80">
        <f>IFERROR(P9/M9,"-")</f>
        <v>0.090909090909091</v>
      </c>
      <c r="R9" s="79">
        <v>0</v>
      </c>
      <c r="S9" s="79">
        <v>2</v>
      </c>
      <c r="T9" s="80">
        <f>IFERROR(R9/(P9),"-")</f>
        <v>0</v>
      </c>
      <c r="U9" s="336"/>
      <c r="V9" s="82">
        <v>1</v>
      </c>
      <c r="W9" s="80">
        <f>IF(P9=0,"-",V9/P9)</f>
        <v>0.16666666666667</v>
      </c>
      <c r="X9" s="335">
        <v>44000</v>
      </c>
      <c r="Y9" s="336">
        <f>IFERROR(X9/P9,"-")</f>
        <v>7333.3333333333</v>
      </c>
      <c r="Z9" s="336">
        <f>IFERROR(X9/V9,"-")</f>
        <v>44000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>
        <v>1</v>
      </c>
      <c r="AW9" s="105">
        <f>IF(P9=0,"",IF(AV9=0,"",(AV9/P9)))</f>
        <v>0.16666666666667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1</v>
      </c>
      <c r="BF9" s="111">
        <f>IF(P9=0,"",IF(BE9=0,"",(BE9/P9)))</f>
        <v>0.16666666666667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4</v>
      </c>
      <c r="BO9" s="118">
        <f>IF(P9=0,"",IF(BN9=0,"",(BN9/P9)))</f>
        <v>0.66666666666667</v>
      </c>
      <c r="BP9" s="119">
        <v>2</v>
      </c>
      <c r="BQ9" s="120">
        <f>IFERROR(BP9/BN9,"-")</f>
        <v>0.5</v>
      </c>
      <c r="BR9" s="121">
        <v>49000</v>
      </c>
      <c r="BS9" s="122">
        <f>IFERROR(BR9/BN9,"-")</f>
        <v>12250</v>
      </c>
      <c r="BT9" s="123"/>
      <c r="BU9" s="123"/>
      <c r="BV9" s="123">
        <v>2</v>
      </c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1</v>
      </c>
      <c r="CP9" s="139">
        <v>44000</v>
      </c>
      <c r="CQ9" s="139">
        <v>35000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77</v>
      </c>
      <c r="C10" s="347"/>
      <c r="D10" s="347" t="s">
        <v>78</v>
      </c>
      <c r="E10" s="347" t="s">
        <v>78</v>
      </c>
      <c r="F10" s="347" t="s">
        <v>79</v>
      </c>
      <c r="G10" s="88" t="s">
        <v>80</v>
      </c>
      <c r="H10" s="88"/>
      <c r="I10" s="88"/>
      <c r="J10" s="330"/>
      <c r="K10" s="79">
        <v>0</v>
      </c>
      <c r="L10" s="79">
        <v>0</v>
      </c>
      <c r="M10" s="79">
        <v>89</v>
      </c>
      <c r="N10" s="89">
        <v>39</v>
      </c>
      <c r="O10" s="90">
        <v>0</v>
      </c>
      <c r="P10" s="91">
        <f>N10+O10</f>
        <v>39</v>
      </c>
      <c r="Q10" s="80">
        <f>IFERROR(P10/M10,"-")</f>
        <v>0.43820224719101</v>
      </c>
      <c r="R10" s="79">
        <v>4</v>
      </c>
      <c r="S10" s="79">
        <v>4</v>
      </c>
      <c r="T10" s="80">
        <f>IFERROR(R10/(P10),"-")</f>
        <v>0.1025641025641</v>
      </c>
      <c r="U10" s="336"/>
      <c r="V10" s="82">
        <v>5</v>
      </c>
      <c r="W10" s="80">
        <f>IF(P10=0,"-",V10/P10)</f>
        <v>0.12820512820513</v>
      </c>
      <c r="X10" s="335">
        <v>467000</v>
      </c>
      <c r="Y10" s="336">
        <f>IFERROR(X10/P10,"-")</f>
        <v>11974.358974359</v>
      </c>
      <c r="Z10" s="336">
        <f>IFERROR(X10/V10,"-")</f>
        <v>93400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6</v>
      </c>
      <c r="BF10" s="111">
        <f>IF(P10=0,"",IF(BE10=0,"",(BE10/P10)))</f>
        <v>0.15384615384615</v>
      </c>
      <c r="BG10" s="110">
        <v>1</v>
      </c>
      <c r="BH10" s="112">
        <f>IFERROR(BG10/BE10,"-")</f>
        <v>0.16666666666667</v>
      </c>
      <c r="BI10" s="113">
        <v>3000</v>
      </c>
      <c r="BJ10" s="114">
        <f>IFERROR(BI10/BE10,"-")</f>
        <v>500</v>
      </c>
      <c r="BK10" s="115">
        <v>1</v>
      </c>
      <c r="BL10" s="115"/>
      <c r="BM10" s="115"/>
      <c r="BN10" s="117">
        <v>16</v>
      </c>
      <c r="BO10" s="118">
        <f>IF(P10=0,"",IF(BN10=0,"",(BN10/P10)))</f>
        <v>0.41025641025641</v>
      </c>
      <c r="BP10" s="119">
        <v>4</v>
      </c>
      <c r="BQ10" s="120">
        <f>IFERROR(BP10/BN10,"-")</f>
        <v>0.25</v>
      </c>
      <c r="BR10" s="121">
        <v>271000</v>
      </c>
      <c r="BS10" s="122">
        <f>IFERROR(BR10/BN10,"-")</f>
        <v>16937.5</v>
      </c>
      <c r="BT10" s="123"/>
      <c r="BU10" s="123"/>
      <c r="BV10" s="123">
        <v>4</v>
      </c>
      <c r="BW10" s="124">
        <v>14</v>
      </c>
      <c r="BX10" s="125">
        <f>IF(P10=0,"",IF(BW10=0,"",(BW10/P10)))</f>
        <v>0.35897435897436</v>
      </c>
      <c r="BY10" s="126">
        <v>6</v>
      </c>
      <c r="BZ10" s="127">
        <f>IFERROR(BY10/BW10,"-")</f>
        <v>0.42857142857143</v>
      </c>
      <c r="CA10" s="128">
        <v>431000</v>
      </c>
      <c r="CB10" s="129">
        <f>IFERROR(CA10/BW10,"-")</f>
        <v>30785.714285714</v>
      </c>
      <c r="CC10" s="130"/>
      <c r="CD10" s="130">
        <v>2</v>
      </c>
      <c r="CE10" s="130">
        <v>4</v>
      </c>
      <c r="CF10" s="131">
        <v>3</v>
      </c>
      <c r="CG10" s="132">
        <f>IF(P10=0,"",IF(CF10=0,"",(CF10/P10)))</f>
        <v>0.076923076923077</v>
      </c>
      <c r="CH10" s="133">
        <v>1</v>
      </c>
      <c r="CI10" s="134">
        <f>IFERROR(CH10/CF10,"-")</f>
        <v>0.33333333333333</v>
      </c>
      <c r="CJ10" s="135">
        <v>14000</v>
      </c>
      <c r="CK10" s="136">
        <f>IFERROR(CJ10/CF10,"-")</f>
        <v>4666.6666666667</v>
      </c>
      <c r="CL10" s="137"/>
      <c r="CM10" s="137"/>
      <c r="CN10" s="137">
        <v>1</v>
      </c>
      <c r="CO10" s="138">
        <v>5</v>
      </c>
      <c r="CP10" s="139">
        <v>467000</v>
      </c>
      <c r="CQ10" s="139">
        <v>275000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1.0190058479532</v>
      </c>
      <c r="B11" s="347" t="s">
        <v>81</v>
      </c>
      <c r="C11" s="347"/>
      <c r="D11" s="347" t="s">
        <v>66</v>
      </c>
      <c r="E11" s="347" t="s">
        <v>67</v>
      </c>
      <c r="F11" s="347" t="s">
        <v>68</v>
      </c>
      <c r="G11" s="88" t="s">
        <v>82</v>
      </c>
      <c r="H11" s="88" t="s">
        <v>70</v>
      </c>
      <c r="I11" s="348" t="s">
        <v>83</v>
      </c>
      <c r="J11" s="330">
        <v>684000</v>
      </c>
      <c r="K11" s="79">
        <v>0</v>
      </c>
      <c r="L11" s="79">
        <v>0</v>
      </c>
      <c r="M11" s="79">
        <v>130</v>
      </c>
      <c r="N11" s="89">
        <v>11</v>
      </c>
      <c r="O11" s="90">
        <v>0</v>
      </c>
      <c r="P11" s="91">
        <f>N11+O11</f>
        <v>11</v>
      </c>
      <c r="Q11" s="80">
        <f>IFERROR(P11/M11,"-")</f>
        <v>0.084615384615385</v>
      </c>
      <c r="R11" s="79">
        <v>2</v>
      </c>
      <c r="S11" s="79">
        <v>2</v>
      </c>
      <c r="T11" s="80">
        <f>IFERROR(R11/(P11),"-")</f>
        <v>0.18181818181818</v>
      </c>
      <c r="U11" s="336">
        <f>IFERROR(J11/SUM(N11:O16),"-")</f>
        <v>13411.764705882</v>
      </c>
      <c r="V11" s="82">
        <v>3</v>
      </c>
      <c r="W11" s="80">
        <f>IF(P11=0,"-",V11/P11)</f>
        <v>0.27272727272727</v>
      </c>
      <c r="X11" s="335">
        <v>154000</v>
      </c>
      <c r="Y11" s="336">
        <f>IFERROR(X11/P11,"-")</f>
        <v>14000</v>
      </c>
      <c r="Z11" s="336">
        <f>IFERROR(X11/V11,"-")</f>
        <v>51333.333333333</v>
      </c>
      <c r="AA11" s="330">
        <f>SUM(X11:X16)-SUM(J11:J16)</f>
        <v>13000</v>
      </c>
      <c r="AB11" s="83">
        <f>SUM(X11:X16)/SUM(J11:J16)</f>
        <v>1.0190058479532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5</v>
      </c>
      <c r="BF11" s="111">
        <f>IF(P11=0,"",IF(BE11=0,"",(BE11/P11)))</f>
        <v>0.45454545454545</v>
      </c>
      <c r="BG11" s="110">
        <v>1</v>
      </c>
      <c r="BH11" s="112">
        <f>IFERROR(BG11/BE11,"-")</f>
        <v>0.2</v>
      </c>
      <c r="BI11" s="113">
        <v>9000</v>
      </c>
      <c r="BJ11" s="114">
        <f>IFERROR(BI11/BE11,"-")</f>
        <v>1800</v>
      </c>
      <c r="BK11" s="115"/>
      <c r="BL11" s="115"/>
      <c r="BM11" s="115">
        <v>1</v>
      </c>
      <c r="BN11" s="117">
        <v>5</v>
      </c>
      <c r="BO11" s="118">
        <f>IF(P11=0,"",IF(BN11=0,"",(BN11/P11)))</f>
        <v>0.45454545454545</v>
      </c>
      <c r="BP11" s="119">
        <v>3</v>
      </c>
      <c r="BQ11" s="120">
        <f>IFERROR(BP11/BN11,"-")</f>
        <v>0.6</v>
      </c>
      <c r="BR11" s="121">
        <v>349000</v>
      </c>
      <c r="BS11" s="122">
        <f>IFERROR(BR11/BN11,"-")</f>
        <v>69800</v>
      </c>
      <c r="BT11" s="123">
        <v>1</v>
      </c>
      <c r="BU11" s="123"/>
      <c r="BV11" s="123">
        <v>2</v>
      </c>
      <c r="BW11" s="124">
        <v>1</v>
      </c>
      <c r="BX11" s="125">
        <f>IF(P11=0,"",IF(BW11=0,"",(BW11/P11)))</f>
        <v>0.090909090909091</v>
      </c>
      <c r="BY11" s="126">
        <v>1</v>
      </c>
      <c r="BZ11" s="127">
        <f>IFERROR(BY11/BW11,"-")</f>
        <v>1</v>
      </c>
      <c r="CA11" s="128">
        <v>8000</v>
      </c>
      <c r="CB11" s="129">
        <f>IFERROR(CA11/BW11,"-")</f>
        <v>8000</v>
      </c>
      <c r="CC11" s="130"/>
      <c r="CD11" s="130">
        <v>1</v>
      </c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3</v>
      </c>
      <c r="CP11" s="139">
        <v>154000</v>
      </c>
      <c r="CQ11" s="139">
        <v>204000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78"/>
      <c r="B12" s="347" t="s">
        <v>84</v>
      </c>
      <c r="C12" s="347"/>
      <c r="D12" s="347" t="s">
        <v>66</v>
      </c>
      <c r="E12" s="347" t="s">
        <v>67</v>
      </c>
      <c r="F12" s="347" t="s">
        <v>79</v>
      </c>
      <c r="G12" s="88"/>
      <c r="H12" s="88"/>
      <c r="I12" s="88"/>
      <c r="J12" s="330"/>
      <c r="K12" s="79">
        <v>0</v>
      </c>
      <c r="L12" s="79">
        <v>0</v>
      </c>
      <c r="M12" s="79">
        <v>12</v>
      </c>
      <c r="N12" s="89">
        <v>11</v>
      </c>
      <c r="O12" s="90">
        <v>0</v>
      </c>
      <c r="P12" s="91">
        <f>N12+O12</f>
        <v>11</v>
      </c>
      <c r="Q12" s="80">
        <f>IFERROR(P12/M12,"-")</f>
        <v>0.91666666666667</v>
      </c>
      <c r="R12" s="79">
        <v>3</v>
      </c>
      <c r="S12" s="79">
        <v>1</v>
      </c>
      <c r="T12" s="80">
        <f>IFERROR(R12/(P12),"-")</f>
        <v>0.27272727272727</v>
      </c>
      <c r="U12" s="336"/>
      <c r="V12" s="82">
        <v>2</v>
      </c>
      <c r="W12" s="80">
        <f>IF(P12=0,"-",V12/P12)</f>
        <v>0.18181818181818</v>
      </c>
      <c r="X12" s="335">
        <v>416000</v>
      </c>
      <c r="Y12" s="336">
        <f>IFERROR(X12/P12,"-")</f>
        <v>37818.181818182</v>
      </c>
      <c r="Z12" s="336">
        <f>IFERROR(X12/V12,"-")</f>
        <v>208000</v>
      </c>
      <c r="AA12" s="33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>
        <v>1</v>
      </c>
      <c r="AN12" s="99">
        <f>IF(P12=0,"",IF(AM12=0,"",(AM12/P12)))</f>
        <v>0.090909090909091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3</v>
      </c>
      <c r="BF12" s="111">
        <f>IF(P12=0,"",IF(BE12=0,"",(BE12/P12)))</f>
        <v>0.27272727272727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3</v>
      </c>
      <c r="BO12" s="118">
        <f>IF(P12=0,"",IF(BN12=0,"",(BN12/P12)))</f>
        <v>0.27272727272727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4</v>
      </c>
      <c r="BX12" s="125">
        <f>IF(P12=0,"",IF(BW12=0,"",(BW12/P12)))</f>
        <v>0.36363636363636</v>
      </c>
      <c r="BY12" s="126">
        <v>3</v>
      </c>
      <c r="BZ12" s="127">
        <f>IFERROR(BY12/BW12,"-")</f>
        <v>0.75</v>
      </c>
      <c r="CA12" s="128">
        <v>416000</v>
      </c>
      <c r="CB12" s="129">
        <f>IFERROR(CA12/BW12,"-")</f>
        <v>104000</v>
      </c>
      <c r="CC12" s="130"/>
      <c r="CD12" s="130"/>
      <c r="CE12" s="130">
        <v>3</v>
      </c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2</v>
      </c>
      <c r="CP12" s="139">
        <v>416000</v>
      </c>
      <c r="CQ12" s="139">
        <v>362000</v>
      </c>
      <c r="CR12" s="139"/>
      <c r="CS12" s="140" t="str">
        <f>IF(AND(CQ12=0,CR12=0),"",IF(AND(CQ12&lt;=100000,CR12&lt;=100000),"",IF(CQ12/CP12&gt;0.7,"男高",IF(CR12/CP12&gt;0.7,"女高",""))))</f>
        <v>男高</v>
      </c>
    </row>
    <row r="13" spans="1:98">
      <c r="A13" s="78"/>
      <c r="B13" s="347" t="s">
        <v>85</v>
      </c>
      <c r="C13" s="347"/>
      <c r="D13" s="347" t="s">
        <v>66</v>
      </c>
      <c r="E13" s="347" t="s">
        <v>67</v>
      </c>
      <c r="F13" s="347" t="s">
        <v>86</v>
      </c>
      <c r="G13" s="88" t="s">
        <v>87</v>
      </c>
      <c r="H13" s="88" t="s">
        <v>88</v>
      </c>
      <c r="I13" s="88" t="s">
        <v>89</v>
      </c>
      <c r="J13" s="330"/>
      <c r="K13" s="79">
        <v>0</v>
      </c>
      <c r="L13" s="79">
        <v>0</v>
      </c>
      <c r="M13" s="79">
        <v>92</v>
      </c>
      <c r="N13" s="89">
        <v>4</v>
      </c>
      <c r="O13" s="90">
        <v>0</v>
      </c>
      <c r="P13" s="91">
        <f>N13+O13</f>
        <v>4</v>
      </c>
      <c r="Q13" s="80">
        <f>IFERROR(P13/M13,"-")</f>
        <v>0.043478260869565</v>
      </c>
      <c r="R13" s="79">
        <v>0</v>
      </c>
      <c r="S13" s="79">
        <v>0</v>
      </c>
      <c r="T13" s="80">
        <f>IFERROR(R13/(P13),"-")</f>
        <v>0</v>
      </c>
      <c r="U13" s="336"/>
      <c r="V13" s="82">
        <v>1</v>
      </c>
      <c r="W13" s="80">
        <f>IF(P13=0,"-",V13/P13)</f>
        <v>0.25</v>
      </c>
      <c r="X13" s="335">
        <v>15000</v>
      </c>
      <c r="Y13" s="336">
        <f>IFERROR(X13/P13,"-")</f>
        <v>3750</v>
      </c>
      <c r="Z13" s="336">
        <f>IFERROR(X13/V13,"-")</f>
        <v>15000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2</v>
      </c>
      <c r="BO13" s="118">
        <f>IF(P13=0,"",IF(BN13=0,"",(BN13/P13)))</f>
        <v>0.5</v>
      </c>
      <c r="BP13" s="119">
        <v>1</v>
      </c>
      <c r="BQ13" s="120">
        <f>IFERROR(BP13/BN13,"-")</f>
        <v>0.5</v>
      </c>
      <c r="BR13" s="121">
        <v>15000</v>
      </c>
      <c r="BS13" s="122">
        <f>IFERROR(BR13/BN13,"-")</f>
        <v>7500</v>
      </c>
      <c r="BT13" s="123"/>
      <c r="BU13" s="123">
        <v>1</v>
      </c>
      <c r="BV13" s="123"/>
      <c r="BW13" s="124">
        <v>2</v>
      </c>
      <c r="BX13" s="125">
        <f>IF(P13=0,"",IF(BW13=0,"",(BW13/P13)))</f>
        <v>0.5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1</v>
      </c>
      <c r="CP13" s="139">
        <v>15000</v>
      </c>
      <c r="CQ13" s="139">
        <v>15000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90</v>
      </c>
      <c r="C14" s="347"/>
      <c r="D14" s="347" t="s">
        <v>66</v>
      </c>
      <c r="E14" s="347" t="s">
        <v>67</v>
      </c>
      <c r="F14" s="347" t="s">
        <v>79</v>
      </c>
      <c r="G14" s="88"/>
      <c r="H14" s="88"/>
      <c r="I14" s="88"/>
      <c r="J14" s="330"/>
      <c r="K14" s="79">
        <v>0</v>
      </c>
      <c r="L14" s="79">
        <v>0</v>
      </c>
      <c r="M14" s="79">
        <v>28</v>
      </c>
      <c r="N14" s="89">
        <v>10</v>
      </c>
      <c r="O14" s="90">
        <v>0</v>
      </c>
      <c r="P14" s="91">
        <f>N14+O14</f>
        <v>10</v>
      </c>
      <c r="Q14" s="80">
        <f>IFERROR(P14/M14,"-")</f>
        <v>0.35714285714286</v>
      </c>
      <c r="R14" s="79">
        <v>1</v>
      </c>
      <c r="S14" s="79">
        <v>1</v>
      </c>
      <c r="T14" s="80">
        <f>IFERROR(R14/(P14),"-")</f>
        <v>0.1</v>
      </c>
      <c r="U14" s="336"/>
      <c r="V14" s="82">
        <v>1</v>
      </c>
      <c r="W14" s="80">
        <f>IF(P14=0,"-",V14/P14)</f>
        <v>0.1</v>
      </c>
      <c r="X14" s="335">
        <v>3000</v>
      </c>
      <c r="Y14" s="336">
        <f>IFERROR(X14/P14,"-")</f>
        <v>300</v>
      </c>
      <c r="Z14" s="336">
        <f>IFERROR(X14/V14,"-")</f>
        <v>3000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0.1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5</v>
      </c>
      <c r="BO14" s="118">
        <f>IF(P14=0,"",IF(BN14=0,"",(BN14/P14)))</f>
        <v>0.5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3</v>
      </c>
      <c r="BX14" s="125">
        <f>IF(P14=0,"",IF(BW14=0,"",(BW14/P14)))</f>
        <v>0.3</v>
      </c>
      <c r="BY14" s="126">
        <v>2</v>
      </c>
      <c r="BZ14" s="127">
        <f>IFERROR(BY14/BW14,"-")</f>
        <v>0.66666666666667</v>
      </c>
      <c r="CA14" s="128">
        <v>69000</v>
      </c>
      <c r="CB14" s="129">
        <f>IFERROR(CA14/BW14,"-")</f>
        <v>23000</v>
      </c>
      <c r="CC14" s="130">
        <v>1</v>
      </c>
      <c r="CD14" s="130"/>
      <c r="CE14" s="130">
        <v>1</v>
      </c>
      <c r="CF14" s="131">
        <v>1</v>
      </c>
      <c r="CG14" s="132">
        <f>IF(P14=0,"",IF(CF14=0,"",(CF14/P14)))</f>
        <v>0.1</v>
      </c>
      <c r="CH14" s="133"/>
      <c r="CI14" s="134">
        <f>IFERROR(CH14/CF14,"-")</f>
        <v>0</v>
      </c>
      <c r="CJ14" s="135"/>
      <c r="CK14" s="136">
        <f>IFERROR(CJ14/CF14,"-")</f>
        <v>0</v>
      </c>
      <c r="CL14" s="137"/>
      <c r="CM14" s="137"/>
      <c r="CN14" s="137"/>
      <c r="CO14" s="138">
        <v>1</v>
      </c>
      <c r="CP14" s="139">
        <v>3000</v>
      </c>
      <c r="CQ14" s="139">
        <v>66000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91</v>
      </c>
      <c r="C15" s="347"/>
      <c r="D15" s="347" t="s">
        <v>92</v>
      </c>
      <c r="E15" s="347" t="s">
        <v>93</v>
      </c>
      <c r="F15" s="347" t="s">
        <v>94</v>
      </c>
      <c r="G15" s="88" t="s">
        <v>87</v>
      </c>
      <c r="H15" s="88" t="s">
        <v>88</v>
      </c>
      <c r="I15" s="349" t="s">
        <v>95</v>
      </c>
      <c r="J15" s="330"/>
      <c r="K15" s="79">
        <v>0</v>
      </c>
      <c r="L15" s="79">
        <v>0</v>
      </c>
      <c r="M15" s="79">
        <v>47</v>
      </c>
      <c r="N15" s="89">
        <v>5</v>
      </c>
      <c r="O15" s="90">
        <v>0</v>
      </c>
      <c r="P15" s="91">
        <f>N15+O15</f>
        <v>5</v>
      </c>
      <c r="Q15" s="80">
        <f>IFERROR(P15/M15,"-")</f>
        <v>0.1063829787234</v>
      </c>
      <c r="R15" s="79">
        <v>0</v>
      </c>
      <c r="S15" s="79">
        <v>2</v>
      </c>
      <c r="T15" s="80">
        <f>IFERROR(R15/(P15),"-")</f>
        <v>0</v>
      </c>
      <c r="U15" s="336"/>
      <c r="V15" s="82">
        <v>2</v>
      </c>
      <c r="W15" s="80">
        <f>IF(P15=0,"-",V15/P15)</f>
        <v>0.4</v>
      </c>
      <c r="X15" s="335">
        <v>21000</v>
      </c>
      <c r="Y15" s="336">
        <f>IFERROR(X15/P15,"-")</f>
        <v>4200</v>
      </c>
      <c r="Z15" s="336">
        <f>IFERROR(X15/V15,"-")</f>
        <v>10500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>
        <v>2</v>
      </c>
      <c r="AW15" s="105">
        <f>IF(P15=0,"",IF(AV15=0,"",(AV15/P15)))</f>
        <v>0.4</v>
      </c>
      <c r="AX15" s="104">
        <v>1</v>
      </c>
      <c r="AY15" s="106">
        <f>IFERROR(AX15/AV15,"-")</f>
        <v>0.5</v>
      </c>
      <c r="AZ15" s="107">
        <v>3000</v>
      </c>
      <c r="BA15" s="108">
        <f>IFERROR(AZ15/AV15,"-")</f>
        <v>1500</v>
      </c>
      <c r="BB15" s="109">
        <v>1</v>
      </c>
      <c r="BC15" s="109"/>
      <c r="BD15" s="109"/>
      <c r="BE15" s="110">
        <v>2</v>
      </c>
      <c r="BF15" s="111">
        <f>IF(P15=0,"",IF(BE15=0,"",(BE15/P15)))</f>
        <v>0.4</v>
      </c>
      <c r="BG15" s="110">
        <v>1</v>
      </c>
      <c r="BH15" s="112">
        <f>IFERROR(BG15/BE15,"-")</f>
        <v>0.5</v>
      </c>
      <c r="BI15" s="113">
        <v>18000</v>
      </c>
      <c r="BJ15" s="114">
        <f>IFERROR(BI15/BE15,"-")</f>
        <v>9000</v>
      </c>
      <c r="BK15" s="115"/>
      <c r="BL15" s="115"/>
      <c r="BM15" s="115">
        <v>1</v>
      </c>
      <c r="BN15" s="117"/>
      <c r="BO15" s="118">
        <f>IF(P15=0,"",IF(BN15=0,"",(BN15/P15)))</f>
        <v>0</v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>
        <v>1</v>
      </c>
      <c r="BX15" s="125">
        <f>IF(P15=0,"",IF(BW15=0,"",(BW15/P15)))</f>
        <v>0.2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2</v>
      </c>
      <c r="CP15" s="139">
        <v>21000</v>
      </c>
      <c r="CQ15" s="139">
        <v>18000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96</v>
      </c>
      <c r="C16" s="347"/>
      <c r="D16" s="347" t="s">
        <v>92</v>
      </c>
      <c r="E16" s="347" t="s">
        <v>93</v>
      </c>
      <c r="F16" s="347" t="s">
        <v>79</v>
      </c>
      <c r="G16" s="88"/>
      <c r="H16" s="88"/>
      <c r="I16" s="88"/>
      <c r="J16" s="330"/>
      <c r="K16" s="79">
        <v>0</v>
      </c>
      <c r="L16" s="79">
        <v>0</v>
      </c>
      <c r="M16" s="79">
        <v>21</v>
      </c>
      <c r="N16" s="89">
        <v>10</v>
      </c>
      <c r="O16" s="90">
        <v>0</v>
      </c>
      <c r="P16" s="91">
        <f>N16+O16</f>
        <v>10</v>
      </c>
      <c r="Q16" s="80">
        <f>IFERROR(P16/M16,"-")</f>
        <v>0.47619047619048</v>
      </c>
      <c r="R16" s="79">
        <v>2</v>
      </c>
      <c r="S16" s="79">
        <v>5</v>
      </c>
      <c r="T16" s="80">
        <f>IFERROR(R16/(P16),"-")</f>
        <v>0.2</v>
      </c>
      <c r="U16" s="336"/>
      <c r="V16" s="82">
        <v>3</v>
      </c>
      <c r="W16" s="80">
        <f>IF(P16=0,"-",V16/P16)</f>
        <v>0.3</v>
      </c>
      <c r="X16" s="335">
        <v>88000</v>
      </c>
      <c r="Y16" s="336">
        <f>IFERROR(X16/P16,"-")</f>
        <v>8800</v>
      </c>
      <c r="Z16" s="336">
        <f>IFERROR(X16/V16,"-")</f>
        <v>29333.333333333</v>
      </c>
      <c r="AA16" s="33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1</v>
      </c>
      <c r="BF16" s="111">
        <f>IF(P16=0,"",IF(BE16=0,"",(BE16/P16)))</f>
        <v>0.1</v>
      </c>
      <c r="BG16" s="110">
        <v>1</v>
      </c>
      <c r="BH16" s="112">
        <f>IFERROR(BG16/BE16,"-")</f>
        <v>1</v>
      </c>
      <c r="BI16" s="113">
        <v>6000</v>
      </c>
      <c r="BJ16" s="114">
        <f>IFERROR(BI16/BE16,"-")</f>
        <v>6000</v>
      </c>
      <c r="BK16" s="115"/>
      <c r="BL16" s="115">
        <v>1</v>
      </c>
      <c r="BM16" s="115"/>
      <c r="BN16" s="117">
        <v>6</v>
      </c>
      <c r="BO16" s="118">
        <f>IF(P16=0,"",IF(BN16=0,"",(BN16/P16)))</f>
        <v>0.6</v>
      </c>
      <c r="BP16" s="119">
        <v>2</v>
      </c>
      <c r="BQ16" s="120">
        <f>IFERROR(BP16/BN16,"-")</f>
        <v>0.33333333333333</v>
      </c>
      <c r="BR16" s="121">
        <v>15000</v>
      </c>
      <c r="BS16" s="122">
        <f>IFERROR(BR16/BN16,"-")</f>
        <v>2500</v>
      </c>
      <c r="BT16" s="123">
        <v>1</v>
      </c>
      <c r="BU16" s="123"/>
      <c r="BV16" s="123">
        <v>1</v>
      </c>
      <c r="BW16" s="124">
        <v>2</v>
      </c>
      <c r="BX16" s="125">
        <f>IF(P16=0,"",IF(BW16=0,"",(BW16/P16)))</f>
        <v>0.2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>
        <v>1</v>
      </c>
      <c r="CG16" s="132">
        <f>IF(P16=0,"",IF(CF16=0,"",(CF16/P16)))</f>
        <v>0.1</v>
      </c>
      <c r="CH16" s="133">
        <v>1</v>
      </c>
      <c r="CI16" s="134">
        <f>IFERROR(CH16/CF16,"-")</f>
        <v>1</v>
      </c>
      <c r="CJ16" s="135">
        <v>68000</v>
      </c>
      <c r="CK16" s="136">
        <f>IFERROR(CJ16/CF16,"-")</f>
        <v>68000</v>
      </c>
      <c r="CL16" s="137"/>
      <c r="CM16" s="137"/>
      <c r="CN16" s="137">
        <v>1</v>
      </c>
      <c r="CO16" s="138">
        <v>3</v>
      </c>
      <c r="CP16" s="139">
        <v>88000</v>
      </c>
      <c r="CQ16" s="139">
        <v>68000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2.1395833333333</v>
      </c>
      <c r="B17" s="347" t="s">
        <v>97</v>
      </c>
      <c r="C17" s="347"/>
      <c r="D17" s="347" t="s">
        <v>98</v>
      </c>
      <c r="E17" s="347" t="s">
        <v>99</v>
      </c>
      <c r="F17" s="347" t="s">
        <v>68</v>
      </c>
      <c r="G17" s="88" t="s">
        <v>72</v>
      </c>
      <c r="H17" s="88" t="s">
        <v>100</v>
      </c>
      <c r="I17" s="88" t="s">
        <v>101</v>
      </c>
      <c r="J17" s="330">
        <v>480000</v>
      </c>
      <c r="K17" s="79">
        <v>0</v>
      </c>
      <c r="L17" s="79">
        <v>0</v>
      </c>
      <c r="M17" s="79">
        <v>65</v>
      </c>
      <c r="N17" s="89">
        <v>6</v>
      </c>
      <c r="O17" s="90">
        <v>0</v>
      </c>
      <c r="P17" s="91">
        <f>N17+O17</f>
        <v>6</v>
      </c>
      <c r="Q17" s="80">
        <f>IFERROR(P17/M17,"-")</f>
        <v>0.092307692307692</v>
      </c>
      <c r="R17" s="79">
        <v>0</v>
      </c>
      <c r="S17" s="79">
        <v>1</v>
      </c>
      <c r="T17" s="80">
        <f>IFERROR(R17/(P17),"-")</f>
        <v>0</v>
      </c>
      <c r="U17" s="336">
        <f>IFERROR(J17/SUM(N17:O21),"-")</f>
        <v>7619.0476190476</v>
      </c>
      <c r="V17" s="82">
        <v>2</v>
      </c>
      <c r="W17" s="80">
        <f>IF(P17=0,"-",V17/P17)</f>
        <v>0.33333333333333</v>
      </c>
      <c r="X17" s="335">
        <v>49000</v>
      </c>
      <c r="Y17" s="336">
        <f>IFERROR(X17/P17,"-")</f>
        <v>8166.6666666667</v>
      </c>
      <c r="Z17" s="336">
        <f>IFERROR(X17/V17,"-")</f>
        <v>24500</v>
      </c>
      <c r="AA17" s="330">
        <f>SUM(X17:X21)-SUM(J17:J21)</f>
        <v>547000</v>
      </c>
      <c r="AB17" s="83">
        <f>SUM(X17:X21)/SUM(J17:J21)</f>
        <v>2.1395833333333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1</v>
      </c>
      <c r="AN17" s="99">
        <f>IF(P17=0,"",IF(AM17=0,"",(AM17/P17)))</f>
        <v>0.16666666666667</v>
      </c>
      <c r="AO17" s="98">
        <v>1</v>
      </c>
      <c r="AP17" s="100">
        <f>IFERROR(AO17/AM17,"-")</f>
        <v>1</v>
      </c>
      <c r="AQ17" s="101">
        <v>3000</v>
      </c>
      <c r="AR17" s="102">
        <f>IFERROR(AQ17/AM17,"-")</f>
        <v>3000</v>
      </c>
      <c r="AS17" s="103">
        <v>1</v>
      </c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2</v>
      </c>
      <c r="BF17" s="111">
        <f>IF(P17=0,"",IF(BE17=0,"",(BE17/P17)))</f>
        <v>0.33333333333333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1</v>
      </c>
      <c r="BO17" s="118">
        <f>IF(P17=0,"",IF(BN17=0,"",(BN17/P17)))</f>
        <v>0.16666666666667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>
        <v>1</v>
      </c>
      <c r="BX17" s="125">
        <f>IF(P17=0,"",IF(BW17=0,"",(BW17/P17)))</f>
        <v>0.16666666666667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>
        <v>1</v>
      </c>
      <c r="CG17" s="132">
        <f>IF(P17=0,"",IF(CF17=0,"",(CF17/P17)))</f>
        <v>0.16666666666667</v>
      </c>
      <c r="CH17" s="133">
        <v>1</v>
      </c>
      <c r="CI17" s="134">
        <f>IFERROR(CH17/CF17,"-")</f>
        <v>1</v>
      </c>
      <c r="CJ17" s="135">
        <v>46000</v>
      </c>
      <c r="CK17" s="136">
        <f>IFERROR(CJ17/CF17,"-")</f>
        <v>46000</v>
      </c>
      <c r="CL17" s="137"/>
      <c r="CM17" s="137"/>
      <c r="CN17" s="137">
        <v>1</v>
      </c>
      <c r="CO17" s="138">
        <v>2</v>
      </c>
      <c r="CP17" s="139">
        <v>49000</v>
      </c>
      <c r="CQ17" s="139">
        <v>46000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102</v>
      </c>
      <c r="C18" s="347"/>
      <c r="D18" s="347" t="s">
        <v>98</v>
      </c>
      <c r="E18" s="347" t="s">
        <v>103</v>
      </c>
      <c r="F18" s="347" t="s">
        <v>68</v>
      </c>
      <c r="G18" s="88"/>
      <c r="H18" s="88" t="s">
        <v>100</v>
      </c>
      <c r="I18" s="88"/>
      <c r="J18" s="330"/>
      <c r="K18" s="79">
        <v>0</v>
      </c>
      <c r="L18" s="79">
        <v>0</v>
      </c>
      <c r="M18" s="79">
        <v>112</v>
      </c>
      <c r="N18" s="89">
        <v>10</v>
      </c>
      <c r="O18" s="90">
        <v>1</v>
      </c>
      <c r="P18" s="91">
        <f>N18+O18</f>
        <v>11</v>
      </c>
      <c r="Q18" s="80">
        <f>IFERROR(P18/M18,"-")</f>
        <v>0.098214285714286</v>
      </c>
      <c r="R18" s="79">
        <v>0</v>
      </c>
      <c r="S18" s="79">
        <v>2</v>
      </c>
      <c r="T18" s="80">
        <f>IFERROR(R18/(P18),"-")</f>
        <v>0</v>
      </c>
      <c r="U18" s="336"/>
      <c r="V18" s="82">
        <v>0</v>
      </c>
      <c r="W18" s="80">
        <f>IF(P18=0,"-",V18/P18)</f>
        <v>0</v>
      </c>
      <c r="X18" s="335">
        <v>0</v>
      </c>
      <c r="Y18" s="336">
        <f>IFERROR(X18/P18,"-")</f>
        <v>0</v>
      </c>
      <c r="Z18" s="336" t="str">
        <f>IFERROR(X18/V18,"-")</f>
        <v>-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>
        <v>1</v>
      </c>
      <c r="AN18" s="99">
        <f>IF(P18=0,"",IF(AM18=0,"",(AM18/P18)))</f>
        <v>0.090909090909091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4</v>
      </c>
      <c r="BF18" s="111">
        <f>IF(P18=0,"",IF(BE18=0,"",(BE18/P18)))</f>
        <v>0.36363636363636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3</v>
      </c>
      <c r="BO18" s="118">
        <f>IF(P18=0,"",IF(BN18=0,"",(BN18/P18)))</f>
        <v>0.27272727272727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2</v>
      </c>
      <c r="BX18" s="125">
        <f>IF(P18=0,"",IF(BW18=0,"",(BW18/P18)))</f>
        <v>0.18181818181818</v>
      </c>
      <c r="BY18" s="126">
        <v>1</v>
      </c>
      <c r="BZ18" s="127">
        <f>IFERROR(BY18/BW18,"-")</f>
        <v>0.5</v>
      </c>
      <c r="CA18" s="128">
        <v>9000</v>
      </c>
      <c r="CB18" s="129">
        <f>IFERROR(CA18/BW18,"-")</f>
        <v>4500</v>
      </c>
      <c r="CC18" s="130"/>
      <c r="CD18" s="130"/>
      <c r="CE18" s="130">
        <v>1</v>
      </c>
      <c r="CF18" s="131">
        <v>1</v>
      </c>
      <c r="CG18" s="132">
        <f>IF(P18=0,"",IF(CF18=0,"",(CF18/P18)))</f>
        <v>0.090909090909091</v>
      </c>
      <c r="CH18" s="133">
        <v>1</v>
      </c>
      <c r="CI18" s="134">
        <f>IFERROR(CH18/CF18,"-")</f>
        <v>1</v>
      </c>
      <c r="CJ18" s="135">
        <v>377000</v>
      </c>
      <c r="CK18" s="136">
        <f>IFERROR(CJ18/CF18,"-")</f>
        <v>377000</v>
      </c>
      <c r="CL18" s="137"/>
      <c r="CM18" s="137"/>
      <c r="CN18" s="137">
        <v>1</v>
      </c>
      <c r="CO18" s="138">
        <v>0</v>
      </c>
      <c r="CP18" s="139">
        <v>0</v>
      </c>
      <c r="CQ18" s="139">
        <v>377000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104</v>
      </c>
      <c r="C19" s="347"/>
      <c r="D19" s="347" t="s">
        <v>98</v>
      </c>
      <c r="E19" s="347" t="s">
        <v>105</v>
      </c>
      <c r="F19" s="347" t="s">
        <v>68</v>
      </c>
      <c r="G19" s="88"/>
      <c r="H19" s="88" t="s">
        <v>100</v>
      </c>
      <c r="I19" s="88"/>
      <c r="J19" s="330"/>
      <c r="K19" s="79">
        <v>0</v>
      </c>
      <c r="L19" s="79">
        <v>0</v>
      </c>
      <c r="M19" s="79">
        <v>81</v>
      </c>
      <c r="N19" s="89">
        <v>7</v>
      </c>
      <c r="O19" s="90">
        <v>0</v>
      </c>
      <c r="P19" s="91">
        <f>N19+O19</f>
        <v>7</v>
      </c>
      <c r="Q19" s="80">
        <f>IFERROR(P19/M19,"-")</f>
        <v>0.08641975308642</v>
      </c>
      <c r="R19" s="79">
        <v>1</v>
      </c>
      <c r="S19" s="79">
        <v>2</v>
      </c>
      <c r="T19" s="80">
        <f>IFERROR(R19/(P19),"-")</f>
        <v>0.14285714285714</v>
      </c>
      <c r="U19" s="336"/>
      <c r="V19" s="82">
        <v>2</v>
      </c>
      <c r="W19" s="80">
        <f>IF(P19=0,"-",V19/P19)</f>
        <v>0.28571428571429</v>
      </c>
      <c r="X19" s="335">
        <v>398000</v>
      </c>
      <c r="Y19" s="336">
        <f>IFERROR(X19/P19,"-")</f>
        <v>56857.142857143</v>
      </c>
      <c r="Z19" s="336">
        <f>IFERROR(X19/V19,"-")</f>
        <v>199000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3</v>
      </c>
      <c r="BF19" s="111">
        <f>IF(P19=0,"",IF(BE19=0,"",(BE19/P19)))</f>
        <v>0.42857142857143</v>
      </c>
      <c r="BG19" s="110">
        <v>1</v>
      </c>
      <c r="BH19" s="112">
        <f>IFERROR(BG19/BE19,"-")</f>
        <v>0.33333333333333</v>
      </c>
      <c r="BI19" s="113">
        <v>383000</v>
      </c>
      <c r="BJ19" s="114">
        <f>IFERROR(BI19/BE19,"-")</f>
        <v>127666.66666667</v>
      </c>
      <c r="BK19" s="115"/>
      <c r="BL19" s="115"/>
      <c r="BM19" s="115">
        <v>1</v>
      </c>
      <c r="BN19" s="117"/>
      <c r="BO19" s="118">
        <f>IF(P19=0,"",IF(BN19=0,"",(BN19/P19)))</f>
        <v>0</v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>
        <v>3</v>
      </c>
      <c r="BX19" s="125">
        <f>IF(P19=0,"",IF(BW19=0,"",(BW19/P19)))</f>
        <v>0.42857142857143</v>
      </c>
      <c r="BY19" s="126">
        <v>1</v>
      </c>
      <c r="BZ19" s="127">
        <f>IFERROR(BY19/BW19,"-")</f>
        <v>0.33333333333333</v>
      </c>
      <c r="CA19" s="128">
        <v>15000</v>
      </c>
      <c r="CB19" s="129">
        <f>IFERROR(CA19/BW19,"-")</f>
        <v>5000</v>
      </c>
      <c r="CC19" s="130"/>
      <c r="CD19" s="130"/>
      <c r="CE19" s="130">
        <v>1</v>
      </c>
      <c r="CF19" s="131">
        <v>1</v>
      </c>
      <c r="CG19" s="132">
        <f>IF(P19=0,"",IF(CF19=0,"",(CF19/P19)))</f>
        <v>0.14285714285714</v>
      </c>
      <c r="CH19" s="133"/>
      <c r="CI19" s="134">
        <f>IFERROR(CH19/CF19,"-")</f>
        <v>0</v>
      </c>
      <c r="CJ19" s="135"/>
      <c r="CK19" s="136">
        <f>IFERROR(CJ19/CF19,"-")</f>
        <v>0</v>
      </c>
      <c r="CL19" s="137"/>
      <c r="CM19" s="137"/>
      <c r="CN19" s="137"/>
      <c r="CO19" s="138">
        <v>2</v>
      </c>
      <c r="CP19" s="139">
        <v>398000</v>
      </c>
      <c r="CQ19" s="139">
        <v>383000</v>
      </c>
      <c r="CR19" s="139"/>
      <c r="CS19" s="140" t="str">
        <f>IF(AND(CQ19=0,CR19=0),"",IF(AND(CQ19&lt;=100000,CR19&lt;=100000),"",IF(CQ19/CP19&gt;0.7,"男高",IF(CR19/CP19&gt;0.7,"女高",""))))</f>
        <v>男高</v>
      </c>
    </row>
    <row r="20" spans="1:98">
      <c r="A20" s="78"/>
      <c r="B20" s="347" t="s">
        <v>106</v>
      </c>
      <c r="C20" s="347"/>
      <c r="D20" s="347" t="s">
        <v>98</v>
      </c>
      <c r="E20" s="347"/>
      <c r="F20" s="347" t="s">
        <v>68</v>
      </c>
      <c r="G20" s="88"/>
      <c r="H20" s="88" t="s">
        <v>100</v>
      </c>
      <c r="I20" s="88"/>
      <c r="J20" s="330"/>
      <c r="K20" s="79">
        <v>0</v>
      </c>
      <c r="L20" s="79">
        <v>0</v>
      </c>
      <c r="M20" s="79">
        <v>76</v>
      </c>
      <c r="N20" s="89">
        <v>3</v>
      </c>
      <c r="O20" s="90">
        <v>0</v>
      </c>
      <c r="P20" s="91">
        <f>N20+O20</f>
        <v>3</v>
      </c>
      <c r="Q20" s="80">
        <f>IFERROR(P20/M20,"-")</f>
        <v>0.039473684210526</v>
      </c>
      <c r="R20" s="79">
        <v>1</v>
      </c>
      <c r="S20" s="79">
        <v>0</v>
      </c>
      <c r="T20" s="80">
        <f>IFERROR(R20/(P20),"-")</f>
        <v>0.33333333333333</v>
      </c>
      <c r="U20" s="336"/>
      <c r="V20" s="82">
        <v>1</v>
      </c>
      <c r="W20" s="80">
        <f>IF(P20=0,"-",V20/P20)</f>
        <v>0.33333333333333</v>
      </c>
      <c r="X20" s="335">
        <v>65000</v>
      </c>
      <c r="Y20" s="336">
        <f>IFERROR(X20/P20,"-")</f>
        <v>21666.666666667</v>
      </c>
      <c r="Z20" s="336">
        <f>IFERROR(X20/V20,"-")</f>
        <v>65000</v>
      </c>
      <c r="AA20" s="33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1</v>
      </c>
      <c r="BF20" s="111">
        <f>IF(P20=0,"",IF(BE20=0,"",(BE20/P20)))</f>
        <v>0.33333333333333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1</v>
      </c>
      <c r="BO20" s="118">
        <f>IF(P20=0,"",IF(BN20=0,"",(BN20/P20)))</f>
        <v>0.33333333333333</v>
      </c>
      <c r="BP20" s="119">
        <v>1</v>
      </c>
      <c r="BQ20" s="120">
        <f>IFERROR(BP20/BN20,"-")</f>
        <v>1</v>
      </c>
      <c r="BR20" s="121">
        <v>65000</v>
      </c>
      <c r="BS20" s="122">
        <f>IFERROR(BR20/BN20,"-")</f>
        <v>65000</v>
      </c>
      <c r="BT20" s="123"/>
      <c r="BU20" s="123"/>
      <c r="BV20" s="123">
        <v>1</v>
      </c>
      <c r="BW20" s="124">
        <v>1</v>
      </c>
      <c r="BX20" s="125">
        <f>IF(P20=0,"",IF(BW20=0,"",(BW20/P20)))</f>
        <v>0.33333333333333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1</v>
      </c>
      <c r="CP20" s="139">
        <v>65000</v>
      </c>
      <c r="CQ20" s="139">
        <v>65000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107</v>
      </c>
      <c r="C21" s="347"/>
      <c r="D21" s="347" t="s">
        <v>78</v>
      </c>
      <c r="E21" s="347" t="s">
        <v>78</v>
      </c>
      <c r="F21" s="347" t="s">
        <v>79</v>
      </c>
      <c r="G21" s="88"/>
      <c r="H21" s="88"/>
      <c r="I21" s="88"/>
      <c r="J21" s="330"/>
      <c r="K21" s="79">
        <v>0</v>
      </c>
      <c r="L21" s="79">
        <v>0</v>
      </c>
      <c r="M21" s="79">
        <v>47</v>
      </c>
      <c r="N21" s="89">
        <v>36</v>
      </c>
      <c r="O21" s="90">
        <v>0</v>
      </c>
      <c r="P21" s="91">
        <f>N21+O21</f>
        <v>36</v>
      </c>
      <c r="Q21" s="80">
        <f>IFERROR(P21/M21,"-")</f>
        <v>0.76595744680851</v>
      </c>
      <c r="R21" s="79">
        <v>5</v>
      </c>
      <c r="S21" s="79">
        <v>7</v>
      </c>
      <c r="T21" s="80">
        <f>IFERROR(R21/(P21),"-")</f>
        <v>0.13888888888889</v>
      </c>
      <c r="U21" s="336"/>
      <c r="V21" s="82">
        <v>7</v>
      </c>
      <c r="W21" s="80">
        <f>IF(P21=0,"-",V21/P21)</f>
        <v>0.19444444444444</v>
      </c>
      <c r="X21" s="335">
        <v>515000</v>
      </c>
      <c r="Y21" s="336">
        <f>IFERROR(X21/P21,"-")</f>
        <v>14305.555555556</v>
      </c>
      <c r="Z21" s="336">
        <f>IFERROR(X21/V21,"-")</f>
        <v>73571.428571429</v>
      </c>
      <c r="AA21" s="33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>
        <v>4</v>
      </c>
      <c r="BF21" s="111">
        <f>IF(P21=0,"",IF(BE21=0,"",(BE21/P21)))</f>
        <v>0.11111111111111</v>
      </c>
      <c r="BG21" s="110">
        <v>1</v>
      </c>
      <c r="BH21" s="112">
        <f>IFERROR(BG21/BE21,"-")</f>
        <v>0.25</v>
      </c>
      <c r="BI21" s="113">
        <v>13000</v>
      </c>
      <c r="BJ21" s="114">
        <f>IFERROR(BI21/BE21,"-")</f>
        <v>3250</v>
      </c>
      <c r="BK21" s="115"/>
      <c r="BL21" s="115"/>
      <c r="BM21" s="115">
        <v>1</v>
      </c>
      <c r="BN21" s="117">
        <v>18</v>
      </c>
      <c r="BO21" s="118">
        <f>IF(P21=0,"",IF(BN21=0,"",(BN21/P21)))</f>
        <v>0.5</v>
      </c>
      <c r="BP21" s="119">
        <v>6</v>
      </c>
      <c r="BQ21" s="120">
        <f>IFERROR(BP21/BN21,"-")</f>
        <v>0.33333333333333</v>
      </c>
      <c r="BR21" s="121">
        <v>52000</v>
      </c>
      <c r="BS21" s="122">
        <f>IFERROR(BR21/BN21,"-")</f>
        <v>2888.8888888889</v>
      </c>
      <c r="BT21" s="123">
        <v>4</v>
      </c>
      <c r="BU21" s="123"/>
      <c r="BV21" s="123">
        <v>2</v>
      </c>
      <c r="BW21" s="124">
        <v>11</v>
      </c>
      <c r="BX21" s="125">
        <f>IF(P21=0,"",IF(BW21=0,"",(BW21/P21)))</f>
        <v>0.30555555555556</v>
      </c>
      <c r="BY21" s="126">
        <v>4</v>
      </c>
      <c r="BZ21" s="127">
        <f>IFERROR(BY21/BW21,"-")</f>
        <v>0.36363636363636</v>
      </c>
      <c r="CA21" s="128">
        <v>100000</v>
      </c>
      <c r="CB21" s="129">
        <f>IFERROR(CA21/BW21,"-")</f>
        <v>9090.9090909091</v>
      </c>
      <c r="CC21" s="130">
        <v>1</v>
      </c>
      <c r="CD21" s="130">
        <v>1</v>
      </c>
      <c r="CE21" s="130">
        <v>2</v>
      </c>
      <c r="CF21" s="131">
        <v>3</v>
      </c>
      <c r="CG21" s="132">
        <f>IF(P21=0,"",IF(CF21=0,"",(CF21/P21)))</f>
        <v>0.083333333333333</v>
      </c>
      <c r="CH21" s="133">
        <v>2</v>
      </c>
      <c r="CI21" s="134">
        <f>IFERROR(CH21/CF21,"-")</f>
        <v>0.66666666666667</v>
      </c>
      <c r="CJ21" s="135">
        <v>438000</v>
      </c>
      <c r="CK21" s="136">
        <f>IFERROR(CJ21/CF21,"-")</f>
        <v>146000</v>
      </c>
      <c r="CL21" s="137"/>
      <c r="CM21" s="137"/>
      <c r="CN21" s="137">
        <v>2</v>
      </c>
      <c r="CO21" s="138">
        <v>7</v>
      </c>
      <c r="CP21" s="139">
        <v>515000</v>
      </c>
      <c r="CQ21" s="139">
        <v>420000</v>
      </c>
      <c r="CR21" s="139"/>
      <c r="CS21" s="140" t="str">
        <f>IF(AND(CQ21=0,CR21=0),"",IF(AND(CQ21&lt;=100000,CR21&lt;=100000),"",IF(CQ21/CP21&gt;0.7,"男高",IF(CR21/CP21&gt;0.7,"女高",""))))</f>
        <v>男高</v>
      </c>
    </row>
    <row r="22" spans="1:98">
      <c r="A22" s="78">
        <f>AB22</f>
        <v>0.8</v>
      </c>
      <c r="B22" s="347" t="s">
        <v>108</v>
      </c>
      <c r="C22" s="347"/>
      <c r="D22" s="347" t="s">
        <v>109</v>
      </c>
      <c r="E22" s="347" t="s">
        <v>99</v>
      </c>
      <c r="F22" s="347" t="s">
        <v>68</v>
      </c>
      <c r="G22" s="88" t="s">
        <v>110</v>
      </c>
      <c r="H22" s="88" t="s">
        <v>111</v>
      </c>
      <c r="I22" s="88" t="s">
        <v>112</v>
      </c>
      <c r="J22" s="330">
        <v>150000</v>
      </c>
      <c r="K22" s="79">
        <v>0</v>
      </c>
      <c r="L22" s="79">
        <v>0</v>
      </c>
      <c r="M22" s="79">
        <v>37</v>
      </c>
      <c r="N22" s="89">
        <v>5</v>
      </c>
      <c r="O22" s="90">
        <v>0</v>
      </c>
      <c r="P22" s="91">
        <f>N22+O22</f>
        <v>5</v>
      </c>
      <c r="Q22" s="80">
        <f>IFERROR(P22/M22,"-")</f>
        <v>0.13513513513514</v>
      </c>
      <c r="R22" s="79">
        <v>0</v>
      </c>
      <c r="S22" s="79">
        <v>1</v>
      </c>
      <c r="T22" s="80">
        <f>IFERROR(R22/(P22),"-")</f>
        <v>0</v>
      </c>
      <c r="U22" s="336">
        <f>IFERROR(J22/SUM(N22:O25),"-")</f>
        <v>6818.1818181818</v>
      </c>
      <c r="V22" s="82">
        <v>1</v>
      </c>
      <c r="W22" s="80">
        <f>IF(P22=0,"-",V22/P22)</f>
        <v>0.2</v>
      </c>
      <c r="X22" s="335">
        <v>110000</v>
      </c>
      <c r="Y22" s="336">
        <f>IFERROR(X22/P22,"-")</f>
        <v>22000</v>
      </c>
      <c r="Z22" s="336">
        <f>IFERROR(X22/V22,"-")</f>
        <v>110000</v>
      </c>
      <c r="AA22" s="330">
        <f>SUM(X22:X25)-SUM(J22:J25)</f>
        <v>-30000</v>
      </c>
      <c r="AB22" s="83">
        <f>SUM(X22:X25)/SUM(J22:J25)</f>
        <v>0.8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2</v>
      </c>
      <c r="BF22" s="111">
        <f>IF(P22=0,"",IF(BE22=0,"",(BE22/P22)))</f>
        <v>0.4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2</v>
      </c>
      <c r="BO22" s="118">
        <f>IF(P22=0,"",IF(BN22=0,"",(BN22/P22)))</f>
        <v>0.4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>
        <v>1</v>
      </c>
      <c r="BX22" s="125">
        <f>IF(P22=0,"",IF(BW22=0,"",(BW22/P22)))</f>
        <v>0.2</v>
      </c>
      <c r="BY22" s="126">
        <v>1</v>
      </c>
      <c r="BZ22" s="127">
        <f>IFERROR(BY22/BW22,"-")</f>
        <v>1</v>
      </c>
      <c r="CA22" s="128">
        <v>110000</v>
      </c>
      <c r="CB22" s="129">
        <f>IFERROR(CA22/BW22,"-")</f>
        <v>110000</v>
      </c>
      <c r="CC22" s="130"/>
      <c r="CD22" s="130"/>
      <c r="CE22" s="130">
        <v>1</v>
      </c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1</v>
      </c>
      <c r="CP22" s="139">
        <v>110000</v>
      </c>
      <c r="CQ22" s="139">
        <v>110000</v>
      </c>
      <c r="CR22" s="139"/>
      <c r="CS22" s="140" t="str">
        <f>IF(AND(CQ22=0,CR22=0),"",IF(AND(CQ22&lt;=100000,CR22&lt;=100000),"",IF(CQ22/CP22&gt;0.7,"男高",IF(CR22/CP22&gt;0.7,"女高",""))))</f>
        <v>男高</v>
      </c>
    </row>
    <row r="23" spans="1:98">
      <c r="A23" s="78"/>
      <c r="B23" s="347" t="s">
        <v>113</v>
      </c>
      <c r="C23" s="347"/>
      <c r="D23" s="347" t="s">
        <v>109</v>
      </c>
      <c r="E23" s="347" t="s">
        <v>103</v>
      </c>
      <c r="F23" s="347" t="s">
        <v>68</v>
      </c>
      <c r="G23" s="88"/>
      <c r="H23" s="88" t="s">
        <v>111</v>
      </c>
      <c r="I23" s="88" t="s">
        <v>114</v>
      </c>
      <c r="J23" s="330"/>
      <c r="K23" s="79">
        <v>0</v>
      </c>
      <c r="L23" s="79">
        <v>0</v>
      </c>
      <c r="M23" s="79">
        <v>38</v>
      </c>
      <c r="N23" s="89">
        <v>8</v>
      </c>
      <c r="O23" s="90">
        <v>0</v>
      </c>
      <c r="P23" s="91">
        <f>N23+O23</f>
        <v>8</v>
      </c>
      <c r="Q23" s="80">
        <f>IFERROR(P23/M23,"-")</f>
        <v>0.21052631578947</v>
      </c>
      <c r="R23" s="79">
        <v>0</v>
      </c>
      <c r="S23" s="79">
        <v>2</v>
      </c>
      <c r="T23" s="80">
        <f>IFERROR(R23/(P23),"-")</f>
        <v>0</v>
      </c>
      <c r="U23" s="336"/>
      <c r="V23" s="82">
        <v>0</v>
      </c>
      <c r="W23" s="80">
        <f>IF(P23=0,"-",V23/P23)</f>
        <v>0</v>
      </c>
      <c r="X23" s="335">
        <v>0</v>
      </c>
      <c r="Y23" s="336">
        <f>IFERROR(X23/P23,"-")</f>
        <v>0</v>
      </c>
      <c r="Z23" s="336" t="str">
        <f>IFERROR(X23/V23,"-")</f>
        <v>-</v>
      </c>
      <c r="AA23" s="33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>
        <v>1</v>
      </c>
      <c r="AW23" s="105">
        <f>IF(P23=0,"",IF(AV23=0,"",(AV23/P23)))</f>
        <v>0.125</v>
      </c>
      <c r="AX23" s="104"/>
      <c r="AY23" s="106">
        <f>IFERROR(AX23/AV23,"-")</f>
        <v>0</v>
      </c>
      <c r="AZ23" s="107"/>
      <c r="BA23" s="108">
        <f>IFERROR(AZ23/AV23,"-")</f>
        <v>0</v>
      </c>
      <c r="BB23" s="109"/>
      <c r="BC23" s="109"/>
      <c r="BD23" s="109"/>
      <c r="BE23" s="110">
        <v>3</v>
      </c>
      <c r="BF23" s="111">
        <f>IF(P23=0,"",IF(BE23=0,"",(BE23/P23)))</f>
        <v>0.375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2</v>
      </c>
      <c r="BO23" s="118">
        <f>IF(P23=0,"",IF(BN23=0,"",(BN23/P23)))</f>
        <v>0.25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2</v>
      </c>
      <c r="BX23" s="125">
        <f>IF(P23=0,"",IF(BW23=0,"",(BW23/P23)))</f>
        <v>0.25</v>
      </c>
      <c r="BY23" s="126"/>
      <c r="BZ23" s="127">
        <f>IFERROR(BY23/BW23,"-")</f>
        <v>0</v>
      </c>
      <c r="CA23" s="128"/>
      <c r="CB23" s="129">
        <f>IFERROR(CA23/BW23,"-")</f>
        <v>0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115</v>
      </c>
      <c r="C24" s="347"/>
      <c r="D24" s="347" t="s">
        <v>109</v>
      </c>
      <c r="E24" s="347" t="s">
        <v>105</v>
      </c>
      <c r="F24" s="347" t="s">
        <v>68</v>
      </c>
      <c r="G24" s="88"/>
      <c r="H24" s="88" t="s">
        <v>111</v>
      </c>
      <c r="I24" s="88" t="s">
        <v>116</v>
      </c>
      <c r="J24" s="330"/>
      <c r="K24" s="79">
        <v>0</v>
      </c>
      <c r="L24" s="79">
        <v>0</v>
      </c>
      <c r="M24" s="79">
        <v>25</v>
      </c>
      <c r="N24" s="89">
        <v>3</v>
      </c>
      <c r="O24" s="90">
        <v>0</v>
      </c>
      <c r="P24" s="91">
        <f>N24+O24</f>
        <v>3</v>
      </c>
      <c r="Q24" s="80">
        <f>IFERROR(P24/M24,"-")</f>
        <v>0.12</v>
      </c>
      <c r="R24" s="79">
        <v>0</v>
      </c>
      <c r="S24" s="79">
        <v>1</v>
      </c>
      <c r="T24" s="80">
        <f>IFERROR(R24/(P24),"-")</f>
        <v>0</v>
      </c>
      <c r="U24" s="336"/>
      <c r="V24" s="82">
        <v>0</v>
      </c>
      <c r="W24" s="80">
        <f>IF(P24=0,"-",V24/P24)</f>
        <v>0</v>
      </c>
      <c r="X24" s="335">
        <v>0</v>
      </c>
      <c r="Y24" s="336">
        <f>IFERROR(X24/P24,"-")</f>
        <v>0</v>
      </c>
      <c r="Z24" s="336" t="str">
        <f>IFERROR(X24/V24,"-")</f>
        <v>-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>
        <v>3</v>
      </c>
      <c r="BO24" s="118">
        <f>IF(P24=0,"",IF(BN24=0,"",(BN24/P24)))</f>
        <v>1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/>
      <c r="BX24" s="125">
        <f>IF(P24=0,"",IF(BW24=0,"",(BW24/P24)))</f>
        <v>0</v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117</v>
      </c>
      <c r="C25" s="347"/>
      <c r="D25" s="347" t="s">
        <v>78</v>
      </c>
      <c r="E25" s="347" t="s">
        <v>78</v>
      </c>
      <c r="F25" s="347" t="s">
        <v>79</v>
      </c>
      <c r="G25" s="88"/>
      <c r="H25" s="88"/>
      <c r="I25" s="88"/>
      <c r="J25" s="330"/>
      <c r="K25" s="79">
        <v>0</v>
      </c>
      <c r="L25" s="79">
        <v>0</v>
      </c>
      <c r="M25" s="79">
        <v>5</v>
      </c>
      <c r="N25" s="89">
        <v>6</v>
      </c>
      <c r="O25" s="90">
        <v>0</v>
      </c>
      <c r="P25" s="91">
        <f>N25+O25</f>
        <v>6</v>
      </c>
      <c r="Q25" s="80">
        <f>IFERROR(P25/M25,"-")</f>
        <v>1.2</v>
      </c>
      <c r="R25" s="79">
        <v>0</v>
      </c>
      <c r="S25" s="79">
        <v>1</v>
      </c>
      <c r="T25" s="80">
        <f>IFERROR(R25/(P25),"-")</f>
        <v>0</v>
      </c>
      <c r="U25" s="336"/>
      <c r="V25" s="82">
        <v>1</v>
      </c>
      <c r="W25" s="80">
        <f>IF(P25=0,"-",V25/P25)</f>
        <v>0.16666666666667</v>
      </c>
      <c r="X25" s="335">
        <v>10000</v>
      </c>
      <c r="Y25" s="336">
        <f>IFERROR(X25/P25,"-")</f>
        <v>1666.6666666667</v>
      </c>
      <c r="Z25" s="336">
        <f>IFERROR(X25/V25,"-")</f>
        <v>10000</v>
      </c>
      <c r="AA25" s="33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3</v>
      </c>
      <c r="BF25" s="111">
        <f>IF(P25=0,"",IF(BE25=0,"",(BE25/P25)))</f>
        <v>0.5</v>
      </c>
      <c r="BG25" s="110">
        <v>1</v>
      </c>
      <c r="BH25" s="112">
        <f>IFERROR(BG25/BE25,"-")</f>
        <v>0.33333333333333</v>
      </c>
      <c r="BI25" s="113">
        <v>10000</v>
      </c>
      <c r="BJ25" s="114">
        <f>IFERROR(BI25/BE25,"-")</f>
        <v>3333.3333333333</v>
      </c>
      <c r="BK25" s="115">
        <v>1</v>
      </c>
      <c r="BL25" s="115"/>
      <c r="BM25" s="115"/>
      <c r="BN25" s="117">
        <v>2</v>
      </c>
      <c r="BO25" s="118">
        <f>IF(P25=0,"",IF(BN25=0,"",(BN25/P25)))</f>
        <v>0.33333333333333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>
        <v>1</v>
      </c>
      <c r="BX25" s="125">
        <f>IF(P25=0,"",IF(BW25=0,"",(BW25/P25)))</f>
        <v>0.16666666666667</v>
      </c>
      <c r="BY25" s="126">
        <v>1</v>
      </c>
      <c r="BZ25" s="127">
        <f>IFERROR(BY25/BW25,"-")</f>
        <v>1</v>
      </c>
      <c r="CA25" s="128">
        <v>19000</v>
      </c>
      <c r="CB25" s="129">
        <f>IFERROR(CA25/BW25,"-")</f>
        <v>19000</v>
      </c>
      <c r="CC25" s="130"/>
      <c r="CD25" s="130"/>
      <c r="CE25" s="130">
        <v>1</v>
      </c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1</v>
      </c>
      <c r="CP25" s="139">
        <v>10000</v>
      </c>
      <c r="CQ25" s="139">
        <v>19000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>
        <f>AB26</f>
        <v>4.2430555555556</v>
      </c>
      <c r="B26" s="347" t="s">
        <v>118</v>
      </c>
      <c r="C26" s="347"/>
      <c r="D26" s="347" t="s">
        <v>92</v>
      </c>
      <c r="E26" s="347" t="s">
        <v>93</v>
      </c>
      <c r="F26" s="347" t="s">
        <v>94</v>
      </c>
      <c r="G26" s="88" t="s">
        <v>69</v>
      </c>
      <c r="H26" s="88" t="s">
        <v>88</v>
      </c>
      <c r="I26" s="348" t="s">
        <v>119</v>
      </c>
      <c r="J26" s="330">
        <v>144000</v>
      </c>
      <c r="K26" s="79">
        <v>0</v>
      </c>
      <c r="L26" s="79">
        <v>0</v>
      </c>
      <c r="M26" s="79">
        <v>41</v>
      </c>
      <c r="N26" s="89">
        <v>5</v>
      </c>
      <c r="O26" s="90">
        <v>0</v>
      </c>
      <c r="P26" s="91">
        <f>N26+O26</f>
        <v>5</v>
      </c>
      <c r="Q26" s="80">
        <f>IFERROR(P26/M26,"-")</f>
        <v>0.1219512195122</v>
      </c>
      <c r="R26" s="79">
        <v>0</v>
      </c>
      <c r="S26" s="79">
        <v>0</v>
      </c>
      <c r="T26" s="80">
        <f>IFERROR(R26/(P26),"-")</f>
        <v>0</v>
      </c>
      <c r="U26" s="336">
        <f>IFERROR(J26/SUM(N26:O27),"-")</f>
        <v>6857.1428571429</v>
      </c>
      <c r="V26" s="82">
        <v>1</v>
      </c>
      <c r="W26" s="80">
        <f>IF(P26=0,"-",V26/P26)</f>
        <v>0.2</v>
      </c>
      <c r="X26" s="335">
        <v>9000</v>
      </c>
      <c r="Y26" s="336">
        <f>IFERROR(X26/P26,"-")</f>
        <v>1800</v>
      </c>
      <c r="Z26" s="336">
        <f>IFERROR(X26/V26,"-")</f>
        <v>9000</v>
      </c>
      <c r="AA26" s="330">
        <f>SUM(X26:X27)-SUM(J26:J27)</f>
        <v>467000</v>
      </c>
      <c r="AB26" s="83">
        <f>SUM(X26:X27)/SUM(J26:J27)</f>
        <v>4.2430555555556</v>
      </c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2</v>
      </c>
      <c r="BF26" s="111">
        <f>IF(P26=0,"",IF(BE26=0,"",(BE26/P26)))</f>
        <v>0.4</v>
      </c>
      <c r="BG26" s="110">
        <v>1</v>
      </c>
      <c r="BH26" s="112">
        <f>IFERROR(BG26/BE26,"-")</f>
        <v>0.5</v>
      </c>
      <c r="BI26" s="113">
        <v>9000</v>
      </c>
      <c r="BJ26" s="114">
        <f>IFERROR(BI26/BE26,"-")</f>
        <v>4500</v>
      </c>
      <c r="BK26" s="115"/>
      <c r="BL26" s="115"/>
      <c r="BM26" s="115">
        <v>1</v>
      </c>
      <c r="BN26" s="117">
        <v>3</v>
      </c>
      <c r="BO26" s="118">
        <f>IF(P26=0,"",IF(BN26=0,"",(BN26/P26)))</f>
        <v>0.6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1</v>
      </c>
      <c r="CP26" s="139">
        <v>9000</v>
      </c>
      <c r="CQ26" s="139">
        <v>9000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120</v>
      </c>
      <c r="C27" s="347"/>
      <c r="D27" s="347" t="s">
        <v>92</v>
      </c>
      <c r="E27" s="347" t="s">
        <v>93</v>
      </c>
      <c r="F27" s="347" t="s">
        <v>79</v>
      </c>
      <c r="G27" s="88"/>
      <c r="H27" s="88"/>
      <c r="I27" s="88"/>
      <c r="J27" s="330"/>
      <c r="K27" s="79">
        <v>0</v>
      </c>
      <c r="L27" s="79">
        <v>0</v>
      </c>
      <c r="M27" s="79">
        <v>27</v>
      </c>
      <c r="N27" s="89">
        <v>16</v>
      </c>
      <c r="O27" s="90">
        <v>0</v>
      </c>
      <c r="P27" s="91">
        <f>N27+O27</f>
        <v>16</v>
      </c>
      <c r="Q27" s="80">
        <f>IFERROR(P27/M27,"-")</f>
        <v>0.59259259259259</v>
      </c>
      <c r="R27" s="79">
        <v>2</v>
      </c>
      <c r="S27" s="79">
        <v>2</v>
      </c>
      <c r="T27" s="80">
        <f>IFERROR(R27/(P27),"-")</f>
        <v>0.125</v>
      </c>
      <c r="U27" s="336"/>
      <c r="V27" s="82">
        <v>4</v>
      </c>
      <c r="W27" s="80">
        <f>IF(P27=0,"-",V27/P27)</f>
        <v>0.25</v>
      </c>
      <c r="X27" s="335">
        <v>602000</v>
      </c>
      <c r="Y27" s="336">
        <f>IFERROR(X27/P27,"-")</f>
        <v>37625</v>
      </c>
      <c r="Z27" s="336">
        <f>IFERROR(X27/V27,"-")</f>
        <v>150500</v>
      </c>
      <c r="AA27" s="33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>
        <v>1</v>
      </c>
      <c r="AW27" s="105">
        <f>IF(P27=0,"",IF(AV27=0,"",(AV27/P27)))</f>
        <v>0.0625</v>
      </c>
      <c r="AX27" s="104"/>
      <c r="AY27" s="106">
        <f>IFERROR(AX27/AV27,"-")</f>
        <v>0</v>
      </c>
      <c r="AZ27" s="107"/>
      <c r="BA27" s="108">
        <f>IFERROR(AZ27/AV27,"-")</f>
        <v>0</v>
      </c>
      <c r="BB27" s="109"/>
      <c r="BC27" s="109"/>
      <c r="BD27" s="109"/>
      <c r="BE27" s="110">
        <v>4</v>
      </c>
      <c r="BF27" s="111">
        <f>IF(P27=0,"",IF(BE27=0,"",(BE27/P27)))</f>
        <v>0.25</v>
      </c>
      <c r="BG27" s="110">
        <v>1</v>
      </c>
      <c r="BH27" s="112">
        <f>IFERROR(BG27/BE27,"-")</f>
        <v>0.25</v>
      </c>
      <c r="BI27" s="113">
        <v>20000</v>
      </c>
      <c r="BJ27" s="114">
        <f>IFERROR(BI27/BE27,"-")</f>
        <v>5000</v>
      </c>
      <c r="BK27" s="115"/>
      <c r="BL27" s="115">
        <v>1</v>
      </c>
      <c r="BM27" s="115"/>
      <c r="BN27" s="117">
        <v>3</v>
      </c>
      <c r="BO27" s="118">
        <f>IF(P27=0,"",IF(BN27=0,"",(BN27/P27)))</f>
        <v>0.1875</v>
      </c>
      <c r="BP27" s="119">
        <v>2</v>
      </c>
      <c r="BQ27" s="120">
        <f>IFERROR(BP27/BN27,"-")</f>
        <v>0.66666666666667</v>
      </c>
      <c r="BR27" s="121">
        <v>6000</v>
      </c>
      <c r="BS27" s="122">
        <f>IFERROR(BR27/BN27,"-")</f>
        <v>2000</v>
      </c>
      <c r="BT27" s="123">
        <v>2</v>
      </c>
      <c r="BU27" s="123"/>
      <c r="BV27" s="123"/>
      <c r="BW27" s="124">
        <v>7</v>
      </c>
      <c r="BX27" s="125">
        <f>IF(P27=0,"",IF(BW27=0,"",(BW27/P27)))</f>
        <v>0.4375</v>
      </c>
      <c r="BY27" s="126">
        <v>3</v>
      </c>
      <c r="BZ27" s="127">
        <f>IFERROR(BY27/BW27,"-")</f>
        <v>0.42857142857143</v>
      </c>
      <c r="CA27" s="128">
        <v>615000</v>
      </c>
      <c r="CB27" s="129">
        <f>IFERROR(CA27/BW27,"-")</f>
        <v>87857.142857143</v>
      </c>
      <c r="CC27" s="130"/>
      <c r="CD27" s="130"/>
      <c r="CE27" s="130">
        <v>3</v>
      </c>
      <c r="CF27" s="131">
        <v>1</v>
      </c>
      <c r="CG27" s="132">
        <f>IF(P27=0,"",IF(CF27=0,"",(CF27/P27)))</f>
        <v>0.0625</v>
      </c>
      <c r="CH27" s="133"/>
      <c r="CI27" s="134">
        <f>IFERROR(CH27/CF27,"-")</f>
        <v>0</v>
      </c>
      <c r="CJ27" s="135"/>
      <c r="CK27" s="136">
        <f>IFERROR(CJ27/CF27,"-")</f>
        <v>0</v>
      </c>
      <c r="CL27" s="137"/>
      <c r="CM27" s="137"/>
      <c r="CN27" s="137"/>
      <c r="CO27" s="138">
        <v>4</v>
      </c>
      <c r="CP27" s="139">
        <v>602000</v>
      </c>
      <c r="CQ27" s="139">
        <v>451000</v>
      </c>
      <c r="CR27" s="139"/>
      <c r="CS27" s="140" t="str">
        <f>IF(AND(CQ27=0,CR27=0),"",IF(AND(CQ27&lt;=100000,CR27&lt;=100000),"",IF(CQ27/CP27&gt;0.7,"男高",IF(CR27/CP27&gt;0.7,"女高",""))))</f>
        <v>男高</v>
      </c>
    </row>
    <row r="28" spans="1:98">
      <c r="A28" s="78">
        <f>AB28</f>
        <v>0</v>
      </c>
      <c r="B28" s="347" t="s">
        <v>121</v>
      </c>
      <c r="C28" s="347"/>
      <c r="D28" s="347" t="s">
        <v>92</v>
      </c>
      <c r="E28" s="347" t="s">
        <v>93</v>
      </c>
      <c r="F28" s="347" t="s">
        <v>86</v>
      </c>
      <c r="G28" s="88" t="s">
        <v>82</v>
      </c>
      <c r="H28" s="88" t="s">
        <v>88</v>
      </c>
      <c r="I28" s="88" t="s">
        <v>122</v>
      </c>
      <c r="J28" s="330">
        <v>156000</v>
      </c>
      <c r="K28" s="79">
        <v>0</v>
      </c>
      <c r="L28" s="79">
        <v>0</v>
      </c>
      <c r="M28" s="79">
        <v>25</v>
      </c>
      <c r="N28" s="89">
        <v>1</v>
      </c>
      <c r="O28" s="90">
        <v>0</v>
      </c>
      <c r="P28" s="91">
        <f>N28+O28</f>
        <v>1</v>
      </c>
      <c r="Q28" s="80">
        <f>IFERROR(P28/M28,"-")</f>
        <v>0.04</v>
      </c>
      <c r="R28" s="79">
        <v>0</v>
      </c>
      <c r="S28" s="79">
        <v>0</v>
      </c>
      <c r="T28" s="80">
        <f>IFERROR(R28/(P28),"-")</f>
        <v>0</v>
      </c>
      <c r="U28" s="336">
        <f>IFERROR(J28/SUM(N28:O29),"-")</f>
        <v>31200</v>
      </c>
      <c r="V28" s="82">
        <v>0</v>
      </c>
      <c r="W28" s="80">
        <f>IF(P28=0,"-",V28/P28)</f>
        <v>0</v>
      </c>
      <c r="X28" s="335">
        <v>0</v>
      </c>
      <c r="Y28" s="336">
        <f>IFERROR(X28/P28,"-")</f>
        <v>0</v>
      </c>
      <c r="Z28" s="336" t="str">
        <f>IFERROR(X28/V28,"-")</f>
        <v>-</v>
      </c>
      <c r="AA28" s="330">
        <f>SUM(X28:X29)-SUM(J28:J29)</f>
        <v>-156000</v>
      </c>
      <c r="AB28" s="83">
        <f>SUM(X28:X29)/SUM(J28:J29)</f>
        <v>0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>
        <f>IF(P28=0,"",IF(BE28=0,"",(BE28/P28)))</f>
        <v>0</v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>
        <v>1</v>
      </c>
      <c r="BO28" s="118">
        <f>IF(P28=0,"",IF(BN28=0,"",(BN28/P28)))</f>
        <v>1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/>
      <c r="BX28" s="125">
        <f>IF(P28=0,"",IF(BW28=0,"",(BW28/P28)))</f>
        <v>0</v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123</v>
      </c>
      <c r="C29" s="347"/>
      <c r="D29" s="347" t="s">
        <v>92</v>
      </c>
      <c r="E29" s="347" t="s">
        <v>93</v>
      </c>
      <c r="F29" s="347" t="s">
        <v>79</v>
      </c>
      <c r="G29" s="88"/>
      <c r="H29" s="88"/>
      <c r="I29" s="88"/>
      <c r="J29" s="330"/>
      <c r="K29" s="79">
        <v>0</v>
      </c>
      <c r="L29" s="79">
        <v>0</v>
      </c>
      <c r="M29" s="79">
        <v>5</v>
      </c>
      <c r="N29" s="89">
        <v>4</v>
      </c>
      <c r="O29" s="90">
        <v>0</v>
      </c>
      <c r="P29" s="91">
        <f>N29+O29</f>
        <v>4</v>
      </c>
      <c r="Q29" s="80">
        <f>IFERROR(P29/M29,"-")</f>
        <v>0.8</v>
      </c>
      <c r="R29" s="79">
        <v>0</v>
      </c>
      <c r="S29" s="79">
        <v>0</v>
      </c>
      <c r="T29" s="80">
        <f>IFERROR(R29/(P29),"-")</f>
        <v>0</v>
      </c>
      <c r="U29" s="336"/>
      <c r="V29" s="82">
        <v>0</v>
      </c>
      <c r="W29" s="80">
        <f>IF(P29=0,"-",V29/P29)</f>
        <v>0</v>
      </c>
      <c r="X29" s="335">
        <v>0</v>
      </c>
      <c r="Y29" s="336">
        <f>IFERROR(X29/P29,"-")</f>
        <v>0</v>
      </c>
      <c r="Z29" s="336" t="str">
        <f>IFERROR(X29/V29,"-")</f>
        <v>-</v>
      </c>
      <c r="AA29" s="33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>
        <v>1</v>
      </c>
      <c r="BF29" s="111">
        <f>IF(P29=0,"",IF(BE29=0,"",(BE29/P29)))</f>
        <v>0.25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>
        <v>1</v>
      </c>
      <c r="BO29" s="118">
        <f>IF(P29=0,"",IF(BN29=0,"",(BN29/P29)))</f>
        <v>0.25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>
        <v>1</v>
      </c>
      <c r="BX29" s="125">
        <f>IF(P29=0,"",IF(BW29=0,"",(BW29/P29)))</f>
        <v>0.25</v>
      </c>
      <c r="BY29" s="126"/>
      <c r="BZ29" s="127">
        <f>IFERROR(BY29/BW29,"-")</f>
        <v>0</v>
      </c>
      <c r="CA29" s="128"/>
      <c r="CB29" s="129">
        <f>IFERROR(CA29/BW29,"-")</f>
        <v>0</v>
      </c>
      <c r="CC29" s="130"/>
      <c r="CD29" s="130"/>
      <c r="CE29" s="130"/>
      <c r="CF29" s="131">
        <v>1</v>
      </c>
      <c r="CG29" s="132">
        <f>IF(P29=0,"",IF(CF29=0,"",(CF29/P29)))</f>
        <v>0.25</v>
      </c>
      <c r="CH29" s="133"/>
      <c r="CI29" s="134">
        <f>IFERROR(CH29/CF29,"-")</f>
        <v>0</v>
      </c>
      <c r="CJ29" s="135"/>
      <c r="CK29" s="136">
        <f>IFERROR(CJ29/CF29,"-")</f>
        <v>0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>
        <f>AB30</f>
        <v>0.16666666666667</v>
      </c>
      <c r="B30" s="347" t="s">
        <v>124</v>
      </c>
      <c r="C30" s="347"/>
      <c r="D30" s="347" t="s">
        <v>66</v>
      </c>
      <c r="E30" s="347" t="s">
        <v>67</v>
      </c>
      <c r="F30" s="347" t="s">
        <v>68</v>
      </c>
      <c r="G30" s="88" t="s">
        <v>125</v>
      </c>
      <c r="H30" s="88" t="s">
        <v>70</v>
      </c>
      <c r="I30" s="349" t="s">
        <v>126</v>
      </c>
      <c r="J30" s="330">
        <v>144000</v>
      </c>
      <c r="K30" s="79">
        <v>0</v>
      </c>
      <c r="L30" s="79">
        <v>0</v>
      </c>
      <c r="M30" s="79">
        <v>96</v>
      </c>
      <c r="N30" s="89">
        <v>7</v>
      </c>
      <c r="O30" s="90">
        <v>0</v>
      </c>
      <c r="P30" s="91">
        <f>N30+O30</f>
        <v>7</v>
      </c>
      <c r="Q30" s="80">
        <f>IFERROR(P30/M30,"-")</f>
        <v>0.072916666666667</v>
      </c>
      <c r="R30" s="79">
        <v>0</v>
      </c>
      <c r="S30" s="79">
        <v>3</v>
      </c>
      <c r="T30" s="80">
        <f>IFERROR(R30/(P30),"-")</f>
        <v>0</v>
      </c>
      <c r="U30" s="336">
        <f>IFERROR(J30/SUM(N30:O31),"-")</f>
        <v>7200</v>
      </c>
      <c r="V30" s="82">
        <v>1</v>
      </c>
      <c r="W30" s="80">
        <f>IF(P30=0,"-",V30/P30)</f>
        <v>0.14285714285714</v>
      </c>
      <c r="X30" s="335">
        <v>11000</v>
      </c>
      <c r="Y30" s="336">
        <f>IFERROR(X30/P30,"-")</f>
        <v>1571.4285714286</v>
      </c>
      <c r="Z30" s="336">
        <f>IFERROR(X30/V30,"-")</f>
        <v>11000</v>
      </c>
      <c r="AA30" s="330">
        <f>SUM(X30:X31)-SUM(J30:J31)</f>
        <v>-120000</v>
      </c>
      <c r="AB30" s="83">
        <f>SUM(X30:X31)/SUM(J30:J31)</f>
        <v>0.16666666666667</v>
      </c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>
        <v>5</v>
      </c>
      <c r="BO30" s="118">
        <f>IF(P30=0,"",IF(BN30=0,"",(BN30/P30)))</f>
        <v>0.71428571428571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>
        <v>2</v>
      </c>
      <c r="BX30" s="125">
        <f>IF(P30=0,"",IF(BW30=0,"",(BW30/P30)))</f>
        <v>0.28571428571429</v>
      </c>
      <c r="BY30" s="126">
        <v>1</v>
      </c>
      <c r="BZ30" s="127">
        <f>IFERROR(BY30/BW30,"-")</f>
        <v>0.5</v>
      </c>
      <c r="CA30" s="128">
        <v>11000</v>
      </c>
      <c r="CB30" s="129">
        <f>IFERROR(CA30/BW30,"-")</f>
        <v>5500</v>
      </c>
      <c r="CC30" s="130"/>
      <c r="CD30" s="130"/>
      <c r="CE30" s="130">
        <v>1</v>
      </c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1</v>
      </c>
      <c r="CP30" s="139">
        <v>11000</v>
      </c>
      <c r="CQ30" s="139">
        <v>11000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127</v>
      </c>
      <c r="C31" s="347"/>
      <c r="D31" s="347" t="s">
        <v>66</v>
      </c>
      <c r="E31" s="347" t="s">
        <v>67</v>
      </c>
      <c r="F31" s="347" t="s">
        <v>79</v>
      </c>
      <c r="G31" s="88"/>
      <c r="H31" s="88"/>
      <c r="I31" s="88"/>
      <c r="J31" s="330"/>
      <c r="K31" s="79">
        <v>0</v>
      </c>
      <c r="L31" s="79">
        <v>0</v>
      </c>
      <c r="M31" s="79">
        <v>53</v>
      </c>
      <c r="N31" s="89">
        <v>13</v>
      </c>
      <c r="O31" s="90">
        <v>0</v>
      </c>
      <c r="P31" s="91">
        <f>N31+O31</f>
        <v>13</v>
      </c>
      <c r="Q31" s="80">
        <f>IFERROR(P31/M31,"-")</f>
        <v>0.24528301886792</v>
      </c>
      <c r="R31" s="79">
        <v>1</v>
      </c>
      <c r="S31" s="79">
        <v>1</v>
      </c>
      <c r="T31" s="80">
        <f>IFERROR(R31/(P31),"-")</f>
        <v>0.076923076923077</v>
      </c>
      <c r="U31" s="336"/>
      <c r="V31" s="82">
        <v>2</v>
      </c>
      <c r="W31" s="80">
        <f>IF(P31=0,"-",V31/P31)</f>
        <v>0.15384615384615</v>
      </c>
      <c r="X31" s="335">
        <v>13000</v>
      </c>
      <c r="Y31" s="336">
        <f>IFERROR(X31/P31,"-")</f>
        <v>1000</v>
      </c>
      <c r="Z31" s="336">
        <f>IFERROR(X31/V31,"-")</f>
        <v>6500</v>
      </c>
      <c r="AA31" s="33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2</v>
      </c>
      <c r="BF31" s="111">
        <f>IF(P31=0,"",IF(BE31=0,"",(BE31/P31)))</f>
        <v>0.15384615384615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4</v>
      </c>
      <c r="BO31" s="118">
        <f>IF(P31=0,"",IF(BN31=0,"",(BN31/P31)))</f>
        <v>0.30769230769231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>
        <v>6</v>
      </c>
      <c r="BX31" s="125">
        <f>IF(P31=0,"",IF(BW31=0,"",(BW31/P31)))</f>
        <v>0.46153846153846</v>
      </c>
      <c r="BY31" s="126">
        <v>3</v>
      </c>
      <c r="BZ31" s="127">
        <f>IFERROR(BY31/BW31,"-")</f>
        <v>0.5</v>
      </c>
      <c r="CA31" s="128">
        <v>16000</v>
      </c>
      <c r="CB31" s="129">
        <f>IFERROR(CA31/BW31,"-")</f>
        <v>2666.6666666667</v>
      </c>
      <c r="CC31" s="130">
        <v>3</v>
      </c>
      <c r="CD31" s="130"/>
      <c r="CE31" s="130"/>
      <c r="CF31" s="131">
        <v>1</v>
      </c>
      <c r="CG31" s="132">
        <f>IF(P31=0,"",IF(CF31=0,"",(CF31/P31)))</f>
        <v>0.076923076923077</v>
      </c>
      <c r="CH31" s="133"/>
      <c r="CI31" s="134">
        <f>IFERROR(CH31/CF31,"-")</f>
        <v>0</v>
      </c>
      <c r="CJ31" s="135"/>
      <c r="CK31" s="136">
        <f>IFERROR(CJ31/CF31,"-")</f>
        <v>0</v>
      </c>
      <c r="CL31" s="137"/>
      <c r="CM31" s="137"/>
      <c r="CN31" s="137"/>
      <c r="CO31" s="138">
        <v>2</v>
      </c>
      <c r="CP31" s="139">
        <v>13000</v>
      </c>
      <c r="CQ31" s="139">
        <v>10000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>
        <f>AB32</f>
        <v>0</v>
      </c>
      <c r="B32" s="347" t="s">
        <v>128</v>
      </c>
      <c r="C32" s="347"/>
      <c r="D32" s="347" t="s">
        <v>92</v>
      </c>
      <c r="E32" s="347" t="s">
        <v>93</v>
      </c>
      <c r="F32" s="347" t="s">
        <v>86</v>
      </c>
      <c r="G32" s="88" t="s">
        <v>129</v>
      </c>
      <c r="H32" s="88" t="s">
        <v>88</v>
      </c>
      <c r="I32" s="348" t="s">
        <v>130</v>
      </c>
      <c r="J32" s="330">
        <v>156000</v>
      </c>
      <c r="K32" s="79">
        <v>0</v>
      </c>
      <c r="L32" s="79">
        <v>0</v>
      </c>
      <c r="M32" s="79">
        <v>28</v>
      </c>
      <c r="N32" s="89">
        <v>2</v>
      </c>
      <c r="O32" s="90">
        <v>0</v>
      </c>
      <c r="P32" s="91">
        <f>N32+O32</f>
        <v>2</v>
      </c>
      <c r="Q32" s="80">
        <f>IFERROR(P32/M32,"-")</f>
        <v>0.071428571428571</v>
      </c>
      <c r="R32" s="79">
        <v>0</v>
      </c>
      <c r="S32" s="79">
        <v>1</v>
      </c>
      <c r="T32" s="80">
        <f>IFERROR(R32/(P32),"-")</f>
        <v>0</v>
      </c>
      <c r="U32" s="336">
        <f>IFERROR(J32/SUM(N32:O33),"-")</f>
        <v>19500</v>
      </c>
      <c r="V32" s="82">
        <v>0</v>
      </c>
      <c r="W32" s="80">
        <f>IF(P32=0,"-",V32/P32)</f>
        <v>0</v>
      </c>
      <c r="X32" s="335">
        <v>0</v>
      </c>
      <c r="Y32" s="336">
        <f>IFERROR(X32/P32,"-")</f>
        <v>0</v>
      </c>
      <c r="Z32" s="336" t="str">
        <f>IFERROR(X32/V32,"-")</f>
        <v>-</v>
      </c>
      <c r="AA32" s="330">
        <f>SUM(X32:X33)-SUM(J32:J33)</f>
        <v>-156000</v>
      </c>
      <c r="AB32" s="83">
        <f>SUM(X32:X33)/SUM(J32:J33)</f>
        <v>0</v>
      </c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>
        <v>2</v>
      </c>
      <c r="BO32" s="118">
        <f>IF(P32=0,"",IF(BN32=0,"",(BN32/P32)))</f>
        <v>1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/>
      <c r="BX32" s="125">
        <f>IF(P32=0,"",IF(BW32=0,"",(BW32/P32)))</f>
        <v>0</v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347" t="s">
        <v>131</v>
      </c>
      <c r="C33" s="347"/>
      <c r="D33" s="347" t="s">
        <v>92</v>
      </c>
      <c r="E33" s="347" t="s">
        <v>93</v>
      </c>
      <c r="F33" s="347" t="s">
        <v>79</v>
      </c>
      <c r="G33" s="88"/>
      <c r="H33" s="88"/>
      <c r="I33" s="88"/>
      <c r="J33" s="330"/>
      <c r="K33" s="79">
        <v>0</v>
      </c>
      <c r="L33" s="79">
        <v>0</v>
      </c>
      <c r="M33" s="79">
        <v>12</v>
      </c>
      <c r="N33" s="89">
        <v>6</v>
      </c>
      <c r="O33" s="90">
        <v>0</v>
      </c>
      <c r="P33" s="91">
        <f>N33+O33</f>
        <v>6</v>
      </c>
      <c r="Q33" s="80">
        <f>IFERROR(P33/M33,"-")</f>
        <v>0.5</v>
      </c>
      <c r="R33" s="79">
        <v>0</v>
      </c>
      <c r="S33" s="79">
        <v>0</v>
      </c>
      <c r="T33" s="80">
        <f>IFERROR(R33/(P33),"-")</f>
        <v>0</v>
      </c>
      <c r="U33" s="336"/>
      <c r="V33" s="82">
        <v>0</v>
      </c>
      <c r="W33" s="80">
        <f>IF(P33=0,"-",V33/P33)</f>
        <v>0</v>
      </c>
      <c r="X33" s="335">
        <v>0</v>
      </c>
      <c r="Y33" s="336">
        <f>IFERROR(X33/P33,"-")</f>
        <v>0</v>
      </c>
      <c r="Z33" s="336" t="str">
        <f>IFERROR(X33/V33,"-")</f>
        <v>-</v>
      </c>
      <c r="AA33" s="33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>
        <v>2</v>
      </c>
      <c r="BF33" s="111">
        <f>IF(P33=0,"",IF(BE33=0,"",(BE33/P33)))</f>
        <v>0.33333333333333</v>
      </c>
      <c r="BG33" s="110">
        <v>1</v>
      </c>
      <c r="BH33" s="112">
        <f>IFERROR(BG33/BE33,"-")</f>
        <v>0.5</v>
      </c>
      <c r="BI33" s="113">
        <v>6000</v>
      </c>
      <c r="BJ33" s="114">
        <f>IFERROR(BI33/BE33,"-")</f>
        <v>3000</v>
      </c>
      <c r="BK33" s="115"/>
      <c r="BL33" s="115">
        <v>1</v>
      </c>
      <c r="BM33" s="115"/>
      <c r="BN33" s="117">
        <v>2</v>
      </c>
      <c r="BO33" s="118">
        <f>IF(P33=0,"",IF(BN33=0,"",(BN33/P33)))</f>
        <v>0.33333333333333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>
        <v>2</v>
      </c>
      <c r="BX33" s="125">
        <f>IF(P33=0,"",IF(BW33=0,"",(BW33/P33)))</f>
        <v>0.33333333333333</v>
      </c>
      <c r="BY33" s="126"/>
      <c r="BZ33" s="127">
        <f>IFERROR(BY33/BW33,"-")</f>
        <v>0</v>
      </c>
      <c r="CA33" s="128"/>
      <c r="CB33" s="129">
        <f>IFERROR(CA33/BW33,"-")</f>
        <v>0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>
        <v>6000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>
        <f>AB34</f>
        <v>0.3125</v>
      </c>
      <c r="B34" s="347" t="s">
        <v>132</v>
      </c>
      <c r="C34" s="347"/>
      <c r="D34" s="347" t="s">
        <v>66</v>
      </c>
      <c r="E34" s="347" t="s">
        <v>67</v>
      </c>
      <c r="F34" s="347" t="s">
        <v>68</v>
      </c>
      <c r="G34" s="88" t="s">
        <v>133</v>
      </c>
      <c r="H34" s="88" t="s">
        <v>88</v>
      </c>
      <c r="I34" s="349" t="s">
        <v>126</v>
      </c>
      <c r="J34" s="330">
        <v>96000</v>
      </c>
      <c r="K34" s="79">
        <v>0</v>
      </c>
      <c r="L34" s="79">
        <v>0</v>
      </c>
      <c r="M34" s="79">
        <v>29</v>
      </c>
      <c r="N34" s="89">
        <v>4</v>
      </c>
      <c r="O34" s="90">
        <v>0</v>
      </c>
      <c r="P34" s="91">
        <f>N34+O34</f>
        <v>4</v>
      </c>
      <c r="Q34" s="80">
        <f>IFERROR(P34/M34,"-")</f>
        <v>0.13793103448276</v>
      </c>
      <c r="R34" s="79">
        <v>0</v>
      </c>
      <c r="S34" s="79">
        <v>2</v>
      </c>
      <c r="T34" s="80">
        <f>IFERROR(R34/(P34),"-")</f>
        <v>0</v>
      </c>
      <c r="U34" s="336">
        <f>IFERROR(J34/SUM(N34:O35),"-")</f>
        <v>8727.2727272727</v>
      </c>
      <c r="V34" s="82">
        <v>0</v>
      </c>
      <c r="W34" s="80">
        <f>IF(P34=0,"-",V34/P34)</f>
        <v>0</v>
      </c>
      <c r="X34" s="335">
        <v>0</v>
      </c>
      <c r="Y34" s="336">
        <f>IFERROR(X34/P34,"-")</f>
        <v>0</v>
      </c>
      <c r="Z34" s="336" t="str">
        <f>IFERROR(X34/V34,"-")</f>
        <v>-</v>
      </c>
      <c r="AA34" s="330">
        <f>SUM(X34:X35)-SUM(J34:J35)</f>
        <v>-66000</v>
      </c>
      <c r="AB34" s="83">
        <f>SUM(X34:X35)/SUM(J34:J35)</f>
        <v>0.3125</v>
      </c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>
        <v>2</v>
      </c>
      <c r="BF34" s="111">
        <f>IF(P34=0,"",IF(BE34=0,"",(BE34/P34)))</f>
        <v>0.5</v>
      </c>
      <c r="BG34" s="110"/>
      <c r="BH34" s="112">
        <f>IFERROR(BG34/BE34,"-")</f>
        <v>0</v>
      </c>
      <c r="BI34" s="113"/>
      <c r="BJ34" s="114">
        <f>IFERROR(BI34/BE34,"-")</f>
        <v>0</v>
      </c>
      <c r="BK34" s="115"/>
      <c r="BL34" s="115"/>
      <c r="BM34" s="115"/>
      <c r="BN34" s="117">
        <v>1</v>
      </c>
      <c r="BO34" s="118">
        <f>IF(P34=0,"",IF(BN34=0,"",(BN34/P34)))</f>
        <v>0.25</v>
      </c>
      <c r="BP34" s="119">
        <v>1</v>
      </c>
      <c r="BQ34" s="120">
        <f>IFERROR(BP34/BN34,"-")</f>
        <v>1</v>
      </c>
      <c r="BR34" s="121">
        <v>9000</v>
      </c>
      <c r="BS34" s="122">
        <f>IFERROR(BR34/BN34,"-")</f>
        <v>9000</v>
      </c>
      <c r="BT34" s="123"/>
      <c r="BU34" s="123">
        <v>1</v>
      </c>
      <c r="BV34" s="123"/>
      <c r="BW34" s="124">
        <v>1</v>
      </c>
      <c r="BX34" s="125">
        <f>IF(P34=0,"",IF(BW34=0,"",(BW34/P34)))</f>
        <v>0.25</v>
      </c>
      <c r="BY34" s="126"/>
      <c r="BZ34" s="127">
        <f>IFERROR(BY34/BW34,"-")</f>
        <v>0</v>
      </c>
      <c r="CA34" s="128"/>
      <c r="CB34" s="129">
        <f>IFERROR(CA34/BW34,"-")</f>
        <v>0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>
        <v>9000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134</v>
      </c>
      <c r="C35" s="347"/>
      <c r="D35" s="347" t="s">
        <v>66</v>
      </c>
      <c r="E35" s="347" t="s">
        <v>67</v>
      </c>
      <c r="F35" s="347" t="s">
        <v>79</v>
      </c>
      <c r="G35" s="88"/>
      <c r="H35" s="88"/>
      <c r="I35" s="88"/>
      <c r="J35" s="330"/>
      <c r="K35" s="79">
        <v>0</v>
      </c>
      <c r="L35" s="79">
        <v>0</v>
      </c>
      <c r="M35" s="79">
        <v>11</v>
      </c>
      <c r="N35" s="89">
        <v>7</v>
      </c>
      <c r="O35" s="90">
        <v>0</v>
      </c>
      <c r="P35" s="91">
        <f>N35+O35</f>
        <v>7</v>
      </c>
      <c r="Q35" s="80">
        <f>IFERROR(P35/M35,"-")</f>
        <v>0.63636363636364</v>
      </c>
      <c r="R35" s="79">
        <v>1</v>
      </c>
      <c r="S35" s="79">
        <v>1</v>
      </c>
      <c r="T35" s="80">
        <f>IFERROR(R35/(P35),"-")</f>
        <v>0.14285714285714</v>
      </c>
      <c r="U35" s="336"/>
      <c r="V35" s="82">
        <v>1</v>
      </c>
      <c r="W35" s="80">
        <f>IF(P35=0,"-",V35/P35)</f>
        <v>0.14285714285714</v>
      </c>
      <c r="X35" s="335">
        <v>30000</v>
      </c>
      <c r="Y35" s="336">
        <f>IFERROR(X35/P35,"-")</f>
        <v>4285.7142857143</v>
      </c>
      <c r="Z35" s="336">
        <f>IFERROR(X35/V35,"-")</f>
        <v>30000</v>
      </c>
      <c r="AA35" s="33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>
        <v>2</v>
      </c>
      <c r="BF35" s="111">
        <f>IF(P35=0,"",IF(BE35=0,"",(BE35/P35)))</f>
        <v>0.28571428571429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>
        <v>1</v>
      </c>
      <c r="BO35" s="118">
        <f>IF(P35=0,"",IF(BN35=0,"",(BN35/P35)))</f>
        <v>0.14285714285714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>
        <v>4</v>
      </c>
      <c r="BX35" s="125">
        <f>IF(P35=0,"",IF(BW35=0,"",(BW35/P35)))</f>
        <v>0.57142857142857</v>
      </c>
      <c r="BY35" s="126">
        <v>1</v>
      </c>
      <c r="BZ35" s="127">
        <f>IFERROR(BY35/BW35,"-")</f>
        <v>0.25</v>
      </c>
      <c r="CA35" s="128">
        <v>30000</v>
      </c>
      <c r="CB35" s="129">
        <f>IFERROR(CA35/BW35,"-")</f>
        <v>7500</v>
      </c>
      <c r="CC35" s="130"/>
      <c r="CD35" s="130"/>
      <c r="CE35" s="130">
        <v>1</v>
      </c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1</v>
      </c>
      <c r="CP35" s="139">
        <v>30000</v>
      </c>
      <c r="CQ35" s="139">
        <v>30000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>
        <f>AB36</f>
        <v>0.05</v>
      </c>
      <c r="B36" s="347" t="s">
        <v>135</v>
      </c>
      <c r="C36" s="347"/>
      <c r="D36" s="347" t="s">
        <v>79</v>
      </c>
      <c r="E36" s="347" t="s">
        <v>93</v>
      </c>
      <c r="F36" s="347" t="s">
        <v>68</v>
      </c>
      <c r="G36" s="88" t="s">
        <v>136</v>
      </c>
      <c r="H36" s="88" t="s">
        <v>137</v>
      </c>
      <c r="I36" s="88" t="s">
        <v>122</v>
      </c>
      <c r="J36" s="330">
        <v>60000</v>
      </c>
      <c r="K36" s="79">
        <v>0</v>
      </c>
      <c r="L36" s="79">
        <v>0</v>
      </c>
      <c r="M36" s="79">
        <v>26</v>
      </c>
      <c r="N36" s="89">
        <v>5</v>
      </c>
      <c r="O36" s="90">
        <v>0</v>
      </c>
      <c r="P36" s="91">
        <f>N36+O36</f>
        <v>5</v>
      </c>
      <c r="Q36" s="80">
        <f>IFERROR(P36/M36,"-")</f>
        <v>0.19230769230769</v>
      </c>
      <c r="R36" s="79">
        <v>0</v>
      </c>
      <c r="S36" s="79">
        <v>2</v>
      </c>
      <c r="T36" s="80">
        <f>IFERROR(R36/(P36),"-")</f>
        <v>0</v>
      </c>
      <c r="U36" s="336">
        <f>IFERROR(J36/SUM(N36:O37),"-")</f>
        <v>5454.5454545455</v>
      </c>
      <c r="V36" s="82">
        <v>1</v>
      </c>
      <c r="W36" s="80">
        <f>IF(P36=0,"-",V36/P36)</f>
        <v>0.2</v>
      </c>
      <c r="X36" s="335">
        <v>3000</v>
      </c>
      <c r="Y36" s="336">
        <f>IFERROR(X36/P36,"-")</f>
        <v>600</v>
      </c>
      <c r="Z36" s="336">
        <f>IFERROR(X36/V36,"-")</f>
        <v>3000</v>
      </c>
      <c r="AA36" s="330">
        <f>SUM(X36:X37)-SUM(J36:J37)</f>
        <v>-57000</v>
      </c>
      <c r="AB36" s="83">
        <f>SUM(X36:X37)/SUM(J36:J37)</f>
        <v>0.05</v>
      </c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>
        <v>3</v>
      </c>
      <c r="BF36" s="111">
        <f>IF(P36=0,"",IF(BE36=0,"",(BE36/P36)))</f>
        <v>0.6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>
        <v>2</v>
      </c>
      <c r="BO36" s="118">
        <f>IF(P36=0,"",IF(BN36=0,"",(BN36/P36)))</f>
        <v>0.4</v>
      </c>
      <c r="BP36" s="119">
        <v>1</v>
      </c>
      <c r="BQ36" s="120">
        <f>IFERROR(BP36/BN36,"-")</f>
        <v>0.5</v>
      </c>
      <c r="BR36" s="121">
        <v>3000</v>
      </c>
      <c r="BS36" s="122">
        <f>IFERROR(BR36/BN36,"-")</f>
        <v>1500</v>
      </c>
      <c r="BT36" s="123">
        <v>1</v>
      </c>
      <c r="BU36" s="123"/>
      <c r="BV36" s="123"/>
      <c r="BW36" s="124"/>
      <c r="BX36" s="125">
        <f>IF(P36=0,"",IF(BW36=0,"",(BW36/P36)))</f>
        <v>0</v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1</v>
      </c>
      <c r="CP36" s="139">
        <v>3000</v>
      </c>
      <c r="CQ36" s="139">
        <v>3000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347" t="s">
        <v>138</v>
      </c>
      <c r="C37" s="347"/>
      <c r="D37" s="347" t="s">
        <v>79</v>
      </c>
      <c r="E37" s="347" t="s">
        <v>93</v>
      </c>
      <c r="F37" s="347" t="s">
        <v>79</v>
      </c>
      <c r="G37" s="88"/>
      <c r="H37" s="88"/>
      <c r="I37" s="88"/>
      <c r="J37" s="330"/>
      <c r="K37" s="79">
        <v>0</v>
      </c>
      <c r="L37" s="79">
        <v>0</v>
      </c>
      <c r="M37" s="79">
        <v>4</v>
      </c>
      <c r="N37" s="89">
        <v>6</v>
      </c>
      <c r="O37" s="90">
        <v>0</v>
      </c>
      <c r="P37" s="91">
        <f>N37+O37</f>
        <v>6</v>
      </c>
      <c r="Q37" s="80">
        <f>IFERROR(P37/M37,"-")</f>
        <v>1.5</v>
      </c>
      <c r="R37" s="79">
        <v>0</v>
      </c>
      <c r="S37" s="79">
        <v>1</v>
      </c>
      <c r="T37" s="80">
        <f>IFERROR(R37/(P37),"-")</f>
        <v>0</v>
      </c>
      <c r="U37" s="336"/>
      <c r="V37" s="82">
        <v>0</v>
      </c>
      <c r="W37" s="80">
        <f>IF(P37=0,"-",V37/P37)</f>
        <v>0</v>
      </c>
      <c r="X37" s="335">
        <v>0</v>
      </c>
      <c r="Y37" s="336">
        <f>IFERROR(X37/P37,"-")</f>
        <v>0</v>
      </c>
      <c r="Z37" s="336" t="str">
        <f>IFERROR(X37/V37,"-")</f>
        <v>-</v>
      </c>
      <c r="AA37" s="33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>
        <v>1</v>
      </c>
      <c r="AN37" s="99">
        <f>IF(P37=0,"",IF(AM37=0,"",(AM37/P37)))</f>
        <v>0.16666666666667</v>
      </c>
      <c r="AO37" s="98"/>
      <c r="AP37" s="100">
        <f>IFERROR(AO37/AM37,"-")</f>
        <v>0</v>
      </c>
      <c r="AQ37" s="101"/>
      <c r="AR37" s="102">
        <f>IFERROR(AQ37/AM37,"-")</f>
        <v>0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>
        <v>2</v>
      </c>
      <c r="BO37" s="118">
        <f>IF(P37=0,"",IF(BN37=0,"",(BN37/P37)))</f>
        <v>0.33333333333333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>
        <v>3</v>
      </c>
      <c r="BX37" s="125">
        <f>IF(P37=0,"",IF(BW37=0,"",(BW37/P37)))</f>
        <v>0.5</v>
      </c>
      <c r="BY37" s="126"/>
      <c r="BZ37" s="127">
        <f>IFERROR(BY37/BW37,"-")</f>
        <v>0</v>
      </c>
      <c r="CA37" s="128"/>
      <c r="CB37" s="129">
        <f>IFERROR(CA37/BW37,"-")</f>
        <v>0</v>
      </c>
      <c r="CC37" s="130"/>
      <c r="CD37" s="130"/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0</v>
      </c>
      <c r="CP37" s="139">
        <v>0</v>
      </c>
      <c r="CQ37" s="139"/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>
        <f>AB38</f>
        <v>0.88333333333333</v>
      </c>
      <c r="B38" s="347" t="s">
        <v>139</v>
      </c>
      <c r="C38" s="347"/>
      <c r="D38" s="347" t="s">
        <v>79</v>
      </c>
      <c r="E38" s="347" t="s">
        <v>140</v>
      </c>
      <c r="F38" s="347" t="s">
        <v>86</v>
      </c>
      <c r="G38" s="88" t="s">
        <v>141</v>
      </c>
      <c r="H38" s="88" t="s">
        <v>137</v>
      </c>
      <c r="I38" s="88" t="s">
        <v>142</v>
      </c>
      <c r="J38" s="330">
        <v>60000</v>
      </c>
      <c r="K38" s="79">
        <v>0</v>
      </c>
      <c r="L38" s="79">
        <v>0</v>
      </c>
      <c r="M38" s="79">
        <v>18</v>
      </c>
      <c r="N38" s="89">
        <v>1</v>
      </c>
      <c r="O38" s="90">
        <v>0</v>
      </c>
      <c r="P38" s="91">
        <f>N38+O38</f>
        <v>1</v>
      </c>
      <c r="Q38" s="80">
        <f>IFERROR(P38/M38,"-")</f>
        <v>0.055555555555556</v>
      </c>
      <c r="R38" s="79">
        <v>0</v>
      </c>
      <c r="S38" s="79">
        <v>0</v>
      </c>
      <c r="T38" s="80">
        <f>IFERROR(R38/(P38),"-")</f>
        <v>0</v>
      </c>
      <c r="U38" s="336">
        <f>IFERROR(J38/SUM(N38:O39),"-")</f>
        <v>30000</v>
      </c>
      <c r="V38" s="82">
        <v>0</v>
      </c>
      <c r="W38" s="80">
        <f>IF(P38=0,"-",V38/P38)</f>
        <v>0</v>
      </c>
      <c r="X38" s="335">
        <v>0</v>
      </c>
      <c r="Y38" s="336">
        <f>IFERROR(X38/P38,"-")</f>
        <v>0</v>
      </c>
      <c r="Z38" s="336" t="str">
        <f>IFERROR(X38/V38,"-")</f>
        <v>-</v>
      </c>
      <c r="AA38" s="330">
        <f>SUM(X38:X39)-SUM(J38:J39)</f>
        <v>-7000</v>
      </c>
      <c r="AB38" s="83">
        <f>SUM(X38:X39)/SUM(J38:J39)</f>
        <v>0.88333333333333</v>
      </c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>
        <v>1</v>
      </c>
      <c r="BF38" s="111">
        <f>IF(P38=0,"",IF(BE38=0,"",(BE38/P38)))</f>
        <v>1</v>
      </c>
      <c r="BG38" s="110"/>
      <c r="BH38" s="112">
        <f>IFERROR(BG38/BE38,"-")</f>
        <v>0</v>
      </c>
      <c r="BI38" s="113"/>
      <c r="BJ38" s="114">
        <f>IFERROR(BI38/BE38,"-")</f>
        <v>0</v>
      </c>
      <c r="BK38" s="115"/>
      <c r="BL38" s="115"/>
      <c r="BM38" s="115"/>
      <c r="BN38" s="117"/>
      <c r="BO38" s="118">
        <f>IF(P38=0,"",IF(BN38=0,"",(BN38/P38)))</f>
        <v>0</v>
      </c>
      <c r="BP38" s="119"/>
      <c r="BQ38" s="120" t="str">
        <f>IFERROR(BP38/BN38,"-")</f>
        <v>-</v>
      </c>
      <c r="BR38" s="121"/>
      <c r="BS38" s="122" t="str">
        <f>IFERROR(BR38/BN38,"-")</f>
        <v>-</v>
      </c>
      <c r="BT38" s="123"/>
      <c r="BU38" s="123"/>
      <c r="BV38" s="123"/>
      <c r="BW38" s="124"/>
      <c r="BX38" s="125">
        <f>IF(P38=0,"",IF(BW38=0,"",(BW38/P38)))</f>
        <v>0</v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347" t="s">
        <v>143</v>
      </c>
      <c r="C39" s="347"/>
      <c r="D39" s="347" t="s">
        <v>79</v>
      </c>
      <c r="E39" s="347" t="s">
        <v>140</v>
      </c>
      <c r="F39" s="347" t="s">
        <v>79</v>
      </c>
      <c r="G39" s="88"/>
      <c r="H39" s="88"/>
      <c r="I39" s="88"/>
      <c r="J39" s="330"/>
      <c r="K39" s="79">
        <v>0</v>
      </c>
      <c r="L39" s="79">
        <v>0</v>
      </c>
      <c r="M39" s="79">
        <v>39</v>
      </c>
      <c r="N39" s="89">
        <v>1</v>
      </c>
      <c r="O39" s="90">
        <v>0</v>
      </c>
      <c r="P39" s="91">
        <f>N39+O39</f>
        <v>1</v>
      </c>
      <c r="Q39" s="80">
        <f>IFERROR(P39/M39,"-")</f>
        <v>0.025641025641026</v>
      </c>
      <c r="R39" s="79">
        <v>0</v>
      </c>
      <c r="S39" s="79">
        <v>1</v>
      </c>
      <c r="T39" s="80">
        <f>IFERROR(R39/(P39),"-")</f>
        <v>0</v>
      </c>
      <c r="U39" s="336"/>
      <c r="V39" s="82">
        <v>1</v>
      </c>
      <c r="W39" s="80">
        <f>IF(P39=0,"-",V39/P39)</f>
        <v>1</v>
      </c>
      <c r="X39" s="335">
        <v>53000</v>
      </c>
      <c r="Y39" s="336">
        <f>IFERROR(X39/P39,"-")</f>
        <v>53000</v>
      </c>
      <c r="Z39" s="336">
        <f>IFERROR(X39/V39,"-")</f>
        <v>53000</v>
      </c>
      <c r="AA39" s="33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>
        <f>IF(P39=0,"",IF(BE39=0,"",(BE39/P39)))</f>
        <v>0</v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>
        <v>1</v>
      </c>
      <c r="BO39" s="118">
        <f>IF(P39=0,"",IF(BN39=0,"",(BN39/P39)))</f>
        <v>1</v>
      </c>
      <c r="BP39" s="119">
        <v>1</v>
      </c>
      <c r="BQ39" s="120">
        <f>IFERROR(BP39/BN39,"-")</f>
        <v>1</v>
      </c>
      <c r="BR39" s="121">
        <v>53000</v>
      </c>
      <c r="BS39" s="122">
        <f>IFERROR(BR39/BN39,"-")</f>
        <v>53000</v>
      </c>
      <c r="BT39" s="123"/>
      <c r="BU39" s="123"/>
      <c r="BV39" s="123">
        <v>1</v>
      </c>
      <c r="BW39" s="124"/>
      <c r="BX39" s="125">
        <f>IF(P39=0,"",IF(BW39=0,"",(BW39/P39)))</f>
        <v>0</v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1</v>
      </c>
      <c r="CP39" s="139">
        <v>53000</v>
      </c>
      <c r="CQ39" s="139">
        <v>53000</v>
      </c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30"/>
      <c r="B40" s="85"/>
      <c r="C40" s="86"/>
      <c r="D40" s="86"/>
      <c r="E40" s="86"/>
      <c r="F40" s="87"/>
      <c r="G40" s="88"/>
      <c r="H40" s="88"/>
      <c r="I40" s="88"/>
      <c r="J40" s="331"/>
      <c r="K40" s="34"/>
      <c r="L40" s="34"/>
      <c r="M40" s="31"/>
      <c r="N40" s="23"/>
      <c r="O40" s="23"/>
      <c r="P40" s="23"/>
      <c r="Q40" s="32"/>
      <c r="R40" s="32"/>
      <c r="S40" s="23"/>
      <c r="T40" s="32"/>
      <c r="U40" s="337"/>
      <c r="V40" s="25"/>
      <c r="W40" s="25"/>
      <c r="X40" s="337"/>
      <c r="Y40" s="337"/>
      <c r="Z40" s="337"/>
      <c r="AA40" s="337"/>
      <c r="AB40" s="33"/>
      <c r="AC40" s="57"/>
      <c r="AD40" s="61"/>
      <c r="AE40" s="62"/>
      <c r="AF40" s="61"/>
      <c r="AG40" s="65"/>
      <c r="AH40" s="66"/>
      <c r="AI40" s="67"/>
      <c r="AJ40" s="68"/>
      <c r="AK40" s="68"/>
      <c r="AL40" s="68"/>
      <c r="AM40" s="61"/>
      <c r="AN40" s="62"/>
      <c r="AO40" s="61"/>
      <c r="AP40" s="65"/>
      <c r="AQ40" s="66"/>
      <c r="AR40" s="67"/>
      <c r="AS40" s="68"/>
      <c r="AT40" s="68"/>
      <c r="AU40" s="68"/>
      <c r="AV40" s="61"/>
      <c r="AW40" s="62"/>
      <c r="AX40" s="61"/>
      <c r="AY40" s="65"/>
      <c r="AZ40" s="66"/>
      <c r="BA40" s="67"/>
      <c r="BB40" s="68"/>
      <c r="BC40" s="68"/>
      <c r="BD40" s="68"/>
      <c r="BE40" s="61"/>
      <c r="BF40" s="62"/>
      <c r="BG40" s="61"/>
      <c r="BH40" s="65"/>
      <c r="BI40" s="66"/>
      <c r="BJ40" s="67"/>
      <c r="BK40" s="68"/>
      <c r="BL40" s="68"/>
      <c r="BM40" s="68"/>
      <c r="BN40" s="63"/>
      <c r="BO40" s="64"/>
      <c r="BP40" s="61"/>
      <c r="BQ40" s="65"/>
      <c r="BR40" s="66"/>
      <c r="BS40" s="67"/>
      <c r="BT40" s="68"/>
      <c r="BU40" s="68"/>
      <c r="BV40" s="68"/>
      <c r="BW40" s="63"/>
      <c r="BX40" s="64"/>
      <c r="BY40" s="61"/>
      <c r="BZ40" s="65"/>
      <c r="CA40" s="66"/>
      <c r="CB40" s="67"/>
      <c r="CC40" s="68"/>
      <c r="CD40" s="68"/>
      <c r="CE40" s="68"/>
      <c r="CF40" s="63"/>
      <c r="CG40" s="64"/>
      <c r="CH40" s="61"/>
      <c r="CI40" s="65"/>
      <c r="CJ40" s="66"/>
      <c r="CK40" s="67"/>
      <c r="CL40" s="68"/>
      <c r="CM40" s="68"/>
      <c r="CN40" s="68"/>
      <c r="CO40" s="69"/>
      <c r="CP40" s="66"/>
      <c r="CQ40" s="66"/>
      <c r="CR40" s="66"/>
      <c r="CS40" s="70"/>
    </row>
    <row r="41" spans="1:98">
      <c r="A41" s="30"/>
      <c r="B41" s="37"/>
      <c r="C41" s="21"/>
      <c r="D41" s="21"/>
      <c r="E41" s="21"/>
      <c r="F41" s="22"/>
      <c r="G41" s="36"/>
      <c r="H41" s="36"/>
      <c r="I41" s="73"/>
      <c r="J41" s="332"/>
      <c r="K41" s="34"/>
      <c r="L41" s="34"/>
      <c r="M41" s="31"/>
      <c r="N41" s="23"/>
      <c r="O41" s="23"/>
      <c r="P41" s="23"/>
      <c r="Q41" s="32"/>
      <c r="R41" s="32"/>
      <c r="S41" s="23"/>
      <c r="T41" s="32"/>
      <c r="U41" s="337"/>
      <c r="V41" s="25"/>
      <c r="W41" s="25"/>
      <c r="X41" s="337"/>
      <c r="Y41" s="337"/>
      <c r="Z41" s="337"/>
      <c r="AA41" s="337"/>
      <c r="AB41" s="33"/>
      <c r="AC41" s="59"/>
      <c r="AD41" s="61"/>
      <c r="AE41" s="62"/>
      <c r="AF41" s="61"/>
      <c r="AG41" s="65"/>
      <c r="AH41" s="66"/>
      <c r="AI41" s="67"/>
      <c r="AJ41" s="68"/>
      <c r="AK41" s="68"/>
      <c r="AL41" s="68"/>
      <c r="AM41" s="61"/>
      <c r="AN41" s="62"/>
      <c r="AO41" s="61"/>
      <c r="AP41" s="65"/>
      <c r="AQ41" s="66"/>
      <c r="AR41" s="67"/>
      <c r="AS41" s="68"/>
      <c r="AT41" s="68"/>
      <c r="AU41" s="68"/>
      <c r="AV41" s="61"/>
      <c r="AW41" s="62"/>
      <c r="AX41" s="61"/>
      <c r="AY41" s="65"/>
      <c r="AZ41" s="66"/>
      <c r="BA41" s="67"/>
      <c r="BB41" s="68"/>
      <c r="BC41" s="68"/>
      <c r="BD41" s="68"/>
      <c r="BE41" s="61"/>
      <c r="BF41" s="62"/>
      <c r="BG41" s="61"/>
      <c r="BH41" s="65"/>
      <c r="BI41" s="66"/>
      <c r="BJ41" s="67"/>
      <c r="BK41" s="68"/>
      <c r="BL41" s="68"/>
      <c r="BM41" s="68"/>
      <c r="BN41" s="63"/>
      <c r="BO41" s="64"/>
      <c r="BP41" s="61"/>
      <c r="BQ41" s="65"/>
      <c r="BR41" s="66"/>
      <c r="BS41" s="67"/>
      <c r="BT41" s="68"/>
      <c r="BU41" s="68"/>
      <c r="BV41" s="68"/>
      <c r="BW41" s="63"/>
      <c r="BX41" s="64"/>
      <c r="BY41" s="61"/>
      <c r="BZ41" s="65"/>
      <c r="CA41" s="66"/>
      <c r="CB41" s="67"/>
      <c r="CC41" s="68"/>
      <c r="CD41" s="68"/>
      <c r="CE41" s="68"/>
      <c r="CF41" s="63"/>
      <c r="CG41" s="64"/>
      <c r="CH41" s="61"/>
      <c r="CI41" s="65"/>
      <c r="CJ41" s="66"/>
      <c r="CK41" s="67"/>
      <c r="CL41" s="68"/>
      <c r="CM41" s="68"/>
      <c r="CN41" s="68"/>
      <c r="CO41" s="69"/>
      <c r="CP41" s="66"/>
      <c r="CQ41" s="66"/>
      <c r="CR41" s="66"/>
      <c r="CS41" s="70"/>
    </row>
    <row r="42" spans="1:98">
      <c r="A42" s="19">
        <f>AB42</f>
        <v>1.0481481481481</v>
      </c>
      <c r="B42" s="39"/>
      <c r="C42" s="39"/>
      <c r="D42" s="39"/>
      <c r="E42" s="39"/>
      <c r="F42" s="39"/>
      <c r="G42" s="40" t="s">
        <v>144</v>
      </c>
      <c r="H42" s="40"/>
      <c r="I42" s="40"/>
      <c r="J42" s="333">
        <f>SUM(J6:J41)</f>
        <v>2970000</v>
      </c>
      <c r="K42" s="41">
        <f>SUM(K6:K41)</f>
        <v>0</v>
      </c>
      <c r="L42" s="41">
        <f>SUM(L6:L41)</f>
        <v>0</v>
      </c>
      <c r="M42" s="41">
        <f>SUM(M6:M41)</f>
        <v>1775</v>
      </c>
      <c r="N42" s="41">
        <f>SUM(N6:N41)</f>
        <v>301</v>
      </c>
      <c r="O42" s="41">
        <f>SUM(O6:O41)</f>
        <v>1</v>
      </c>
      <c r="P42" s="41">
        <f>SUM(P6:P41)</f>
        <v>302</v>
      </c>
      <c r="Q42" s="42">
        <f>IFERROR(P42/M42,"-")</f>
        <v>0.17014084507042</v>
      </c>
      <c r="R42" s="76">
        <f>SUM(R6:R41)</f>
        <v>24</v>
      </c>
      <c r="S42" s="76">
        <f>SUM(S6:S41)</f>
        <v>66</v>
      </c>
      <c r="T42" s="42">
        <f>IFERROR(R42/P42,"-")</f>
        <v>0.079470198675497</v>
      </c>
      <c r="U42" s="338">
        <f>IFERROR(J42/P42,"-")</f>
        <v>9834.4370860927</v>
      </c>
      <c r="V42" s="44">
        <f>SUM(V6:V41)</f>
        <v>47</v>
      </c>
      <c r="W42" s="42">
        <f>IFERROR(V42/P42,"-")</f>
        <v>0.15562913907285</v>
      </c>
      <c r="X42" s="333">
        <f>SUM(X6:X41)</f>
        <v>3113000</v>
      </c>
      <c r="Y42" s="333">
        <f>IFERROR(X42/P42,"-")</f>
        <v>10307.947019868</v>
      </c>
      <c r="Z42" s="333">
        <f>IFERROR(X42/V42,"-")</f>
        <v>66234.042553191</v>
      </c>
      <c r="AA42" s="333">
        <f>X42-J42</f>
        <v>143000</v>
      </c>
      <c r="AB42" s="45">
        <f>X42/J42</f>
        <v>1.0481481481481</v>
      </c>
      <c r="AC42" s="58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0"/>
      <c r="BQ42" s="60"/>
      <c r="BR42" s="60"/>
      <c r="BS42" s="60"/>
      <c r="BT42" s="60"/>
      <c r="BU42" s="60"/>
      <c r="BV42" s="60"/>
      <c r="BW42" s="60"/>
      <c r="BX42" s="60"/>
      <c r="BY42" s="60"/>
      <c r="BZ42" s="60"/>
      <c r="CA42" s="60"/>
      <c r="CB42" s="60"/>
      <c r="CC42" s="60"/>
      <c r="CD42" s="60"/>
      <c r="CE42" s="60"/>
      <c r="CF42" s="60"/>
      <c r="CG42" s="60"/>
      <c r="CH42" s="60"/>
      <c r="CI42" s="60"/>
      <c r="CJ42" s="60"/>
      <c r="CK42" s="60"/>
      <c r="CL42" s="60"/>
      <c r="CM42" s="60"/>
      <c r="CN42" s="60"/>
      <c r="CO42" s="60"/>
      <c r="CP42" s="60"/>
      <c r="CQ42" s="60"/>
      <c r="CR42" s="60"/>
      <c r="CS4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21"/>
    <mergeCell ref="J17:J21"/>
    <mergeCell ref="U17:U21"/>
    <mergeCell ref="AA17:AA21"/>
    <mergeCell ref="AB17:AB21"/>
    <mergeCell ref="A22:A25"/>
    <mergeCell ref="J22:J25"/>
    <mergeCell ref="U22:U25"/>
    <mergeCell ref="AA22:AA25"/>
    <mergeCell ref="AB22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  <mergeCell ref="A34:A35"/>
    <mergeCell ref="J34:J35"/>
    <mergeCell ref="U34:U35"/>
    <mergeCell ref="AA34:AA35"/>
    <mergeCell ref="AB34:AB35"/>
    <mergeCell ref="A36:A37"/>
    <mergeCell ref="J36:J37"/>
    <mergeCell ref="U36:U37"/>
    <mergeCell ref="AA36:AA37"/>
    <mergeCell ref="AB36:AB37"/>
    <mergeCell ref="A38:A39"/>
    <mergeCell ref="J38:J39"/>
    <mergeCell ref="U38:U39"/>
    <mergeCell ref="AA38:AA39"/>
    <mergeCell ref="AB38:AB3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6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33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34</v>
      </c>
      <c r="CP2" s="273" t="s">
        <v>35</v>
      </c>
      <c r="CQ2" s="261" t="s">
        <v>36</v>
      </c>
      <c r="CR2" s="262"/>
      <c r="CS2" s="263"/>
    </row>
    <row r="3" spans="1:98" customHeight="1" ht="14.25">
      <c r="A3" s="11" t="s">
        <v>145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38</v>
      </c>
      <c r="AE3" s="265"/>
      <c r="AF3" s="265"/>
      <c r="AG3" s="265"/>
      <c r="AH3" s="265"/>
      <c r="AI3" s="265"/>
      <c r="AJ3" s="265"/>
      <c r="AK3" s="265"/>
      <c r="AL3" s="265"/>
      <c r="AM3" s="276" t="s">
        <v>39</v>
      </c>
      <c r="AN3" s="277"/>
      <c r="AO3" s="277"/>
      <c r="AP3" s="277"/>
      <c r="AQ3" s="277"/>
      <c r="AR3" s="277"/>
      <c r="AS3" s="277"/>
      <c r="AT3" s="277"/>
      <c r="AU3" s="278"/>
      <c r="AV3" s="279" t="s">
        <v>40</v>
      </c>
      <c r="AW3" s="280"/>
      <c r="AX3" s="280"/>
      <c r="AY3" s="280"/>
      <c r="AZ3" s="280"/>
      <c r="BA3" s="280"/>
      <c r="BB3" s="280"/>
      <c r="BC3" s="280"/>
      <c r="BD3" s="281"/>
      <c r="BE3" s="282" t="s">
        <v>41</v>
      </c>
      <c r="BF3" s="283"/>
      <c r="BG3" s="283"/>
      <c r="BH3" s="283"/>
      <c r="BI3" s="283"/>
      <c r="BJ3" s="283"/>
      <c r="BK3" s="283"/>
      <c r="BL3" s="283"/>
      <c r="BM3" s="284"/>
      <c r="BN3" s="285" t="s">
        <v>42</v>
      </c>
      <c r="BO3" s="286"/>
      <c r="BP3" s="286"/>
      <c r="BQ3" s="286"/>
      <c r="BR3" s="286"/>
      <c r="BS3" s="286"/>
      <c r="BT3" s="286"/>
      <c r="BU3" s="286"/>
      <c r="BV3" s="287"/>
      <c r="BW3" s="288" t="s">
        <v>43</v>
      </c>
      <c r="BX3" s="289"/>
      <c r="BY3" s="289"/>
      <c r="BZ3" s="289"/>
      <c r="CA3" s="289"/>
      <c r="CB3" s="289"/>
      <c r="CC3" s="289"/>
      <c r="CD3" s="289"/>
      <c r="CE3" s="290"/>
      <c r="CF3" s="291" t="s">
        <v>44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45</v>
      </c>
      <c r="CR3" s="267"/>
      <c r="CS3" s="268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2"/>
      <c r="CP4" s="275"/>
      <c r="CQ4" s="52" t="s">
        <v>63</v>
      </c>
      <c r="CR4" s="52" t="s">
        <v>64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2.7948717948718</v>
      </c>
      <c r="B6" s="347" t="s">
        <v>146</v>
      </c>
      <c r="C6" s="347" t="s">
        <v>147</v>
      </c>
      <c r="D6" s="347" t="s">
        <v>148</v>
      </c>
      <c r="E6" s="347"/>
      <c r="F6" s="347" t="s">
        <v>68</v>
      </c>
      <c r="G6" s="88" t="s">
        <v>149</v>
      </c>
      <c r="H6" s="88" t="s">
        <v>150</v>
      </c>
      <c r="I6" s="88" t="s">
        <v>122</v>
      </c>
      <c r="J6" s="330">
        <v>78000</v>
      </c>
      <c r="K6" s="79">
        <v>0</v>
      </c>
      <c r="L6" s="79">
        <v>0</v>
      </c>
      <c r="M6" s="79">
        <v>47</v>
      </c>
      <c r="N6" s="89">
        <v>6</v>
      </c>
      <c r="O6" s="90">
        <v>0</v>
      </c>
      <c r="P6" s="91">
        <f>N6+O6</f>
        <v>6</v>
      </c>
      <c r="Q6" s="80">
        <f>IFERROR(P6/M6,"-")</f>
        <v>0.12765957446809</v>
      </c>
      <c r="R6" s="79">
        <v>1</v>
      </c>
      <c r="S6" s="79">
        <v>1</v>
      </c>
      <c r="T6" s="80">
        <f>IFERROR(R6/(P6),"-")</f>
        <v>0.16666666666667</v>
      </c>
      <c r="U6" s="336">
        <f>IFERROR(J6/SUM(N6:O7),"-")</f>
        <v>7800</v>
      </c>
      <c r="V6" s="82">
        <v>1</v>
      </c>
      <c r="W6" s="80">
        <f>IF(P6=0,"-",V6/P6)</f>
        <v>0.16666666666667</v>
      </c>
      <c r="X6" s="335">
        <v>218000</v>
      </c>
      <c r="Y6" s="336">
        <f>IFERROR(X6/P6,"-")</f>
        <v>36333.333333333</v>
      </c>
      <c r="Z6" s="336">
        <f>IFERROR(X6/V6,"-")</f>
        <v>218000</v>
      </c>
      <c r="AA6" s="330">
        <f>SUM(X6:X7)-SUM(J6:J7)</f>
        <v>140000</v>
      </c>
      <c r="AB6" s="83">
        <f>SUM(X6:X7)/SUM(J6:J7)</f>
        <v>2.7948717948718</v>
      </c>
      <c r="AC6" s="77"/>
      <c r="AD6" s="92">
        <v>1</v>
      </c>
      <c r="AE6" s="93">
        <f>IF(P6=0,"",IF(AD6=0,"",(AD6/P6)))</f>
        <v>0.16666666666667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2</v>
      </c>
      <c r="AN6" s="99">
        <f>IF(P6=0,"",IF(AM6=0,"",(AM6/P6)))</f>
        <v>0.33333333333333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1</v>
      </c>
      <c r="AW6" s="105">
        <f>IF(P6=0,"",IF(AV6=0,"",(AV6/P6)))</f>
        <v>0.16666666666667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1</v>
      </c>
      <c r="BF6" s="111">
        <f>IF(P6=0,"",IF(BE6=0,"",(BE6/P6)))</f>
        <v>0.16666666666667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</v>
      </c>
      <c r="BO6" s="118">
        <f>IF(P6=0,"",IF(BN6=0,"",(BN6/P6)))</f>
        <v>0.16666666666667</v>
      </c>
      <c r="BP6" s="119">
        <v>1</v>
      </c>
      <c r="BQ6" s="120">
        <f>IFERROR(BP6/BN6,"-")</f>
        <v>1</v>
      </c>
      <c r="BR6" s="121">
        <v>218000</v>
      </c>
      <c r="BS6" s="122">
        <f>IFERROR(BR6/BN6,"-")</f>
        <v>218000</v>
      </c>
      <c r="BT6" s="123"/>
      <c r="BU6" s="123"/>
      <c r="BV6" s="123">
        <v>1</v>
      </c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218000</v>
      </c>
      <c r="CQ6" s="139">
        <v>218000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347" t="s">
        <v>151</v>
      </c>
      <c r="C7" s="347"/>
      <c r="D7" s="347"/>
      <c r="E7" s="347"/>
      <c r="F7" s="347" t="s">
        <v>79</v>
      </c>
      <c r="G7" s="88"/>
      <c r="H7" s="88"/>
      <c r="I7" s="88"/>
      <c r="J7" s="330"/>
      <c r="K7" s="79">
        <v>0</v>
      </c>
      <c r="L7" s="79">
        <v>0</v>
      </c>
      <c r="M7" s="79">
        <v>11</v>
      </c>
      <c r="N7" s="89">
        <v>4</v>
      </c>
      <c r="O7" s="90">
        <v>0</v>
      </c>
      <c r="P7" s="91">
        <f>N7+O7</f>
        <v>4</v>
      </c>
      <c r="Q7" s="80">
        <f>IFERROR(P7/M7,"-")</f>
        <v>0.36363636363636</v>
      </c>
      <c r="R7" s="79">
        <v>0</v>
      </c>
      <c r="S7" s="79">
        <v>2</v>
      </c>
      <c r="T7" s="80">
        <f>IFERROR(R7/(P7),"-")</f>
        <v>0</v>
      </c>
      <c r="U7" s="336"/>
      <c r="V7" s="82">
        <v>0</v>
      </c>
      <c r="W7" s="80">
        <f>IF(P7=0,"-",V7/P7)</f>
        <v>0</v>
      </c>
      <c r="X7" s="335">
        <v>0</v>
      </c>
      <c r="Y7" s="336">
        <f>IFERROR(X7/P7,"-")</f>
        <v>0</v>
      </c>
      <c r="Z7" s="336" t="str">
        <f>IFERROR(X7/V7,"-")</f>
        <v>-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1</v>
      </c>
      <c r="BF7" s="111">
        <f>IF(P7=0,"",IF(BE7=0,"",(BE7/P7)))</f>
        <v>0.25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3</v>
      </c>
      <c r="BO7" s="118">
        <f>IF(P7=0,"",IF(BN7=0,"",(BN7/P7)))</f>
        <v>0.75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0.33333333333333</v>
      </c>
      <c r="B8" s="347" t="s">
        <v>152</v>
      </c>
      <c r="C8" s="347" t="s">
        <v>153</v>
      </c>
      <c r="D8" s="347" t="s">
        <v>148</v>
      </c>
      <c r="E8" s="347"/>
      <c r="F8" s="347" t="s">
        <v>68</v>
      </c>
      <c r="G8" s="88" t="s">
        <v>154</v>
      </c>
      <c r="H8" s="88" t="s">
        <v>150</v>
      </c>
      <c r="I8" s="88" t="s">
        <v>155</v>
      </c>
      <c r="J8" s="330">
        <v>102000</v>
      </c>
      <c r="K8" s="79">
        <v>0</v>
      </c>
      <c r="L8" s="79">
        <v>0</v>
      </c>
      <c r="M8" s="79">
        <v>34</v>
      </c>
      <c r="N8" s="89">
        <v>6</v>
      </c>
      <c r="O8" s="90">
        <v>0</v>
      </c>
      <c r="P8" s="91">
        <f>N8+O8</f>
        <v>6</v>
      </c>
      <c r="Q8" s="80">
        <f>IFERROR(P8/M8,"-")</f>
        <v>0.17647058823529</v>
      </c>
      <c r="R8" s="79">
        <v>0</v>
      </c>
      <c r="S8" s="79">
        <v>2</v>
      </c>
      <c r="T8" s="80">
        <f>IFERROR(R8/(P8),"-")</f>
        <v>0</v>
      </c>
      <c r="U8" s="336">
        <f>IFERROR(J8/SUM(N8:O9),"-")</f>
        <v>7846.1538461538</v>
      </c>
      <c r="V8" s="82">
        <v>2</v>
      </c>
      <c r="W8" s="80">
        <f>IF(P8=0,"-",V8/P8)</f>
        <v>0.33333333333333</v>
      </c>
      <c r="X8" s="335">
        <v>31000</v>
      </c>
      <c r="Y8" s="336">
        <f>IFERROR(X8/P8,"-")</f>
        <v>5166.6666666667</v>
      </c>
      <c r="Z8" s="336">
        <f>IFERROR(X8/V8,"-")</f>
        <v>15500</v>
      </c>
      <c r="AA8" s="330">
        <f>SUM(X8:X9)-SUM(J8:J9)</f>
        <v>-68000</v>
      </c>
      <c r="AB8" s="83">
        <f>SUM(X8:X9)/SUM(J8:J9)</f>
        <v>0.33333333333333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4</v>
      </c>
      <c r="BF8" s="111">
        <f>IF(P8=0,"",IF(BE8=0,"",(BE8/P8)))</f>
        <v>0.66666666666667</v>
      </c>
      <c r="BG8" s="110">
        <v>2</v>
      </c>
      <c r="BH8" s="112">
        <f>IFERROR(BG8/BE8,"-")</f>
        <v>0.5</v>
      </c>
      <c r="BI8" s="113">
        <v>31000</v>
      </c>
      <c r="BJ8" s="114">
        <f>IFERROR(BI8/BE8,"-")</f>
        <v>7750</v>
      </c>
      <c r="BK8" s="115">
        <v>1</v>
      </c>
      <c r="BL8" s="115"/>
      <c r="BM8" s="115">
        <v>1</v>
      </c>
      <c r="BN8" s="117">
        <v>1</v>
      </c>
      <c r="BO8" s="118">
        <f>IF(P8=0,"",IF(BN8=0,"",(BN8/P8)))</f>
        <v>0.16666666666667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1</v>
      </c>
      <c r="BX8" s="125">
        <f>IF(P8=0,"",IF(BW8=0,"",(BW8/P8)))</f>
        <v>0.16666666666667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2</v>
      </c>
      <c r="CP8" s="139">
        <v>31000</v>
      </c>
      <c r="CQ8" s="139">
        <v>28000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156</v>
      </c>
      <c r="C9" s="347"/>
      <c r="D9" s="347"/>
      <c r="E9" s="347"/>
      <c r="F9" s="347" t="s">
        <v>79</v>
      </c>
      <c r="G9" s="88"/>
      <c r="H9" s="88"/>
      <c r="I9" s="88"/>
      <c r="J9" s="330"/>
      <c r="K9" s="79">
        <v>0</v>
      </c>
      <c r="L9" s="79">
        <v>0</v>
      </c>
      <c r="M9" s="79">
        <v>18</v>
      </c>
      <c r="N9" s="89">
        <v>7</v>
      </c>
      <c r="O9" s="90">
        <v>0</v>
      </c>
      <c r="P9" s="91">
        <f>N9+O9</f>
        <v>7</v>
      </c>
      <c r="Q9" s="80">
        <f>IFERROR(P9/M9,"-")</f>
        <v>0.38888888888889</v>
      </c>
      <c r="R9" s="79">
        <v>0</v>
      </c>
      <c r="S9" s="79">
        <v>2</v>
      </c>
      <c r="T9" s="80">
        <f>IFERROR(R9/(P9),"-")</f>
        <v>0</v>
      </c>
      <c r="U9" s="336"/>
      <c r="V9" s="82">
        <v>1</v>
      </c>
      <c r="W9" s="80">
        <f>IF(P9=0,"-",V9/P9)</f>
        <v>0.14285714285714</v>
      </c>
      <c r="X9" s="335">
        <v>3000</v>
      </c>
      <c r="Y9" s="336">
        <f>IFERROR(X9/P9,"-")</f>
        <v>428.57142857143</v>
      </c>
      <c r="Z9" s="336">
        <f>IFERROR(X9/V9,"-")</f>
        <v>3000</v>
      </c>
      <c r="AA9" s="330"/>
      <c r="AB9" s="83"/>
      <c r="AC9" s="77"/>
      <c r="AD9" s="92">
        <v>2</v>
      </c>
      <c r="AE9" s="93">
        <f>IF(P9=0,"",IF(AD9=0,"",(AD9/P9)))</f>
        <v>0.28571428571429</v>
      </c>
      <c r="AF9" s="92"/>
      <c r="AG9" s="94">
        <f>IFERROR(AF9/AD9,"-")</f>
        <v>0</v>
      </c>
      <c r="AH9" s="95"/>
      <c r="AI9" s="96">
        <f>IFERROR(AH9/AD9,"-")</f>
        <v>0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>
        <v>1</v>
      </c>
      <c r="AW9" s="105">
        <f>IF(P9=0,"",IF(AV9=0,"",(AV9/P9)))</f>
        <v>0.14285714285714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1</v>
      </c>
      <c r="BF9" s="111">
        <f>IF(P9=0,"",IF(BE9=0,"",(BE9/P9)))</f>
        <v>0.14285714285714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2</v>
      </c>
      <c r="BO9" s="118">
        <f>IF(P9=0,"",IF(BN9=0,"",(BN9/P9)))</f>
        <v>0.28571428571429</v>
      </c>
      <c r="BP9" s="119">
        <v>1</v>
      </c>
      <c r="BQ9" s="120">
        <f>IFERROR(BP9/BN9,"-")</f>
        <v>0.5</v>
      </c>
      <c r="BR9" s="121">
        <v>3000</v>
      </c>
      <c r="BS9" s="122">
        <f>IFERROR(BR9/BN9,"-")</f>
        <v>1500</v>
      </c>
      <c r="BT9" s="123">
        <v>1</v>
      </c>
      <c r="BU9" s="123"/>
      <c r="BV9" s="123"/>
      <c r="BW9" s="124">
        <v>1</v>
      </c>
      <c r="BX9" s="125">
        <f>IF(P9=0,"",IF(BW9=0,"",(BW9/P9)))</f>
        <v>0.14285714285714</v>
      </c>
      <c r="BY9" s="126">
        <v>1</v>
      </c>
      <c r="BZ9" s="127">
        <f>IFERROR(BY9/BW9,"-")</f>
        <v>1</v>
      </c>
      <c r="CA9" s="128">
        <v>6000</v>
      </c>
      <c r="CB9" s="129">
        <f>IFERROR(CA9/BW9,"-")</f>
        <v>6000</v>
      </c>
      <c r="CC9" s="130">
        <v>1</v>
      </c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1</v>
      </c>
      <c r="CP9" s="139">
        <v>3000</v>
      </c>
      <c r="CQ9" s="139">
        <v>6000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0.25490196078431</v>
      </c>
      <c r="B10" s="347" t="s">
        <v>157</v>
      </c>
      <c r="C10" s="347" t="s">
        <v>158</v>
      </c>
      <c r="D10" s="347" t="s">
        <v>159</v>
      </c>
      <c r="E10" s="347"/>
      <c r="F10" s="347" t="s">
        <v>68</v>
      </c>
      <c r="G10" s="88" t="s">
        <v>160</v>
      </c>
      <c r="H10" s="88" t="s">
        <v>161</v>
      </c>
      <c r="I10" s="349" t="s">
        <v>162</v>
      </c>
      <c r="J10" s="330">
        <v>102000</v>
      </c>
      <c r="K10" s="79">
        <v>0</v>
      </c>
      <c r="L10" s="79">
        <v>0</v>
      </c>
      <c r="M10" s="79">
        <v>25</v>
      </c>
      <c r="N10" s="89">
        <v>5</v>
      </c>
      <c r="O10" s="90">
        <v>0</v>
      </c>
      <c r="P10" s="91">
        <f>N10+O10</f>
        <v>5</v>
      </c>
      <c r="Q10" s="80">
        <f>IFERROR(P10/M10,"-")</f>
        <v>0.2</v>
      </c>
      <c r="R10" s="79">
        <v>0</v>
      </c>
      <c r="S10" s="79">
        <v>2</v>
      </c>
      <c r="T10" s="80">
        <f>IFERROR(R10/(P10),"-")</f>
        <v>0</v>
      </c>
      <c r="U10" s="336">
        <f>IFERROR(J10/SUM(N10:O11),"-")</f>
        <v>5666.6666666667</v>
      </c>
      <c r="V10" s="82">
        <v>0</v>
      </c>
      <c r="W10" s="80">
        <f>IF(P10=0,"-",V10/P10)</f>
        <v>0</v>
      </c>
      <c r="X10" s="335">
        <v>0</v>
      </c>
      <c r="Y10" s="336">
        <f>IFERROR(X10/P10,"-")</f>
        <v>0</v>
      </c>
      <c r="Z10" s="336" t="str">
        <f>IFERROR(X10/V10,"-")</f>
        <v>-</v>
      </c>
      <c r="AA10" s="330">
        <f>SUM(X10:X11)-SUM(J10:J11)</f>
        <v>-76000</v>
      </c>
      <c r="AB10" s="83">
        <f>SUM(X10:X11)/SUM(J10:J11)</f>
        <v>0.25490196078431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1</v>
      </c>
      <c r="AN10" s="99">
        <f>IF(P10=0,"",IF(AM10=0,"",(AM10/P10)))</f>
        <v>0.2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1</v>
      </c>
      <c r="AW10" s="105">
        <f>IF(P10=0,"",IF(AV10=0,"",(AV10/P10)))</f>
        <v>0.2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2</v>
      </c>
      <c r="BF10" s="111">
        <f>IF(P10=0,"",IF(BE10=0,"",(BE10/P10)))</f>
        <v>0.4</v>
      </c>
      <c r="BG10" s="110">
        <v>1</v>
      </c>
      <c r="BH10" s="112">
        <f>IFERROR(BG10/BE10,"-")</f>
        <v>0.5</v>
      </c>
      <c r="BI10" s="113">
        <v>64000</v>
      </c>
      <c r="BJ10" s="114">
        <f>IFERROR(BI10/BE10,"-")</f>
        <v>32000</v>
      </c>
      <c r="BK10" s="115"/>
      <c r="BL10" s="115"/>
      <c r="BM10" s="115">
        <v>1</v>
      </c>
      <c r="BN10" s="117">
        <v>1</v>
      </c>
      <c r="BO10" s="118">
        <f>IF(P10=0,"",IF(BN10=0,"",(BN10/P10)))</f>
        <v>0.2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>
        <v>64000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163</v>
      </c>
      <c r="C11" s="347"/>
      <c r="D11" s="347"/>
      <c r="E11" s="347"/>
      <c r="F11" s="347" t="s">
        <v>79</v>
      </c>
      <c r="G11" s="88"/>
      <c r="H11" s="88"/>
      <c r="I11" s="88"/>
      <c r="J11" s="330"/>
      <c r="K11" s="79">
        <v>0</v>
      </c>
      <c r="L11" s="79">
        <v>0</v>
      </c>
      <c r="M11" s="79">
        <v>28</v>
      </c>
      <c r="N11" s="89">
        <v>13</v>
      </c>
      <c r="O11" s="90">
        <v>0</v>
      </c>
      <c r="P11" s="91">
        <f>N11+O11</f>
        <v>13</v>
      </c>
      <c r="Q11" s="80">
        <f>IFERROR(P11/M11,"-")</f>
        <v>0.46428571428571</v>
      </c>
      <c r="R11" s="79">
        <v>1</v>
      </c>
      <c r="S11" s="79">
        <v>2</v>
      </c>
      <c r="T11" s="80">
        <f>IFERROR(R11/(P11),"-")</f>
        <v>0.076923076923077</v>
      </c>
      <c r="U11" s="336"/>
      <c r="V11" s="82">
        <v>1</v>
      </c>
      <c r="W11" s="80">
        <f>IF(P11=0,"-",V11/P11)</f>
        <v>0.076923076923077</v>
      </c>
      <c r="X11" s="335">
        <v>26000</v>
      </c>
      <c r="Y11" s="336">
        <f>IFERROR(X11/P11,"-")</f>
        <v>2000</v>
      </c>
      <c r="Z11" s="336">
        <f>IFERROR(X11/V11,"-")</f>
        <v>26000</v>
      </c>
      <c r="AA11" s="330"/>
      <c r="AB11" s="83"/>
      <c r="AC11" s="77"/>
      <c r="AD11" s="92">
        <v>1</v>
      </c>
      <c r="AE11" s="93">
        <f>IF(P11=0,"",IF(AD11=0,"",(AD11/P11)))</f>
        <v>0.076923076923077</v>
      </c>
      <c r="AF11" s="92"/>
      <c r="AG11" s="94">
        <f>IFERROR(AF11/AD11,"-")</f>
        <v>0</v>
      </c>
      <c r="AH11" s="95"/>
      <c r="AI11" s="96">
        <f>IFERROR(AH11/AD11,"-")</f>
        <v>0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3</v>
      </c>
      <c r="BF11" s="111">
        <f>IF(P11=0,"",IF(BE11=0,"",(BE11/P11)))</f>
        <v>0.23076923076923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6</v>
      </c>
      <c r="BO11" s="118">
        <f>IF(P11=0,"",IF(BN11=0,"",(BN11/P11)))</f>
        <v>0.46153846153846</v>
      </c>
      <c r="BP11" s="119">
        <v>3</v>
      </c>
      <c r="BQ11" s="120">
        <f>IFERROR(BP11/BN11,"-")</f>
        <v>0.5</v>
      </c>
      <c r="BR11" s="121">
        <v>29000</v>
      </c>
      <c r="BS11" s="122">
        <f>IFERROR(BR11/BN11,"-")</f>
        <v>4833.3333333333</v>
      </c>
      <c r="BT11" s="123">
        <v>1</v>
      </c>
      <c r="BU11" s="123">
        <v>1</v>
      </c>
      <c r="BV11" s="123">
        <v>1</v>
      </c>
      <c r="BW11" s="124">
        <v>3</v>
      </c>
      <c r="BX11" s="125">
        <f>IF(P11=0,"",IF(BW11=0,"",(BW11/P11)))</f>
        <v>0.23076923076923</v>
      </c>
      <c r="BY11" s="126">
        <v>1</v>
      </c>
      <c r="BZ11" s="127">
        <f>IFERROR(BY11/BW11,"-")</f>
        <v>0.33333333333333</v>
      </c>
      <c r="CA11" s="128">
        <v>8000</v>
      </c>
      <c r="CB11" s="129">
        <f>IFERROR(CA11/BW11,"-")</f>
        <v>2666.6666666667</v>
      </c>
      <c r="CC11" s="130"/>
      <c r="CD11" s="130">
        <v>1</v>
      </c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1</v>
      </c>
      <c r="CP11" s="139">
        <v>26000</v>
      </c>
      <c r="CQ11" s="139">
        <v>16000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2.8030303030303</v>
      </c>
      <c r="B12" s="347" t="s">
        <v>164</v>
      </c>
      <c r="C12" s="347" t="s">
        <v>147</v>
      </c>
      <c r="D12" s="347" t="s">
        <v>165</v>
      </c>
      <c r="E12" s="347"/>
      <c r="F12" s="347" t="s">
        <v>68</v>
      </c>
      <c r="G12" s="88" t="s">
        <v>166</v>
      </c>
      <c r="H12" s="88" t="s">
        <v>161</v>
      </c>
      <c r="I12" s="349" t="s">
        <v>167</v>
      </c>
      <c r="J12" s="330">
        <v>66000</v>
      </c>
      <c r="K12" s="79">
        <v>0</v>
      </c>
      <c r="L12" s="79">
        <v>0</v>
      </c>
      <c r="M12" s="79">
        <v>36</v>
      </c>
      <c r="N12" s="89">
        <v>8</v>
      </c>
      <c r="O12" s="90">
        <v>0</v>
      </c>
      <c r="P12" s="91">
        <f>N12+O12</f>
        <v>8</v>
      </c>
      <c r="Q12" s="80">
        <f>IFERROR(P12/M12,"-")</f>
        <v>0.22222222222222</v>
      </c>
      <c r="R12" s="79">
        <v>1</v>
      </c>
      <c r="S12" s="79">
        <v>2</v>
      </c>
      <c r="T12" s="80">
        <f>IFERROR(R12/(P12),"-")</f>
        <v>0.125</v>
      </c>
      <c r="U12" s="336">
        <f>IFERROR(J12/SUM(N12:O13),"-")</f>
        <v>4400</v>
      </c>
      <c r="V12" s="82">
        <v>2</v>
      </c>
      <c r="W12" s="80">
        <f>IF(P12=0,"-",V12/P12)</f>
        <v>0.25</v>
      </c>
      <c r="X12" s="335">
        <v>102000</v>
      </c>
      <c r="Y12" s="336">
        <f>IFERROR(X12/P12,"-")</f>
        <v>12750</v>
      </c>
      <c r="Z12" s="336">
        <f>IFERROR(X12/V12,"-")</f>
        <v>51000</v>
      </c>
      <c r="AA12" s="330">
        <f>SUM(X12:X13)-SUM(J12:J13)</f>
        <v>119000</v>
      </c>
      <c r="AB12" s="83">
        <f>SUM(X12:X13)/SUM(J12:J13)</f>
        <v>2.8030303030303</v>
      </c>
      <c r="AC12" s="77"/>
      <c r="AD12" s="92">
        <v>3</v>
      </c>
      <c r="AE12" s="93">
        <f>IF(P12=0,"",IF(AD12=0,"",(AD12/P12)))</f>
        <v>0.375</v>
      </c>
      <c r="AF12" s="92"/>
      <c r="AG12" s="94">
        <f>IFERROR(AF12/AD12,"-")</f>
        <v>0</v>
      </c>
      <c r="AH12" s="95"/>
      <c r="AI12" s="96">
        <f>IFERROR(AH12/AD12,"-")</f>
        <v>0</v>
      </c>
      <c r="AJ12" s="97"/>
      <c r="AK12" s="97"/>
      <c r="AL12" s="97"/>
      <c r="AM12" s="98">
        <v>2</v>
      </c>
      <c r="AN12" s="99">
        <f>IF(P12=0,"",IF(AM12=0,"",(AM12/P12)))</f>
        <v>0.25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>
        <v>1</v>
      </c>
      <c r="AW12" s="105">
        <f>IF(P12=0,"",IF(AV12=0,"",(AV12/P12)))</f>
        <v>0.125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1</v>
      </c>
      <c r="BF12" s="111">
        <f>IF(P12=0,"",IF(BE12=0,"",(BE12/P12)))</f>
        <v>0.125</v>
      </c>
      <c r="BG12" s="110">
        <v>1</v>
      </c>
      <c r="BH12" s="112">
        <f>IFERROR(BG12/BE12,"-")</f>
        <v>1</v>
      </c>
      <c r="BI12" s="113">
        <v>15000</v>
      </c>
      <c r="BJ12" s="114">
        <f>IFERROR(BI12/BE12,"-")</f>
        <v>15000</v>
      </c>
      <c r="BK12" s="115"/>
      <c r="BL12" s="115">
        <v>1</v>
      </c>
      <c r="BM12" s="115"/>
      <c r="BN12" s="117"/>
      <c r="BO12" s="118">
        <f>IF(P12=0,"",IF(BN12=0,"",(BN12/P12)))</f>
        <v>0</v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>
        <v>1</v>
      </c>
      <c r="BX12" s="125">
        <f>IF(P12=0,"",IF(BW12=0,"",(BW12/P12)))</f>
        <v>0.125</v>
      </c>
      <c r="BY12" s="126">
        <v>1</v>
      </c>
      <c r="BZ12" s="127">
        <f>IFERROR(BY12/BW12,"-")</f>
        <v>1</v>
      </c>
      <c r="CA12" s="128">
        <v>87000</v>
      </c>
      <c r="CB12" s="129">
        <f>IFERROR(CA12/BW12,"-")</f>
        <v>87000</v>
      </c>
      <c r="CC12" s="130"/>
      <c r="CD12" s="130"/>
      <c r="CE12" s="130">
        <v>1</v>
      </c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2</v>
      </c>
      <c r="CP12" s="139">
        <v>102000</v>
      </c>
      <c r="CQ12" s="139">
        <v>87000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168</v>
      </c>
      <c r="C13" s="347"/>
      <c r="D13" s="347"/>
      <c r="E13" s="347"/>
      <c r="F13" s="347" t="s">
        <v>79</v>
      </c>
      <c r="G13" s="88"/>
      <c r="H13" s="88"/>
      <c r="I13" s="88"/>
      <c r="J13" s="330"/>
      <c r="K13" s="79">
        <v>0</v>
      </c>
      <c r="L13" s="79">
        <v>0</v>
      </c>
      <c r="M13" s="79">
        <v>3</v>
      </c>
      <c r="N13" s="89">
        <v>7</v>
      </c>
      <c r="O13" s="90">
        <v>0</v>
      </c>
      <c r="P13" s="91">
        <f>N13+O13</f>
        <v>7</v>
      </c>
      <c r="Q13" s="80">
        <f>IFERROR(P13/M13,"-")</f>
        <v>2.3333333333333</v>
      </c>
      <c r="R13" s="79">
        <v>0</v>
      </c>
      <c r="S13" s="79">
        <v>1</v>
      </c>
      <c r="T13" s="80">
        <f>IFERROR(R13/(P13),"-")</f>
        <v>0</v>
      </c>
      <c r="U13" s="336"/>
      <c r="V13" s="82">
        <v>1</v>
      </c>
      <c r="W13" s="80">
        <f>IF(P13=0,"-",V13/P13)</f>
        <v>0.14285714285714</v>
      </c>
      <c r="X13" s="335">
        <v>83000</v>
      </c>
      <c r="Y13" s="336">
        <f>IFERROR(X13/P13,"-")</f>
        <v>11857.142857143</v>
      </c>
      <c r="Z13" s="336">
        <f>IFERROR(X13/V13,"-")</f>
        <v>83000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1</v>
      </c>
      <c r="BF13" s="111">
        <f>IF(P13=0,"",IF(BE13=0,"",(BE13/P13)))</f>
        <v>0.14285714285714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2</v>
      </c>
      <c r="BO13" s="118">
        <f>IF(P13=0,"",IF(BN13=0,"",(BN13/P13)))</f>
        <v>0.28571428571429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3</v>
      </c>
      <c r="BX13" s="125">
        <f>IF(P13=0,"",IF(BW13=0,"",(BW13/P13)))</f>
        <v>0.42857142857143</v>
      </c>
      <c r="BY13" s="126">
        <v>2</v>
      </c>
      <c r="BZ13" s="127">
        <f>IFERROR(BY13/BW13,"-")</f>
        <v>0.66666666666667</v>
      </c>
      <c r="CA13" s="128">
        <v>83000</v>
      </c>
      <c r="CB13" s="129">
        <f>IFERROR(CA13/BW13,"-")</f>
        <v>27666.666666667</v>
      </c>
      <c r="CC13" s="130">
        <v>1</v>
      </c>
      <c r="CD13" s="130"/>
      <c r="CE13" s="130">
        <v>1</v>
      </c>
      <c r="CF13" s="131">
        <v>1</v>
      </c>
      <c r="CG13" s="132">
        <f>IF(P13=0,"",IF(CF13=0,"",(CF13/P13)))</f>
        <v>0.14285714285714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1</v>
      </c>
      <c r="CP13" s="139">
        <v>83000</v>
      </c>
      <c r="CQ13" s="139">
        <v>80000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0.15686274509804</v>
      </c>
      <c r="B14" s="347" t="s">
        <v>169</v>
      </c>
      <c r="C14" s="347" t="s">
        <v>158</v>
      </c>
      <c r="D14" s="347" t="s">
        <v>148</v>
      </c>
      <c r="E14" s="347"/>
      <c r="F14" s="347" t="s">
        <v>68</v>
      </c>
      <c r="G14" s="88" t="s">
        <v>170</v>
      </c>
      <c r="H14" s="88" t="s">
        <v>150</v>
      </c>
      <c r="I14" s="88" t="s">
        <v>171</v>
      </c>
      <c r="J14" s="330">
        <v>102000</v>
      </c>
      <c r="K14" s="79">
        <v>0</v>
      </c>
      <c r="L14" s="79">
        <v>0</v>
      </c>
      <c r="M14" s="79">
        <v>42</v>
      </c>
      <c r="N14" s="89">
        <v>7</v>
      </c>
      <c r="O14" s="90">
        <v>0</v>
      </c>
      <c r="P14" s="91">
        <f>N14+O14</f>
        <v>7</v>
      </c>
      <c r="Q14" s="80">
        <f>IFERROR(P14/M14,"-")</f>
        <v>0.16666666666667</v>
      </c>
      <c r="R14" s="79">
        <v>0</v>
      </c>
      <c r="S14" s="79">
        <v>2</v>
      </c>
      <c r="T14" s="80">
        <f>IFERROR(R14/(P14),"-")</f>
        <v>0</v>
      </c>
      <c r="U14" s="336">
        <f>IFERROR(J14/SUM(N14:O15),"-")</f>
        <v>6800</v>
      </c>
      <c r="V14" s="82">
        <v>1</v>
      </c>
      <c r="W14" s="80">
        <f>IF(P14=0,"-",V14/P14)</f>
        <v>0.14285714285714</v>
      </c>
      <c r="X14" s="335">
        <v>6000</v>
      </c>
      <c r="Y14" s="336">
        <f>IFERROR(X14/P14,"-")</f>
        <v>857.14285714286</v>
      </c>
      <c r="Z14" s="336">
        <f>IFERROR(X14/V14,"-")</f>
        <v>6000</v>
      </c>
      <c r="AA14" s="330">
        <f>SUM(X14:X15)-SUM(J14:J15)</f>
        <v>-86000</v>
      </c>
      <c r="AB14" s="83">
        <f>SUM(X14:X15)/SUM(J14:J15)</f>
        <v>0.15686274509804</v>
      </c>
      <c r="AC14" s="77"/>
      <c r="AD14" s="92">
        <v>2</v>
      </c>
      <c r="AE14" s="93">
        <f>IF(P14=0,"",IF(AD14=0,"",(AD14/P14)))</f>
        <v>0.28571428571429</v>
      </c>
      <c r="AF14" s="92"/>
      <c r="AG14" s="94">
        <f>IFERROR(AF14/AD14,"-")</f>
        <v>0</v>
      </c>
      <c r="AH14" s="95"/>
      <c r="AI14" s="96">
        <f>IFERROR(AH14/AD14,"-")</f>
        <v>0</v>
      </c>
      <c r="AJ14" s="97"/>
      <c r="AK14" s="97"/>
      <c r="AL14" s="97"/>
      <c r="AM14" s="98">
        <v>2</v>
      </c>
      <c r="AN14" s="99">
        <f>IF(P14=0,"",IF(AM14=0,"",(AM14/P14)))</f>
        <v>0.28571428571429</v>
      </c>
      <c r="AO14" s="98">
        <v>1</v>
      </c>
      <c r="AP14" s="100">
        <f>IFERROR(AO14/AM14,"-")</f>
        <v>0.5</v>
      </c>
      <c r="AQ14" s="101">
        <v>6000</v>
      </c>
      <c r="AR14" s="102">
        <f>IFERROR(AQ14/AM14,"-")</f>
        <v>3000</v>
      </c>
      <c r="AS14" s="103"/>
      <c r="AT14" s="103">
        <v>1</v>
      </c>
      <c r="AU14" s="103"/>
      <c r="AV14" s="104">
        <v>1</v>
      </c>
      <c r="AW14" s="105">
        <f>IF(P14=0,"",IF(AV14=0,"",(AV14/P14)))</f>
        <v>0.14285714285714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>
        <v>2</v>
      </c>
      <c r="BF14" s="111">
        <f>IF(P14=0,"",IF(BE14=0,"",(BE14/P14)))</f>
        <v>0.28571428571429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/>
      <c r="BO14" s="118">
        <f>IF(P14=0,"",IF(BN14=0,"",(BN14/P14)))</f>
        <v>0</v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1</v>
      </c>
      <c r="CP14" s="139">
        <v>6000</v>
      </c>
      <c r="CQ14" s="139">
        <v>6000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172</v>
      </c>
      <c r="C15" s="347"/>
      <c r="D15" s="347"/>
      <c r="E15" s="347"/>
      <c r="F15" s="347" t="s">
        <v>79</v>
      </c>
      <c r="G15" s="88"/>
      <c r="H15" s="88"/>
      <c r="I15" s="88"/>
      <c r="J15" s="330"/>
      <c r="K15" s="79">
        <v>0</v>
      </c>
      <c r="L15" s="79">
        <v>0</v>
      </c>
      <c r="M15" s="79">
        <v>16</v>
      </c>
      <c r="N15" s="89">
        <v>8</v>
      </c>
      <c r="O15" s="90">
        <v>0</v>
      </c>
      <c r="P15" s="91">
        <f>N15+O15</f>
        <v>8</v>
      </c>
      <c r="Q15" s="80">
        <f>IFERROR(P15/M15,"-")</f>
        <v>0.5</v>
      </c>
      <c r="R15" s="79">
        <v>1</v>
      </c>
      <c r="S15" s="79">
        <v>0</v>
      </c>
      <c r="T15" s="80">
        <f>IFERROR(R15/(P15),"-")</f>
        <v>0.125</v>
      </c>
      <c r="U15" s="336"/>
      <c r="V15" s="82">
        <v>1</v>
      </c>
      <c r="W15" s="80">
        <f>IF(P15=0,"-",V15/P15)</f>
        <v>0.125</v>
      </c>
      <c r="X15" s="335">
        <v>10000</v>
      </c>
      <c r="Y15" s="336">
        <f>IFERROR(X15/P15,"-")</f>
        <v>1250</v>
      </c>
      <c r="Z15" s="336">
        <f>IFERROR(X15/V15,"-")</f>
        <v>10000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>
        <v>2</v>
      </c>
      <c r="AN15" s="99">
        <f>IF(P15=0,"",IF(AM15=0,"",(AM15/P15)))</f>
        <v>0.25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3</v>
      </c>
      <c r="BF15" s="111">
        <f>IF(P15=0,"",IF(BE15=0,"",(BE15/P15)))</f>
        <v>0.375</v>
      </c>
      <c r="BG15" s="110">
        <v>1</v>
      </c>
      <c r="BH15" s="112">
        <f>IFERROR(BG15/BE15,"-")</f>
        <v>0.33333333333333</v>
      </c>
      <c r="BI15" s="113">
        <v>10000</v>
      </c>
      <c r="BJ15" s="114">
        <f>IFERROR(BI15/BE15,"-")</f>
        <v>3333.3333333333</v>
      </c>
      <c r="BK15" s="115"/>
      <c r="BL15" s="115"/>
      <c r="BM15" s="115">
        <v>1</v>
      </c>
      <c r="BN15" s="117">
        <v>3</v>
      </c>
      <c r="BO15" s="118">
        <f>IF(P15=0,"",IF(BN15=0,"",(BN15/P15)))</f>
        <v>0.375</v>
      </c>
      <c r="BP15" s="119">
        <v>2</v>
      </c>
      <c r="BQ15" s="120">
        <f>IFERROR(BP15/BN15,"-")</f>
        <v>0.66666666666667</v>
      </c>
      <c r="BR15" s="121">
        <v>13000</v>
      </c>
      <c r="BS15" s="122">
        <f>IFERROR(BR15/BN15,"-")</f>
        <v>4333.3333333333</v>
      </c>
      <c r="BT15" s="123">
        <v>1</v>
      </c>
      <c r="BU15" s="123">
        <v>1</v>
      </c>
      <c r="BV15" s="123"/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1</v>
      </c>
      <c r="CP15" s="139">
        <v>10000</v>
      </c>
      <c r="CQ15" s="139">
        <v>10000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1.0641025641026</v>
      </c>
      <c r="B16" s="347" t="s">
        <v>173</v>
      </c>
      <c r="C16" s="347" t="s">
        <v>158</v>
      </c>
      <c r="D16" s="347" t="s">
        <v>165</v>
      </c>
      <c r="E16" s="347"/>
      <c r="F16" s="347" t="s">
        <v>68</v>
      </c>
      <c r="G16" s="88" t="s">
        <v>174</v>
      </c>
      <c r="H16" s="88" t="s">
        <v>161</v>
      </c>
      <c r="I16" s="88" t="s">
        <v>142</v>
      </c>
      <c r="J16" s="330">
        <v>78000</v>
      </c>
      <c r="K16" s="79">
        <v>0</v>
      </c>
      <c r="L16" s="79">
        <v>0</v>
      </c>
      <c r="M16" s="79">
        <v>56</v>
      </c>
      <c r="N16" s="89">
        <v>18</v>
      </c>
      <c r="O16" s="90">
        <v>0</v>
      </c>
      <c r="P16" s="91">
        <f>N16+O16</f>
        <v>18</v>
      </c>
      <c r="Q16" s="80">
        <f>IFERROR(P16/M16,"-")</f>
        <v>0.32142857142857</v>
      </c>
      <c r="R16" s="79">
        <v>1</v>
      </c>
      <c r="S16" s="79">
        <v>10</v>
      </c>
      <c r="T16" s="80">
        <f>IFERROR(R16/(P16),"-")</f>
        <v>0.055555555555556</v>
      </c>
      <c r="U16" s="336">
        <f>IFERROR(J16/SUM(N16:O17),"-")</f>
        <v>1902.4390243902</v>
      </c>
      <c r="V16" s="82">
        <v>2</v>
      </c>
      <c r="W16" s="80">
        <f>IF(P16=0,"-",V16/P16)</f>
        <v>0.11111111111111</v>
      </c>
      <c r="X16" s="335">
        <v>21000</v>
      </c>
      <c r="Y16" s="336">
        <f>IFERROR(X16/P16,"-")</f>
        <v>1166.6666666667</v>
      </c>
      <c r="Z16" s="336">
        <f>IFERROR(X16/V16,"-")</f>
        <v>10500</v>
      </c>
      <c r="AA16" s="330">
        <f>SUM(X16:X17)-SUM(J16:J17)</f>
        <v>5000</v>
      </c>
      <c r="AB16" s="83">
        <f>SUM(X16:X17)/SUM(J16:J17)</f>
        <v>1.0641025641026</v>
      </c>
      <c r="AC16" s="77"/>
      <c r="AD16" s="92">
        <v>1</v>
      </c>
      <c r="AE16" s="93">
        <f>IF(P16=0,"",IF(AD16=0,"",(AD16/P16)))</f>
        <v>0.055555555555556</v>
      </c>
      <c r="AF16" s="92"/>
      <c r="AG16" s="94">
        <f>IFERROR(AF16/AD16,"-")</f>
        <v>0</v>
      </c>
      <c r="AH16" s="95"/>
      <c r="AI16" s="96">
        <f>IFERROR(AH16/AD16,"-")</f>
        <v>0</v>
      </c>
      <c r="AJ16" s="97"/>
      <c r="AK16" s="97"/>
      <c r="AL16" s="97"/>
      <c r="AM16" s="98">
        <v>8</v>
      </c>
      <c r="AN16" s="99">
        <f>IF(P16=0,"",IF(AM16=0,"",(AM16/P16)))</f>
        <v>0.44444444444444</v>
      </c>
      <c r="AO16" s="98">
        <v>1</v>
      </c>
      <c r="AP16" s="100">
        <f>IFERROR(AO16/AM16,"-")</f>
        <v>0.125</v>
      </c>
      <c r="AQ16" s="101">
        <v>12000</v>
      </c>
      <c r="AR16" s="102">
        <f>IFERROR(AQ16/AM16,"-")</f>
        <v>1500</v>
      </c>
      <c r="AS16" s="103"/>
      <c r="AT16" s="103"/>
      <c r="AU16" s="103">
        <v>1</v>
      </c>
      <c r="AV16" s="104">
        <v>3</v>
      </c>
      <c r="AW16" s="105">
        <f>IF(P16=0,"",IF(AV16=0,"",(AV16/P16)))</f>
        <v>0.16666666666667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>
        <v>3</v>
      </c>
      <c r="BF16" s="111">
        <f>IF(P16=0,"",IF(BE16=0,"",(BE16/P16)))</f>
        <v>0.16666666666667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3</v>
      </c>
      <c r="BO16" s="118">
        <f>IF(P16=0,"",IF(BN16=0,"",(BN16/P16)))</f>
        <v>0.16666666666667</v>
      </c>
      <c r="BP16" s="119">
        <v>1</v>
      </c>
      <c r="BQ16" s="120">
        <f>IFERROR(BP16/BN16,"-")</f>
        <v>0.33333333333333</v>
      </c>
      <c r="BR16" s="121">
        <v>9000</v>
      </c>
      <c r="BS16" s="122">
        <f>IFERROR(BR16/BN16,"-")</f>
        <v>3000</v>
      </c>
      <c r="BT16" s="123"/>
      <c r="BU16" s="123"/>
      <c r="BV16" s="123">
        <v>1</v>
      </c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2</v>
      </c>
      <c r="CP16" s="139">
        <v>21000</v>
      </c>
      <c r="CQ16" s="139">
        <v>12000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175</v>
      </c>
      <c r="C17" s="347"/>
      <c r="D17" s="347"/>
      <c r="E17" s="347"/>
      <c r="F17" s="347" t="s">
        <v>79</v>
      </c>
      <c r="G17" s="88"/>
      <c r="H17" s="88"/>
      <c r="I17" s="88"/>
      <c r="J17" s="330"/>
      <c r="K17" s="79">
        <v>0</v>
      </c>
      <c r="L17" s="79">
        <v>0</v>
      </c>
      <c r="M17" s="79">
        <v>40</v>
      </c>
      <c r="N17" s="89">
        <v>23</v>
      </c>
      <c r="O17" s="90">
        <v>0</v>
      </c>
      <c r="P17" s="91">
        <f>N17+O17</f>
        <v>23</v>
      </c>
      <c r="Q17" s="80">
        <f>IFERROR(P17/M17,"-")</f>
        <v>0.575</v>
      </c>
      <c r="R17" s="79">
        <v>0</v>
      </c>
      <c r="S17" s="79">
        <v>3</v>
      </c>
      <c r="T17" s="80">
        <f>IFERROR(R17/(P17),"-")</f>
        <v>0</v>
      </c>
      <c r="U17" s="336"/>
      <c r="V17" s="82">
        <v>5</v>
      </c>
      <c r="W17" s="80">
        <f>IF(P17=0,"-",V17/P17)</f>
        <v>0.21739130434783</v>
      </c>
      <c r="X17" s="335">
        <v>62000</v>
      </c>
      <c r="Y17" s="336">
        <f>IFERROR(X17/P17,"-")</f>
        <v>2695.652173913</v>
      </c>
      <c r="Z17" s="336">
        <f>IFERROR(X17/V17,"-")</f>
        <v>12400</v>
      </c>
      <c r="AA17" s="33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5</v>
      </c>
      <c r="AN17" s="99">
        <f>IF(P17=0,"",IF(AM17=0,"",(AM17/P17)))</f>
        <v>0.21739130434783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>
        <v>1</v>
      </c>
      <c r="AW17" s="105">
        <f>IF(P17=0,"",IF(AV17=0,"",(AV17/P17)))</f>
        <v>0.043478260869565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>
        <v>9</v>
      </c>
      <c r="BF17" s="111">
        <f>IF(P17=0,"",IF(BE17=0,"",(BE17/P17)))</f>
        <v>0.39130434782609</v>
      </c>
      <c r="BG17" s="110">
        <v>3</v>
      </c>
      <c r="BH17" s="112">
        <f>IFERROR(BG17/BE17,"-")</f>
        <v>0.33333333333333</v>
      </c>
      <c r="BI17" s="113">
        <v>32000</v>
      </c>
      <c r="BJ17" s="114">
        <f>IFERROR(BI17/BE17,"-")</f>
        <v>3555.5555555556</v>
      </c>
      <c r="BK17" s="115">
        <v>2</v>
      </c>
      <c r="BL17" s="115"/>
      <c r="BM17" s="115">
        <v>1</v>
      </c>
      <c r="BN17" s="117">
        <v>6</v>
      </c>
      <c r="BO17" s="118">
        <f>IF(P17=0,"",IF(BN17=0,"",(BN17/P17)))</f>
        <v>0.26086956521739</v>
      </c>
      <c r="BP17" s="119">
        <v>2</v>
      </c>
      <c r="BQ17" s="120">
        <f>IFERROR(BP17/BN17,"-")</f>
        <v>0.33333333333333</v>
      </c>
      <c r="BR17" s="121">
        <v>38000</v>
      </c>
      <c r="BS17" s="122">
        <f>IFERROR(BR17/BN17,"-")</f>
        <v>6333.3333333333</v>
      </c>
      <c r="BT17" s="123">
        <v>1</v>
      </c>
      <c r="BU17" s="123"/>
      <c r="BV17" s="123">
        <v>1</v>
      </c>
      <c r="BW17" s="124">
        <v>1</v>
      </c>
      <c r="BX17" s="125">
        <f>IF(P17=0,"",IF(BW17=0,"",(BW17/P17)))</f>
        <v>0.043478260869565</v>
      </c>
      <c r="BY17" s="126">
        <v>1</v>
      </c>
      <c r="BZ17" s="127">
        <f>IFERROR(BY17/BW17,"-")</f>
        <v>1</v>
      </c>
      <c r="CA17" s="128">
        <v>16000</v>
      </c>
      <c r="CB17" s="129">
        <f>IFERROR(CA17/BW17,"-")</f>
        <v>16000</v>
      </c>
      <c r="CC17" s="130"/>
      <c r="CD17" s="130"/>
      <c r="CE17" s="130">
        <v>1</v>
      </c>
      <c r="CF17" s="131">
        <v>1</v>
      </c>
      <c r="CG17" s="132">
        <f>IF(P17=0,"",IF(CF17=0,"",(CF17/P17)))</f>
        <v>0.043478260869565</v>
      </c>
      <c r="CH17" s="133"/>
      <c r="CI17" s="134">
        <f>IFERROR(CH17/CF17,"-")</f>
        <v>0</v>
      </c>
      <c r="CJ17" s="135"/>
      <c r="CK17" s="136">
        <f>IFERROR(CJ17/CF17,"-")</f>
        <v>0</v>
      </c>
      <c r="CL17" s="137"/>
      <c r="CM17" s="137"/>
      <c r="CN17" s="137"/>
      <c r="CO17" s="138">
        <v>5</v>
      </c>
      <c r="CP17" s="139">
        <v>62000</v>
      </c>
      <c r="CQ17" s="139">
        <v>37000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>
        <f>AB18</f>
        <v>0.55952380952381</v>
      </c>
      <c r="B18" s="347" t="s">
        <v>176</v>
      </c>
      <c r="C18" s="347" t="s">
        <v>158</v>
      </c>
      <c r="D18" s="347" t="s">
        <v>177</v>
      </c>
      <c r="E18" s="347"/>
      <c r="F18" s="347" t="s">
        <v>68</v>
      </c>
      <c r="G18" s="88" t="s">
        <v>178</v>
      </c>
      <c r="H18" s="88" t="s">
        <v>179</v>
      </c>
      <c r="I18" s="88" t="s">
        <v>180</v>
      </c>
      <c r="J18" s="330">
        <v>84000</v>
      </c>
      <c r="K18" s="79">
        <v>0</v>
      </c>
      <c r="L18" s="79">
        <v>0</v>
      </c>
      <c r="M18" s="79">
        <v>104</v>
      </c>
      <c r="N18" s="89">
        <v>16</v>
      </c>
      <c r="O18" s="90">
        <v>0</v>
      </c>
      <c r="P18" s="91">
        <f>N18+O18</f>
        <v>16</v>
      </c>
      <c r="Q18" s="80">
        <f>IFERROR(P18/M18,"-")</f>
        <v>0.15384615384615</v>
      </c>
      <c r="R18" s="79">
        <v>2</v>
      </c>
      <c r="S18" s="79">
        <v>4</v>
      </c>
      <c r="T18" s="80">
        <f>IFERROR(R18/(P18),"-")</f>
        <v>0.125</v>
      </c>
      <c r="U18" s="336">
        <f>IFERROR(J18/SUM(N18:O19),"-")</f>
        <v>2625</v>
      </c>
      <c r="V18" s="82">
        <v>3</v>
      </c>
      <c r="W18" s="80">
        <f>IF(P18=0,"-",V18/P18)</f>
        <v>0.1875</v>
      </c>
      <c r="X18" s="335">
        <v>35000</v>
      </c>
      <c r="Y18" s="336">
        <f>IFERROR(X18/P18,"-")</f>
        <v>2187.5</v>
      </c>
      <c r="Z18" s="336">
        <f>IFERROR(X18/V18,"-")</f>
        <v>11666.666666667</v>
      </c>
      <c r="AA18" s="330">
        <f>SUM(X18:X19)-SUM(J18:J19)</f>
        <v>-37000</v>
      </c>
      <c r="AB18" s="83">
        <f>SUM(X18:X19)/SUM(J18:J19)</f>
        <v>0.55952380952381</v>
      </c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>
        <v>1</v>
      </c>
      <c r="AW18" s="105">
        <f>IF(P18=0,"",IF(AV18=0,"",(AV18/P18)))</f>
        <v>0.0625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>
        <v>6</v>
      </c>
      <c r="BF18" s="111">
        <f>IF(P18=0,"",IF(BE18=0,"",(BE18/P18)))</f>
        <v>0.375</v>
      </c>
      <c r="BG18" s="110">
        <v>2</v>
      </c>
      <c r="BH18" s="112">
        <f>IFERROR(BG18/BE18,"-")</f>
        <v>0.33333333333333</v>
      </c>
      <c r="BI18" s="113">
        <v>25000</v>
      </c>
      <c r="BJ18" s="114">
        <f>IFERROR(BI18/BE18,"-")</f>
        <v>4166.6666666667</v>
      </c>
      <c r="BK18" s="115"/>
      <c r="BL18" s="115">
        <v>1</v>
      </c>
      <c r="BM18" s="115">
        <v>1</v>
      </c>
      <c r="BN18" s="117">
        <v>4</v>
      </c>
      <c r="BO18" s="118">
        <f>IF(P18=0,"",IF(BN18=0,"",(BN18/P18)))</f>
        <v>0.25</v>
      </c>
      <c r="BP18" s="119">
        <v>1</v>
      </c>
      <c r="BQ18" s="120">
        <f>IFERROR(BP18/BN18,"-")</f>
        <v>0.25</v>
      </c>
      <c r="BR18" s="121">
        <v>10000</v>
      </c>
      <c r="BS18" s="122">
        <f>IFERROR(BR18/BN18,"-")</f>
        <v>2500</v>
      </c>
      <c r="BT18" s="123">
        <v>1</v>
      </c>
      <c r="BU18" s="123"/>
      <c r="BV18" s="123"/>
      <c r="BW18" s="124">
        <v>4</v>
      </c>
      <c r="BX18" s="125">
        <f>IF(P18=0,"",IF(BW18=0,"",(BW18/P18)))</f>
        <v>0.25</v>
      </c>
      <c r="BY18" s="126">
        <v>1</v>
      </c>
      <c r="BZ18" s="127">
        <f>IFERROR(BY18/BW18,"-")</f>
        <v>0.25</v>
      </c>
      <c r="CA18" s="128">
        <v>898000</v>
      </c>
      <c r="CB18" s="129">
        <f>IFERROR(CA18/BW18,"-")</f>
        <v>224500</v>
      </c>
      <c r="CC18" s="130"/>
      <c r="CD18" s="130"/>
      <c r="CE18" s="130">
        <v>1</v>
      </c>
      <c r="CF18" s="131">
        <v>1</v>
      </c>
      <c r="CG18" s="132">
        <f>IF(P18=0,"",IF(CF18=0,"",(CF18/P18)))</f>
        <v>0.0625</v>
      </c>
      <c r="CH18" s="133"/>
      <c r="CI18" s="134">
        <f>IFERROR(CH18/CF18,"-")</f>
        <v>0</v>
      </c>
      <c r="CJ18" s="135"/>
      <c r="CK18" s="136">
        <f>IFERROR(CJ18/CF18,"-")</f>
        <v>0</v>
      </c>
      <c r="CL18" s="137"/>
      <c r="CM18" s="137"/>
      <c r="CN18" s="137"/>
      <c r="CO18" s="138">
        <v>3</v>
      </c>
      <c r="CP18" s="139">
        <v>35000</v>
      </c>
      <c r="CQ18" s="139">
        <v>898000</v>
      </c>
      <c r="CR18" s="139"/>
      <c r="CS18" s="140" t="str">
        <f>IF(AND(CQ18=0,CR18=0),"",IF(AND(CQ18&lt;=100000,CR18&lt;=100000),"",IF(CQ18/CP18&gt;0.7,"男高",IF(CR18/CP18&gt;0.7,"女高",""))))</f>
        <v>男高</v>
      </c>
    </row>
    <row r="19" spans="1:98">
      <c r="A19" s="78"/>
      <c r="B19" s="347" t="s">
        <v>181</v>
      </c>
      <c r="C19" s="347"/>
      <c r="D19" s="347"/>
      <c r="E19" s="347"/>
      <c r="F19" s="347" t="s">
        <v>79</v>
      </c>
      <c r="G19" s="88"/>
      <c r="H19" s="88"/>
      <c r="I19" s="88"/>
      <c r="J19" s="330"/>
      <c r="K19" s="79">
        <v>0</v>
      </c>
      <c r="L19" s="79">
        <v>0</v>
      </c>
      <c r="M19" s="79">
        <v>38</v>
      </c>
      <c r="N19" s="89">
        <v>16</v>
      </c>
      <c r="O19" s="90">
        <v>0</v>
      </c>
      <c r="P19" s="91">
        <f>N19+O19</f>
        <v>16</v>
      </c>
      <c r="Q19" s="80">
        <f>IFERROR(P19/M19,"-")</f>
        <v>0.42105263157895</v>
      </c>
      <c r="R19" s="79">
        <v>1</v>
      </c>
      <c r="S19" s="79">
        <v>0</v>
      </c>
      <c r="T19" s="80">
        <f>IFERROR(R19/(P19),"-")</f>
        <v>0.0625</v>
      </c>
      <c r="U19" s="336"/>
      <c r="V19" s="82">
        <v>2</v>
      </c>
      <c r="W19" s="80">
        <f>IF(P19=0,"-",V19/P19)</f>
        <v>0.125</v>
      </c>
      <c r="X19" s="335">
        <v>12000</v>
      </c>
      <c r="Y19" s="336">
        <f>IFERROR(X19/P19,"-")</f>
        <v>750</v>
      </c>
      <c r="Z19" s="336">
        <f>IFERROR(X19/V19,"-")</f>
        <v>6000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>
        <v>1</v>
      </c>
      <c r="AN19" s="99">
        <f>IF(P19=0,"",IF(AM19=0,"",(AM19/P19)))</f>
        <v>0.0625</v>
      </c>
      <c r="AO19" s="98"/>
      <c r="AP19" s="100">
        <f>IFERROR(AO19/AM19,"-")</f>
        <v>0</v>
      </c>
      <c r="AQ19" s="101"/>
      <c r="AR19" s="102">
        <f>IFERROR(AQ19/AM19,"-")</f>
        <v>0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2</v>
      </c>
      <c r="BF19" s="111">
        <f>IF(P19=0,"",IF(BE19=0,"",(BE19/P19)))</f>
        <v>0.125</v>
      </c>
      <c r="BG19" s="110">
        <v>1</v>
      </c>
      <c r="BH19" s="112">
        <f>IFERROR(BG19/BE19,"-")</f>
        <v>0.5</v>
      </c>
      <c r="BI19" s="113">
        <v>105000</v>
      </c>
      <c r="BJ19" s="114">
        <f>IFERROR(BI19/BE19,"-")</f>
        <v>52500</v>
      </c>
      <c r="BK19" s="115"/>
      <c r="BL19" s="115"/>
      <c r="BM19" s="115">
        <v>1</v>
      </c>
      <c r="BN19" s="117">
        <v>8</v>
      </c>
      <c r="BO19" s="118">
        <f>IF(P19=0,"",IF(BN19=0,"",(BN19/P19)))</f>
        <v>0.5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>
        <v>4</v>
      </c>
      <c r="BX19" s="125">
        <f>IF(P19=0,"",IF(BW19=0,"",(BW19/P19)))</f>
        <v>0.25</v>
      </c>
      <c r="BY19" s="126">
        <v>3</v>
      </c>
      <c r="BZ19" s="127">
        <f>IFERROR(BY19/BW19,"-")</f>
        <v>0.75</v>
      </c>
      <c r="CA19" s="128">
        <v>25000</v>
      </c>
      <c r="CB19" s="129">
        <f>IFERROR(CA19/BW19,"-")</f>
        <v>6250</v>
      </c>
      <c r="CC19" s="130">
        <v>1</v>
      </c>
      <c r="CD19" s="130">
        <v>1</v>
      </c>
      <c r="CE19" s="130">
        <v>1</v>
      </c>
      <c r="CF19" s="131">
        <v>1</v>
      </c>
      <c r="CG19" s="132">
        <f>IF(P19=0,"",IF(CF19=0,"",(CF19/P19)))</f>
        <v>0.0625</v>
      </c>
      <c r="CH19" s="133"/>
      <c r="CI19" s="134">
        <f>IFERROR(CH19/CF19,"-")</f>
        <v>0</v>
      </c>
      <c r="CJ19" s="135"/>
      <c r="CK19" s="136">
        <f>IFERROR(CJ19/CF19,"-")</f>
        <v>0</v>
      </c>
      <c r="CL19" s="137"/>
      <c r="CM19" s="137"/>
      <c r="CN19" s="137"/>
      <c r="CO19" s="138">
        <v>2</v>
      </c>
      <c r="CP19" s="139">
        <v>12000</v>
      </c>
      <c r="CQ19" s="139">
        <v>105000</v>
      </c>
      <c r="CR19" s="139"/>
      <c r="CS19" s="140" t="str">
        <f>IF(AND(CQ19=0,CR19=0),"",IF(AND(CQ19&lt;=100000,CR19&lt;=100000),"",IF(CQ19/CP19&gt;0.7,"男高",IF(CR19/CP19&gt;0.7,"女高",""))))</f>
        <v>男高</v>
      </c>
    </row>
    <row r="20" spans="1:98">
      <c r="A20" s="78">
        <f>AB20</f>
        <v>0.2</v>
      </c>
      <c r="B20" s="347" t="s">
        <v>182</v>
      </c>
      <c r="C20" s="347" t="s">
        <v>153</v>
      </c>
      <c r="D20" s="347" t="s">
        <v>148</v>
      </c>
      <c r="E20" s="347"/>
      <c r="F20" s="347" t="s">
        <v>68</v>
      </c>
      <c r="G20" s="88" t="s">
        <v>183</v>
      </c>
      <c r="H20" s="88" t="s">
        <v>150</v>
      </c>
      <c r="I20" s="88" t="s">
        <v>184</v>
      </c>
      <c r="J20" s="330">
        <v>150000</v>
      </c>
      <c r="K20" s="79">
        <v>0</v>
      </c>
      <c r="L20" s="79">
        <v>0</v>
      </c>
      <c r="M20" s="79">
        <v>40</v>
      </c>
      <c r="N20" s="89">
        <v>3</v>
      </c>
      <c r="O20" s="90">
        <v>0</v>
      </c>
      <c r="P20" s="91">
        <f>N20+O20</f>
        <v>3</v>
      </c>
      <c r="Q20" s="80">
        <f>IFERROR(P20/M20,"-")</f>
        <v>0.075</v>
      </c>
      <c r="R20" s="79">
        <v>1</v>
      </c>
      <c r="S20" s="79">
        <v>0</v>
      </c>
      <c r="T20" s="80">
        <f>IFERROR(R20/(P20),"-")</f>
        <v>0.33333333333333</v>
      </c>
      <c r="U20" s="336">
        <f>IFERROR(J20/SUM(N20:O21),"-")</f>
        <v>25000</v>
      </c>
      <c r="V20" s="82">
        <v>1</v>
      </c>
      <c r="W20" s="80">
        <f>IF(P20=0,"-",V20/P20)</f>
        <v>0.33333333333333</v>
      </c>
      <c r="X20" s="335">
        <v>30000</v>
      </c>
      <c r="Y20" s="336">
        <f>IFERROR(X20/P20,"-")</f>
        <v>10000</v>
      </c>
      <c r="Z20" s="336">
        <f>IFERROR(X20/V20,"-")</f>
        <v>30000</v>
      </c>
      <c r="AA20" s="330">
        <f>SUM(X20:X21)-SUM(J20:J21)</f>
        <v>-120000</v>
      </c>
      <c r="AB20" s="83">
        <f>SUM(X20:X21)/SUM(J20:J21)</f>
        <v>0.2</v>
      </c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>
        <v>1</v>
      </c>
      <c r="AW20" s="105">
        <f>IF(P20=0,"",IF(AV20=0,"",(AV20/P20)))</f>
        <v>0.33333333333333</v>
      </c>
      <c r="AX20" s="104"/>
      <c r="AY20" s="106">
        <f>IFERROR(AX20/AV20,"-")</f>
        <v>0</v>
      </c>
      <c r="AZ20" s="107"/>
      <c r="BA20" s="108">
        <f>IFERROR(AZ20/AV20,"-")</f>
        <v>0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>
        <v>1</v>
      </c>
      <c r="BO20" s="118">
        <f>IF(P20=0,"",IF(BN20=0,"",(BN20/P20)))</f>
        <v>0.33333333333333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>
        <v>1</v>
      </c>
      <c r="BX20" s="125">
        <f>IF(P20=0,"",IF(BW20=0,"",(BW20/P20)))</f>
        <v>0.33333333333333</v>
      </c>
      <c r="BY20" s="126">
        <v>1</v>
      </c>
      <c r="BZ20" s="127">
        <f>IFERROR(BY20/BW20,"-")</f>
        <v>1</v>
      </c>
      <c r="CA20" s="128">
        <v>30000</v>
      </c>
      <c r="CB20" s="129">
        <f>IFERROR(CA20/BW20,"-")</f>
        <v>30000</v>
      </c>
      <c r="CC20" s="130"/>
      <c r="CD20" s="130"/>
      <c r="CE20" s="130">
        <v>1</v>
      </c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1</v>
      </c>
      <c r="CP20" s="139">
        <v>30000</v>
      </c>
      <c r="CQ20" s="139">
        <v>30000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185</v>
      </c>
      <c r="C21" s="347"/>
      <c r="D21" s="347"/>
      <c r="E21" s="347"/>
      <c r="F21" s="347" t="s">
        <v>79</v>
      </c>
      <c r="G21" s="88"/>
      <c r="H21" s="88"/>
      <c r="I21" s="88"/>
      <c r="J21" s="330"/>
      <c r="K21" s="79">
        <v>0</v>
      </c>
      <c r="L21" s="79">
        <v>0</v>
      </c>
      <c r="M21" s="79">
        <v>9</v>
      </c>
      <c r="N21" s="89">
        <v>3</v>
      </c>
      <c r="O21" s="90">
        <v>0</v>
      </c>
      <c r="P21" s="91">
        <f>N21+O21</f>
        <v>3</v>
      </c>
      <c r="Q21" s="80">
        <f>IFERROR(P21/M21,"-")</f>
        <v>0.33333333333333</v>
      </c>
      <c r="R21" s="79">
        <v>0</v>
      </c>
      <c r="S21" s="79">
        <v>0</v>
      </c>
      <c r="T21" s="80">
        <f>IFERROR(R21/(P21),"-")</f>
        <v>0</v>
      </c>
      <c r="U21" s="336"/>
      <c r="V21" s="82">
        <v>0</v>
      </c>
      <c r="W21" s="80">
        <f>IF(P21=0,"-",V21/P21)</f>
        <v>0</v>
      </c>
      <c r="X21" s="335">
        <v>0</v>
      </c>
      <c r="Y21" s="336">
        <f>IFERROR(X21/P21,"-")</f>
        <v>0</v>
      </c>
      <c r="Z21" s="336" t="str">
        <f>IFERROR(X21/V21,"-")</f>
        <v>-</v>
      </c>
      <c r="AA21" s="33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>
        <v>2</v>
      </c>
      <c r="BF21" s="111">
        <f>IF(P21=0,"",IF(BE21=0,"",(BE21/P21)))</f>
        <v>0.66666666666667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>
        <v>1</v>
      </c>
      <c r="BO21" s="118">
        <f>IF(P21=0,"",IF(BN21=0,"",(BN21/P21)))</f>
        <v>0.33333333333333</v>
      </c>
      <c r="BP21" s="119">
        <v>1</v>
      </c>
      <c r="BQ21" s="120">
        <f>IFERROR(BP21/BN21,"-")</f>
        <v>1</v>
      </c>
      <c r="BR21" s="121">
        <v>5000</v>
      </c>
      <c r="BS21" s="122">
        <f>IFERROR(BR21/BN21,"-")</f>
        <v>5000</v>
      </c>
      <c r="BT21" s="123">
        <v>1</v>
      </c>
      <c r="BU21" s="123"/>
      <c r="BV21" s="123"/>
      <c r="BW21" s="124"/>
      <c r="BX21" s="125">
        <f>IF(P21=0,"",IF(BW21=0,"",(BW21/P21)))</f>
        <v>0</v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>
        <v>5000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1.3684210526316</v>
      </c>
      <c r="B22" s="347" t="s">
        <v>186</v>
      </c>
      <c r="C22" s="347" t="s">
        <v>187</v>
      </c>
      <c r="D22" s="347" t="s">
        <v>177</v>
      </c>
      <c r="E22" s="347"/>
      <c r="F22" s="347" t="s">
        <v>68</v>
      </c>
      <c r="G22" s="88" t="s">
        <v>188</v>
      </c>
      <c r="H22" s="88" t="s">
        <v>189</v>
      </c>
      <c r="I22" s="88" t="s">
        <v>190</v>
      </c>
      <c r="J22" s="330">
        <v>114000</v>
      </c>
      <c r="K22" s="79">
        <v>0</v>
      </c>
      <c r="L22" s="79">
        <v>0</v>
      </c>
      <c r="M22" s="79">
        <v>31</v>
      </c>
      <c r="N22" s="89">
        <v>8</v>
      </c>
      <c r="O22" s="90">
        <v>0</v>
      </c>
      <c r="P22" s="91">
        <f>N22+O22</f>
        <v>8</v>
      </c>
      <c r="Q22" s="80">
        <f>IFERROR(P22/M22,"-")</f>
        <v>0.25806451612903</v>
      </c>
      <c r="R22" s="79">
        <v>0</v>
      </c>
      <c r="S22" s="79">
        <v>0</v>
      </c>
      <c r="T22" s="80">
        <f>IFERROR(R22/(P22),"-")</f>
        <v>0</v>
      </c>
      <c r="U22" s="336">
        <f>IFERROR(J22/SUM(N22:O23),"-")</f>
        <v>8142.8571428571</v>
      </c>
      <c r="V22" s="82">
        <v>0</v>
      </c>
      <c r="W22" s="80">
        <f>IF(P22=0,"-",V22/P22)</f>
        <v>0</v>
      </c>
      <c r="X22" s="335">
        <v>0</v>
      </c>
      <c r="Y22" s="336">
        <f>IFERROR(X22/P22,"-")</f>
        <v>0</v>
      </c>
      <c r="Z22" s="336" t="str">
        <f>IFERROR(X22/V22,"-")</f>
        <v>-</v>
      </c>
      <c r="AA22" s="330">
        <f>SUM(X22:X23)-SUM(J22:J23)</f>
        <v>42000</v>
      </c>
      <c r="AB22" s="83">
        <f>SUM(X22:X23)/SUM(J22:J23)</f>
        <v>1.3684210526316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>
        <v>1</v>
      </c>
      <c r="AN22" s="99">
        <f>IF(P22=0,"",IF(AM22=0,"",(AM22/P22)))</f>
        <v>0.125</v>
      </c>
      <c r="AO22" s="98"/>
      <c r="AP22" s="100">
        <f>IFERROR(AO22/AM22,"-")</f>
        <v>0</v>
      </c>
      <c r="AQ22" s="101"/>
      <c r="AR22" s="102">
        <f>IFERROR(AQ22/AM22,"-")</f>
        <v>0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3</v>
      </c>
      <c r="BF22" s="111">
        <f>IF(P22=0,"",IF(BE22=0,"",(BE22/P22)))</f>
        <v>0.375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2</v>
      </c>
      <c r="BO22" s="118">
        <f>IF(P22=0,"",IF(BN22=0,"",(BN22/P22)))</f>
        <v>0.25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>
        <v>2</v>
      </c>
      <c r="BX22" s="125">
        <f>IF(P22=0,"",IF(BW22=0,"",(BW22/P22)))</f>
        <v>0.25</v>
      </c>
      <c r="BY22" s="126"/>
      <c r="BZ22" s="127">
        <f>IFERROR(BY22/BW22,"-")</f>
        <v>0</v>
      </c>
      <c r="CA22" s="128"/>
      <c r="CB22" s="129">
        <f>IFERROR(CA22/BW22,"-")</f>
        <v>0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191</v>
      </c>
      <c r="C23" s="347"/>
      <c r="D23" s="347"/>
      <c r="E23" s="347"/>
      <c r="F23" s="347" t="s">
        <v>79</v>
      </c>
      <c r="G23" s="88"/>
      <c r="H23" s="88"/>
      <c r="I23" s="88"/>
      <c r="J23" s="330"/>
      <c r="K23" s="79">
        <v>0</v>
      </c>
      <c r="L23" s="79">
        <v>0</v>
      </c>
      <c r="M23" s="79">
        <v>12</v>
      </c>
      <c r="N23" s="89">
        <v>6</v>
      </c>
      <c r="O23" s="90">
        <v>0</v>
      </c>
      <c r="P23" s="91">
        <f>N23+O23</f>
        <v>6</v>
      </c>
      <c r="Q23" s="80">
        <f>IFERROR(P23/M23,"-")</f>
        <v>0.5</v>
      </c>
      <c r="R23" s="79">
        <v>0</v>
      </c>
      <c r="S23" s="79">
        <v>2</v>
      </c>
      <c r="T23" s="80">
        <f>IFERROR(R23/(P23),"-")</f>
        <v>0</v>
      </c>
      <c r="U23" s="336"/>
      <c r="V23" s="82">
        <v>2</v>
      </c>
      <c r="W23" s="80">
        <f>IF(P23=0,"-",V23/P23)</f>
        <v>0.33333333333333</v>
      </c>
      <c r="X23" s="335">
        <v>156000</v>
      </c>
      <c r="Y23" s="336">
        <f>IFERROR(X23/P23,"-")</f>
        <v>26000</v>
      </c>
      <c r="Z23" s="336">
        <f>IFERROR(X23/V23,"-")</f>
        <v>78000</v>
      </c>
      <c r="AA23" s="330"/>
      <c r="AB23" s="83"/>
      <c r="AC23" s="77"/>
      <c r="AD23" s="92">
        <v>1</v>
      </c>
      <c r="AE23" s="93">
        <f>IF(P23=0,"",IF(AD23=0,"",(AD23/P23)))</f>
        <v>0.16666666666667</v>
      </c>
      <c r="AF23" s="92"/>
      <c r="AG23" s="94">
        <f>IFERROR(AF23/AD23,"-")</f>
        <v>0</v>
      </c>
      <c r="AH23" s="95"/>
      <c r="AI23" s="96">
        <f>IFERROR(AH23/AD23,"-")</f>
        <v>0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>
        <v>1</v>
      </c>
      <c r="AW23" s="105">
        <f>IF(P23=0,"",IF(AV23=0,"",(AV23/P23)))</f>
        <v>0.16666666666667</v>
      </c>
      <c r="AX23" s="104"/>
      <c r="AY23" s="106">
        <f>IFERROR(AX23/AV23,"-")</f>
        <v>0</v>
      </c>
      <c r="AZ23" s="107"/>
      <c r="BA23" s="108">
        <f>IFERROR(AZ23/AV23,"-")</f>
        <v>0</v>
      </c>
      <c r="BB23" s="109"/>
      <c r="BC23" s="109"/>
      <c r="BD23" s="109"/>
      <c r="BE23" s="110">
        <v>3</v>
      </c>
      <c r="BF23" s="111">
        <f>IF(P23=0,"",IF(BE23=0,"",(BE23/P23)))</f>
        <v>0.5</v>
      </c>
      <c r="BG23" s="110">
        <v>1</v>
      </c>
      <c r="BH23" s="112">
        <f>IFERROR(BG23/BE23,"-")</f>
        <v>0.33333333333333</v>
      </c>
      <c r="BI23" s="113">
        <v>3000</v>
      </c>
      <c r="BJ23" s="114">
        <f>IFERROR(BI23/BE23,"-")</f>
        <v>1000</v>
      </c>
      <c r="BK23" s="115">
        <v>1</v>
      </c>
      <c r="BL23" s="115"/>
      <c r="BM23" s="115"/>
      <c r="BN23" s="117"/>
      <c r="BO23" s="118">
        <f>IF(P23=0,"",IF(BN23=0,"",(BN23/P23)))</f>
        <v>0</v>
      </c>
      <c r="BP23" s="119"/>
      <c r="BQ23" s="120" t="str">
        <f>IFERROR(BP23/BN23,"-")</f>
        <v>-</v>
      </c>
      <c r="BR23" s="121"/>
      <c r="BS23" s="122" t="str">
        <f>IFERROR(BR23/BN23,"-")</f>
        <v>-</v>
      </c>
      <c r="BT23" s="123"/>
      <c r="BU23" s="123"/>
      <c r="BV23" s="123"/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>
        <v>1</v>
      </c>
      <c r="CG23" s="132">
        <f>IF(P23=0,"",IF(CF23=0,"",(CF23/P23)))</f>
        <v>0.16666666666667</v>
      </c>
      <c r="CH23" s="133">
        <v>1</v>
      </c>
      <c r="CI23" s="134">
        <f>IFERROR(CH23/CF23,"-")</f>
        <v>1</v>
      </c>
      <c r="CJ23" s="135">
        <v>153000</v>
      </c>
      <c r="CK23" s="136">
        <f>IFERROR(CJ23/CF23,"-")</f>
        <v>153000</v>
      </c>
      <c r="CL23" s="137"/>
      <c r="CM23" s="137"/>
      <c r="CN23" s="137">
        <v>1</v>
      </c>
      <c r="CO23" s="138">
        <v>2</v>
      </c>
      <c r="CP23" s="139">
        <v>156000</v>
      </c>
      <c r="CQ23" s="139">
        <v>153000</v>
      </c>
      <c r="CR23" s="139"/>
      <c r="CS23" s="140" t="str">
        <f>IF(AND(CQ23=0,CR23=0),"",IF(AND(CQ23&lt;=100000,CR23&lt;=100000),"",IF(CQ23/CP23&gt;0.7,"男高",IF(CR23/CP23&gt;0.7,"女高",""))))</f>
        <v>男高</v>
      </c>
    </row>
    <row r="24" spans="1:98">
      <c r="A24" s="30"/>
      <c r="B24" s="85"/>
      <c r="C24" s="86"/>
      <c r="D24" s="86"/>
      <c r="E24" s="86"/>
      <c r="F24" s="87"/>
      <c r="G24" s="88"/>
      <c r="H24" s="88"/>
      <c r="I24" s="88"/>
      <c r="J24" s="331"/>
      <c r="K24" s="34"/>
      <c r="L24" s="34"/>
      <c r="M24" s="31"/>
      <c r="N24" s="23"/>
      <c r="O24" s="23"/>
      <c r="P24" s="23"/>
      <c r="Q24" s="32"/>
      <c r="R24" s="32"/>
      <c r="S24" s="23"/>
      <c r="T24" s="32"/>
      <c r="U24" s="337"/>
      <c r="V24" s="25"/>
      <c r="W24" s="25"/>
      <c r="X24" s="337"/>
      <c r="Y24" s="337"/>
      <c r="Z24" s="337"/>
      <c r="AA24" s="337"/>
      <c r="AB24" s="33"/>
      <c r="AC24" s="57"/>
      <c r="AD24" s="61"/>
      <c r="AE24" s="62"/>
      <c r="AF24" s="61"/>
      <c r="AG24" s="65"/>
      <c r="AH24" s="66"/>
      <c r="AI24" s="67"/>
      <c r="AJ24" s="68"/>
      <c r="AK24" s="68"/>
      <c r="AL24" s="68"/>
      <c r="AM24" s="61"/>
      <c r="AN24" s="62"/>
      <c r="AO24" s="61"/>
      <c r="AP24" s="65"/>
      <c r="AQ24" s="66"/>
      <c r="AR24" s="67"/>
      <c r="AS24" s="68"/>
      <c r="AT24" s="68"/>
      <c r="AU24" s="68"/>
      <c r="AV24" s="61"/>
      <c r="AW24" s="62"/>
      <c r="AX24" s="61"/>
      <c r="AY24" s="65"/>
      <c r="AZ24" s="66"/>
      <c r="BA24" s="67"/>
      <c r="BB24" s="68"/>
      <c r="BC24" s="68"/>
      <c r="BD24" s="68"/>
      <c r="BE24" s="61"/>
      <c r="BF24" s="62"/>
      <c r="BG24" s="61"/>
      <c r="BH24" s="65"/>
      <c r="BI24" s="66"/>
      <c r="BJ24" s="67"/>
      <c r="BK24" s="68"/>
      <c r="BL24" s="68"/>
      <c r="BM24" s="68"/>
      <c r="BN24" s="63"/>
      <c r="BO24" s="64"/>
      <c r="BP24" s="61"/>
      <c r="BQ24" s="65"/>
      <c r="BR24" s="66"/>
      <c r="BS24" s="67"/>
      <c r="BT24" s="68"/>
      <c r="BU24" s="68"/>
      <c r="BV24" s="68"/>
      <c r="BW24" s="63"/>
      <c r="BX24" s="64"/>
      <c r="BY24" s="61"/>
      <c r="BZ24" s="65"/>
      <c r="CA24" s="66"/>
      <c r="CB24" s="67"/>
      <c r="CC24" s="68"/>
      <c r="CD24" s="68"/>
      <c r="CE24" s="68"/>
      <c r="CF24" s="63"/>
      <c r="CG24" s="64"/>
      <c r="CH24" s="61"/>
      <c r="CI24" s="65"/>
      <c r="CJ24" s="66"/>
      <c r="CK24" s="67"/>
      <c r="CL24" s="68"/>
      <c r="CM24" s="68"/>
      <c r="CN24" s="68"/>
      <c r="CO24" s="69"/>
      <c r="CP24" s="66"/>
      <c r="CQ24" s="66"/>
      <c r="CR24" s="66"/>
      <c r="CS24" s="70"/>
    </row>
    <row r="25" spans="1:98">
      <c r="A25" s="30"/>
      <c r="B25" s="37"/>
      <c r="C25" s="21"/>
      <c r="D25" s="21"/>
      <c r="E25" s="21"/>
      <c r="F25" s="22"/>
      <c r="G25" s="36"/>
      <c r="H25" s="36"/>
      <c r="I25" s="73"/>
      <c r="J25" s="332"/>
      <c r="K25" s="34"/>
      <c r="L25" s="34"/>
      <c r="M25" s="31"/>
      <c r="N25" s="23"/>
      <c r="O25" s="23"/>
      <c r="P25" s="23"/>
      <c r="Q25" s="32"/>
      <c r="R25" s="32"/>
      <c r="S25" s="23"/>
      <c r="T25" s="32"/>
      <c r="U25" s="337"/>
      <c r="V25" s="25"/>
      <c r="W25" s="25"/>
      <c r="X25" s="337"/>
      <c r="Y25" s="337"/>
      <c r="Z25" s="337"/>
      <c r="AA25" s="337"/>
      <c r="AB25" s="33"/>
      <c r="AC25" s="59"/>
      <c r="AD25" s="61"/>
      <c r="AE25" s="62"/>
      <c r="AF25" s="61"/>
      <c r="AG25" s="65"/>
      <c r="AH25" s="66"/>
      <c r="AI25" s="67"/>
      <c r="AJ25" s="68"/>
      <c r="AK25" s="68"/>
      <c r="AL25" s="68"/>
      <c r="AM25" s="61"/>
      <c r="AN25" s="62"/>
      <c r="AO25" s="61"/>
      <c r="AP25" s="65"/>
      <c r="AQ25" s="66"/>
      <c r="AR25" s="67"/>
      <c r="AS25" s="68"/>
      <c r="AT25" s="68"/>
      <c r="AU25" s="68"/>
      <c r="AV25" s="61"/>
      <c r="AW25" s="62"/>
      <c r="AX25" s="61"/>
      <c r="AY25" s="65"/>
      <c r="AZ25" s="66"/>
      <c r="BA25" s="67"/>
      <c r="BB25" s="68"/>
      <c r="BC25" s="68"/>
      <c r="BD25" s="68"/>
      <c r="BE25" s="61"/>
      <c r="BF25" s="62"/>
      <c r="BG25" s="61"/>
      <c r="BH25" s="65"/>
      <c r="BI25" s="66"/>
      <c r="BJ25" s="67"/>
      <c r="BK25" s="68"/>
      <c r="BL25" s="68"/>
      <c r="BM25" s="68"/>
      <c r="BN25" s="63"/>
      <c r="BO25" s="64"/>
      <c r="BP25" s="61"/>
      <c r="BQ25" s="65"/>
      <c r="BR25" s="66"/>
      <c r="BS25" s="67"/>
      <c r="BT25" s="68"/>
      <c r="BU25" s="68"/>
      <c r="BV25" s="68"/>
      <c r="BW25" s="63"/>
      <c r="BX25" s="64"/>
      <c r="BY25" s="61"/>
      <c r="BZ25" s="65"/>
      <c r="CA25" s="66"/>
      <c r="CB25" s="67"/>
      <c r="CC25" s="68"/>
      <c r="CD25" s="68"/>
      <c r="CE25" s="68"/>
      <c r="CF25" s="63"/>
      <c r="CG25" s="64"/>
      <c r="CH25" s="61"/>
      <c r="CI25" s="65"/>
      <c r="CJ25" s="66"/>
      <c r="CK25" s="67"/>
      <c r="CL25" s="68"/>
      <c r="CM25" s="68"/>
      <c r="CN25" s="68"/>
      <c r="CO25" s="69"/>
      <c r="CP25" s="66"/>
      <c r="CQ25" s="66"/>
      <c r="CR25" s="66"/>
      <c r="CS25" s="70"/>
    </row>
    <row r="26" spans="1:98">
      <c r="A26" s="19">
        <f>AB26</f>
        <v>0.90753424657534</v>
      </c>
      <c r="B26" s="39"/>
      <c r="C26" s="39"/>
      <c r="D26" s="39"/>
      <c r="E26" s="39"/>
      <c r="F26" s="39"/>
      <c r="G26" s="40" t="s">
        <v>192</v>
      </c>
      <c r="H26" s="40"/>
      <c r="I26" s="40"/>
      <c r="J26" s="333">
        <f>SUM(J6:J25)</f>
        <v>876000</v>
      </c>
      <c r="K26" s="41">
        <f>SUM(K6:K25)</f>
        <v>0</v>
      </c>
      <c r="L26" s="41">
        <f>SUM(L6:L25)</f>
        <v>0</v>
      </c>
      <c r="M26" s="41">
        <f>SUM(M6:M25)</f>
        <v>590</v>
      </c>
      <c r="N26" s="41">
        <f>SUM(N6:N25)</f>
        <v>164</v>
      </c>
      <c r="O26" s="41">
        <f>SUM(O6:O25)</f>
        <v>0</v>
      </c>
      <c r="P26" s="41">
        <f>SUM(P6:P25)</f>
        <v>164</v>
      </c>
      <c r="Q26" s="42">
        <f>IFERROR(P26/M26,"-")</f>
        <v>0.27796610169492</v>
      </c>
      <c r="R26" s="76">
        <f>SUM(R6:R25)</f>
        <v>9</v>
      </c>
      <c r="S26" s="76">
        <f>SUM(S6:S25)</f>
        <v>35</v>
      </c>
      <c r="T26" s="42">
        <f>IFERROR(R26/P26,"-")</f>
        <v>0.054878048780488</v>
      </c>
      <c r="U26" s="338">
        <f>IFERROR(J26/P26,"-")</f>
        <v>5341.4634146341</v>
      </c>
      <c r="V26" s="44">
        <f>SUM(V6:V25)</f>
        <v>25</v>
      </c>
      <c r="W26" s="42">
        <f>IFERROR(V26/P26,"-")</f>
        <v>0.15243902439024</v>
      </c>
      <c r="X26" s="333">
        <f>SUM(X6:X25)</f>
        <v>795000</v>
      </c>
      <c r="Y26" s="333">
        <f>IFERROR(X26/P26,"-")</f>
        <v>4847.5609756098</v>
      </c>
      <c r="Z26" s="333">
        <f>IFERROR(X26/V26,"-")</f>
        <v>31800</v>
      </c>
      <c r="AA26" s="333">
        <f>X26-J26</f>
        <v>-81000</v>
      </c>
      <c r="AB26" s="45">
        <f>X26/J26</f>
        <v>0.90753424657534</v>
      </c>
      <c r="AC26" s="58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29</v>
      </c>
      <c r="B2" s="27" t="s">
        <v>30</v>
      </c>
      <c r="C2" s="1"/>
      <c r="G2" s="74"/>
      <c r="H2" s="74"/>
      <c r="I2" s="74"/>
      <c r="J2" s="75"/>
      <c r="K2" s="75"/>
      <c r="L2" s="75" t="s">
        <v>31</v>
      </c>
      <c r="M2" s="1"/>
      <c r="N2" s="1"/>
      <c r="O2" s="12" t="s">
        <v>32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33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34</v>
      </c>
      <c r="CP2" s="273" t="s">
        <v>35</v>
      </c>
      <c r="CQ2" s="261" t="s">
        <v>36</v>
      </c>
      <c r="CR2" s="262"/>
      <c r="CS2" s="263"/>
    </row>
    <row r="3" spans="1:98" customHeight="1" ht="14.25">
      <c r="A3" s="11" t="s">
        <v>193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38</v>
      </c>
      <c r="AE3" s="265"/>
      <c r="AF3" s="265"/>
      <c r="AG3" s="265"/>
      <c r="AH3" s="265"/>
      <c r="AI3" s="265"/>
      <c r="AJ3" s="265"/>
      <c r="AK3" s="265"/>
      <c r="AL3" s="265"/>
      <c r="AM3" s="276" t="s">
        <v>39</v>
      </c>
      <c r="AN3" s="277"/>
      <c r="AO3" s="277"/>
      <c r="AP3" s="277"/>
      <c r="AQ3" s="277"/>
      <c r="AR3" s="277"/>
      <c r="AS3" s="277"/>
      <c r="AT3" s="277"/>
      <c r="AU3" s="278"/>
      <c r="AV3" s="279" t="s">
        <v>40</v>
      </c>
      <c r="AW3" s="280"/>
      <c r="AX3" s="280"/>
      <c r="AY3" s="280"/>
      <c r="AZ3" s="280"/>
      <c r="BA3" s="280"/>
      <c r="BB3" s="280"/>
      <c r="BC3" s="280"/>
      <c r="BD3" s="281"/>
      <c r="BE3" s="282" t="s">
        <v>41</v>
      </c>
      <c r="BF3" s="283"/>
      <c r="BG3" s="283"/>
      <c r="BH3" s="283"/>
      <c r="BI3" s="283"/>
      <c r="BJ3" s="283"/>
      <c r="BK3" s="283"/>
      <c r="BL3" s="283"/>
      <c r="BM3" s="284"/>
      <c r="BN3" s="285" t="s">
        <v>42</v>
      </c>
      <c r="BO3" s="286"/>
      <c r="BP3" s="286"/>
      <c r="BQ3" s="286"/>
      <c r="BR3" s="286"/>
      <c r="BS3" s="286"/>
      <c r="BT3" s="286"/>
      <c r="BU3" s="286"/>
      <c r="BV3" s="287"/>
      <c r="BW3" s="288" t="s">
        <v>43</v>
      </c>
      <c r="BX3" s="289"/>
      <c r="BY3" s="289"/>
      <c r="BZ3" s="289"/>
      <c r="CA3" s="289"/>
      <c r="CB3" s="289"/>
      <c r="CC3" s="289"/>
      <c r="CD3" s="289"/>
      <c r="CE3" s="290"/>
      <c r="CF3" s="291" t="s">
        <v>44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45</v>
      </c>
      <c r="CR3" s="267"/>
      <c r="CS3" s="268" t="s">
        <v>46</v>
      </c>
    </row>
    <row r="4" spans="1:98">
      <c r="A4" s="26"/>
      <c r="B4" s="5" t="s">
        <v>47</v>
      </c>
      <c r="C4" s="5" t="s">
        <v>48</v>
      </c>
      <c r="D4" s="5" t="s">
        <v>49</v>
      </c>
      <c r="E4" s="5" t="s">
        <v>50</v>
      </c>
      <c r="F4" s="20" t="s">
        <v>51</v>
      </c>
      <c r="G4" s="5" t="s">
        <v>52</v>
      </c>
      <c r="H4" s="14" t="s">
        <v>53</v>
      </c>
      <c r="I4" s="14" t="s">
        <v>54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55</v>
      </c>
      <c r="AE4" s="46" t="s">
        <v>56</v>
      </c>
      <c r="AF4" s="46" t="s">
        <v>57</v>
      </c>
      <c r="AG4" s="46" t="s">
        <v>17</v>
      </c>
      <c r="AH4" s="46" t="s">
        <v>58</v>
      </c>
      <c r="AI4" s="46" t="s">
        <v>59</v>
      </c>
      <c r="AJ4" s="46" t="s">
        <v>60</v>
      </c>
      <c r="AK4" s="46" t="s">
        <v>61</v>
      </c>
      <c r="AL4" s="46" t="s">
        <v>62</v>
      </c>
      <c r="AM4" s="47" t="s">
        <v>55</v>
      </c>
      <c r="AN4" s="47" t="s">
        <v>56</v>
      </c>
      <c r="AO4" s="47" t="s">
        <v>57</v>
      </c>
      <c r="AP4" s="47" t="s">
        <v>17</v>
      </c>
      <c r="AQ4" s="47" t="s">
        <v>58</v>
      </c>
      <c r="AR4" s="47" t="s">
        <v>59</v>
      </c>
      <c r="AS4" s="47" t="s">
        <v>60</v>
      </c>
      <c r="AT4" s="47" t="s">
        <v>61</v>
      </c>
      <c r="AU4" s="47" t="s">
        <v>62</v>
      </c>
      <c r="AV4" s="48" t="s">
        <v>55</v>
      </c>
      <c r="AW4" s="48" t="s">
        <v>56</v>
      </c>
      <c r="AX4" s="48" t="s">
        <v>57</v>
      </c>
      <c r="AY4" s="48" t="s">
        <v>17</v>
      </c>
      <c r="AZ4" s="48" t="s">
        <v>58</v>
      </c>
      <c r="BA4" s="48" t="s">
        <v>59</v>
      </c>
      <c r="BB4" s="48" t="s">
        <v>60</v>
      </c>
      <c r="BC4" s="48" t="s">
        <v>61</v>
      </c>
      <c r="BD4" s="48" t="s">
        <v>62</v>
      </c>
      <c r="BE4" s="49" t="s">
        <v>55</v>
      </c>
      <c r="BF4" s="49" t="s">
        <v>56</v>
      </c>
      <c r="BG4" s="49" t="s">
        <v>57</v>
      </c>
      <c r="BH4" s="49" t="s">
        <v>17</v>
      </c>
      <c r="BI4" s="49" t="s">
        <v>58</v>
      </c>
      <c r="BJ4" s="49" t="s">
        <v>59</v>
      </c>
      <c r="BK4" s="49" t="s">
        <v>60</v>
      </c>
      <c r="BL4" s="49" t="s">
        <v>61</v>
      </c>
      <c r="BM4" s="49" t="s">
        <v>62</v>
      </c>
      <c r="BN4" s="116" t="s">
        <v>55</v>
      </c>
      <c r="BO4" s="116" t="s">
        <v>56</v>
      </c>
      <c r="BP4" s="116" t="s">
        <v>57</v>
      </c>
      <c r="BQ4" s="116" t="s">
        <v>17</v>
      </c>
      <c r="BR4" s="116" t="s">
        <v>58</v>
      </c>
      <c r="BS4" s="116" t="s">
        <v>59</v>
      </c>
      <c r="BT4" s="116" t="s">
        <v>60</v>
      </c>
      <c r="BU4" s="116" t="s">
        <v>61</v>
      </c>
      <c r="BV4" s="116" t="s">
        <v>62</v>
      </c>
      <c r="BW4" s="50" t="s">
        <v>55</v>
      </c>
      <c r="BX4" s="50" t="s">
        <v>56</v>
      </c>
      <c r="BY4" s="50" t="s">
        <v>57</v>
      </c>
      <c r="BZ4" s="50" t="s">
        <v>17</v>
      </c>
      <c r="CA4" s="50" t="s">
        <v>58</v>
      </c>
      <c r="CB4" s="50" t="s">
        <v>59</v>
      </c>
      <c r="CC4" s="50" t="s">
        <v>60</v>
      </c>
      <c r="CD4" s="50" t="s">
        <v>61</v>
      </c>
      <c r="CE4" s="50" t="s">
        <v>62</v>
      </c>
      <c r="CF4" s="51" t="s">
        <v>55</v>
      </c>
      <c r="CG4" s="51" t="s">
        <v>56</v>
      </c>
      <c r="CH4" s="51" t="s">
        <v>57</v>
      </c>
      <c r="CI4" s="51" t="s">
        <v>17</v>
      </c>
      <c r="CJ4" s="51" t="s">
        <v>58</v>
      </c>
      <c r="CK4" s="51" t="s">
        <v>59</v>
      </c>
      <c r="CL4" s="51" t="s">
        <v>60</v>
      </c>
      <c r="CM4" s="51" t="s">
        <v>61</v>
      </c>
      <c r="CN4" s="51" t="s">
        <v>62</v>
      </c>
      <c r="CO4" s="272"/>
      <c r="CP4" s="275"/>
      <c r="CQ4" s="52" t="s">
        <v>63</v>
      </c>
      <c r="CR4" s="52" t="s">
        <v>64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17.422222222222</v>
      </c>
      <c r="B6" s="347" t="s">
        <v>194</v>
      </c>
      <c r="C6" s="347" t="s">
        <v>187</v>
      </c>
      <c r="D6" s="347" t="s">
        <v>195</v>
      </c>
      <c r="E6" s="347" t="s">
        <v>196</v>
      </c>
      <c r="F6" s="347" t="s">
        <v>197</v>
      </c>
      <c r="G6" s="88" t="s">
        <v>198</v>
      </c>
      <c r="H6" s="88" t="s">
        <v>199</v>
      </c>
      <c r="I6" s="88" t="s">
        <v>200</v>
      </c>
      <c r="J6" s="330">
        <v>90000</v>
      </c>
      <c r="K6" s="79">
        <v>0</v>
      </c>
      <c r="L6" s="79">
        <v>0</v>
      </c>
      <c r="M6" s="79">
        <v>5</v>
      </c>
      <c r="N6" s="89">
        <v>1</v>
      </c>
      <c r="O6" s="90">
        <v>0</v>
      </c>
      <c r="P6" s="91">
        <f>N6+O6</f>
        <v>1</v>
      </c>
      <c r="Q6" s="80">
        <f>IFERROR(P6/M6,"-")</f>
        <v>0.2</v>
      </c>
      <c r="R6" s="79">
        <v>0</v>
      </c>
      <c r="S6" s="79">
        <v>0</v>
      </c>
      <c r="T6" s="80">
        <f>IFERROR(R6/(P6),"-")</f>
        <v>0</v>
      </c>
      <c r="U6" s="336">
        <f>IFERROR(J6/SUM(N6:O7),"-")</f>
        <v>1232.8767123288</v>
      </c>
      <c r="V6" s="82">
        <v>0</v>
      </c>
      <c r="W6" s="80">
        <f>IF(P6=0,"-",V6/P6)</f>
        <v>0</v>
      </c>
      <c r="X6" s="335">
        <v>0</v>
      </c>
      <c r="Y6" s="336">
        <f>IFERROR(X6/P6,"-")</f>
        <v>0</v>
      </c>
      <c r="Z6" s="336" t="str">
        <f>IFERROR(X6/V6,"-")</f>
        <v>-</v>
      </c>
      <c r="AA6" s="330">
        <f>SUM(X6:X7)-SUM(J6:J7)</f>
        <v>1478000</v>
      </c>
      <c r="AB6" s="83">
        <f>SUM(X6:X7)/SUM(J6:J7)</f>
        <v>17.422222222222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1</v>
      </c>
      <c r="BO6" s="118">
        <f>IF(P6=0,"",IF(BN6=0,"",(BN6/P6)))</f>
        <v>1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201</v>
      </c>
      <c r="C7" s="347"/>
      <c r="D7" s="347"/>
      <c r="E7" s="347"/>
      <c r="F7" s="347" t="s">
        <v>79</v>
      </c>
      <c r="G7" s="88"/>
      <c r="H7" s="88"/>
      <c r="I7" s="88"/>
      <c r="J7" s="330"/>
      <c r="K7" s="79">
        <v>0</v>
      </c>
      <c r="L7" s="79">
        <v>0</v>
      </c>
      <c r="M7" s="79">
        <v>129</v>
      </c>
      <c r="N7" s="89">
        <v>71</v>
      </c>
      <c r="O7" s="90">
        <v>1</v>
      </c>
      <c r="P7" s="91">
        <f>N7+O7</f>
        <v>72</v>
      </c>
      <c r="Q7" s="80">
        <f>IFERROR(P7/M7,"-")</f>
        <v>0.55813953488372</v>
      </c>
      <c r="R7" s="79">
        <v>12</v>
      </c>
      <c r="S7" s="79">
        <v>14</v>
      </c>
      <c r="T7" s="80">
        <f>IFERROR(R7/(P7),"-")</f>
        <v>0.16666666666667</v>
      </c>
      <c r="U7" s="336"/>
      <c r="V7" s="82">
        <v>4</v>
      </c>
      <c r="W7" s="80">
        <f>IF(P7=0,"-",V7/P7)</f>
        <v>0.055555555555556</v>
      </c>
      <c r="X7" s="335">
        <v>1568000</v>
      </c>
      <c r="Y7" s="336">
        <f>IFERROR(X7/P7,"-")</f>
        <v>21777.777777778</v>
      </c>
      <c r="Z7" s="336">
        <f>IFERROR(X7/V7,"-")</f>
        <v>392000</v>
      </c>
      <c r="AA7" s="330"/>
      <c r="AB7" s="83"/>
      <c r="AC7" s="77"/>
      <c r="AD7" s="92">
        <v>3</v>
      </c>
      <c r="AE7" s="93">
        <f>IF(P7=0,"",IF(AD7=0,"",(AD7/P7)))</f>
        <v>0.041666666666667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11</v>
      </c>
      <c r="AN7" s="99">
        <f>IF(P7=0,"",IF(AM7=0,"",(AM7/P7)))</f>
        <v>0.15277777777778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11</v>
      </c>
      <c r="AW7" s="105">
        <f>IF(P7=0,"",IF(AV7=0,"",(AV7/P7)))</f>
        <v>0.15277777777778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14</v>
      </c>
      <c r="BF7" s="111">
        <f>IF(P7=0,"",IF(BE7=0,"",(BE7/P7)))</f>
        <v>0.19444444444444</v>
      </c>
      <c r="BG7" s="110">
        <v>1</v>
      </c>
      <c r="BH7" s="112">
        <f>IFERROR(BG7/BE7,"-")</f>
        <v>0.071428571428571</v>
      </c>
      <c r="BI7" s="113">
        <v>10000</v>
      </c>
      <c r="BJ7" s="114">
        <f>IFERROR(BI7/BE7,"-")</f>
        <v>714.28571428571</v>
      </c>
      <c r="BK7" s="115"/>
      <c r="BL7" s="115">
        <v>1</v>
      </c>
      <c r="BM7" s="115"/>
      <c r="BN7" s="117">
        <v>21</v>
      </c>
      <c r="BO7" s="118">
        <f>IF(P7=0,"",IF(BN7=0,"",(BN7/P7)))</f>
        <v>0.29166666666667</v>
      </c>
      <c r="BP7" s="119">
        <v>3</v>
      </c>
      <c r="BQ7" s="120">
        <f>IFERROR(BP7/BN7,"-")</f>
        <v>0.14285714285714</v>
      </c>
      <c r="BR7" s="121">
        <v>72000</v>
      </c>
      <c r="BS7" s="122">
        <f>IFERROR(BR7/BN7,"-")</f>
        <v>3428.5714285714</v>
      </c>
      <c r="BT7" s="123">
        <v>1</v>
      </c>
      <c r="BU7" s="123"/>
      <c r="BV7" s="123">
        <v>2</v>
      </c>
      <c r="BW7" s="124">
        <v>11</v>
      </c>
      <c r="BX7" s="125">
        <f>IF(P7=0,"",IF(BW7=0,"",(BW7/P7)))</f>
        <v>0.15277777777778</v>
      </c>
      <c r="BY7" s="126">
        <v>1</v>
      </c>
      <c r="BZ7" s="127">
        <f>IFERROR(BY7/BW7,"-")</f>
        <v>0.090909090909091</v>
      </c>
      <c r="CA7" s="128">
        <v>1523000</v>
      </c>
      <c r="CB7" s="129">
        <f>IFERROR(CA7/BW7,"-")</f>
        <v>138454.54545455</v>
      </c>
      <c r="CC7" s="130"/>
      <c r="CD7" s="130"/>
      <c r="CE7" s="130">
        <v>1</v>
      </c>
      <c r="CF7" s="131">
        <v>1</v>
      </c>
      <c r="CG7" s="132">
        <f>IF(P7=0,"",IF(CF7=0,"",(CF7/P7)))</f>
        <v>0.013888888888889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4</v>
      </c>
      <c r="CP7" s="139">
        <v>1568000</v>
      </c>
      <c r="CQ7" s="139">
        <v>1523000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2.0888888888889</v>
      </c>
      <c r="B8" s="347" t="s">
        <v>202</v>
      </c>
      <c r="C8" s="347" t="s">
        <v>187</v>
      </c>
      <c r="D8" s="347" t="s">
        <v>203</v>
      </c>
      <c r="E8" s="347" t="s">
        <v>204</v>
      </c>
      <c r="F8" s="347" t="s">
        <v>197</v>
      </c>
      <c r="G8" s="88" t="s">
        <v>205</v>
      </c>
      <c r="H8" s="88" t="s">
        <v>206</v>
      </c>
      <c r="I8" s="88" t="s">
        <v>142</v>
      </c>
      <c r="J8" s="330">
        <v>90000</v>
      </c>
      <c r="K8" s="79">
        <v>0</v>
      </c>
      <c r="L8" s="79">
        <v>0</v>
      </c>
      <c r="M8" s="79">
        <v>31</v>
      </c>
      <c r="N8" s="89">
        <v>10</v>
      </c>
      <c r="O8" s="90">
        <v>0</v>
      </c>
      <c r="P8" s="91">
        <f>N8+O8</f>
        <v>10</v>
      </c>
      <c r="Q8" s="80">
        <f>IFERROR(P8/M8,"-")</f>
        <v>0.32258064516129</v>
      </c>
      <c r="R8" s="79">
        <v>0</v>
      </c>
      <c r="S8" s="79">
        <v>6</v>
      </c>
      <c r="T8" s="80">
        <f>IFERROR(R8/(P8),"-")</f>
        <v>0</v>
      </c>
      <c r="U8" s="336">
        <f>IFERROR(J8/SUM(N8:O9),"-")</f>
        <v>1764.7058823529</v>
      </c>
      <c r="V8" s="82">
        <v>0</v>
      </c>
      <c r="W8" s="80">
        <f>IF(P8=0,"-",V8/P8)</f>
        <v>0</v>
      </c>
      <c r="X8" s="335">
        <v>0</v>
      </c>
      <c r="Y8" s="336">
        <f>IFERROR(X8/P8,"-")</f>
        <v>0</v>
      </c>
      <c r="Z8" s="336" t="str">
        <f>IFERROR(X8/V8,"-")</f>
        <v>-</v>
      </c>
      <c r="AA8" s="330">
        <f>SUM(X8:X9)-SUM(J8:J9)</f>
        <v>98000</v>
      </c>
      <c r="AB8" s="83">
        <f>SUM(X8:X9)/SUM(J8:J9)</f>
        <v>2.0888888888889</v>
      </c>
      <c r="AC8" s="77"/>
      <c r="AD8" s="92">
        <v>1</v>
      </c>
      <c r="AE8" s="93">
        <f>IF(P8=0,"",IF(AD8=0,"",(AD8/P8)))</f>
        <v>0.1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>
        <v>5</v>
      </c>
      <c r="AN8" s="99">
        <f>IF(P8=0,"",IF(AM8=0,"",(AM8/P8)))</f>
        <v>0.5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2</v>
      </c>
      <c r="AW8" s="105">
        <f>IF(P8=0,"",IF(AV8=0,"",(AV8/P8)))</f>
        <v>0.2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2</v>
      </c>
      <c r="BO8" s="118">
        <f>IF(P8=0,"",IF(BN8=0,"",(BN8/P8)))</f>
        <v>0.2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207</v>
      </c>
      <c r="C9" s="347"/>
      <c r="D9" s="347"/>
      <c r="E9" s="347"/>
      <c r="F9" s="347" t="s">
        <v>79</v>
      </c>
      <c r="G9" s="88"/>
      <c r="H9" s="88"/>
      <c r="I9" s="88"/>
      <c r="J9" s="330"/>
      <c r="K9" s="79">
        <v>0</v>
      </c>
      <c r="L9" s="79">
        <v>0</v>
      </c>
      <c r="M9" s="79">
        <v>69</v>
      </c>
      <c r="N9" s="89">
        <v>41</v>
      </c>
      <c r="O9" s="90">
        <v>0</v>
      </c>
      <c r="P9" s="91">
        <f>N9+O9</f>
        <v>41</v>
      </c>
      <c r="Q9" s="80">
        <f>IFERROR(P9/M9,"-")</f>
        <v>0.59420289855072</v>
      </c>
      <c r="R9" s="79">
        <v>3</v>
      </c>
      <c r="S9" s="79">
        <v>7</v>
      </c>
      <c r="T9" s="80">
        <f>IFERROR(R9/(P9),"-")</f>
        <v>0.073170731707317</v>
      </c>
      <c r="U9" s="336"/>
      <c r="V9" s="82">
        <v>3</v>
      </c>
      <c r="W9" s="80">
        <f>IF(P9=0,"-",V9/P9)</f>
        <v>0.073170731707317</v>
      </c>
      <c r="X9" s="335">
        <v>188000</v>
      </c>
      <c r="Y9" s="336">
        <f>IFERROR(X9/P9,"-")</f>
        <v>4585.3658536585</v>
      </c>
      <c r="Z9" s="336">
        <f>IFERROR(X9/V9,"-")</f>
        <v>62666.666666667</v>
      </c>
      <c r="AA9" s="330"/>
      <c r="AB9" s="83"/>
      <c r="AC9" s="77"/>
      <c r="AD9" s="92">
        <v>1</v>
      </c>
      <c r="AE9" s="93">
        <f>IF(P9=0,"",IF(AD9=0,"",(AD9/P9)))</f>
        <v>0.024390243902439</v>
      </c>
      <c r="AF9" s="92"/>
      <c r="AG9" s="94">
        <f>IFERROR(AF9/AD9,"-")</f>
        <v>0</v>
      </c>
      <c r="AH9" s="95"/>
      <c r="AI9" s="96">
        <f>IFERROR(AH9/AD9,"-")</f>
        <v>0</v>
      </c>
      <c r="AJ9" s="97"/>
      <c r="AK9" s="97"/>
      <c r="AL9" s="97"/>
      <c r="AM9" s="98">
        <v>6</v>
      </c>
      <c r="AN9" s="99">
        <f>IF(P9=0,"",IF(AM9=0,"",(AM9/P9)))</f>
        <v>0.14634146341463</v>
      </c>
      <c r="AO9" s="98">
        <v>1</v>
      </c>
      <c r="AP9" s="100">
        <f>IFERROR(AO9/AM9,"-")</f>
        <v>0.16666666666667</v>
      </c>
      <c r="AQ9" s="101">
        <v>103000</v>
      </c>
      <c r="AR9" s="102">
        <f>IFERROR(AQ9/AM9,"-")</f>
        <v>17166.666666667</v>
      </c>
      <c r="AS9" s="103"/>
      <c r="AT9" s="103"/>
      <c r="AU9" s="103">
        <v>1</v>
      </c>
      <c r="AV9" s="104">
        <v>7</v>
      </c>
      <c r="AW9" s="105">
        <f>IF(P9=0,"",IF(AV9=0,"",(AV9/P9)))</f>
        <v>0.17073170731707</v>
      </c>
      <c r="AX9" s="104">
        <v>1</v>
      </c>
      <c r="AY9" s="106">
        <f>IFERROR(AX9/AV9,"-")</f>
        <v>0.14285714285714</v>
      </c>
      <c r="AZ9" s="107">
        <v>15000</v>
      </c>
      <c r="BA9" s="108">
        <f>IFERROR(AZ9/AV9,"-")</f>
        <v>2142.8571428571</v>
      </c>
      <c r="BB9" s="109"/>
      <c r="BC9" s="109"/>
      <c r="BD9" s="109">
        <v>1</v>
      </c>
      <c r="BE9" s="110">
        <v>10</v>
      </c>
      <c r="BF9" s="111">
        <f>IF(P9=0,"",IF(BE9=0,"",(BE9/P9)))</f>
        <v>0.24390243902439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14</v>
      </c>
      <c r="BO9" s="118">
        <f>IF(P9=0,"",IF(BN9=0,"",(BN9/P9)))</f>
        <v>0.34146341463415</v>
      </c>
      <c r="BP9" s="119">
        <v>1</v>
      </c>
      <c r="BQ9" s="120">
        <f>IFERROR(BP9/BN9,"-")</f>
        <v>0.071428571428571</v>
      </c>
      <c r="BR9" s="121">
        <v>70000</v>
      </c>
      <c r="BS9" s="122">
        <f>IFERROR(BR9/BN9,"-")</f>
        <v>5000</v>
      </c>
      <c r="BT9" s="123"/>
      <c r="BU9" s="123"/>
      <c r="BV9" s="123">
        <v>1</v>
      </c>
      <c r="BW9" s="124">
        <v>2</v>
      </c>
      <c r="BX9" s="125">
        <f>IF(P9=0,"",IF(BW9=0,"",(BW9/P9)))</f>
        <v>0.048780487804878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>
        <v>1</v>
      </c>
      <c r="CG9" s="132">
        <f>IF(P9=0,"",IF(CF9=0,"",(CF9/P9)))</f>
        <v>0.024390243902439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3</v>
      </c>
      <c r="CP9" s="139">
        <v>188000</v>
      </c>
      <c r="CQ9" s="139">
        <v>103000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0.25555555555556</v>
      </c>
      <c r="B10" s="347" t="s">
        <v>208</v>
      </c>
      <c r="C10" s="347" t="s">
        <v>187</v>
      </c>
      <c r="D10" s="347" t="s">
        <v>195</v>
      </c>
      <c r="E10" s="347" t="s">
        <v>204</v>
      </c>
      <c r="F10" s="347" t="s">
        <v>197</v>
      </c>
      <c r="G10" s="88" t="s">
        <v>209</v>
      </c>
      <c r="H10" s="88" t="s">
        <v>206</v>
      </c>
      <c r="I10" s="88" t="s">
        <v>190</v>
      </c>
      <c r="J10" s="330">
        <v>90000</v>
      </c>
      <c r="K10" s="79">
        <v>0</v>
      </c>
      <c r="L10" s="79">
        <v>0</v>
      </c>
      <c r="M10" s="79">
        <v>28</v>
      </c>
      <c r="N10" s="89">
        <v>6</v>
      </c>
      <c r="O10" s="90">
        <v>0</v>
      </c>
      <c r="P10" s="91">
        <f>N10+O10</f>
        <v>6</v>
      </c>
      <c r="Q10" s="80">
        <f>IFERROR(P10/M10,"-")</f>
        <v>0.21428571428571</v>
      </c>
      <c r="R10" s="79">
        <v>1</v>
      </c>
      <c r="S10" s="79">
        <v>0</v>
      </c>
      <c r="T10" s="80">
        <f>IFERROR(R10/(P10),"-")</f>
        <v>0.16666666666667</v>
      </c>
      <c r="U10" s="336">
        <f>IFERROR(J10/SUM(N10:O11),"-")</f>
        <v>1956.5217391304</v>
      </c>
      <c r="V10" s="82">
        <v>0</v>
      </c>
      <c r="W10" s="80">
        <f>IF(P10=0,"-",V10/P10)</f>
        <v>0</v>
      </c>
      <c r="X10" s="335">
        <v>0</v>
      </c>
      <c r="Y10" s="336">
        <f>IFERROR(X10/P10,"-")</f>
        <v>0</v>
      </c>
      <c r="Z10" s="336" t="str">
        <f>IFERROR(X10/V10,"-")</f>
        <v>-</v>
      </c>
      <c r="AA10" s="330">
        <f>SUM(X10:X11)-SUM(J10:J11)</f>
        <v>-67000</v>
      </c>
      <c r="AB10" s="83">
        <f>SUM(X10:X11)/SUM(J10:J11)</f>
        <v>0.25555555555556</v>
      </c>
      <c r="AC10" s="77"/>
      <c r="AD10" s="92">
        <v>1</v>
      </c>
      <c r="AE10" s="93">
        <f>IF(P10=0,"",IF(AD10=0,"",(AD10/P10)))</f>
        <v>0.16666666666667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>
        <v>2</v>
      </c>
      <c r="AN10" s="99">
        <f>IF(P10=0,"",IF(AM10=0,"",(AM10/P10)))</f>
        <v>0.33333333333333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1</v>
      </c>
      <c r="AW10" s="105">
        <f>IF(P10=0,"",IF(AV10=0,"",(AV10/P10)))</f>
        <v>0.16666666666667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2</v>
      </c>
      <c r="BF10" s="111">
        <f>IF(P10=0,"",IF(BE10=0,"",(BE10/P10)))</f>
        <v>0.33333333333333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/>
      <c r="BO10" s="118">
        <f>IF(P10=0,"",IF(BN10=0,"",(BN10/P10)))</f>
        <v>0</v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210</v>
      </c>
      <c r="C11" s="347"/>
      <c r="D11" s="347"/>
      <c r="E11" s="347"/>
      <c r="F11" s="347" t="s">
        <v>79</v>
      </c>
      <c r="G11" s="88"/>
      <c r="H11" s="88"/>
      <c r="I11" s="88"/>
      <c r="J11" s="330"/>
      <c r="K11" s="79">
        <v>0</v>
      </c>
      <c r="L11" s="79">
        <v>0</v>
      </c>
      <c r="M11" s="79">
        <v>146</v>
      </c>
      <c r="N11" s="89">
        <v>40</v>
      </c>
      <c r="O11" s="90">
        <v>0</v>
      </c>
      <c r="P11" s="91">
        <f>N11+O11</f>
        <v>40</v>
      </c>
      <c r="Q11" s="80">
        <f>IFERROR(P11/M11,"-")</f>
        <v>0.27397260273973</v>
      </c>
      <c r="R11" s="79">
        <v>6</v>
      </c>
      <c r="S11" s="79">
        <v>3</v>
      </c>
      <c r="T11" s="80">
        <f>IFERROR(R11/(P11),"-")</f>
        <v>0.15</v>
      </c>
      <c r="U11" s="336"/>
      <c r="V11" s="82">
        <v>2</v>
      </c>
      <c r="W11" s="80">
        <f>IF(P11=0,"-",V11/P11)</f>
        <v>0.05</v>
      </c>
      <c r="X11" s="335">
        <v>23000</v>
      </c>
      <c r="Y11" s="336">
        <f>IFERROR(X11/P11,"-")</f>
        <v>575</v>
      </c>
      <c r="Z11" s="336">
        <f>IFERROR(X11/V11,"-")</f>
        <v>11500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7</v>
      </c>
      <c r="AN11" s="99">
        <f>IF(P11=0,"",IF(AM11=0,"",(AM11/P11)))</f>
        <v>0.175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>
        <v>5</v>
      </c>
      <c r="AW11" s="105">
        <f>IF(P11=0,"",IF(AV11=0,"",(AV11/P11)))</f>
        <v>0.125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9</v>
      </c>
      <c r="BF11" s="111">
        <f>IF(P11=0,"",IF(BE11=0,"",(BE11/P11)))</f>
        <v>0.225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11</v>
      </c>
      <c r="BO11" s="118">
        <f>IF(P11=0,"",IF(BN11=0,"",(BN11/P11)))</f>
        <v>0.275</v>
      </c>
      <c r="BP11" s="119">
        <v>1</v>
      </c>
      <c r="BQ11" s="120">
        <f>IFERROR(BP11/BN11,"-")</f>
        <v>0.090909090909091</v>
      </c>
      <c r="BR11" s="121">
        <v>3000</v>
      </c>
      <c r="BS11" s="122">
        <f>IFERROR(BR11/BN11,"-")</f>
        <v>272.72727272727</v>
      </c>
      <c r="BT11" s="123">
        <v>1</v>
      </c>
      <c r="BU11" s="123"/>
      <c r="BV11" s="123"/>
      <c r="BW11" s="124">
        <v>6</v>
      </c>
      <c r="BX11" s="125">
        <f>IF(P11=0,"",IF(BW11=0,"",(BW11/P11)))</f>
        <v>0.15</v>
      </c>
      <c r="BY11" s="126">
        <v>1</v>
      </c>
      <c r="BZ11" s="127">
        <f>IFERROR(BY11/BW11,"-")</f>
        <v>0.16666666666667</v>
      </c>
      <c r="CA11" s="128">
        <v>20000</v>
      </c>
      <c r="CB11" s="129">
        <f>IFERROR(CA11/BW11,"-")</f>
        <v>3333.3333333333</v>
      </c>
      <c r="CC11" s="130"/>
      <c r="CD11" s="130"/>
      <c r="CE11" s="130">
        <v>1</v>
      </c>
      <c r="CF11" s="131">
        <v>2</v>
      </c>
      <c r="CG11" s="132">
        <f>IF(P11=0,"",IF(CF11=0,"",(CF11/P11)))</f>
        <v>0.05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2</v>
      </c>
      <c r="CP11" s="139">
        <v>23000</v>
      </c>
      <c r="CQ11" s="139">
        <v>20000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30"/>
      <c r="B12" s="85"/>
      <c r="C12" s="86"/>
      <c r="D12" s="86"/>
      <c r="E12" s="86"/>
      <c r="F12" s="87"/>
      <c r="G12" s="88"/>
      <c r="H12" s="88"/>
      <c r="I12" s="88"/>
      <c r="J12" s="331"/>
      <c r="K12" s="34"/>
      <c r="L12" s="34"/>
      <c r="M12" s="31"/>
      <c r="N12" s="23"/>
      <c r="O12" s="23"/>
      <c r="P12" s="23"/>
      <c r="Q12" s="32"/>
      <c r="R12" s="32"/>
      <c r="S12" s="23"/>
      <c r="T12" s="32"/>
      <c r="U12" s="337"/>
      <c r="V12" s="25"/>
      <c r="W12" s="25"/>
      <c r="X12" s="337"/>
      <c r="Y12" s="337"/>
      <c r="Z12" s="337"/>
      <c r="AA12" s="337"/>
      <c r="AB12" s="33"/>
      <c r="AC12" s="57"/>
      <c r="AD12" s="61"/>
      <c r="AE12" s="62"/>
      <c r="AF12" s="61"/>
      <c r="AG12" s="65"/>
      <c r="AH12" s="66"/>
      <c r="AI12" s="67"/>
      <c r="AJ12" s="68"/>
      <c r="AK12" s="68"/>
      <c r="AL12" s="68"/>
      <c r="AM12" s="61"/>
      <c r="AN12" s="62"/>
      <c r="AO12" s="61"/>
      <c r="AP12" s="65"/>
      <c r="AQ12" s="66"/>
      <c r="AR12" s="67"/>
      <c r="AS12" s="68"/>
      <c r="AT12" s="68"/>
      <c r="AU12" s="68"/>
      <c r="AV12" s="61"/>
      <c r="AW12" s="62"/>
      <c r="AX12" s="61"/>
      <c r="AY12" s="65"/>
      <c r="AZ12" s="66"/>
      <c r="BA12" s="67"/>
      <c r="BB12" s="68"/>
      <c r="BC12" s="68"/>
      <c r="BD12" s="68"/>
      <c r="BE12" s="61"/>
      <c r="BF12" s="62"/>
      <c r="BG12" s="61"/>
      <c r="BH12" s="65"/>
      <c r="BI12" s="66"/>
      <c r="BJ12" s="67"/>
      <c r="BK12" s="68"/>
      <c r="BL12" s="68"/>
      <c r="BM12" s="68"/>
      <c r="BN12" s="63"/>
      <c r="BO12" s="64"/>
      <c r="BP12" s="61"/>
      <c r="BQ12" s="65"/>
      <c r="BR12" s="66"/>
      <c r="BS12" s="67"/>
      <c r="BT12" s="68"/>
      <c r="BU12" s="68"/>
      <c r="BV12" s="68"/>
      <c r="BW12" s="63"/>
      <c r="BX12" s="64"/>
      <c r="BY12" s="61"/>
      <c r="BZ12" s="65"/>
      <c r="CA12" s="66"/>
      <c r="CB12" s="67"/>
      <c r="CC12" s="68"/>
      <c r="CD12" s="68"/>
      <c r="CE12" s="68"/>
      <c r="CF12" s="63"/>
      <c r="CG12" s="64"/>
      <c r="CH12" s="61"/>
      <c r="CI12" s="65"/>
      <c r="CJ12" s="66"/>
      <c r="CK12" s="67"/>
      <c r="CL12" s="68"/>
      <c r="CM12" s="68"/>
      <c r="CN12" s="68"/>
      <c r="CO12" s="69"/>
      <c r="CP12" s="66"/>
      <c r="CQ12" s="66"/>
      <c r="CR12" s="66"/>
      <c r="CS12" s="70"/>
    </row>
    <row r="13" spans="1:98">
      <c r="A13" s="30"/>
      <c r="B13" s="37"/>
      <c r="C13" s="21"/>
      <c r="D13" s="21"/>
      <c r="E13" s="21"/>
      <c r="F13" s="22"/>
      <c r="G13" s="36"/>
      <c r="H13" s="36"/>
      <c r="I13" s="73"/>
      <c r="J13" s="332"/>
      <c r="K13" s="34"/>
      <c r="L13" s="34"/>
      <c r="M13" s="31"/>
      <c r="N13" s="23"/>
      <c r="O13" s="23"/>
      <c r="P13" s="23"/>
      <c r="Q13" s="32"/>
      <c r="R13" s="32"/>
      <c r="S13" s="23"/>
      <c r="T13" s="32"/>
      <c r="U13" s="337"/>
      <c r="V13" s="25"/>
      <c r="W13" s="25"/>
      <c r="X13" s="337"/>
      <c r="Y13" s="337"/>
      <c r="Z13" s="337"/>
      <c r="AA13" s="337"/>
      <c r="AB13" s="33"/>
      <c r="AC13" s="59"/>
      <c r="AD13" s="61"/>
      <c r="AE13" s="62"/>
      <c r="AF13" s="61"/>
      <c r="AG13" s="65"/>
      <c r="AH13" s="66"/>
      <c r="AI13" s="67"/>
      <c r="AJ13" s="68"/>
      <c r="AK13" s="68"/>
      <c r="AL13" s="68"/>
      <c r="AM13" s="61"/>
      <c r="AN13" s="62"/>
      <c r="AO13" s="61"/>
      <c r="AP13" s="65"/>
      <c r="AQ13" s="66"/>
      <c r="AR13" s="67"/>
      <c r="AS13" s="68"/>
      <c r="AT13" s="68"/>
      <c r="AU13" s="68"/>
      <c r="AV13" s="61"/>
      <c r="AW13" s="62"/>
      <c r="AX13" s="61"/>
      <c r="AY13" s="65"/>
      <c r="AZ13" s="66"/>
      <c r="BA13" s="67"/>
      <c r="BB13" s="68"/>
      <c r="BC13" s="68"/>
      <c r="BD13" s="68"/>
      <c r="BE13" s="61"/>
      <c r="BF13" s="62"/>
      <c r="BG13" s="61"/>
      <c r="BH13" s="65"/>
      <c r="BI13" s="66"/>
      <c r="BJ13" s="67"/>
      <c r="BK13" s="68"/>
      <c r="BL13" s="68"/>
      <c r="BM13" s="68"/>
      <c r="BN13" s="63"/>
      <c r="BO13" s="64"/>
      <c r="BP13" s="61"/>
      <c r="BQ13" s="65"/>
      <c r="BR13" s="66"/>
      <c r="BS13" s="67"/>
      <c r="BT13" s="68"/>
      <c r="BU13" s="68"/>
      <c r="BV13" s="68"/>
      <c r="BW13" s="63"/>
      <c r="BX13" s="64"/>
      <c r="BY13" s="61"/>
      <c r="BZ13" s="65"/>
      <c r="CA13" s="66"/>
      <c r="CB13" s="67"/>
      <c r="CC13" s="68"/>
      <c r="CD13" s="68"/>
      <c r="CE13" s="68"/>
      <c r="CF13" s="63"/>
      <c r="CG13" s="64"/>
      <c r="CH13" s="61"/>
      <c r="CI13" s="65"/>
      <c r="CJ13" s="66"/>
      <c r="CK13" s="67"/>
      <c r="CL13" s="68"/>
      <c r="CM13" s="68"/>
      <c r="CN13" s="68"/>
      <c r="CO13" s="69"/>
      <c r="CP13" s="66"/>
      <c r="CQ13" s="66"/>
      <c r="CR13" s="66"/>
      <c r="CS13" s="70"/>
    </row>
    <row r="14" spans="1:98">
      <c r="A14" s="19">
        <f>AB14</f>
        <v>6.5888888888889</v>
      </c>
      <c r="B14" s="39"/>
      <c r="C14" s="39"/>
      <c r="D14" s="39"/>
      <c r="E14" s="39"/>
      <c r="F14" s="39"/>
      <c r="G14" s="40" t="s">
        <v>211</v>
      </c>
      <c r="H14" s="40"/>
      <c r="I14" s="40"/>
      <c r="J14" s="333">
        <f>SUM(J6:J13)</f>
        <v>270000</v>
      </c>
      <c r="K14" s="41">
        <f>SUM(K6:K13)</f>
        <v>0</v>
      </c>
      <c r="L14" s="41">
        <f>SUM(L6:L13)</f>
        <v>0</v>
      </c>
      <c r="M14" s="41">
        <f>SUM(M6:M13)</f>
        <v>408</v>
      </c>
      <c r="N14" s="41">
        <f>SUM(N6:N13)</f>
        <v>169</v>
      </c>
      <c r="O14" s="41">
        <f>SUM(O6:O13)</f>
        <v>1</v>
      </c>
      <c r="P14" s="41">
        <f>SUM(P6:P13)</f>
        <v>170</v>
      </c>
      <c r="Q14" s="42">
        <f>IFERROR(P14/M14,"-")</f>
        <v>0.41666666666667</v>
      </c>
      <c r="R14" s="76">
        <f>SUM(R6:R13)</f>
        <v>22</v>
      </c>
      <c r="S14" s="76">
        <f>SUM(S6:S13)</f>
        <v>30</v>
      </c>
      <c r="T14" s="42">
        <f>IFERROR(R14/P14,"-")</f>
        <v>0.12941176470588</v>
      </c>
      <c r="U14" s="338">
        <f>IFERROR(J14/P14,"-")</f>
        <v>1588.2352941176</v>
      </c>
      <c r="V14" s="44">
        <f>SUM(V6:V13)</f>
        <v>9</v>
      </c>
      <c r="W14" s="42">
        <f>IFERROR(V14/P14,"-")</f>
        <v>0.052941176470588</v>
      </c>
      <c r="X14" s="333">
        <f>SUM(X6:X13)</f>
        <v>1779000</v>
      </c>
      <c r="Y14" s="333">
        <f>IFERROR(X14/P14,"-")</f>
        <v>10464.705882353</v>
      </c>
      <c r="Z14" s="333">
        <f>IFERROR(X14/V14,"-")</f>
        <v>197666.66666667</v>
      </c>
      <c r="AA14" s="333">
        <f>X14-J14</f>
        <v>1509000</v>
      </c>
      <c r="AB14" s="45">
        <f>X14/J14</f>
        <v>6.5888888888889</v>
      </c>
      <c r="AC14" s="58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7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33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34</v>
      </c>
      <c r="CM2" s="307" t="s">
        <v>35</v>
      </c>
      <c r="CN2" s="310" t="s">
        <v>36</v>
      </c>
      <c r="CO2" s="311"/>
      <c r="CP2" s="312"/>
    </row>
    <row r="3" spans="1:96" customHeight="1" ht="14.25">
      <c r="A3" s="145" t="s">
        <v>212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38</v>
      </c>
      <c r="AB3" s="319"/>
      <c r="AC3" s="319"/>
      <c r="AD3" s="319"/>
      <c r="AE3" s="319"/>
      <c r="AF3" s="319"/>
      <c r="AG3" s="319"/>
      <c r="AH3" s="319"/>
      <c r="AI3" s="319"/>
      <c r="AJ3" s="320" t="s">
        <v>39</v>
      </c>
      <c r="AK3" s="321"/>
      <c r="AL3" s="321"/>
      <c r="AM3" s="321"/>
      <c r="AN3" s="321"/>
      <c r="AO3" s="321"/>
      <c r="AP3" s="321"/>
      <c r="AQ3" s="321"/>
      <c r="AR3" s="322"/>
      <c r="AS3" s="323" t="s">
        <v>40</v>
      </c>
      <c r="AT3" s="324"/>
      <c r="AU3" s="324"/>
      <c r="AV3" s="324"/>
      <c r="AW3" s="324"/>
      <c r="AX3" s="324"/>
      <c r="AY3" s="324"/>
      <c r="AZ3" s="324"/>
      <c r="BA3" s="325"/>
      <c r="BB3" s="326" t="s">
        <v>41</v>
      </c>
      <c r="BC3" s="327"/>
      <c r="BD3" s="327"/>
      <c r="BE3" s="327"/>
      <c r="BF3" s="327"/>
      <c r="BG3" s="327"/>
      <c r="BH3" s="327"/>
      <c r="BI3" s="327"/>
      <c r="BJ3" s="328"/>
      <c r="BK3" s="313" t="s">
        <v>42</v>
      </c>
      <c r="BL3" s="314"/>
      <c r="BM3" s="314"/>
      <c r="BN3" s="314"/>
      <c r="BO3" s="314"/>
      <c r="BP3" s="314"/>
      <c r="BQ3" s="314"/>
      <c r="BR3" s="314"/>
      <c r="BS3" s="315"/>
      <c r="BT3" s="294" t="s">
        <v>43</v>
      </c>
      <c r="BU3" s="295"/>
      <c r="BV3" s="295"/>
      <c r="BW3" s="295"/>
      <c r="BX3" s="295"/>
      <c r="BY3" s="295"/>
      <c r="BZ3" s="295"/>
      <c r="CA3" s="295"/>
      <c r="CB3" s="296"/>
      <c r="CC3" s="297" t="s">
        <v>44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45</v>
      </c>
      <c r="CO3" s="301"/>
      <c r="CP3" s="302" t="s">
        <v>46</v>
      </c>
    </row>
    <row r="4" spans="1:96">
      <c r="A4" s="151"/>
      <c r="B4" s="152" t="s">
        <v>47</v>
      </c>
      <c r="C4" s="152" t="s">
        <v>213</v>
      </c>
      <c r="D4" s="153" t="s">
        <v>51</v>
      </c>
      <c r="E4" s="152" t="s">
        <v>52</v>
      </c>
      <c r="F4" s="154" t="s">
        <v>54</v>
      </c>
      <c r="G4" s="152" t="s">
        <v>4</v>
      </c>
      <c r="H4" s="152" t="s">
        <v>214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215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55</v>
      </c>
      <c r="AB4" s="158" t="s">
        <v>56</v>
      </c>
      <c r="AC4" s="158" t="s">
        <v>57</v>
      </c>
      <c r="AD4" s="158" t="s">
        <v>17</v>
      </c>
      <c r="AE4" s="158" t="s">
        <v>58</v>
      </c>
      <c r="AF4" s="158" t="s">
        <v>59</v>
      </c>
      <c r="AG4" s="158" t="s">
        <v>60</v>
      </c>
      <c r="AH4" s="158" t="s">
        <v>61</v>
      </c>
      <c r="AI4" s="158" t="s">
        <v>62</v>
      </c>
      <c r="AJ4" s="159" t="s">
        <v>55</v>
      </c>
      <c r="AK4" s="159" t="s">
        <v>56</v>
      </c>
      <c r="AL4" s="159" t="s">
        <v>57</v>
      </c>
      <c r="AM4" s="159" t="s">
        <v>17</v>
      </c>
      <c r="AN4" s="159" t="s">
        <v>58</v>
      </c>
      <c r="AO4" s="159" t="s">
        <v>59</v>
      </c>
      <c r="AP4" s="159" t="s">
        <v>60</v>
      </c>
      <c r="AQ4" s="159" t="s">
        <v>61</v>
      </c>
      <c r="AR4" s="159" t="s">
        <v>62</v>
      </c>
      <c r="AS4" s="160" t="s">
        <v>55</v>
      </c>
      <c r="AT4" s="160" t="s">
        <v>56</v>
      </c>
      <c r="AU4" s="160" t="s">
        <v>57</v>
      </c>
      <c r="AV4" s="160" t="s">
        <v>17</v>
      </c>
      <c r="AW4" s="160" t="s">
        <v>58</v>
      </c>
      <c r="AX4" s="160" t="s">
        <v>59</v>
      </c>
      <c r="AY4" s="160" t="s">
        <v>60</v>
      </c>
      <c r="AZ4" s="160" t="s">
        <v>61</v>
      </c>
      <c r="BA4" s="160" t="s">
        <v>62</v>
      </c>
      <c r="BB4" s="161" t="s">
        <v>55</v>
      </c>
      <c r="BC4" s="161" t="s">
        <v>56</v>
      </c>
      <c r="BD4" s="161" t="s">
        <v>57</v>
      </c>
      <c r="BE4" s="161" t="s">
        <v>17</v>
      </c>
      <c r="BF4" s="161" t="s">
        <v>58</v>
      </c>
      <c r="BG4" s="161" t="s">
        <v>59</v>
      </c>
      <c r="BH4" s="161" t="s">
        <v>60</v>
      </c>
      <c r="BI4" s="161" t="s">
        <v>61</v>
      </c>
      <c r="BJ4" s="161" t="s">
        <v>62</v>
      </c>
      <c r="BK4" s="162" t="s">
        <v>55</v>
      </c>
      <c r="BL4" s="162" t="s">
        <v>56</v>
      </c>
      <c r="BM4" s="162" t="s">
        <v>57</v>
      </c>
      <c r="BN4" s="162" t="s">
        <v>17</v>
      </c>
      <c r="BO4" s="162" t="s">
        <v>58</v>
      </c>
      <c r="BP4" s="162" t="s">
        <v>59</v>
      </c>
      <c r="BQ4" s="162" t="s">
        <v>60</v>
      </c>
      <c r="BR4" s="162" t="s">
        <v>61</v>
      </c>
      <c r="BS4" s="162" t="s">
        <v>62</v>
      </c>
      <c r="BT4" s="163" t="s">
        <v>55</v>
      </c>
      <c r="BU4" s="163" t="s">
        <v>56</v>
      </c>
      <c r="BV4" s="163" t="s">
        <v>57</v>
      </c>
      <c r="BW4" s="163" t="s">
        <v>17</v>
      </c>
      <c r="BX4" s="163" t="s">
        <v>58</v>
      </c>
      <c r="BY4" s="163" t="s">
        <v>59</v>
      </c>
      <c r="BZ4" s="163" t="s">
        <v>60</v>
      </c>
      <c r="CA4" s="163" t="s">
        <v>61</v>
      </c>
      <c r="CB4" s="163" t="s">
        <v>62</v>
      </c>
      <c r="CC4" s="164" t="s">
        <v>55</v>
      </c>
      <c r="CD4" s="164" t="s">
        <v>56</v>
      </c>
      <c r="CE4" s="164" t="s">
        <v>57</v>
      </c>
      <c r="CF4" s="164" t="s">
        <v>17</v>
      </c>
      <c r="CG4" s="164" t="s">
        <v>58</v>
      </c>
      <c r="CH4" s="164" t="s">
        <v>59</v>
      </c>
      <c r="CI4" s="164" t="s">
        <v>60</v>
      </c>
      <c r="CJ4" s="164" t="s">
        <v>61</v>
      </c>
      <c r="CK4" s="164" t="s">
        <v>62</v>
      </c>
      <c r="CL4" s="306"/>
      <c r="CM4" s="309"/>
      <c r="CN4" s="165" t="s">
        <v>63</v>
      </c>
      <c r="CO4" s="165" t="s">
        <v>64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216</v>
      </c>
      <c r="C6" s="347" t="s">
        <v>217</v>
      </c>
      <c r="D6" s="347" t="s">
        <v>218</v>
      </c>
      <c r="E6" s="175" t="s">
        <v>219</v>
      </c>
      <c r="F6" s="175" t="s">
        <v>220</v>
      </c>
      <c r="G6" s="340">
        <v>0</v>
      </c>
      <c r="H6" s="340">
        <v>3000</v>
      </c>
      <c r="I6" s="176">
        <v>0</v>
      </c>
      <c r="J6" s="176">
        <v>0</v>
      </c>
      <c r="K6" s="176">
        <v>5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>
        <f>Y7</f>
        <v>0.79081632653061</v>
      </c>
      <c r="B7" s="347" t="s">
        <v>221</v>
      </c>
      <c r="C7" s="347" t="s">
        <v>222</v>
      </c>
      <c r="D7" s="347">
        <v>25</v>
      </c>
      <c r="E7" s="175" t="s">
        <v>223</v>
      </c>
      <c r="F7" s="175" t="s">
        <v>220</v>
      </c>
      <c r="G7" s="340">
        <v>39200</v>
      </c>
      <c r="H7" s="340">
        <v>2800</v>
      </c>
      <c r="I7" s="176">
        <v>0</v>
      </c>
      <c r="J7" s="176">
        <v>0</v>
      </c>
      <c r="K7" s="176">
        <v>864</v>
      </c>
      <c r="L7" s="177">
        <v>14</v>
      </c>
      <c r="M7" s="178">
        <v>14</v>
      </c>
      <c r="N7" s="179">
        <f>IFERROR(L7/K7,"-")</f>
        <v>0.016203703703704</v>
      </c>
      <c r="O7" s="176">
        <v>1</v>
      </c>
      <c r="P7" s="176">
        <v>4</v>
      </c>
      <c r="Q7" s="179">
        <f>IFERROR(O7/L7,"-")</f>
        <v>0.071428571428571</v>
      </c>
      <c r="R7" s="180">
        <f>IFERROR(G7/SUM(L7:L7),"-")</f>
        <v>2800</v>
      </c>
      <c r="S7" s="181">
        <v>3</v>
      </c>
      <c r="T7" s="179">
        <f>IF(L7=0,"-",S7/L7)</f>
        <v>0.21428571428571</v>
      </c>
      <c r="U7" s="345">
        <v>31000</v>
      </c>
      <c r="V7" s="346">
        <f>IFERROR(U7/L7,"-")</f>
        <v>2214.2857142857</v>
      </c>
      <c r="W7" s="346">
        <f>IFERROR(U7/S7,"-")</f>
        <v>10333.333333333</v>
      </c>
      <c r="X7" s="340">
        <f>SUM(U7:U7)-SUM(G7:G7)</f>
        <v>-8200</v>
      </c>
      <c r="Y7" s="183">
        <f>SUM(U7:U7)/SUM(G7:G7)</f>
        <v>0.79081632653061</v>
      </c>
      <c r="AA7" s="184"/>
      <c r="AB7" s="185">
        <f>IF(L7=0,"",IF(AA7=0,"",(AA7/L7)))</f>
        <v>0</v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/>
      <c r="AK7" s="191">
        <f>IF(L7=0,"",IF(AJ7=0,"",(AJ7/L7)))</f>
        <v>0</v>
      </c>
      <c r="AL7" s="190"/>
      <c r="AM7" s="192" t="str">
        <f>IFERROR(AL7/AJ7,"-")</f>
        <v>-</v>
      </c>
      <c r="AN7" s="193"/>
      <c r="AO7" s="194" t="str">
        <f>IFERROR(AN7/AJ7,"-")</f>
        <v>-</v>
      </c>
      <c r="AP7" s="195"/>
      <c r="AQ7" s="195"/>
      <c r="AR7" s="195"/>
      <c r="AS7" s="196">
        <v>3</v>
      </c>
      <c r="AT7" s="197">
        <f>IF(L7=0,"",IF(AS7=0,"",(AS7/L7)))</f>
        <v>0.21428571428571</v>
      </c>
      <c r="AU7" s="196">
        <v>1</v>
      </c>
      <c r="AV7" s="198">
        <f>IFERROR(AU7/AS7,"-")</f>
        <v>0.33333333333333</v>
      </c>
      <c r="AW7" s="199">
        <v>15000</v>
      </c>
      <c r="AX7" s="200">
        <f>IFERROR(AW7/AS7,"-")</f>
        <v>5000</v>
      </c>
      <c r="AY7" s="201"/>
      <c r="AZ7" s="201"/>
      <c r="BA7" s="201">
        <v>1</v>
      </c>
      <c r="BB7" s="202">
        <v>6</v>
      </c>
      <c r="BC7" s="203">
        <f>IF(L7=0,"",IF(BB7=0,"",(BB7/L7)))</f>
        <v>0.42857142857143</v>
      </c>
      <c r="BD7" s="202"/>
      <c r="BE7" s="204">
        <f>IFERROR(BD7/BB7,"-")</f>
        <v>0</v>
      </c>
      <c r="BF7" s="205"/>
      <c r="BG7" s="206">
        <f>IFERROR(BF7/BB7,"-")</f>
        <v>0</v>
      </c>
      <c r="BH7" s="207"/>
      <c r="BI7" s="207"/>
      <c r="BJ7" s="207"/>
      <c r="BK7" s="208">
        <v>4</v>
      </c>
      <c r="BL7" s="209">
        <f>IF(L7=0,"",IF(BK7=0,"",(BK7/L7)))</f>
        <v>0.28571428571429</v>
      </c>
      <c r="BM7" s="210">
        <v>2</v>
      </c>
      <c r="BN7" s="211">
        <f>IFERROR(BM7/BK7,"-")</f>
        <v>0.5</v>
      </c>
      <c r="BO7" s="212">
        <v>16000</v>
      </c>
      <c r="BP7" s="213">
        <f>IFERROR(BO7/BK7,"-")</f>
        <v>4000</v>
      </c>
      <c r="BQ7" s="214">
        <v>1</v>
      </c>
      <c r="BR7" s="214"/>
      <c r="BS7" s="214">
        <v>1</v>
      </c>
      <c r="BT7" s="215">
        <v>1</v>
      </c>
      <c r="BU7" s="216">
        <f>IF(L7=0,"",IF(BT7=0,"",(BT7/L7)))</f>
        <v>0.071428571428571</v>
      </c>
      <c r="BV7" s="217"/>
      <c r="BW7" s="218">
        <f>IFERROR(BV7/BT7,"-")</f>
        <v>0</v>
      </c>
      <c r="BX7" s="219"/>
      <c r="BY7" s="220">
        <f>IFERROR(BX7/BT7,"-")</f>
        <v>0</v>
      </c>
      <c r="BZ7" s="221"/>
      <c r="CA7" s="221"/>
      <c r="CB7" s="221"/>
      <c r="CC7" s="222"/>
      <c r="CD7" s="223">
        <f>IF(L7=0,"",IF(CC7=0,"",(CC7/L7)))</f>
        <v>0</v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3</v>
      </c>
      <c r="CM7" s="230">
        <v>31000</v>
      </c>
      <c r="CN7" s="230">
        <v>15000</v>
      </c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174">
        <f>Y8</f>
        <v>0</v>
      </c>
      <c r="B8" s="347" t="s">
        <v>224</v>
      </c>
      <c r="C8" s="347" t="s">
        <v>222</v>
      </c>
      <c r="D8" s="347">
        <v>25</v>
      </c>
      <c r="E8" s="175" t="s">
        <v>223</v>
      </c>
      <c r="F8" s="175" t="s">
        <v>220</v>
      </c>
      <c r="G8" s="340">
        <v>5400</v>
      </c>
      <c r="H8" s="340">
        <v>2700</v>
      </c>
      <c r="I8" s="176">
        <v>0</v>
      </c>
      <c r="J8" s="176">
        <v>0</v>
      </c>
      <c r="K8" s="176">
        <v>78</v>
      </c>
      <c r="L8" s="177">
        <v>2</v>
      </c>
      <c r="M8" s="178">
        <v>2</v>
      </c>
      <c r="N8" s="179">
        <f>IFERROR(L8/K8,"-")</f>
        <v>0.025641025641026</v>
      </c>
      <c r="O8" s="176">
        <v>0</v>
      </c>
      <c r="P8" s="176">
        <v>1</v>
      </c>
      <c r="Q8" s="179">
        <f>IFERROR(O8/L8,"-")</f>
        <v>0</v>
      </c>
      <c r="R8" s="180">
        <f>IFERROR(G8/SUM(L8:L8),"-")</f>
        <v>2700</v>
      </c>
      <c r="S8" s="181">
        <v>0</v>
      </c>
      <c r="T8" s="179">
        <f>IF(L8=0,"-",S8/L8)</f>
        <v>0</v>
      </c>
      <c r="U8" s="345"/>
      <c r="V8" s="346">
        <f>IFERROR(U8/L8,"-")</f>
        <v>0</v>
      </c>
      <c r="W8" s="346" t="str">
        <f>IFERROR(U8/S8,"-")</f>
        <v>-</v>
      </c>
      <c r="X8" s="340">
        <f>SUM(U8:U8)-SUM(G8:G8)</f>
        <v>-5400</v>
      </c>
      <c r="Y8" s="183">
        <f>SUM(U8:U8)/SUM(G8:G8)</f>
        <v>0</v>
      </c>
      <c r="AA8" s="184"/>
      <c r="AB8" s="185">
        <f>IF(L8=0,"",IF(AA8=0,"",(AA8/L8)))</f>
        <v>0</v>
      </c>
      <c r="AC8" s="184"/>
      <c r="AD8" s="186" t="str">
        <f>IFERROR(AC8/AA8,"-")</f>
        <v>-</v>
      </c>
      <c r="AE8" s="187"/>
      <c r="AF8" s="188" t="str">
        <f>IFERROR(AE8/AA8,"-")</f>
        <v>-</v>
      </c>
      <c r="AG8" s="189"/>
      <c r="AH8" s="189"/>
      <c r="AI8" s="189"/>
      <c r="AJ8" s="190"/>
      <c r="AK8" s="191">
        <f>IF(L8=0,"",IF(AJ8=0,"",(AJ8/L8)))</f>
        <v>0</v>
      </c>
      <c r="AL8" s="190"/>
      <c r="AM8" s="192" t="str">
        <f>IFERROR(AL8/AJ8,"-")</f>
        <v>-</v>
      </c>
      <c r="AN8" s="193"/>
      <c r="AO8" s="194" t="str">
        <f>IFERROR(AN8/AJ8,"-")</f>
        <v>-</v>
      </c>
      <c r="AP8" s="195"/>
      <c r="AQ8" s="195"/>
      <c r="AR8" s="195"/>
      <c r="AS8" s="196"/>
      <c r="AT8" s="197">
        <f>IF(L8=0,"",IF(AS8=0,"",(AS8/L8)))</f>
        <v>0</v>
      </c>
      <c r="AU8" s="196"/>
      <c r="AV8" s="198" t="str">
        <f>IFERROR(AU8/AS8,"-")</f>
        <v>-</v>
      </c>
      <c r="AW8" s="199"/>
      <c r="AX8" s="200" t="str">
        <f>IFERROR(AW8/AS8,"-")</f>
        <v>-</v>
      </c>
      <c r="AY8" s="201"/>
      <c r="AZ8" s="201"/>
      <c r="BA8" s="201"/>
      <c r="BB8" s="202">
        <v>2</v>
      </c>
      <c r="BC8" s="203">
        <f>IF(L8=0,"",IF(BB8=0,"",(BB8/L8)))</f>
        <v>1</v>
      </c>
      <c r="BD8" s="202"/>
      <c r="BE8" s="204">
        <f>IFERROR(BD8/BB8,"-")</f>
        <v>0</v>
      </c>
      <c r="BF8" s="205"/>
      <c r="BG8" s="206">
        <f>IFERROR(BF8/BB8,"-")</f>
        <v>0</v>
      </c>
      <c r="BH8" s="207"/>
      <c r="BI8" s="207"/>
      <c r="BJ8" s="207"/>
      <c r="BK8" s="208"/>
      <c r="BL8" s="209">
        <f>IF(L8=0,"",IF(BK8=0,"",(BK8/L8)))</f>
        <v>0</v>
      </c>
      <c r="BM8" s="210"/>
      <c r="BN8" s="211" t="str">
        <f>IFERROR(BM8/BK8,"-")</f>
        <v>-</v>
      </c>
      <c r="BO8" s="212"/>
      <c r="BP8" s="213" t="str">
        <f>IFERROR(BO8/BK8,"-")</f>
        <v>-</v>
      </c>
      <c r="BQ8" s="214"/>
      <c r="BR8" s="214"/>
      <c r="BS8" s="214"/>
      <c r="BT8" s="215"/>
      <c r="BU8" s="216">
        <f>IF(L8=0,"",IF(BT8=0,"",(BT8/L8)))</f>
        <v>0</v>
      </c>
      <c r="BV8" s="217"/>
      <c r="BW8" s="218" t="str">
        <f>IFERROR(BV8/BT8,"-")</f>
        <v>-</v>
      </c>
      <c r="BX8" s="219"/>
      <c r="BY8" s="220" t="str">
        <f>IFERROR(BX8/BT8,"-")</f>
        <v>-</v>
      </c>
      <c r="BZ8" s="221"/>
      <c r="CA8" s="221"/>
      <c r="CB8" s="221"/>
      <c r="CC8" s="222"/>
      <c r="CD8" s="223">
        <f>IF(L8=0,"",IF(CC8=0,"",(CC8/L8)))</f>
        <v>0</v>
      </c>
      <c r="CE8" s="224"/>
      <c r="CF8" s="225" t="str">
        <f>IFERROR(CE8/CC8,"-")</f>
        <v>-</v>
      </c>
      <c r="CG8" s="226"/>
      <c r="CH8" s="227" t="str">
        <f>IFERROR(CG8/CC8,"-")</f>
        <v>-</v>
      </c>
      <c r="CI8" s="228"/>
      <c r="CJ8" s="228"/>
      <c r="CK8" s="228"/>
      <c r="CL8" s="229">
        <v>0</v>
      </c>
      <c r="CM8" s="230"/>
      <c r="CN8" s="230"/>
      <c r="CO8" s="230"/>
      <c r="CP8" s="231" t="str">
        <f>IF(AND(CN8=0,CO8=0),"",IF(AND(CN8&lt;=100000,CO8&lt;=100000),"",IF(CN8/CM8&gt;0.7,"男高",IF(CO8/CM8&gt;0.7,"女高",""))))</f>
        <v/>
      </c>
    </row>
    <row r="9" spans="1:96">
      <c r="A9" s="174" t="str">
        <f>Y9</f>
        <v>0</v>
      </c>
      <c r="B9" s="347" t="s">
        <v>225</v>
      </c>
      <c r="C9" s="347" t="s">
        <v>222</v>
      </c>
      <c r="D9" s="347">
        <v>25</v>
      </c>
      <c r="E9" s="175" t="s">
        <v>226</v>
      </c>
      <c r="F9" s="175" t="s">
        <v>220</v>
      </c>
      <c r="G9" s="340">
        <v>0</v>
      </c>
      <c r="H9" s="340">
        <v>2300</v>
      </c>
      <c r="I9" s="176">
        <v>0</v>
      </c>
      <c r="J9" s="176">
        <v>0</v>
      </c>
      <c r="K9" s="176">
        <v>82</v>
      </c>
      <c r="L9" s="177">
        <v>0</v>
      </c>
      <c r="M9" s="178">
        <v>0</v>
      </c>
      <c r="N9" s="179">
        <f>IFERROR(L9/K9,"-")</f>
        <v>0</v>
      </c>
      <c r="O9" s="176">
        <v>0</v>
      </c>
      <c r="P9" s="176">
        <v>0</v>
      </c>
      <c r="Q9" s="179" t="str">
        <f>IFERROR(O9/L9,"-")</f>
        <v>-</v>
      </c>
      <c r="R9" s="180" t="str">
        <f>IFERROR(G9/SUM(L9:L9),"-")</f>
        <v>-</v>
      </c>
      <c r="S9" s="181">
        <v>0</v>
      </c>
      <c r="T9" s="179" t="str">
        <f>IF(L9=0,"-",S9/L9)</f>
        <v>-</v>
      </c>
      <c r="U9" s="345"/>
      <c r="V9" s="346" t="str">
        <f>IFERROR(U9/L9,"-")</f>
        <v>-</v>
      </c>
      <c r="W9" s="346" t="str">
        <f>IFERROR(U9/S9,"-")</f>
        <v>-</v>
      </c>
      <c r="X9" s="340">
        <f>SUM(U9:U9)-SUM(G9:G9)</f>
        <v>0</v>
      </c>
      <c r="Y9" s="183" t="str">
        <f>SUM(U9:U9)/SUM(G9:G9)</f>
        <v>0</v>
      </c>
      <c r="AA9" s="184"/>
      <c r="AB9" s="185" t="str">
        <f>IF(L9=0,"",IF(AA9=0,"",(AA9/L9)))</f>
        <v/>
      </c>
      <c r="AC9" s="184"/>
      <c r="AD9" s="186" t="str">
        <f>IFERROR(AC9/AA9,"-")</f>
        <v>-</v>
      </c>
      <c r="AE9" s="187"/>
      <c r="AF9" s="188" t="str">
        <f>IFERROR(AE9/AA9,"-")</f>
        <v>-</v>
      </c>
      <c r="AG9" s="189"/>
      <c r="AH9" s="189"/>
      <c r="AI9" s="189"/>
      <c r="AJ9" s="190"/>
      <c r="AK9" s="191" t="str">
        <f>IF(L9=0,"",IF(AJ9=0,"",(AJ9/L9)))</f>
        <v/>
      </c>
      <c r="AL9" s="190"/>
      <c r="AM9" s="192" t="str">
        <f>IFERROR(AL9/AJ9,"-")</f>
        <v>-</v>
      </c>
      <c r="AN9" s="193"/>
      <c r="AO9" s="194" t="str">
        <f>IFERROR(AN9/AJ9,"-")</f>
        <v>-</v>
      </c>
      <c r="AP9" s="195"/>
      <c r="AQ9" s="195"/>
      <c r="AR9" s="195"/>
      <c r="AS9" s="196"/>
      <c r="AT9" s="197" t="str">
        <f>IF(L9=0,"",IF(AS9=0,"",(AS9/L9)))</f>
        <v/>
      </c>
      <c r="AU9" s="196"/>
      <c r="AV9" s="198" t="str">
        <f>IFERROR(AU9/AS9,"-")</f>
        <v>-</v>
      </c>
      <c r="AW9" s="199"/>
      <c r="AX9" s="200" t="str">
        <f>IFERROR(AW9/AS9,"-")</f>
        <v>-</v>
      </c>
      <c r="AY9" s="201"/>
      <c r="AZ9" s="201"/>
      <c r="BA9" s="201"/>
      <c r="BB9" s="202"/>
      <c r="BC9" s="203" t="str">
        <f>IF(L9=0,"",IF(BB9=0,"",(BB9/L9)))</f>
        <v/>
      </c>
      <c r="BD9" s="202"/>
      <c r="BE9" s="204" t="str">
        <f>IFERROR(BD9/BB9,"-")</f>
        <v>-</v>
      </c>
      <c r="BF9" s="205"/>
      <c r="BG9" s="206" t="str">
        <f>IFERROR(BF9/BB9,"-")</f>
        <v>-</v>
      </c>
      <c r="BH9" s="207"/>
      <c r="BI9" s="207"/>
      <c r="BJ9" s="207"/>
      <c r="BK9" s="208"/>
      <c r="BL9" s="209" t="str">
        <f>IF(L9=0,"",IF(BK9=0,"",(BK9/L9)))</f>
        <v/>
      </c>
      <c r="BM9" s="210"/>
      <c r="BN9" s="211" t="str">
        <f>IFERROR(BM9/BK9,"-")</f>
        <v>-</v>
      </c>
      <c r="BO9" s="212"/>
      <c r="BP9" s="213" t="str">
        <f>IFERROR(BO9/BK9,"-")</f>
        <v>-</v>
      </c>
      <c r="BQ9" s="214"/>
      <c r="BR9" s="214"/>
      <c r="BS9" s="214"/>
      <c r="BT9" s="215"/>
      <c r="BU9" s="216" t="str">
        <f>IF(L9=0,"",IF(BT9=0,"",(BT9/L9)))</f>
        <v/>
      </c>
      <c r="BV9" s="217"/>
      <c r="BW9" s="218" t="str">
        <f>IFERROR(BV9/BT9,"-")</f>
        <v>-</v>
      </c>
      <c r="BX9" s="219"/>
      <c r="BY9" s="220" t="str">
        <f>IFERROR(BX9/BT9,"-")</f>
        <v>-</v>
      </c>
      <c r="BZ9" s="221"/>
      <c r="CA9" s="221"/>
      <c r="CB9" s="221"/>
      <c r="CC9" s="222"/>
      <c r="CD9" s="223" t="str">
        <f>IF(L9=0,"",IF(CC9=0,"",(CC9/L9)))</f>
        <v/>
      </c>
      <c r="CE9" s="224"/>
      <c r="CF9" s="225" t="str">
        <f>IFERROR(CE9/CC9,"-")</f>
        <v>-</v>
      </c>
      <c r="CG9" s="226"/>
      <c r="CH9" s="227" t="str">
        <f>IFERROR(CG9/CC9,"-")</f>
        <v>-</v>
      </c>
      <c r="CI9" s="228"/>
      <c r="CJ9" s="228"/>
      <c r="CK9" s="228"/>
      <c r="CL9" s="229">
        <v>0</v>
      </c>
      <c r="CM9" s="230"/>
      <c r="CN9" s="230"/>
      <c r="CO9" s="230"/>
      <c r="CP9" s="231" t="str">
        <f>IF(AND(CN9=0,CO9=0),"",IF(AND(CN9&lt;=100000,CO9&lt;=100000),"",IF(CN9/CM9&gt;0.7,"男高",IF(CO9/CM9&gt;0.7,"女高",""))))</f>
        <v/>
      </c>
    </row>
    <row r="10" spans="1:96">
      <c r="A10" s="174" t="str">
        <f>Y10</f>
        <v>0</v>
      </c>
      <c r="B10" s="347" t="s">
        <v>227</v>
      </c>
      <c r="C10" s="347"/>
      <c r="D10" s="347" t="s">
        <v>228</v>
      </c>
      <c r="E10" s="175" t="s">
        <v>229</v>
      </c>
      <c r="F10" s="175" t="s">
        <v>220</v>
      </c>
      <c r="G10" s="340">
        <v>0</v>
      </c>
      <c r="H10" s="340"/>
      <c r="I10" s="176">
        <v>0</v>
      </c>
      <c r="J10" s="176">
        <v>0</v>
      </c>
      <c r="K10" s="176">
        <v>0</v>
      </c>
      <c r="L10" s="177">
        <v>13</v>
      </c>
      <c r="M10" s="178">
        <v>13</v>
      </c>
      <c r="N10" s="179" t="str">
        <f>IFERROR(L10/K10,"-")</f>
        <v>-</v>
      </c>
      <c r="O10" s="176">
        <v>0</v>
      </c>
      <c r="P10" s="176">
        <v>3</v>
      </c>
      <c r="Q10" s="179">
        <f>IFERROR(O10/L10,"-")</f>
        <v>0</v>
      </c>
      <c r="R10" s="180">
        <f>IFERROR(G10/SUM(L10:L10),"-")</f>
        <v>0</v>
      </c>
      <c r="S10" s="181">
        <v>2</v>
      </c>
      <c r="T10" s="179">
        <f>IF(L10=0,"-",S10/L10)</f>
        <v>0.15384615384615</v>
      </c>
      <c r="U10" s="345">
        <v>16000</v>
      </c>
      <c r="V10" s="346">
        <f>IFERROR(U10/L10,"-")</f>
        <v>1230.7692307692</v>
      </c>
      <c r="W10" s="346">
        <f>IFERROR(U10/S10,"-")</f>
        <v>8000</v>
      </c>
      <c r="X10" s="340">
        <f>SUM(U10:U10)-SUM(G10:G10)</f>
        <v>16000</v>
      </c>
      <c r="Y10" s="183" t="str">
        <f>SUM(U10:U10)/SUM(G10:G10)</f>
        <v>0</v>
      </c>
      <c r="AA10" s="184"/>
      <c r="AB10" s="185">
        <f>IF(L10=0,"",IF(AA10=0,"",(AA10/L10)))</f>
        <v>0</v>
      </c>
      <c r="AC10" s="184"/>
      <c r="AD10" s="186" t="str">
        <f>IFERROR(AC10/AA10,"-")</f>
        <v>-</v>
      </c>
      <c r="AE10" s="187"/>
      <c r="AF10" s="188" t="str">
        <f>IFERROR(AE10/AA10,"-")</f>
        <v>-</v>
      </c>
      <c r="AG10" s="189"/>
      <c r="AH10" s="189"/>
      <c r="AI10" s="189"/>
      <c r="AJ10" s="190"/>
      <c r="AK10" s="191">
        <f>IF(L10=0,"",IF(AJ10=0,"",(AJ10/L10)))</f>
        <v>0</v>
      </c>
      <c r="AL10" s="190"/>
      <c r="AM10" s="192" t="str">
        <f>IFERROR(AL10/AJ10,"-")</f>
        <v>-</v>
      </c>
      <c r="AN10" s="193"/>
      <c r="AO10" s="194" t="str">
        <f>IFERROR(AN10/AJ10,"-")</f>
        <v>-</v>
      </c>
      <c r="AP10" s="195"/>
      <c r="AQ10" s="195"/>
      <c r="AR10" s="195"/>
      <c r="AS10" s="196">
        <v>1</v>
      </c>
      <c r="AT10" s="197">
        <f>IF(L10=0,"",IF(AS10=0,"",(AS10/L10)))</f>
        <v>0.076923076923077</v>
      </c>
      <c r="AU10" s="196"/>
      <c r="AV10" s="198">
        <f>IFERROR(AU10/AS10,"-")</f>
        <v>0</v>
      </c>
      <c r="AW10" s="199"/>
      <c r="AX10" s="200">
        <f>IFERROR(AW10/AS10,"-")</f>
        <v>0</v>
      </c>
      <c r="AY10" s="201"/>
      <c r="AZ10" s="201"/>
      <c r="BA10" s="201"/>
      <c r="BB10" s="202">
        <v>3</v>
      </c>
      <c r="BC10" s="203">
        <f>IF(L10=0,"",IF(BB10=0,"",(BB10/L10)))</f>
        <v>0.23076923076923</v>
      </c>
      <c r="BD10" s="202"/>
      <c r="BE10" s="204">
        <f>IFERROR(BD10/BB10,"-")</f>
        <v>0</v>
      </c>
      <c r="BF10" s="205"/>
      <c r="BG10" s="206">
        <f>IFERROR(BF10/BB10,"-")</f>
        <v>0</v>
      </c>
      <c r="BH10" s="207"/>
      <c r="BI10" s="207"/>
      <c r="BJ10" s="207"/>
      <c r="BK10" s="208">
        <v>4</v>
      </c>
      <c r="BL10" s="209">
        <f>IF(L10=0,"",IF(BK10=0,"",(BK10/L10)))</f>
        <v>0.30769230769231</v>
      </c>
      <c r="BM10" s="210"/>
      <c r="BN10" s="211">
        <f>IFERROR(BM10/BK10,"-")</f>
        <v>0</v>
      </c>
      <c r="BO10" s="212"/>
      <c r="BP10" s="213">
        <f>IFERROR(BO10/BK10,"-")</f>
        <v>0</v>
      </c>
      <c r="BQ10" s="214"/>
      <c r="BR10" s="214"/>
      <c r="BS10" s="214"/>
      <c r="BT10" s="215">
        <v>5</v>
      </c>
      <c r="BU10" s="216">
        <f>IF(L10=0,"",IF(BT10=0,"",(BT10/L10)))</f>
        <v>0.38461538461538</v>
      </c>
      <c r="BV10" s="217">
        <v>2</v>
      </c>
      <c r="BW10" s="218">
        <f>IFERROR(BV10/BT10,"-")</f>
        <v>0.4</v>
      </c>
      <c r="BX10" s="219">
        <v>16000</v>
      </c>
      <c r="BY10" s="220">
        <f>IFERROR(BX10/BT10,"-")</f>
        <v>3200</v>
      </c>
      <c r="BZ10" s="221">
        <v>1</v>
      </c>
      <c r="CA10" s="221"/>
      <c r="CB10" s="221">
        <v>1</v>
      </c>
      <c r="CC10" s="222"/>
      <c r="CD10" s="223">
        <f>IF(L10=0,"",IF(CC10=0,"",(CC10/L10)))</f>
        <v>0</v>
      </c>
      <c r="CE10" s="224"/>
      <c r="CF10" s="225" t="str">
        <f>IFERROR(CE10/CC10,"-")</f>
        <v>-</v>
      </c>
      <c r="CG10" s="226"/>
      <c r="CH10" s="227" t="str">
        <f>IFERROR(CG10/CC10,"-")</f>
        <v>-</v>
      </c>
      <c r="CI10" s="228"/>
      <c r="CJ10" s="228"/>
      <c r="CK10" s="228"/>
      <c r="CL10" s="229">
        <v>2</v>
      </c>
      <c r="CM10" s="230">
        <v>16000</v>
      </c>
      <c r="CN10" s="230">
        <v>11000</v>
      </c>
      <c r="CO10" s="230"/>
      <c r="CP10" s="231" t="str">
        <f>IF(AND(CN10=0,CO10=0),"",IF(AND(CN10&lt;=100000,CO10&lt;=100000),"",IF(CN10/CM10&gt;0.7,"男高",IF(CO10/CM10&gt;0.7,"女高",""))))</f>
        <v/>
      </c>
    </row>
    <row r="11" spans="1:96">
      <c r="A11" s="232"/>
      <c r="B11" s="151"/>
      <c r="C11" s="233"/>
      <c r="D11" s="234"/>
      <c r="E11" s="175"/>
      <c r="F11" s="175"/>
      <c r="G11" s="341"/>
      <c r="H11" s="341"/>
      <c r="I11" s="235"/>
      <c r="J11" s="235"/>
      <c r="K11" s="176"/>
      <c r="L11" s="176"/>
      <c r="M11" s="176"/>
      <c r="N11" s="236"/>
      <c r="O11" s="236"/>
      <c r="P11" s="176"/>
      <c r="Q11" s="236"/>
      <c r="R11" s="182"/>
      <c r="S11" s="182"/>
      <c r="T11" s="182"/>
      <c r="U11" s="345"/>
      <c r="V11" s="345"/>
      <c r="W11" s="345"/>
      <c r="X11" s="345"/>
      <c r="Y11" s="236"/>
      <c r="Z11" s="172"/>
      <c r="AA11" s="237"/>
      <c r="AB11" s="238"/>
      <c r="AC11" s="237"/>
      <c r="AD11" s="239"/>
      <c r="AE11" s="240"/>
      <c r="AF11" s="241"/>
      <c r="AG11" s="242"/>
      <c r="AH11" s="242"/>
      <c r="AI11" s="242"/>
      <c r="AJ11" s="237"/>
      <c r="AK11" s="238"/>
      <c r="AL11" s="237"/>
      <c r="AM11" s="239"/>
      <c r="AN11" s="240"/>
      <c r="AO11" s="241"/>
      <c r="AP11" s="242"/>
      <c r="AQ11" s="242"/>
      <c r="AR11" s="242"/>
      <c r="AS11" s="237"/>
      <c r="AT11" s="238"/>
      <c r="AU11" s="237"/>
      <c r="AV11" s="239"/>
      <c r="AW11" s="240"/>
      <c r="AX11" s="241"/>
      <c r="AY11" s="242"/>
      <c r="AZ11" s="242"/>
      <c r="BA11" s="242"/>
      <c r="BB11" s="237"/>
      <c r="BC11" s="238"/>
      <c r="BD11" s="237"/>
      <c r="BE11" s="239"/>
      <c r="BF11" s="240"/>
      <c r="BG11" s="241"/>
      <c r="BH11" s="242"/>
      <c r="BI11" s="242"/>
      <c r="BJ11" s="242"/>
      <c r="BK11" s="173"/>
      <c r="BL11" s="243"/>
      <c r="BM11" s="237"/>
      <c r="BN11" s="239"/>
      <c r="BO11" s="240"/>
      <c r="BP11" s="241"/>
      <c r="BQ11" s="242"/>
      <c r="BR11" s="242"/>
      <c r="BS11" s="242"/>
      <c r="BT11" s="173"/>
      <c r="BU11" s="243"/>
      <c r="BV11" s="237"/>
      <c r="BW11" s="239"/>
      <c r="BX11" s="240"/>
      <c r="BY11" s="241"/>
      <c r="BZ11" s="242"/>
      <c r="CA11" s="242"/>
      <c r="CB11" s="242"/>
      <c r="CC11" s="173"/>
      <c r="CD11" s="243"/>
      <c r="CE11" s="237"/>
      <c r="CF11" s="239"/>
      <c r="CG11" s="240"/>
      <c r="CH11" s="241"/>
      <c r="CI11" s="242"/>
      <c r="CJ11" s="242"/>
      <c r="CK11" s="242"/>
      <c r="CL11" s="244"/>
      <c r="CM11" s="240"/>
      <c r="CN11" s="240"/>
      <c r="CO11" s="240"/>
      <c r="CP11" s="245"/>
    </row>
    <row r="12" spans="1:96">
      <c r="A12" s="232"/>
      <c r="B12" s="246"/>
      <c r="C12" s="176"/>
      <c r="D12" s="176"/>
      <c r="E12" s="247"/>
      <c r="F12" s="248"/>
      <c r="G12" s="342"/>
      <c r="H12" s="342"/>
      <c r="I12" s="235"/>
      <c r="J12" s="235"/>
      <c r="K12" s="176"/>
      <c r="L12" s="176"/>
      <c r="M12" s="176"/>
      <c r="N12" s="236"/>
      <c r="O12" s="236"/>
      <c r="P12" s="176"/>
      <c r="Q12" s="236"/>
      <c r="R12" s="182"/>
      <c r="S12" s="182"/>
      <c r="T12" s="182"/>
      <c r="U12" s="345"/>
      <c r="V12" s="345"/>
      <c r="W12" s="345"/>
      <c r="X12" s="345"/>
      <c r="Y12" s="236"/>
      <c r="Z12" s="249"/>
      <c r="AA12" s="237"/>
      <c r="AB12" s="238"/>
      <c r="AC12" s="237"/>
      <c r="AD12" s="239"/>
      <c r="AE12" s="240"/>
      <c r="AF12" s="241"/>
      <c r="AG12" s="242"/>
      <c r="AH12" s="242"/>
      <c r="AI12" s="242"/>
      <c r="AJ12" s="237"/>
      <c r="AK12" s="238"/>
      <c r="AL12" s="237"/>
      <c r="AM12" s="239"/>
      <c r="AN12" s="240"/>
      <c r="AO12" s="241"/>
      <c r="AP12" s="242"/>
      <c r="AQ12" s="242"/>
      <c r="AR12" s="242"/>
      <c r="AS12" s="237"/>
      <c r="AT12" s="238"/>
      <c r="AU12" s="237"/>
      <c r="AV12" s="239"/>
      <c r="AW12" s="240"/>
      <c r="AX12" s="241"/>
      <c r="AY12" s="242"/>
      <c r="AZ12" s="242"/>
      <c r="BA12" s="242"/>
      <c r="BB12" s="237"/>
      <c r="BC12" s="238"/>
      <c r="BD12" s="237"/>
      <c r="BE12" s="239"/>
      <c r="BF12" s="240"/>
      <c r="BG12" s="241"/>
      <c r="BH12" s="242"/>
      <c r="BI12" s="242"/>
      <c r="BJ12" s="242"/>
      <c r="BK12" s="173"/>
      <c r="BL12" s="243"/>
      <c r="BM12" s="237"/>
      <c r="BN12" s="239"/>
      <c r="BO12" s="240"/>
      <c r="BP12" s="241"/>
      <c r="BQ12" s="242"/>
      <c r="BR12" s="242"/>
      <c r="BS12" s="242"/>
      <c r="BT12" s="173"/>
      <c r="BU12" s="243"/>
      <c r="BV12" s="237"/>
      <c r="BW12" s="239"/>
      <c r="BX12" s="240"/>
      <c r="BY12" s="241"/>
      <c r="BZ12" s="242"/>
      <c r="CA12" s="242"/>
      <c r="CB12" s="242"/>
      <c r="CC12" s="173"/>
      <c r="CD12" s="243"/>
      <c r="CE12" s="237"/>
      <c r="CF12" s="239"/>
      <c r="CG12" s="240"/>
      <c r="CH12" s="241"/>
      <c r="CI12" s="242"/>
      <c r="CJ12" s="242"/>
      <c r="CK12" s="242"/>
      <c r="CL12" s="244"/>
      <c r="CM12" s="240"/>
      <c r="CN12" s="240"/>
      <c r="CO12" s="240"/>
      <c r="CP12" s="245"/>
    </row>
    <row r="13" spans="1:96">
      <c r="A13" s="166">
        <f>Y13</f>
        <v>1.0538116591928</v>
      </c>
      <c r="B13" s="250"/>
      <c r="C13" s="250"/>
      <c r="D13" s="250"/>
      <c r="E13" s="251" t="s">
        <v>230</v>
      </c>
      <c r="F13" s="251"/>
      <c r="G13" s="343">
        <f>SUM(G6:G12)</f>
        <v>44600</v>
      </c>
      <c r="H13" s="343"/>
      <c r="I13" s="250">
        <f>SUM(I6:I12)</f>
        <v>0</v>
      </c>
      <c r="J13" s="250">
        <f>SUM(J6:J12)</f>
        <v>0</v>
      </c>
      <c r="K13" s="250">
        <f>SUM(K6:K12)</f>
        <v>1029</v>
      </c>
      <c r="L13" s="250">
        <f>SUM(L6:L12)</f>
        <v>29</v>
      </c>
      <c r="M13" s="250">
        <f>SUM(M6:M12)</f>
        <v>29</v>
      </c>
      <c r="N13" s="252">
        <f>IFERROR(L13/K13,"-")</f>
        <v>0.028182701652089</v>
      </c>
      <c r="O13" s="253">
        <f>SUM(O6:O12)</f>
        <v>1</v>
      </c>
      <c r="P13" s="253">
        <f>SUM(P6:P12)</f>
        <v>8</v>
      </c>
      <c r="Q13" s="252">
        <f>IFERROR(O13/L13,"-")</f>
        <v>0.03448275862069</v>
      </c>
      <c r="R13" s="254">
        <f>IFERROR(G13/L13,"-")</f>
        <v>1537.9310344828</v>
      </c>
      <c r="S13" s="255">
        <f>SUM(S6:S12)</f>
        <v>5</v>
      </c>
      <c r="T13" s="252">
        <f>IFERROR(S13/L13,"-")</f>
        <v>0.17241379310345</v>
      </c>
      <c r="U13" s="343">
        <f>SUM(U6:U12)</f>
        <v>47000</v>
      </c>
      <c r="V13" s="343">
        <f>IFERROR(U13/L13,"-")</f>
        <v>1620.6896551724</v>
      </c>
      <c r="W13" s="343">
        <f>IFERROR(U13/S13,"-")</f>
        <v>9400</v>
      </c>
      <c r="X13" s="343">
        <f>U13-G13</f>
        <v>2400</v>
      </c>
      <c r="Y13" s="256">
        <f>U13/G13</f>
        <v>1.0538116591928</v>
      </c>
      <c r="Z13" s="257"/>
      <c r="AA13" s="258"/>
      <c r="AB13" s="258"/>
      <c r="AC13" s="258"/>
      <c r="AD13" s="258"/>
      <c r="AE13" s="258"/>
      <c r="AF13" s="258"/>
      <c r="AG13" s="258"/>
      <c r="AH13" s="258"/>
      <c r="AI13" s="258"/>
      <c r="AJ13" s="258"/>
      <c r="AK13" s="258"/>
      <c r="AL13" s="258"/>
      <c r="AM13" s="258"/>
      <c r="AN13" s="258"/>
      <c r="AO13" s="258"/>
      <c r="AP13" s="258"/>
      <c r="AQ13" s="258"/>
      <c r="AR13" s="258"/>
      <c r="AS13" s="258"/>
      <c r="AT13" s="258"/>
      <c r="AU13" s="258"/>
      <c r="AV13" s="258"/>
      <c r="AW13" s="258"/>
      <c r="AX13" s="258"/>
      <c r="AY13" s="258"/>
      <c r="AZ13" s="258"/>
      <c r="BA13" s="258"/>
      <c r="BB13" s="258"/>
      <c r="BC13" s="258"/>
      <c r="BD13" s="258"/>
      <c r="BE13" s="258"/>
      <c r="BF13" s="258"/>
      <c r="BG13" s="258"/>
      <c r="BH13" s="258"/>
      <c r="BI13" s="258"/>
      <c r="BJ13" s="258"/>
      <c r="BK13" s="258"/>
      <c r="BL13" s="258"/>
      <c r="BM13" s="258"/>
      <c r="BN13" s="258"/>
      <c r="BO13" s="258"/>
      <c r="BP13" s="258"/>
      <c r="BQ13" s="258"/>
      <c r="BR13" s="258"/>
      <c r="BS13" s="258"/>
      <c r="BT13" s="258"/>
      <c r="BU13" s="258"/>
      <c r="BV13" s="258"/>
      <c r="BW13" s="258"/>
      <c r="BX13" s="258"/>
      <c r="BY13" s="258"/>
      <c r="BZ13" s="258"/>
      <c r="CA13" s="258"/>
      <c r="CB13" s="258"/>
      <c r="CC13" s="258"/>
      <c r="CD13" s="258"/>
      <c r="CE13" s="258"/>
      <c r="CF13" s="258"/>
      <c r="CG13" s="258"/>
      <c r="CH13" s="258"/>
      <c r="CI13" s="258"/>
      <c r="CJ13" s="258"/>
      <c r="CK13" s="258"/>
      <c r="CL13" s="258"/>
      <c r="CM13" s="258"/>
      <c r="CN13" s="258"/>
      <c r="CO13" s="258"/>
      <c r="CP13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8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33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34</v>
      </c>
      <c r="CK2" s="307" t="s">
        <v>35</v>
      </c>
      <c r="CL2" s="310" t="s">
        <v>36</v>
      </c>
      <c r="CM2" s="311"/>
      <c r="CN2" s="312"/>
    </row>
    <row r="3" spans="1:94" customHeight="1" ht="14.25">
      <c r="A3" s="145" t="s">
        <v>231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38</v>
      </c>
      <c r="Z3" s="319"/>
      <c r="AA3" s="319"/>
      <c r="AB3" s="319"/>
      <c r="AC3" s="319"/>
      <c r="AD3" s="319"/>
      <c r="AE3" s="319"/>
      <c r="AF3" s="319"/>
      <c r="AG3" s="319"/>
      <c r="AH3" s="320" t="s">
        <v>39</v>
      </c>
      <c r="AI3" s="321"/>
      <c r="AJ3" s="321"/>
      <c r="AK3" s="321"/>
      <c r="AL3" s="321"/>
      <c r="AM3" s="321"/>
      <c r="AN3" s="321"/>
      <c r="AO3" s="321"/>
      <c r="AP3" s="322"/>
      <c r="AQ3" s="323" t="s">
        <v>40</v>
      </c>
      <c r="AR3" s="324"/>
      <c r="AS3" s="324"/>
      <c r="AT3" s="324"/>
      <c r="AU3" s="324"/>
      <c r="AV3" s="324"/>
      <c r="AW3" s="324"/>
      <c r="AX3" s="324"/>
      <c r="AY3" s="325"/>
      <c r="AZ3" s="326" t="s">
        <v>41</v>
      </c>
      <c r="BA3" s="327"/>
      <c r="BB3" s="327"/>
      <c r="BC3" s="327"/>
      <c r="BD3" s="327"/>
      <c r="BE3" s="327"/>
      <c r="BF3" s="327"/>
      <c r="BG3" s="327"/>
      <c r="BH3" s="328"/>
      <c r="BI3" s="313" t="s">
        <v>42</v>
      </c>
      <c r="BJ3" s="314"/>
      <c r="BK3" s="314"/>
      <c r="BL3" s="314"/>
      <c r="BM3" s="314"/>
      <c r="BN3" s="314"/>
      <c r="BO3" s="314"/>
      <c r="BP3" s="314"/>
      <c r="BQ3" s="315"/>
      <c r="BR3" s="294" t="s">
        <v>43</v>
      </c>
      <c r="BS3" s="295"/>
      <c r="BT3" s="295"/>
      <c r="BU3" s="295"/>
      <c r="BV3" s="295"/>
      <c r="BW3" s="295"/>
      <c r="BX3" s="295"/>
      <c r="BY3" s="295"/>
      <c r="BZ3" s="296"/>
      <c r="CA3" s="297" t="s">
        <v>44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45</v>
      </c>
      <c r="CM3" s="301"/>
      <c r="CN3" s="302" t="s">
        <v>46</v>
      </c>
    </row>
    <row r="4" spans="1:94">
      <c r="A4" s="151"/>
      <c r="B4" s="152" t="s">
        <v>47</v>
      </c>
      <c r="C4" s="152" t="s">
        <v>213</v>
      </c>
      <c r="D4" s="153" t="s">
        <v>51</v>
      </c>
      <c r="E4" s="152" t="s">
        <v>52</v>
      </c>
      <c r="F4" s="154" t="s">
        <v>54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55</v>
      </c>
      <c r="Z4" s="158" t="s">
        <v>56</v>
      </c>
      <c r="AA4" s="158" t="s">
        <v>57</v>
      </c>
      <c r="AB4" s="158" t="s">
        <v>17</v>
      </c>
      <c r="AC4" s="158" t="s">
        <v>58</v>
      </c>
      <c r="AD4" s="158" t="s">
        <v>59</v>
      </c>
      <c r="AE4" s="158" t="s">
        <v>60</v>
      </c>
      <c r="AF4" s="158" t="s">
        <v>61</v>
      </c>
      <c r="AG4" s="158" t="s">
        <v>62</v>
      </c>
      <c r="AH4" s="159" t="s">
        <v>55</v>
      </c>
      <c r="AI4" s="159" t="s">
        <v>56</v>
      </c>
      <c r="AJ4" s="159" t="s">
        <v>57</v>
      </c>
      <c r="AK4" s="159" t="s">
        <v>17</v>
      </c>
      <c r="AL4" s="159" t="s">
        <v>58</v>
      </c>
      <c r="AM4" s="159" t="s">
        <v>59</v>
      </c>
      <c r="AN4" s="159" t="s">
        <v>60</v>
      </c>
      <c r="AO4" s="159" t="s">
        <v>61</v>
      </c>
      <c r="AP4" s="159" t="s">
        <v>62</v>
      </c>
      <c r="AQ4" s="160" t="s">
        <v>55</v>
      </c>
      <c r="AR4" s="160" t="s">
        <v>56</v>
      </c>
      <c r="AS4" s="160" t="s">
        <v>57</v>
      </c>
      <c r="AT4" s="160" t="s">
        <v>17</v>
      </c>
      <c r="AU4" s="160" t="s">
        <v>58</v>
      </c>
      <c r="AV4" s="160" t="s">
        <v>59</v>
      </c>
      <c r="AW4" s="160" t="s">
        <v>60</v>
      </c>
      <c r="AX4" s="160" t="s">
        <v>61</v>
      </c>
      <c r="AY4" s="160" t="s">
        <v>62</v>
      </c>
      <c r="AZ4" s="161" t="s">
        <v>55</v>
      </c>
      <c r="BA4" s="161" t="s">
        <v>56</v>
      </c>
      <c r="BB4" s="161" t="s">
        <v>57</v>
      </c>
      <c r="BC4" s="161" t="s">
        <v>17</v>
      </c>
      <c r="BD4" s="161" t="s">
        <v>58</v>
      </c>
      <c r="BE4" s="161" t="s">
        <v>59</v>
      </c>
      <c r="BF4" s="161" t="s">
        <v>60</v>
      </c>
      <c r="BG4" s="161" t="s">
        <v>61</v>
      </c>
      <c r="BH4" s="161" t="s">
        <v>62</v>
      </c>
      <c r="BI4" s="162" t="s">
        <v>55</v>
      </c>
      <c r="BJ4" s="162" t="s">
        <v>56</v>
      </c>
      <c r="BK4" s="162" t="s">
        <v>57</v>
      </c>
      <c r="BL4" s="162" t="s">
        <v>17</v>
      </c>
      <c r="BM4" s="162" t="s">
        <v>58</v>
      </c>
      <c r="BN4" s="162" t="s">
        <v>59</v>
      </c>
      <c r="BO4" s="162" t="s">
        <v>60</v>
      </c>
      <c r="BP4" s="162" t="s">
        <v>61</v>
      </c>
      <c r="BQ4" s="162" t="s">
        <v>62</v>
      </c>
      <c r="BR4" s="163" t="s">
        <v>55</v>
      </c>
      <c r="BS4" s="163" t="s">
        <v>56</v>
      </c>
      <c r="BT4" s="163" t="s">
        <v>57</v>
      </c>
      <c r="BU4" s="163" t="s">
        <v>17</v>
      </c>
      <c r="BV4" s="163" t="s">
        <v>58</v>
      </c>
      <c r="BW4" s="163" t="s">
        <v>59</v>
      </c>
      <c r="BX4" s="163" t="s">
        <v>60</v>
      </c>
      <c r="BY4" s="163" t="s">
        <v>61</v>
      </c>
      <c r="BZ4" s="163" t="s">
        <v>62</v>
      </c>
      <c r="CA4" s="164" t="s">
        <v>55</v>
      </c>
      <c r="CB4" s="164" t="s">
        <v>56</v>
      </c>
      <c r="CC4" s="164" t="s">
        <v>57</v>
      </c>
      <c r="CD4" s="164" t="s">
        <v>17</v>
      </c>
      <c r="CE4" s="164" t="s">
        <v>58</v>
      </c>
      <c r="CF4" s="164" t="s">
        <v>59</v>
      </c>
      <c r="CG4" s="164" t="s">
        <v>60</v>
      </c>
      <c r="CH4" s="164" t="s">
        <v>61</v>
      </c>
      <c r="CI4" s="164" t="s">
        <v>62</v>
      </c>
      <c r="CJ4" s="306"/>
      <c r="CK4" s="309"/>
      <c r="CL4" s="165" t="s">
        <v>63</v>
      </c>
      <c r="CM4" s="165" t="s">
        <v>64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232</v>
      </c>
      <c r="C6" s="347" t="s">
        <v>233</v>
      </c>
      <c r="D6" s="347" t="s">
        <v>234</v>
      </c>
      <c r="E6" s="175" t="s">
        <v>235</v>
      </c>
      <c r="F6" s="175" t="s">
        <v>220</v>
      </c>
      <c r="G6" s="340">
        <v>0</v>
      </c>
      <c r="H6" s="176">
        <v>0</v>
      </c>
      <c r="I6" s="176">
        <v>0</v>
      </c>
      <c r="J6" s="176">
        <v>760489</v>
      </c>
      <c r="K6" s="177">
        <v>4360</v>
      </c>
      <c r="L6" s="179">
        <f>IFERROR(K6/J6,"-")</f>
        <v>0.0057331532737489</v>
      </c>
      <c r="M6" s="176">
        <v>94</v>
      </c>
      <c r="N6" s="176">
        <v>1830</v>
      </c>
      <c r="O6" s="179">
        <f>IFERROR(M6/(K6),"-")</f>
        <v>0.021559633027523</v>
      </c>
      <c r="P6" s="180">
        <f>IFERROR(G6/SUM(K6:K6),"-")</f>
        <v>0</v>
      </c>
      <c r="Q6" s="181">
        <v>426</v>
      </c>
      <c r="R6" s="179">
        <f>IF(K6=0,"-",Q6/K6)</f>
        <v>0.097706422018349</v>
      </c>
      <c r="S6" s="345">
        <v>16854840</v>
      </c>
      <c r="T6" s="346">
        <f>IFERROR(S6/K6,"-")</f>
        <v>3865.7889908257</v>
      </c>
      <c r="U6" s="346">
        <f>IFERROR(S6/Q6,"-")</f>
        <v>39565.352112676</v>
      </c>
      <c r="V6" s="340">
        <f>SUM(S6:S6)-SUM(G6:G6)</f>
        <v>16854840</v>
      </c>
      <c r="W6" s="183" t="str">
        <f>SUM(S6:S6)/SUM(G6:G6)</f>
        <v>0</v>
      </c>
      <c r="Y6" s="184">
        <v>209</v>
      </c>
      <c r="Z6" s="185">
        <f>IF(K6=0,"",IF(Y6=0,"",(Y6/K6)))</f>
        <v>0.047935779816514</v>
      </c>
      <c r="AA6" s="184">
        <v>4</v>
      </c>
      <c r="AB6" s="186">
        <f>IFERROR(AA6/Y6,"-")</f>
        <v>0.019138755980861</v>
      </c>
      <c r="AC6" s="187">
        <v>54000</v>
      </c>
      <c r="AD6" s="188">
        <f>IFERROR(AC6/Y6,"-")</f>
        <v>258.37320574163</v>
      </c>
      <c r="AE6" s="189">
        <v>1</v>
      </c>
      <c r="AF6" s="189">
        <v>2</v>
      </c>
      <c r="AG6" s="189">
        <v>1</v>
      </c>
      <c r="AH6" s="190">
        <v>914</v>
      </c>
      <c r="AI6" s="191">
        <f>IF(K6=0,"",IF(AH6=0,"",(AH6/K6)))</f>
        <v>0.20963302752294</v>
      </c>
      <c r="AJ6" s="190">
        <v>48</v>
      </c>
      <c r="AK6" s="192">
        <f>IFERROR(AJ6/AH6,"-")</f>
        <v>0.052516411378556</v>
      </c>
      <c r="AL6" s="193">
        <v>987440</v>
      </c>
      <c r="AM6" s="194">
        <f>IFERROR(AL6/AH6,"-")</f>
        <v>1080.3501094092</v>
      </c>
      <c r="AN6" s="195">
        <v>26</v>
      </c>
      <c r="AO6" s="195">
        <v>10</v>
      </c>
      <c r="AP6" s="195">
        <v>12</v>
      </c>
      <c r="AQ6" s="196">
        <v>956</v>
      </c>
      <c r="AR6" s="197">
        <f>IF(K6=0,"",IF(AQ6=0,"",(AQ6/K6)))</f>
        <v>0.21926605504587</v>
      </c>
      <c r="AS6" s="196">
        <v>55</v>
      </c>
      <c r="AT6" s="198">
        <f>IFERROR(AS6/AQ6,"-")</f>
        <v>0.057531380753138</v>
      </c>
      <c r="AU6" s="199">
        <v>1818000</v>
      </c>
      <c r="AV6" s="200">
        <f>IFERROR(AU6/AQ6,"-")</f>
        <v>1901.6736401674</v>
      </c>
      <c r="AW6" s="201">
        <v>21</v>
      </c>
      <c r="AX6" s="201">
        <v>15</v>
      </c>
      <c r="AY6" s="201">
        <v>19</v>
      </c>
      <c r="AZ6" s="202">
        <v>1281</v>
      </c>
      <c r="BA6" s="203">
        <f>IF(K6=0,"",IF(AZ6=0,"",(AZ6/K6)))</f>
        <v>0.29380733944954</v>
      </c>
      <c r="BB6" s="202">
        <v>138</v>
      </c>
      <c r="BC6" s="204">
        <f>IFERROR(BB6/AZ6,"-")</f>
        <v>0.10772833723653</v>
      </c>
      <c r="BD6" s="205">
        <v>2997000</v>
      </c>
      <c r="BE6" s="206">
        <f>IFERROR(BD6/AZ6,"-")</f>
        <v>2339.5784543326</v>
      </c>
      <c r="BF6" s="207">
        <v>65</v>
      </c>
      <c r="BG6" s="207">
        <v>26</v>
      </c>
      <c r="BH6" s="207">
        <v>47</v>
      </c>
      <c r="BI6" s="208">
        <v>718</v>
      </c>
      <c r="BJ6" s="209">
        <f>IF(K6=0,"",IF(BI6=0,"",(BI6/K6)))</f>
        <v>0.16467889908257</v>
      </c>
      <c r="BK6" s="210">
        <v>113</v>
      </c>
      <c r="BL6" s="211">
        <f>IFERROR(BK6/BI6,"-")</f>
        <v>0.15738161559889</v>
      </c>
      <c r="BM6" s="212">
        <v>4713000</v>
      </c>
      <c r="BN6" s="213">
        <f>IFERROR(BM6/BI6,"-")</f>
        <v>6564.0668523677</v>
      </c>
      <c r="BO6" s="214">
        <v>33</v>
      </c>
      <c r="BP6" s="214">
        <v>24</v>
      </c>
      <c r="BQ6" s="214">
        <v>56</v>
      </c>
      <c r="BR6" s="215">
        <v>237</v>
      </c>
      <c r="BS6" s="216">
        <f>IF(K6=0,"",IF(BR6=0,"",(BR6/K6)))</f>
        <v>0.054357798165138</v>
      </c>
      <c r="BT6" s="217">
        <v>56</v>
      </c>
      <c r="BU6" s="218">
        <f>IFERROR(BT6/BR6,"-")</f>
        <v>0.23628691983122</v>
      </c>
      <c r="BV6" s="219">
        <v>3127400</v>
      </c>
      <c r="BW6" s="220">
        <f>IFERROR(BV6/BR6,"-")</f>
        <v>13195.780590717</v>
      </c>
      <c r="BX6" s="221">
        <v>21</v>
      </c>
      <c r="BY6" s="221">
        <v>8</v>
      </c>
      <c r="BZ6" s="221">
        <v>27</v>
      </c>
      <c r="CA6" s="222">
        <v>45</v>
      </c>
      <c r="CB6" s="223">
        <f>IF(K6=0,"",IF(CA6=0,"",(CA6/K6)))</f>
        <v>0.010321100917431</v>
      </c>
      <c r="CC6" s="224">
        <v>12</v>
      </c>
      <c r="CD6" s="225">
        <f>IFERROR(CC6/CA6,"-")</f>
        <v>0.26666666666667</v>
      </c>
      <c r="CE6" s="226">
        <v>3158000</v>
      </c>
      <c r="CF6" s="227">
        <f>IFERROR(CE6/CA6,"-")</f>
        <v>70177.777777778</v>
      </c>
      <c r="CG6" s="228">
        <v>1</v>
      </c>
      <c r="CH6" s="228">
        <v>5</v>
      </c>
      <c r="CI6" s="228">
        <v>6</v>
      </c>
      <c r="CJ6" s="229">
        <v>426</v>
      </c>
      <c r="CK6" s="230">
        <v>16854840</v>
      </c>
      <c r="CL6" s="230">
        <v>1465000</v>
      </c>
      <c r="CM6" s="230">
        <v>105000</v>
      </c>
      <c r="CN6" s="231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7" t="s">
        <v>236</v>
      </c>
      <c r="C7" s="347" t="s">
        <v>233</v>
      </c>
      <c r="D7" s="347" t="s">
        <v>237</v>
      </c>
      <c r="E7" s="175" t="s">
        <v>238</v>
      </c>
      <c r="F7" s="175" t="s">
        <v>220</v>
      </c>
      <c r="G7" s="340">
        <v>0</v>
      </c>
      <c r="H7" s="176">
        <v>0</v>
      </c>
      <c r="I7" s="176">
        <v>0</v>
      </c>
      <c r="J7" s="176">
        <v>12</v>
      </c>
      <c r="K7" s="177">
        <v>0</v>
      </c>
      <c r="L7" s="179">
        <f>IFERROR(K7/J7,"-")</f>
        <v>0</v>
      </c>
      <c r="M7" s="176">
        <v>0</v>
      </c>
      <c r="N7" s="176">
        <v>0</v>
      </c>
      <c r="O7" s="179" t="str">
        <f>IFERROR(M7/(K7),"-")</f>
        <v>-</v>
      </c>
      <c r="P7" s="180" t="str">
        <f>IFERROR(G7/SUM(K7:K7),"-")</f>
        <v>-</v>
      </c>
      <c r="Q7" s="181">
        <v>0</v>
      </c>
      <c r="R7" s="179" t="str">
        <f>IF(K7=0,"-",Q7/K7)</f>
        <v>-</v>
      </c>
      <c r="S7" s="345"/>
      <c r="T7" s="346" t="str">
        <f>IFERROR(S7/K7,"-")</f>
        <v>-</v>
      </c>
      <c r="U7" s="346" t="str">
        <f>IFERROR(S7/Q7,"-")</f>
        <v>-</v>
      </c>
      <c r="V7" s="340">
        <f>SUM(S7:S7)-SUM(G7:G7)</f>
        <v>0</v>
      </c>
      <c r="W7" s="183" t="str">
        <f>SUM(S7:S7)/SUM(G7:G7)</f>
        <v>0</v>
      </c>
      <c r="Y7" s="184"/>
      <c r="Z7" s="185" t="str">
        <f>IF(K7=0,"",IF(Y7=0,"",(Y7/K7)))</f>
        <v/>
      </c>
      <c r="AA7" s="184"/>
      <c r="AB7" s="186" t="str">
        <f>IFERROR(AA7/Y7,"-")</f>
        <v>-</v>
      </c>
      <c r="AC7" s="187"/>
      <c r="AD7" s="188" t="str">
        <f>IFERROR(AC7/Y7,"-")</f>
        <v>-</v>
      </c>
      <c r="AE7" s="189"/>
      <c r="AF7" s="189"/>
      <c r="AG7" s="189"/>
      <c r="AH7" s="190"/>
      <c r="AI7" s="191" t="str">
        <f>IF(K7=0,"",IF(AH7=0,"",(AH7/K7)))</f>
        <v/>
      </c>
      <c r="AJ7" s="190"/>
      <c r="AK7" s="192" t="str">
        <f>IFERROR(AJ7/AH7,"-")</f>
        <v>-</v>
      </c>
      <c r="AL7" s="193"/>
      <c r="AM7" s="194" t="str">
        <f>IFERROR(AL7/AH7,"-")</f>
        <v>-</v>
      </c>
      <c r="AN7" s="195"/>
      <c r="AO7" s="195"/>
      <c r="AP7" s="195"/>
      <c r="AQ7" s="196"/>
      <c r="AR7" s="197" t="str">
        <f>IF(K7=0,"",IF(AQ7=0,"",(AQ7/K7)))</f>
        <v/>
      </c>
      <c r="AS7" s="196"/>
      <c r="AT7" s="198" t="str">
        <f>IFERROR(AS7/AQ7,"-")</f>
        <v>-</v>
      </c>
      <c r="AU7" s="199"/>
      <c r="AV7" s="200" t="str">
        <f>IFERROR(AU7/AQ7,"-")</f>
        <v>-</v>
      </c>
      <c r="AW7" s="201"/>
      <c r="AX7" s="201"/>
      <c r="AY7" s="201"/>
      <c r="AZ7" s="202"/>
      <c r="BA7" s="203" t="str">
        <f>IF(K7=0,"",IF(AZ7=0,"",(AZ7/K7)))</f>
        <v/>
      </c>
      <c r="BB7" s="202"/>
      <c r="BC7" s="204" t="str">
        <f>IFERROR(BB7/AZ7,"-")</f>
        <v>-</v>
      </c>
      <c r="BD7" s="205"/>
      <c r="BE7" s="206" t="str">
        <f>IFERROR(BD7/AZ7,"-")</f>
        <v>-</v>
      </c>
      <c r="BF7" s="207"/>
      <c r="BG7" s="207"/>
      <c r="BH7" s="207"/>
      <c r="BI7" s="208"/>
      <c r="BJ7" s="209" t="str">
        <f>IF(K7=0,"",IF(BI7=0,"",(BI7/K7)))</f>
        <v/>
      </c>
      <c r="BK7" s="210"/>
      <c r="BL7" s="211" t="str">
        <f>IFERROR(BK7/BI7,"-")</f>
        <v>-</v>
      </c>
      <c r="BM7" s="212"/>
      <c r="BN7" s="213" t="str">
        <f>IFERROR(BM7/BI7,"-")</f>
        <v>-</v>
      </c>
      <c r="BO7" s="214"/>
      <c r="BP7" s="214"/>
      <c r="BQ7" s="214"/>
      <c r="BR7" s="215"/>
      <c r="BS7" s="216" t="str">
        <f>IF(K7=0,"",IF(BR7=0,"",(BR7/K7)))</f>
        <v/>
      </c>
      <c r="BT7" s="217"/>
      <c r="BU7" s="218" t="str">
        <f>IFERROR(BT7/BR7,"-")</f>
        <v>-</v>
      </c>
      <c r="BV7" s="219"/>
      <c r="BW7" s="220" t="str">
        <f>IFERROR(BV7/BR7,"-")</f>
        <v>-</v>
      </c>
      <c r="BX7" s="221"/>
      <c r="BY7" s="221"/>
      <c r="BZ7" s="221"/>
      <c r="CA7" s="222"/>
      <c r="CB7" s="223" t="str">
        <f>IF(K7=0,"",IF(CA7=0,"",(CA7/K7)))</f>
        <v/>
      </c>
      <c r="CC7" s="224"/>
      <c r="CD7" s="225" t="str">
        <f>IFERROR(CC7/CA7,"-")</f>
        <v>-</v>
      </c>
      <c r="CE7" s="226"/>
      <c r="CF7" s="227" t="str">
        <f>IFERROR(CE7/CA7,"-")</f>
        <v>-</v>
      </c>
      <c r="CG7" s="228"/>
      <c r="CH7" s="228"/>
      <c r="CI7" s="228"/>
      <c r="CJ7" s="229">
        <v>0</v>
      </c>
      <c r="CK7" s="230"/>
      <c r="CL7" s="230"/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232"/>
      <c r="B8" s="151"/>
      <c r="C8" s="233"/>
      <c r="D8" s="234"/>
      <c r="E8" s="175"/>
      <c r="F8" s="175"/>
      <c r="G8" s="341"/>
      <c r="H8" s="235"/>
      <c r="I8" s="235"/>
      <c r="J8" s="176"/>
      <c r="K8" s="176"/>
      <c r="L8" s="236"/>
      <c r="M8" s="236"/>
      <c r="N8" s="176"/>
      <c r="O8" s="236"/>
      <c r="P8" s="182"/>
      <c r="Q8" s="182"/>
      <c r="R8" s="182"/>
      <c r="S8" s="345"/>
      <c r="T8" s="345"/>
      <c r="U8" s="345"/>
      <c r="V8" s="345"/>
      <c r="W8" s="236"/>
      <c r="X8" s="172"/>
      <c r="Y8" s="237"/>
      <c r="Z8" s="238"/>
      <c r="AA8" s="237"/>
      <c r="AB8" s="239"/>
      <c r="AC8" s="240"/>
      <c r="AD8" s="241"/>
      <c r="AE8" s="242"/>
      <c r="AF8" s="242"/>
      <c r="AG8" s="242"/>
      <c r="AH8" s="237"/>
      <c r="AI8" s="238"/>
      <c r="AJ8" s="237"/>
      <c r="AK8" s="239"/>
      <c r="AL8" s="240"/>
      <c r="AM8" s="241"/>
      <c r="AN8" s="242"/>
      <c r="AO8" s="242"/>
      <c r="AP8" s="242"/>
      <c r="AQ8" s="237"/>
      <c r="AR8" s="238"/>
      <c r="AS8" s="237"/>
      <c r="AT8" s="239"/>
      <c r="AU8" s="240"/>
      <c r="AV8" s="241"/>
      <c r="AW8" s="242"/>
      <c r="AX8" s="242"/>
      <c r="AY8" s="242"/>
      <c r="AZ8" s="237"/>
      <c r="BA8" s="238"/>
      <c r="BB8" s="237"/>
      <c r="BC8" s="239"/>
      <c r="BD8" s="240"/>
      <c r="BE8" s="241"/>
      <c r="BF8" s="242"/>
      <c r="BG8" s="242"/>
      <c r="BH8" s="242"/>
      <c r="BI8" s="173"/>
      <c r="BJ8" s="243"/>
      <c r="BK8" s="237"/>
      <c r="BL8" s="239"/>
      <c r="BM8" s="240"/>
      <c r="BN8" s="241"/>
      <c r="BO8" s="242"/>
      <c r="BP8" s="242"/>
      <c r="BQ8" s="242"/>
      <c r="BR8" s="173"/>
      <c r="BS8" s="243"/>
      <c r="BT8" s="237"/>
      <c r="BU8" s="239"/>
      <c r="BV8" s="240"/>
      <c r="BW8" s="241"/>
      <c r="BX8" s="242"/>
      <c r="BY8" s="242"/>
      <c r="BZ8" s="242"/>
      <c r="CA8" s="173"/>
      <c r="CB8" s="243"/>
      <c r="CC8" s="237"/>
      <c r="CD8" s="239"/>
      <c r="CE8" s="240"/>
      <c r="CF8" s="241"/>
      <c r="CG8" s="242"/>
      <c r="CH8" s="242"/>
      <c r="CI8" s="242"/>
      <c r="CJ8" s="244"/>
      <c r="CK8" s="240"/>
      <c r="CL8" s="240"/>
      <c r="CM8" s="240"/>
      <c r="CN8" s="245"/>
    </row>
    <row r="9" spans="1:94">
      <c r="A9" s="232"/>
      <c r="B9" s="246"/>
      <c r="C9" s="176"/>
      <c r="D9" s="176"/>
      <c r="E9" s="247"/>
      <c r="F9" s="248"/>
      <c r="G9" s="342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249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166">
        <f>Z10</f>
        <v/>
      </c>
      <c r="B10" s="250"/>
      <c r="C10" s="250"/>
      <c r="D10" s="250"/>
      <c r="E10" s="251" t="s">
        <v>239</v>
      </c>
      <c r="F10" s="251"/>
      <c r="G10" s="343">
        <f>SUM(G6:G9)</f>
        <v>0</v>
      </c>
      <c r="H10" s="250">
        <f>SUM(H6:H9)</f>
        <v>0</v>
      </c>
      <c r="I10" s="250">
        <f>SUM(I6:I9)</f>
        <v>0</v>
      </c>
      <c r="J10" s="250">
        <f>SUM(J6:J9)</f>
        <v>760501</v>
      </c>
      <c r="K10" s="250">
        <f>SUM(K6:K9)</f>
        <v>4360</v>
      </c>
      <c r="L10" s="252">
        <f>IFERROR(K10/J10,"-")</f>
        <v>0.0057330628099108</v>
      </c>
      <c r="M10" s="253">
        <f>SUM(M6:M9)</f>
        <v>94</v>
      </c>
      <c r="N10" s="253">
        <f>SUM(N6:N9)</f>
        <v>1830</v>
      </c>
      <c r="O10" s="252">
        <f>IFERROR(M10/K10,"-")</f>
        <v>0.021559633027523</v>
      </c>
      <c r="P10" s="254">
        <f>IFERROR(G10/K10,"-")</f>
        <v>0</v>
      </c>
      <c r="Q10" s="255">
        <f>SUM(Q6:Q9)</f>
        <v>426</v>
      </c>
      <c r="R10" s="252">
        <f>IFERROR(Q10/K10,"-")</f>
        <v>0.097706422018349</v>
      </c>
      <c r="S10" s="343">
        <f>SUM(S6:S9)</f>
        <v>16854840</v>
      </c>
      <c r="T10" s="343">
        <f>IFERROR(S10/K10,"-")</f>
        <v>3865.7889908257</v>
      </c>
      <c r="U10" s="343">
        <f>IFERROR(S10/Q10,"-")</f>
        <v>39565.352112676</v>
      </c>
      <c r="V10" s="343">
        <f>S10-G10</f>
        <v>16854840</v>
      </c>
      <c r="W10" s="256" t="str">
        <f>S10/G10</f>
        <v>0</v>
      </c>
      <c r="X10" s="257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29</v>
      </c>
      <c r="B2" s="145" t="s">
        <v>30</v>
      </c>
      <c r="E2" s="147"/>
      <c r="F2" s="147"/>
      <c r="G2" s="147"/>
      <c r="H2" s="147"/>
      <c r="I2" s="147"/>
      <c r="J2" s="148"/>
      <c r="K2" s="148"/>
      <c r="L2" s="148" t="s">
        <v>31</v>
      </c>
      <c r="M2" s="148"/>
      <c r="N2" s="148"/>
      <c r="O2" s="148" t="s">
        <v>32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33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34</v>
      </c>
      <c r="CK2" s="307" t="s">
        <v>35</v>
      </c>
      <c r="CL2" s="310" t="s">
        <v>36</v>
      </c>
      <c r="CM2" s="311"/>
      <c r="CN2" s="312"/>
    </row>
    <row r="3" spans="1:94" customHeight="1" ht="14.25">
      <c r="A3" s="145" t="s">
        <v>240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38</v>
      </c>
      <c r="Z3" s="319"/>
      <c r="AA3" s="319"/>
      <c r="AB3" s="319"/>
      <c r="AC3" s="319"/>
      <c r="AD3" s="319"/>
      <c r="AE3" s="319"/>
      <c r="AF3" s="319"/>
      <c r="AG3" s="319"/>
      <c r="AH3" s="320" t="s">
        <v>39</v>
      </c>
      <c r="AI3" s="321"/>
      <c r="AJ3" s="321"/>
      <c r="AK3" s="321"/>
      <c r="AL3" s="321"/>
      <c r="AM3" s="321"/>
      <c r="AN3" s="321"/>
      <c r="AO3" s="321"/>
      <c r="AP3" s="322"/>
      <c r="AQ3" s="323" t="s">
        <v>40</v>
      </c>
      <c r="AR3" s="324"/>
      <c r="AS3" s="324"/>
      <c r="AT3" s="324"/>
      <c r="AU3" s="324"/>
      <c r="AV3" s="324"/>
      <c r="AW3" s="324"/>
      <c r="AX3" s="324"/>
      <c r="AY3" s="325"/>
      <c r="AZ3" s="326" t="s">
        <v>41</v>
      </c>
      <c r="BA3" s="327"/>
      <c r="BB3" s="327"/>
      <c r="BC3" s="327"/>
      <c r="BD3" s="327"/>
      <c r="BE3" s="327"/>
      <c r="BF3" s="327"/>
      <c r="BG3" s="327"/>
      <c r="BH3" s="328"/>
      <c r="BI3" s="313" t="s">
        <v>42</v>
      </c>
      <c r="BJ3" s="314"/>
      <c r="BK3" s="314"/>
      <c r="BL3" s="314"/>
      <c r="BM3" s="314"/>
      <c r="BN3" s="314"/>
      <c r="BO3" s="314"/>
      <c r="BP3" s="314"/>
      <c r="BQ3" s="315"/>
      <c r="BR3" s="294" t="s">
        <v>43</v>
      </c>
      <c r="BS3" s="295"/>
      <c r="BT3" s="295"/>
      <c r="BU3" s="295"/>
      <c r="BV3" s="295"/>
      <c r="BW3" s="295"/>
      <c r="BX3" s="295"/>
      <c r="BY3" s="295"/>
      <c r="BZ3" s="296"/>
      <c r="CA3" s="297" t="s">
        <v>44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45</v>
      </c>
      <c r="CM3" s="301"/>
      <c r="CN3" s="302" t="s">
        <v>46</v>
      </c>
    </row>
    <row r="4" spans="1:94">
      <c r="A4" s="151"/>
      <c r="B4" s="152" t="s">
        <v>47</v>
      </c>
      <c r="C4" s="152" t="s">
        <v>213</v>
      </c>
      <c r="D4" s="153" t="s">
        <v>51</v>
      </c>
      <c r="E4" s="152" t="s">
        <v>52</v>
      </c>
      <c r="F4" s="154" t="s">
        <v>54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55</v>
      </c>
      <c r="Z4" s="158" t="s">
        <v>56</v>
      </c>
      <c r="AA4" s="158" t="s">
        <v>57</v>
      </c>
      <c r="AB4" s="158" t="s">
        <v>17</v>
      </c>
      <c r="AC4" s="158" t="s">
        <v>58</v>
      </c>
      <c r="AD4" s="158" t="s">
        <v>59</v>
      </c>
      <c r="AE4" s="158" t="s">
        <v>60</v>
      </c>
      <c r="AF4" s="158" t="s">
        <v>61</v>
      </c>
      <c r="AG4" s="158" t="s">
        <v>62</v>
      </c>
      <c r="AH4" s="159" t="s">
        <v>55</v>
      </c>
      <c r="AI4" s="159" t="s">
        <v>56</v>
      </c>
      <c r="AJ4" s="159" t="s">
        <v>57</v>
      </c>
      <c r="AK4" s="159" t="s">
        <v>17</v>
      </c>
      <c r="AL4" s="159" t="s">
        <v>58</v>
      </c>
      <c r="AM4" s="159" t="s">
        <v>59</v>
      </c>
      <c r="AN4" s="159" t="s">
        <v>60</v>
      </c>
      <c r="AO4" s="159" t="s">
        <v>61</v>
      </c>
      <c r="AP4" s="159" t="s">
        <v>62</v>
      </c>
      <c r="AQ4" s="160" t="s">
        <v>55</v>
      </c>
      <c r="AR4" s="160" t="s">
        <v>56</v>
      </c>
      <c r="AS4" s="160" t="s">
        <v>57</v>
      </c>
      <c r="AT4" s="160" t="s">
        <v>17</v>
      </c>
      <c r="AU4" s="160" t="s">
        <v>58</v>
      </c>
      <c r="AV4" s="160" t="s">
        <v>59</v>
      </c>
      <c r="AW4" s="160" t="s">
        <v>60</v>
      </c>
      <c r="AX4" s="160" t="s">
        <v>61</v>
      </c>
      <c r="AY4" s="160" t="s">
        <v>62</v>
      </c>
      <c r="AZ4" s="161" t="s">
        <v>55</v>
      </c>
      <c r="BA4" s="161" t="s">
        <v>56</v>
      </c>
      <c r="BB4" s="161" t="s">
        <v>57</v>
      </c>
      <c r="BC4" s="161" t="s">
        <v>17</v>
      </c>
      <c r="BD4" s="161" t="s">
        <v>58</v>
      </c>
      <c r="BE4" s="161" t="s">
        <v>59</v>
      </c>
      <c r="BF4" s="161" t="s">
        <v>60</v>
      </c>
      <c r="BG4" s="161" t="s">
        <v>61</v>
      </c>
      <c r="BH4" s="161" t="s">
        <v>62</v>
      </c>
      <c r="BI4" s="162" t="s">
        <v>55</v>
      </c>
      <c r="BJ4" s="162" t="s">
        <v>56</v>
      </c>
      <c r="BK4" s="162" t="s">
        <v>57</v>
      </c>
      <c r="BL4" s="162" t="s">
        <v>17</v>
      </c>
      <c r="BM4" s="162" t="s">
        <v>58</v>
      </c>
      <c r="BN4" s="162" t="s">
        <v>59</v>
      </c>
      <c r="BO4" s="162" t="s">
        <v>60</v>
      </c>
      <c r="BP4" s="162" t="s">
        <v>61</v>
      </c>
      <c r="BQ4" s="162" t="s">
        <v>62</v>
      </c>
      <c r="BR4" s="163" t="s">
        <v>55</v>
      </c>
      <c r="BS4" s="163" t="s">
        <v>56</v>
      </c>
      <c r="BT4" s="163" t="s">
        <v>57</v>
      </c>
      <c r="BU4" s="163" t="s">
        <v>17</v>
      </c>
      <c r="BV4" s="163" t="s">
        <v>58</v>
      </c>
      <c r="BW4" s="163" t="s">
        <v>59</v>
      </c>
      <c r="BX4" s="163" t="s">
        <v>60</v>
      </c>
      <c r="BY4" s="163" t="s">
        <v>61</v>
      </c>
      <c r="BZ4" s="163" t="s">
        <v>62</v>
      </c>
      <c r="CA4" s="164" t="s">
        <v>55</v>
      </c>
      <c r="CB4" s="164" t="s">
        <v>56</v>
      </c>
      <c r="CC4" s="164" t="s">
        <v>57</v>
      </c>
      <c r="CD4" s="164" t="s">
        <v>17</v>
      </c>
      <c r="CE4" s="164" t="s">
        <v>58</v>
      </c>
      <c r="CF4" s="164" t="s">
        <v>59</v>
      </c>
      <c r="CG4" s="164" t="s">
        <v>60</v>
      </c>
      <c r="CH4" s="164" t="s">
        <v>61</v>
      </c>
      <c r="CI4" s="164" t="s">
        <v>62</v>
      </c>
      <c r="CJ4" s="306"/>
      <c r="CK4" s="309"/>
      <c r="CL4" s="165" t="s">
        <v>63</v>
      </c>
      <c r="CM4" s="165" t="s">
        <v>64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241</v>
      </c>
      <c r="C6" s="347" t="s">
        <v>242</v>
      </c>
      <c r="D6" s="347" t="s">
        <v>243</v>
      </c>
      <c r="E6" s="175" t="s">
        <v>244</v>
      </c>
      <c r="F6" s="175" t="s">
        <v>220</v>
      </c>
      <c r="G6" s="340">
        <v>0</v>
      </c>
      <c r="H6" s="176">
        <v>0</v>
      </c>
      <c r="I6" s="176">
        <v>0</v>
      </c>
      <c r="J6" s="176">
        <v>0</v>
      </c>
      <c r="K6" s="177">
        <v>19</v>
      </c>
      <c r="L6" s="179" t="str">
        <f>IFERROR(K6/J6,"-")</f>
        <v>-</v>
      </c>
      <c r="M6" s="176">
        <v>0</v>
      </c>
      <c r="N6" s="176">
        <v>9</v>
      </c>
      <c r="O6" s="179">
        <f>IFERROR(M6/(K6),"-")</f>
        <v>0</v>
      </c>
      <c r="P6" s="180">
        <f>IFERROR(G6/SUM(K6:K6),"-")</f>
        <v>0</v>
      </c>
      <c r="Q6" s="181">
        <v>3</v>
      </c>
      <c r="R6" s="179">
        <f>IF(K6=0,"-",Q6/K6)</f>
        <v>0.15789473684211</v>
      </c>
      <c r="S6" s="345">
        <v>35200</v>
      </c>
      <c r="T6" s="346">
        <f>IFERROR(S6/K6,"-")</f>
        <v>1852.6315789474</v>
      </c>
      <c r="U6" s="346">
        <f>IFERROR(S6/Q6,"-")</f>
        <v>11733.333333333</v>
      </c>
      <c r="V6" s="340">
        <f>SUM(S6:S6)-SUM(G6:G6)</f>
        <v>35200</v>
      </c>
      <c r="W6" s="183" t="str">
        <f>SUM(S6:S6)/SUM(G6:G6)</f>
        <v>0</v>
      </c>
      <c r="Y6" s="184">
        <v>3</v>
      </c>
      <c r="Z6" s="185">
        <f>IF(K6=0,"",IF(Y6=0,"",(Y6/K6)))</f>
        <v>0.15789473684211</v>
      </c>
      <c r="AA6" s="184"/>
      <c r="AB6" s="186">
        <f>IFERROR(AA6/Y6,"-")</f>
        <v>0</v>
      </c>
      <c r="AC6" s="187"/>
      <c r="AD6" s="188">
        <f>IFERROR(AC6/Y6,"-")</f>
        <v>0</v>
      </c>
      <c r="AE6" s="189"/>
      <c r="AF6" s="189"/>
      <c r="AG6" s="189"/>
      <c r="AH6" s="190">
        <v>11</v>
      </c>
      <c r="AI6" s="191">
        <f>IF(K6=0,"",IF(AH6=0,"",(AH6/K6)))</f>
        <v>0.57894736842105</v>
      </c>
      <c r="AJ6" s="190">
        <v>1</v>
      </c>
      <c r="AK6" s="192">
        <f>IFERROR(AJ6/AH6,"-")</f>
        <v>0.090909090909091</v>
      </c>
      <c r="AL6" s="193">
        <v>3000</v>
      </c>
      <c r="AM6" s="194">
        <f>IFERROR(AL6/AH6,"-")</f>
        <v>272.72727272727</v>
      </c>
      <c r="AN6" s="195">
        <v>1</v>
      </c>
      <c r="AO6" s="195"/>
      <c r="AP6" s="195"/>
      <c r="AQ6" s="196">
        <v>3</v>
      </c>
      <c r="AR6" s="197">
        <f>IF(K6=0,"",IF(AQ6=0,"",(AQ6/K6)))</f>
        <v>0.15789473684211</v>
      </c>
      <c r="AS6" s="196"/>
      <c r="AT6" s="198">
        <f>IFERROR(AS6/AQ6,"-")</f>
        <v>0</v>
      </c>
      <c r="AU6" s="199"/>
      <c r="AV6" s="200">
        <f>IFERROR(AU6/AQ6,"-")</f>
        <v>0</v>
      </c>
      <c r="AW6" s="201"/>
      <c r="AX6" s="201"/>
      <c r="AY6" s="201"/>
      <c r="AZ6" s="202">
        <v>2</v>
      </c>
      <c r="BA6" s="203">
        <f>IF(K6=0,"",IF(AZ6=0,"",(AZ6/K6)))</f>
        <v>0.10526315789474</v>
      </c>
      <c r="BB6" s="202">
        <v>2</v>
      </c>
      <c r="BC6" s="204">
        <f>IFERROR(BB6/AZ6,"-")</f>
        <v>1</v>
      </c>
      <c r="BD6" s="205">
        <v>32200</v>
      </c>
      <c r="BE6" s="206">
        <f>IFERROR(BD6/AZ6,"-")</f>
        <v>16100</v>
      </c>
      <c r="BF6" s="207">
        <v>1</v>
      </c>
      <c r="BG6" s="207"/>
      <c r="BH6" s="207">
        <v>1</v>
      </c>
      <c r="BI6" s="208"/>
      <c r="BJ6" s="209">
        <f>IF(K6=0,"",IF(BI6=0,"",(BI6/K6)))</f>
        <v>0</v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>
        <f>IF(K6=0,"",IF(BR6=0,"",(BR6/K6)))</f>
        <v>0</v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>
        <f>IF(K6=0,"",IF(CA6=0,"",(CA6/K6)))</f>
        <v>0</v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3</v>
      </c>
      <c r="CK6" s="230">
        <v>35200</v>
      </c>
      <c r="CL6" s="230">
        <v>31000</v>
      </c>
      <c r="CM6" s="230">
        <v>1200</v>
      </c>
      <c r="CN6" s="231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7" t="s">
        <v>245</v>
      </c>
      <c r="C7" s="347" t="s">
        <v>242</v>
      </c>
      <c r="D7" s="347" t="s">
        <v>243</v>
      </c>
      <c r="E7" s="175" t="s">
        <v>246</v>
      </c>
      <c r="F7" s="175" t="s">
        <v>220</v>
      </c>
      <c r="G7" s="340">
        <v>0</v>
      </c>
      <c r="H7" s="176">
        <v>0</v>
      </c>
      <c r="I7" s="176">
        <v>0</v>
      </c>
      <c r="J7" s="176">
        <v>0</v>
      </c>
      <c r="K7" s="177">
        <v>81</v>
      </c>
      <c r="L7" s="179" t="str">
        <f>IFERROR(K7/J7,"-")</f>
        <v>-</v>
      </c>
      <c r="M7" s="176">
        <v>0</v>
      </c>
      <c r="N7" s="176">
        <v>20</v>
      </c>
      <c r="O7" s="179">
        <f>IFERROR(M7/(K7),"-")</f>
        <v>0</v>
      </c>
      <c r="P7" s="180">
        <f>IFERROR(G7/SUM(K7:K7),"-")</f>
        <v>0</v>
      </c>
      <c r="Q7" s="181">
        <v>5</v>
      </c>
      <c r="R7" s="179">
        <f>IF(K7=0,"-",Q7/K7)</f>
        <v>0.061728395061728</v>
      </c>
      <c r="S7" s="345">
        <v>20000</v>
      </c>
      <c r="T7" s="346">
        <f>IFERROR(S7/K7,"-")</f>
        <v>246.91358024691</v>
      </c>
      <c r="U7" s="346">
        <f>IFERROR(S7/Q7,"-")</f>
        <v>4000</v>
      </c>
      <c r="V7" s="340">
        <f>SUM(S7:S7)-SUM(G7:G7)</f>
        <v>20000</v>
      </c>
      <c r="W7" s="183" t="str">
        <f>SUM(S7:S7)/SUM(G7:G7)</f>
        <v>0</v>
      </c>
      <c r="Y7" s="184">
        <v>12</v>
      </c>
      <c r="Z7" s="185">
        <f>IF(K7=0,"",IF(Y7=0,"",(Y7/K7)))</f>
        <v>0.14814814814815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39</v>
      </c>
      <c r="AI7" s="191">
        <f>IF(K7=0,"",IF(AH7=0,"",(AH7/K7)))</f>
        <v>0.48148148148148</v>
      </c>
      <c r="AJ7" s="190"/>
      <c r="AK7" s="192">
        <f>IFERROR(AJ7/AH7,"-")</f>
        <v>0</v>
      </c>
      <c r="AL7" s="193"/>
      <c r="AM7" s="194">
        <f>IFERROR(AL7/AH7,"-")</f>
        <v>0</v>
      </c>
      <c r="AN7" s="195"/>
      <c r="AO7" s="195"/>
      <c r="AP7" s="195"/>
      <c r="AQ7" s="196">
        <v>12</v>
      </c>
      <c r="AR7" s="197">
        <f>IF(K7=0,"",IF(AQ7=0,"",(AQ7/K7)))</f>
        <v>0.14814814814815</v>
      </c>
      <c r="AS7" s="196">
        <v>1</v>
      </c>
      <c r="AT7" s="198">
        <f>IFERROR(AS7/AQ7,"-")</f>
        <v>0.083333333333333</v>
      </c>
      <c r="AU7" s="199">
        <v>6000</v>
      </c>
      <c r="AV7" s="200">
        <f>IFERROR(AU7/AQ7,"-")</f>
        <v>500</v>
      </c>
      <c r="AW7" s="201"/>
      <c r="AX7" s="201">
        <v>1</v>
      </c>
      <c r="AY7" s="201"/>
      <c r="AZ7" s="202">
        <v>11</v>
      </c>
      <c r="BA7" s="203">
        <f>IF(K7=0,"",IF(AZ7=0,"",(AZ7/K7)))</f>
        <v>0.1358024691358</v>
      </c>
      <c r="BB7" s="202">
        <v>2</v>
      </c>
      <c r="BC7" s="204">
        <f>IFERROR(BB7/AZ7,"-")</f>
        <v>0.18181818181818</v>
      </c>
      <c r="BD7" s="205">
        <v>6000</v>
      </c>
      <c r="BE7" s="206">
        <f>IFERROR(BD7/AZ7,"-")</f>
        <v>545.45454545455</v>
      </c>
      <c r="BF7" s="207">
        <v>2</v>
      </c>
      <c r="BG7" s="207"/>
      <c r="BH7" s="207"/>
      <c r="BI7" s="208">
        <v>6</v>
      </c>
      <c r="BJ7" s="209">
        <f>IF(K7=0,"",IF(BI7=0,"",(BI7/K7)))</f>
        <v>0.074074074074074</v>
      </c>
      <c r="BK7" s="210">
        <v>2</v>
      </c>
      <c r="BL7" s="211">
        <f>IFERROR(BK7/BI7,"-")</f>
        <v>0.33333333333333</v>
      </c>
      <c r="BM7" s="212">
        <v>8000</v>
      </c>
      <c r="BN7" s="213">
        <f>IFERROR(BM7/BI7,"-")</f>
        <v>1333.3333333333</v>
      </c>
      <c r="BO7" s="214">
        <v>2</v>
      </c>
      <c r="BP7" s="214"/>
      <c r="BQ7" s="214"/>
      <c r="BR7" s="215">
        <v>1</v>
      </c>
      <c r="BS7" s="216">
        <f>IF(K7=0,"",IF(BR7=0,"",(BR7/K7)))</f>
        <v>0.012345679012346</v>
      </c>
      <c r="BT7" s="217"/>
      <c r="BU7" s="218">
        <f>IFERROR(BT7/BR7,"-")</f>
        <v>0</v>
      </c>
      <c r="BV7" s="219"/>
      <c r="BW7" s="220">
        <f>IFERROR(BV7/BR7,"-")</f>
        <v>0</v>
      </c>
      <c r="BX7" s="221"/>
      <c r="BY7" s="221"/>
      <c r="BZ7" s="221"/>
      <c r="CA7" s="222"/>
      <c r="CB7" s="223">
        <f>IF(K7=0,"",IF(CA7=0,"",(CA7/K7)))</f>
        <v>0</v>
      </c>
      <c r="CC7" s="224"/>
      <c r="CD7" s="225" t="str">
        <f>IFERROR(CC7/CA7,"-")</f>
        <v>-</v>
      </c>
      <c r="CE7" s="226"/>
      <c r="CF7" s="227" t="str">
        <f>IFERROR(CE7/CA7,"-")</f>
        <v>-</v>
      </c>
      <c r="CG7" s="228"/>
      <c r="CH7" s="228"/>
      <c r="CI7" s="228"/>
      <c r="CJ7" s="229">
        <v>5</v>
      </c>
      <c r="CK7" s="230">
        <v>20000</v>
      </c>
      <c r="CL7" s="230">
        <v>6000</v>
      </c>
      <c r="CM7" s="230">
        <v>3000</v>
      </c>
      <c r="CN7" s="231" t="str">
        <f>IF(AND(CL7=0,CM7=0),"",IF(AND(CL7&lt;=100000,CM7&lt;=100000),"",IF(CL7/CK7&gt;0.7,"男高",IF(CM7/CK7&gt;0.7,"女高",""))))</f>
        <v/>
      </c>
    </row>
    <row r="8" spans="1:94">
      <c r="A8" s="232"/>
      <c r="B8" s="151"/>
      <c r="C8" s="233"/>
      <c r="D8" s="234"/>
      <c r="E8" s="175"/>
      <c r="F8" s="175"/>
      <c r="G8" s="341"/>
      <c r="H8" s="235"/>
      <c r="I8" s="235"/>
      <c r="J8" s="176"/>
      <c r="K8" s="176"/>
      <c r="L8" s="236"/>
      <c r="M8" s="236"/>
      <c r="N8" s="176"/>
      <c r="O8" s="236"/>
      <c r="P8" s="182"/>
      <c r="Q8" s="182"/>
      <c r="R8" s="182"/>
      <c r="S8" s="345"/>
      <c r="T8" s="345"/>
      <c r="U8" s="345"/>
      <c r="V8" s="345"/>
      <c r="W8" s="236"/>
      <c r="X8" s="172"/>
      <c r="Y8" s="237"/>
      <c r="Z8" s="238"/>
      <c r="AA8" s="237"/>
      <c r="AB8" s="239"/>
      <c r="AC8" s="240"/>
      <c r="AD8" s="241"/>
      <c r="AE8" s="242"/>
      <c r="AF8" s="242"/>
      <c r="AG8" s="242"/>
      <c r="AH8" s="237"/>
      <c r="AI8" s="238"/>
      <c r="AJ8" s="237"/>
      <c r="AK8" s="239"/>
      <c r="AL8" s="240"/>
      <c r="AM8" s="241"/>
      <c r="AN8" s="242"/>
      <c r="AO8" s="242"/>
      <c r="AP8" s="242"/>
      <c r="AQ8" s="237"/>
      <c r="AR8" s="238"/>
      <c r="AS8" s="237"/>
      <c r="AT8" s="239"/>
      <c r="AU8" s="240"/>
      <c r="AV8" s="241"/>
      <c r="AW8" s="242"/>
      <c r="AX8" s="242"/>
      <c r="AY8" s="242"/>
      <c r="AZ8" s="237"/>
      <c r="BA8" s="238"/>
      <c r="BB8" s="237"/>
      <c r="BC8" s="239"/>
      <c r="BD8" s="240"/>
      <c r="BE8" s="241"/>
      <c r="BF8" s="242"/>
      <c r="BG8" s="242"/>
      <c r="BH8" s="242"/>
      <c r="BI8" s="173"/>
      <c r="BJ8" s="243"/>
      <c r="BK8" s="237"/>
      <c r="BL8" s="239"/>
      <c r="BM8" s="240"/>
      <c r="BN8" s="241"/>
      <c r="BO8" s="242"/>
      <c r="BP8" s="242"/>
      <c r="BQ8" s="242"/>
      <c r="BR8" s="173"/>
      <c r="BS8" s="243"/>
      <c r="BT8" s="237"/>
      <c r="BU8" s="239"/>
      <c r="BV8" s="240"/>
      <c r="BW8" s="241"/>
      <c r="BX8" s="242"/>
      <c r="BY8" s="242"/>
      <c r="BZ8" s="242"/>
      <c r="CA8" s="173"/>
      <c r="CB8" s="243"/>
      <c r="CC8" s="237"/>
      <c r="CD8" s="239"/>
      <c r="CE8" s="240"/>
      <c r="CF8" s="241"/>
      <c r="CG8" s="242"/>
      <c r="CH8" s="242"/>
      <c r="CI8" s="242"/>
      <c r="CJ8" s="244"/>
      <c r="CK8" s="240"/>
      <c r="CL8" s="240"/>
      <c r="CM8" s="240"/>
      <c r="CN8" s="245"/>
    </row>
    <row r="9" spans="1:94">
      <c r="A9" s="232"/>
      <c r="B9" s="246"/>
      <c r="C9" s="176"/>
      <c r="D9" s="176"/>
      <c r="E9" s="247"/>
      <c r="F9" s="248"/>
      <c r="G9" s="342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249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166">
        <f>Z10</f>
        <v/>
      </c>
      <c r="B10" s="250"/>
      <c r="C10" s="250"/>
      <c r="D10" s="250"/>
      <c r="E10" s="251" t="s">
        <v>247</v>
      </c>
      <c r="F10" s="251"/>
      <c r="G10" s="343">
        <f>SUM(G6:G9)</f>
        <v>0</v>
      </c>
      <c r="H10" s="250">
        <f>SUM(H6:H9)</f>
        <v>0</v>
      </c>
      <c r="I10" s="250">
        <f>SUM(I6:I9)</f>
        <v>0</v>
      </c>
      <c r="J10" s="250">
        <f>SUM(J6:J9)</f>
        <v>0</v>
      </c>
      <c r="K10" s="250">
        <f>SUM(K6:K9)</f>
        <v>100</v>
      </c>
      <c r="L10" s="252" t="str">
        <f>IFERROR(K10/J10,"-")</f>
        <v>-</v>
      </c>
      <c r="M10" s="253">
        <f>SUM(M6:M9)</f>
        <v>0</v>
      </c>
      <c r="N10" s="253">
        <f>SUM(N6:N9)</f>
        <v>29</v>
      </c>
      <c r="O10" s="252">
        <f>IFERROR(M10/K10,"-")</f>
        <v>0</v>
      </c>
      <c r="P10" s="254">
        <f>IFERROR(G10/K10,"-")</f>
        <v>0</v>
      </c>
      <c r="Q10" s="255">
        <f>SUM(Q6:Q9)</f>
        <v>8</v>
      </c>
      <c r="R10" s="252">
        <f>IFERROR(Q10/K10,"-")</f>
        <v>0.08</v>
      </c>
      <c r="S10" s="343">
        <f>SUM(S6:S9)</f>
        <v>55200</v>
      </c>
      <c r="T10" s="343">
        <f>IFERROR(S10/K10,"-")</f>
        <v>552</v>
      </c>
      <c r="U10" s="343">
        <f>IFERROR(S10/Q10,"-")</f>
        <v>6900</v>
      </c>
      <c r="V10" s="343">
        <f>S10-G10</f>
        <v>55200</v>
      </c>
      <c r="W10" s="256" t="str">
        <f>S10/G10</f>
        <v>0</v>
      </c>
      <c r="X10" s="257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index</vt:lpstr>
      <vt:lpstr>新聞</vt:lpstr>
      <vt:lpstr>雑誌</vt:lpstr>
      <vt:lpstr>DVD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