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WEB純広広告" sheetId="5" r:id="rId8"/>
    <sheet name="アフィリエイト" sheetId="6" r:id="rId9"/>
    <sheet name="リスティング" sheetId="7" r:id="rId10"/>
    <sheet name="アプリストア" sheetId="8" r:id="rId11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<sst xmlns="http://schemas.openxmlformats.org/spreadsheetml/2006/main" uniqueCount="343">
  <si>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</si>
  <si>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</si>
  <si>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</si>
  <si>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</si>
  <si>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</si>
  <si>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</si>
  <si>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</si>
  <si>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</si>
  <si>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</si>
  <si>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</si>
  <si>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</si>
  <si>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</si>
  <si>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</si>
  <si>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</si>
  <si>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</si>
  <si>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</si>
  <si>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</si>
  <si>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</si>
  <si>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</si>
  <si>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</si>
  <si>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</si>
  <si>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</si>
  <si>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</si>
  <si>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</si>
  <si>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</si>
  <si>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</si>
  <si>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WEB純広広告</t>
  </si>
  <si>
    <t>アフィリエイト</t>
  </si>
  <si>
    <t>リスティング</t>
  </si>
  <si>
    <t>アプリストア</t>
  </si>
  <si>
    <t>10月</t>
  </si>
  <si>
    <t>アイメール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</si>
  <si>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</si>
  <si>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</si>
  <si>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</si>
  <si>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</si>
  <si>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</si>
  <si>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</si>
  <si>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</si>
  <si>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</si>
  <si>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</si>
  <si>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</si>
  <si>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</si>
  <si>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</si>
  <si>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</si>
  <si>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</si>
  <si>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</si>
  <si>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</si>
  <si>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</si>
  <si>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</si>
  <si>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</si>
  <si>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</si>
  <si>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</si>
  <si>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</si>
  <si>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</si>
  <si>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</si>
  <si>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</si>
  <si>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</si>
  <si>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</si>
  <si>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</si>
  <si>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</si>
  <si>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</si>
  <si>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</si>
  <si>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</si>
  <si>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</si>
  <si>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</si>
  <si>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sms_w267</t>
  </si>
  <si>
    <t>雑誌版 SPA</t>
  </si>
  <si>
    <t>献身交際。キュートな四十路妻。</t>
  </si>
  <si>
    <t>i34</t>
  </si>
  <si>
    <t>スポニチ関東</t>
  </si>
  <si>
    <t>4C終面全5段</t>
  </si>
  <si>
    <t>10月19日(土)</t>
  </si>
  <si>
    <t>sms_w268</t>
  </si>
  <si>
    <t>スポニチ関西</t>
  </si>
  <si>
    <t>sms_w269</t>
  </si>
  <si>
    <t>スポニチ西部</t>
  </si>
  <si>
    <t>sms_w270</t>
  </si>
  <si>
    <t>スポニチ北海道</t>
  </si>
  <si>
    <t>smss1957</t>
  </si>
  <si>
    <t>(空電共通)</t>
  </si>
  <si>
    <t>空電</t>
  </si>
  <si>
    <t>空電(共通)</t>
  </si>
  <si>
    <t>sms_w271</t>
  </si>
  <si>
    <t>右女３</t>
  </si>
  <si>
    <t>サンスポ関西</t>
  </si>
  <si>
    <t>10月14日(月)</t>
  </si>
  <si>
    <t>smss1958</t>
  </si>
  <si>
    <t>sms_w272</t>
  </si>
  <si>
    <t>黒：右女３</t>
  </si>
  <si>
    <t>GOGO(i31)</t>
  </si>
  <si>
    <t>サンスポ関東</t>
  </si>
  <si>
    <t>全5段</t>
  </si>
  <si>
    <t>smss1959</t>
  </si>
  <si>
    <t>sms_w273</t>
  </si>
  <si>
    <t>記事風版</t>
  </si>
  <si>
    <t>(新txt)男の夢をかなえます 超美熟女から逆指名</t>
  </si>
  <si>
    <t>10月26日(土)</t>
  </si>
  <si>
    <t>smss1960</t>
  </si>
  <si>
    <t>sms_w274</t>
  </si>
  <si>
    <t>もう５０代の熟女だけど・・・</t>
  </si>
  <si>
    <t>半2段つかみ10段保証</t>
  </si>
  <si>
    <t>10段保証</t>
  </si>
  <si>
    <t>smss1961</t>
  </si>
  <si>
    <t>sms_w275</t>
  </si>
  <si>
    <t>①もう５０代の熟女だけど・・・</t>
  </si>
  <si>
    <t>ニッカン関西</t>
  </si>
  <si>
    <t>1～10日</t>
  </si>
  <si>
    <t>sms_w276</t>
  </si>
  <si>
    <t>②献身交際。キュートな四十路妻。</t>
  </si>
  <si>
    <t>11～20日</t>
  </si>
  <si>
    <t>sms_w277</t>
  </si>
  <si>
    <t>③求む！５０歳以上の女性と…</t>
  </si>
  <si>
    <t>21～31日</t>
  </si>
  <si>
    <t>smss1962</t>
  </si>
  <si>
    <t>sms_w278</t>
  </si>
  <si>
    <t>東スポ 8回セット</t>
  </si>
  <si>
    <t>半2段金土</t>
  </si>
  <si>
    <t>10/1～</t>
  </si>
  <si>
    <t>sms_w279</t>
  </si>
  <si>
    <t>sms_w280</t>
  </si>
  <si>
    <t>smss1963</t>
  </si>
  <si>
    <t>sms_w281</t>
  </si>
  <si>
    <t>★デリヘル版2</t>
  </si>
  <si>
    <t>40代以上限定。40代50代60代 中年女性が多いサイト</t>
  </si>
  <si>
    <t>10月10日(木)</t>
  </si>
  <si>
    <t>smss1964</t>
  </si>
  <si>
    <t>sms_w282</t>
  </si>
  <si>
    <t>smss1965</t>
  </si>
  <si>
    <t>sms_w283</t>
  </si>
  <si>
    <t>出会いの大御所〇〇に危機！サービス史上最大の男性不足</t>
  </si>
  <si>
    <t>10月28日(月)</t>
  </si>
  <si>
    <t>smss1966</t>
  </si>
  <si>
    <t>sms_w284</t>
  </si>
  <si>
    <t>10月25日(金)</t>
  </si>
  <si>
    <t>smss1967</t>
  </si>
  <si>
    <t>sms_w285</t>
  </si>
  <si>
    <t>smss1968</t>
  </si>
  <si>
    <t>sms_w286</t>
  </si>
  <si>
    <t>スポーツ報知関東</t>
  </si>
  <si>
    <t>終面全5段</t>
  </si>
  <si>
    <t>10月05日(土)</t>
  </si>
  <si>
    <t>smss1969</t>
  </si>
  <si>
    <t>sms_w287</t>
  </si>
  <si>
    <t>10月12日(土)</t>
  </si>
  <si>
    <t>smss1970</t>
  </si>
  <si>
    <t>sms_w288</t>
  </si>
  <si>
    <t>10月20日(日)</t>
  </si>
  <si>
    <t>smss1971</t>
  </si>
  <si>
    <t>sms_w289</t>
  </si>
  <si>
    <t>デイリースポーツ関西</t>
  </si>
  <si>
    <t>smss1972</t>
  </si>
  <si>
    <t>sms_w290</t>
  </si>
  <si>
    <t>smss1973</t>
  </si>
  <si>
    <t>sms_w291</t>
  </si>
  <si>
    <t>smss1974</t>
  </si>
  <si>
    <t>sms_w292</t>
  </si>
  <si>
    <t>10月13日(日)</t>
  </si>
  <si>
    <t>smss1975</t>
  </si>
  <si>
    <t>sms_w293</t>
  </si>
  <si>
    <t>九スポ</t>
  </si>
  <si>
    <t>smss1976</t>
  </si>
  <si>
    <t>sms_w294</t>
  </si>
  <si>
    <t>smss1977</t>
  </si>
  <si>
    <t>sms_w295</t>
  </si>
  <si>
    <t>４コマ漫画版</t>
  </si>
  <si>
    <t>4C半5段</t>
  </si>
  <si>
    <t>smss1978</t>
  </si>
  <si>
    <t>sms_w296</t>
  </si>
  <si>
    <t>10月04日(金)</t>
  </si>
  <si>
    <t>smss1979</t>
  </si>
  <si>
    <t>sms_w297</t>
  </si>
  <si>
    <t>10月11日(金)</t>
  </si>
  <si>
    <t>smss1980</t>
  </si>
  <si>
    <t>sms_w298</t>
  </si>
  <si>
    <t>smss1981</t>
  </si>
  <si>
    <t>sms_w299</t>
  </si>
  <si>
    <t>スポーツ報知関東 1回目</t>
  </si>
  <si>
    <t>4C終面雑報</t>
  </si>
  <si>
    <t>10月02日(水)</t>
  </si>
  <si>
    <t>smss1982</t>
  </si>
  <si>
    <t>sms_w300</t>
  </si>
  <si>
    <t>スポーツ報知関東 2回目</t>
  </si>
  <si>
    <t>10月07日(月)</t>
  </si>
  <si>
    <t>smss1983</t>
  </si>
  <si>
    <t>sms_w301</t>
  </si>
  <si>
    <t>スポーツ報知関西</t>
  </si>
  <si>
    <t>4C全面</t>
  </si>
  <si>
    <t>smss1984</t>
  </si>
  <si>
    <t>sms_w302</t>
  </si>
  <si>
    <t>東スポ・大スポ・中京スポ・九スポ</t>
  </si>
  <si>
    <t>記事枠</t>
  </si>
  <si>
    <t>10月24日(木)</t>
  </si>
  <si>
    <t>smss1985</t>
  </si>
  <si>
    <t>sms_w303</t>
  </si>
  <si>
    <t>中京スポーツ</t>
  </si>
  <si>
    <t>smss1986</t>
  </si>
  <si>
    <t>sms_w304</t>
  </si>
  <si>
    <t>10月18日(金)</t>
  </si>
  <si>
    <t>smss1987</t>
  </si>
  <si>
    <t>sms_w261</t>
  </si>
  <si>
    <t>求む！50歳以上の女性と</t>
  </si>
  <si>
    <t>smss1932</t>
  </si>
  <si>
    <t>新聞 TOTAL</t>
  </si>
  <si>
    <t>●雑誌 広告</t>
  </si>
  <si>
    <t>sms_w265</t>
  </si>
  <si>
    <t>リイド社</t>
  </si>
  <si>
    <t>コミック乱TWINS</t>
  </si>
  <si>
    <t>1C2P</t>
  </si>
  <si>
    <t>smss1955</t>
  </si>
  <si>
    <t>sms_w266</t>
  </si>
  <si>
    <t>徳間書店</t>
  </si>
  <si>
    <t>新50代</t>
  </si>
  <si>
    <t>アサヒ芸能</t>
  </si>
  <si>
    <t>4C1P</t>
  </si>
  <si>
    <t>10月15日(火)</t>
  </si>
  <si>
    <t>smss1956</t>
  </si>
  <si>
    <t>sms_a947</t>
  </si>
  <si>
    <t>コアマガジン</t>
  </si>
  <si>
    <t>2P_対談風原稿_アイ</t>
  </si>
  <si>
    <t>実話BUNKA超タブー</t>
  </si>
  <si>
    <t>4C2P</t>
  </si>
  <si>
    <t>10月01日(火)</t>
  </si>
  <si>
    <t>smss1947</t>
  </si>
  <si>
    <t>sms_a949</t>
  </si>
  <si>
    <t>大洋図書</t>
  </si>
  <si>
    <t>5P_着エロ画像メイン(加藤あやの)</t>
  </si>
  <si>
    <t>実話ナックルズ　ウルトラ</t>
  </si>
  <si>
    <t>1C5P</t>
  </si>
  <si>
    <t>smss1949</t>
  </si>
  <si>
    <t>sms_a951</t>
  </si>
  <si>
    <t>1P記事_求む！中高年男性版_アイ</t>
  </si>
  <si>
    <t>実話BUNKAタブー</t>
  </si>
  <si>
    <t>表4　4C1P</t>
  </si>
  <si>
    <t>10月16日(水)</t>
  </si>
  <si>
    <t>smss1951</t>
  </si>
  <si>
    <t>sms_a952</t>
  </si>
  <si>
    <t>日本ジャーナル出版</t>
  </si>
  <si>
    <t>週刊実話増刊「実話ザ・タブー」</t>
  </si>
  <si>
    <t>表4</t>
  </si>
  <si>
    <t>10月23日(水)</t>
  </si>
  <si>
    <t>smss1952</t>
  </si>
  <si>
    <t>sms_a953</t>
  </si>
  <si>
    <t>臨時増刊　ラヴァーズ</t>
  </si>
  <si>
    <t>smss1953</t>
  </si>
  <si>
    <t>sms_a954</t>
  </si>
  <si>
    <t>1C2P記事風_肉食女子</t>
  </si>
  <si>
    <t>劇画ラヴァーズ</t>
  </si>
  <si>
    <t>smss1954</t>
  </si>
  <si>
    <t>雑誌 TOTAL</t>
  </si>
  <si>
    <t>●DVD 広告</t>
  </si>
  <si>
    <t>sms_a937</t>
  </si>
  <si>
    <t>インフォメディア</t>
  </si>
  <si>
    <t>DVD漫画まさお</t>
  </si>
  <si>
    <t>A4判、書店売、1250円、4c32P、2万部</t>
  </si>
  <si>
    <t>mv20i</t>
  </si>
  <si>
    <t>即ズボ絶頂!!またがり艶熟婦人</t>
  </si>
  <si>
    <t>DVD袋裏1C+コンテンツ枠</t>
  </si>
  <si>
    <t>smss1936</t>
  </si>
  <si>
    <t>sms_a938</t>
  </si>
  <si>
    <t>一水社</t>
  </si>
  <si>
    <t>DVD4コマ</t>
  </si>
  <si>
    <t>A4判、書店売、1963円、4c32P</t>
  </si>
  <si>
    <t>しろうと美人妻中出し地下DVD18時間　焦らせて膣内射精</t>
  </si>
  <si>
    <t>DVD貼付面4C1/2P</t>
  </si>
  <si>
    <t>smss1937</t>
  </si>
  <si>
    <t>sms_a939</t>
  </si>
  <si>
    <t>メディアックス</t>
  </si>
  <si>
    <t>A4判、書店売、2500円、4c32P</t>
  </si>
  <si>
    <t>しろうと美人妻最新地下DVD27時間　性器痙攣絶頂</t>
  </si>
  <si>
    <t>smss1938</t>
  </si>
  <si>
    <t>sms_a948</t>
  </si>
  <si>
    <t>若生出版</t>
  </si>
  <si>
    <t>A4判、書店売</t>
  </si>
  <si>
    <t>絶対美人secretベスト</t>
  </si>
  <si>
    <t>DVD袋表4C</t>
  </si>
  <si>
    <t>smss1948</t>
  </si>
  <si>
    <t>sms_a942</t>
  </si>
  <si>
    <t>レイニシアリゼ</t>
  </si>
  <si>
    <t>SMネット</t>
  </si>
  <si>
    <t>DVD貼付面4C1/3P</t>
  </si>
  <si>
    <t>smss1942</t>
  </si>
  <si>
    <t>sms_a943</t>
  </si>
  <si>
    <t>A4判、書店売、2454円、4c32P</t>
  </si>
  <si>
    <t>しろうと美人妻最新地下DVD27時間　貞淑妻の生ハメ情事</t>
  </si>
  <si>
    <t>smss1943</t>
  </si>
  <si>
    <t>sms_a944</t>
  </si>
  <si>
    <t>B5判、書店売、1250円、4c32P、2万部</t>
  </si>
  <si>
    <t>性感治療と性交クリニック!</t>
  </si>
  <si>
    <t>smss1944</t>
  </si>
  <si>
    <t>sms_a950</t>
  </si>
  <si>
    <t>A4判、書店売、2553円、4c32P、1万部</t>
  </si>
  <si>
    <t>80人16時間流出DVD　しろうと少女中出し！</t>
  </si>
  <si>
    <t>smss1950</t>
  </si>
  <si>
    <t>sms_a945</t>
  </si>
  <si>
    <t>書店売</t>
  </si>
  <si>
    <t>ゲッチュ</t>
  </si>
  <si>
    <t>DVD袋表4C+コンテンツ枠</t>
  </si>
  <si>
    <t>smss1945</t>
  </si>
  <si>
    <t>sms_a946</t>
  </si>
  <si>
    <t>A4判、書店売、1650円、4c32P</t>
  </si>
  <si>
    <t>しろうと美人妻中出し新作地下DVD9時間　中出しの快楽に理性を</t>
  </si>
  <si>
    <t>smss1946</t>
  </si>
  <si>
    <t>DVD TOTAL</t>
  </si>
  <si>
    <t>●WEB純広広告 広告</t>
  </si>
  <si>
    <t>sms_w305</t>
  </si>
  <si>
    <t>九州風俗サイト</t>
  </si>
  <si>
    <t>WEB純広広告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</si>
  <si>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</si>
  <si>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</si>
  <si>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</si>
  <si>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</si>
  <si>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</si>
  <si>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</si>
  <si>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</si>
  <si>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</si>
  <si>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10/1～10/31</t>
  </si>
  <si>
    <t>dsn291</t>
  </si>
  <si>
    <t>MB</t>
  </si>
  <si>
    <t>ドコモ公式SEO</t>
  </si>
  <si>
    <t>frk005</t>
  </si>
  <si>
    <t>frk007</t>
  </si>
  <si>
    <t>KY-LINE＠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</si>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</sst>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71</v>
      </c>
      <c r="D6" s="330">
        <v>6624000</v>
      </c>
      <c r="E6" s="79">
        <v>0</v>
      </c>
      <c r="F6" s="79">
        <v>0</v>
      </c>
      <c r="G6" s="79">
        <v>3137</v>
      </c>
      <c r="H6" s="89">
        <v>399</v>
      </c>
      <c r="I6" s="90">
        <v>1</v>
      </c>
      <c r="J6" s="143">
        <f>H6+I6</f>
        <v>400</v>
      </c>
      <c r="K6" s="80">
        <f>IFERROR(J6/G6,"-")</f>
        <v>0.12751036021677</v>
      </c>
      <c r="L6" s="79">
        <v>36</v>
      </c>
      <c r="M6" s="79">
        <v>88</v>
      </c>
      <c r="N6" s="80">
        <f>IFERROR(L6/J6,"-")</f>
        <v>0.09</v>
      </c>
      <c r="O6" s="81">
        <f>IFERROR(D6/J6,"-")</f>
        <v>16560</v>
      </c>
      <c r="P6" s="82">
        <v>86</v>
      </c>
      <c r="Q6" s="80">
        <f>IFERROR(P6/J6,"-")</f>
        <v>0.215</v>
      </c>
      <c r="R6" s="335">
        <v>5689900</v>
      </c>
      <c r="S6" s="336">
        <f>IFERROR(R6/J6,"-")</f>
        <v>14224.75</v>
      </c>
      <c r="T6" s="336">
        <f>IFERROR(R6/P6,"-")</f>
        <v>66161.627906977</v>
      </c>
      <c r="U6" s="330">
        <f>IFERROR(R6-D6,"-")</f>
        <v>-934100</v>
      </c>
      <c r="V6" s="83">
        <f>R6/D6</f>
        <v>0.85898248792271</v>
      </c>
      <c r="W6" s="77"/>
      <c r="X6" s="142"/>
    </row>
    <row r="7" spans="1:24">
      <c r="A7" s="78"/>
      <c r="B7" s="84" t="s">
        <v>24</v>
      </c>
      <c r="C7" s="84">
        <v>16</v>
      </c>
      <c r="D7" s="330">
        <v>1062000</v>
      </c>
      <c r="E7" s="79">
        <v>0</v>
      </c>
      <c r="F7" s="79">
        <v>0</v>
      </c>
      <c r="G7" s="79">
        <v>714</v>
      </c>
      <c r="H7" s="89">
        <v>149</v>
      </c>
      <c r="I7" s="90">
        <v>1</v>
      </c>
      <c r="J7" s="143">
        <f>H7+I7</f>
        <v>150</v>
      </c>
      <c r="K7" s="80">
        <f>IFERROR(J7/G7,"-")</f>
        <v>0.21008403361345</v>
      </c>
      <c r="L7" s="79">
        <v>10</v>
      </c>
      <c r="M7" s="79">
        <v>34</v>
      </c>
      <c r="N7" s="80">
        <f>IFERROR(L7/J7,"-")</f>
        <v>0.066666666666667</v>
      </c>
      <c r="O7" s="81">
        <f>IFERROR(D7/J7,"-")</f>
        <v>7080</v>
      </c>
      <c r="P7" s="82">
        <v>22</v>
      </c>
      <c r="Q7" s="80">
        <f>IFERROR(P7/J7,"-")</f>
        <v>0.14666666666667</v>
      </c>
      <c r="R7" s="335">
        <v>2153000</v>
      </c>
      <c r="S7" s="336">
        <f>IFERROR(R7/J7,"-")</f>
        <v>14353.333333333</v>
      </c>
      <c r="T7" s="336">
        <f>IFERROR(R7/P7,"-")</f>
        <v>97863.636363636</v>
      </c>
      <c r="U7" s="330">
        <f>IFERROR(R7-D7,"-")</f>
        <v>1091000</v>
      </c>
      <c r="V7" s="83">
        <f>R7/D7</f>
        <v>2.0273069679849</v>
      </c>
      <c r="W7" s="77"/>
      <c r="X7" s="142"/>
    </row>
    <row r="8" spans="1:24">
      <c r="A8" s="78"/>
      <c r="B8" s="84" t="s">
        <v>25</v>
      </c>
      <c r="C8" s="84">
        <v>20</v>
      </c>
      <c r="D8" s="330">
        <v>780000</v>
      </c>
      <c r="E8" s="79">
        <v>0</v>
      </c>
      <c r="F8" s="79">
        <v>0</v>
      </c>
      <c r="G8" s="79">
        <v>1189</v>
      </c>
      <c r="H8" s="89">
        <v>582</v>
      </c>
      <c r="I8" s="90">
        <v>10</v>
      </c>
      <c r="J8" s="143">
        <f>H8+I8</f>
        <v>592</v>
      </c>
      <c r="K8" s="80">
        <f>IFERROR(J8/G8,"-")</f>
        <v>0.49789739276703</v>
      </c>
      <c r="L8" s="79">
        <v>81</v>
      </c>
      <c r="M8" s="79">
        <v>93</v>
      </c>
      <c r="N8" s="80">
        <f>IFERROR(L8/J8,"-")</f>
        <v>0.13682432432432</v>
      </c>
      <c r="O8" s="81">
        <f>IFERROR(D8/J8,"-")</f>
        <v>1317.5675675676</v>
      </c>
      <c r="P8" s="82">
        <v>19</v>
      </c>
      <c r="Q8" s="80">
        <f>IFERROR(P8/J8,"-")</f>
        <v>0.032094594594595</v>
      </c>
      <c r="R8" s="335">
        <v>2070960</v>
      </c>
      <c r="S8" s="336">
        <f>IFERROR(R8/J8,"-")</f>
        <v>3498.2432432432</v>
      </c>
      <c r="T8" s="336">
        <f>IFERROR(R8/P8,"-")</f>
        <v>108997.89473684</v>
      </c>
      <c r="U8" s="330">
        <f>IFERROR(R8-D8,"-")</f>
        <v>1290960</v>
      </c>
      <c r="V8" s="83">
        <f>R8/D8</f>
        <v>2.6550769230769</v>
      </c>
      <c r="W8" s="77"/>
      <c r="X8" s="142"/>
    </row>
    <row r="9" spans="1:24">
      <c r="A9" s="78"/>
      <c r="B9" s="84" t="s">
        <v>26</v>
      </c>
      <c r="C9" s="84">
        <v>1</v>
      </c>
      <c r="D9" s="330">
        <v>36000</v>
      </c>
      <c r="E9" s="79">
        <v>0</v>
      </c>
      <c r="F9" s="79">
        <v>0</v>
      </c>
      <c r="G9" s="79">
        <v>258</v>
      </c>
      <c r="H9" s="89">
        <v>1</v>
      </c>
      <c r="I9" s="90">
        <v>0</v>
      </c>
      <c r="J9" s="143">
        <f>H9+I9</f>
        <v>1</v>
      </c>
      <c r="K9" s="80">
        <f>IFERROR(J9/G9,"-")</f>
        <v>0.0038759689922481</v>
      </c>
      <c r="L9" s="79">
        <v>0</v>
      </c>
      <c r="M9" s="79">
        <v>0</v>
      </c>
      <c r="N9" s="80">
        <f>IFERROR(L9/J9,"-")</f>
        <v>0</v>
      </c>
      <c r="O9" s="81">
        <f>IFERROR(D9/J9,"-")</f>
        <v>36000</v>
      </c>
      <c r="P9" s="82">
        <v>0</v>
      </c>
      <c r="Q9" s="80">
        <f>IFERROR(P9/J9,"-")</f>
        <v>0</v>
      </c>
      <c r="R9" s="335">
        <v>0</v>
      </c>
      <c r="S9" s="336">
        <f>IFERROR(R9/J9,"-")</f>
        <v>0</v>
      </c>
      <c r="T9" s="336" t="str">
        <f>IFERROR(R9/P9,"-")</f>
        <v>-</v>
      </c>
      <c r="U9" s="330">
        <f>IFERROR(R9-D9,"-")</f>
        <v>-36000</v>
      </c>
      <c r="V9" s="83">
        <f>R9/D9</f>
        <v>0</v>
      </c>
      <c r="W9" s="77"/>
      <c r="X9" s="142"/>
    </row>
    <row r="10" spans="1:24">
      <c r="A10" s="78"/>
      <c r="B10" s="84" t="s">
        <v>27</v>
      </c>
      <c r="C10" s="84">
        <v>5</v>
      </c>
      <c r="D10" s="330">
        <v>43600</v>
      </c>
      <c r="E10" s="79">
        <v>0</v>
      </c>
      <c r="F10" s="79">
        <v>0</v>
      </c>
      <c r="G10" s="79">
        <v>1236</v>
      </c>
      <c r="H10" s="89">
        <v>38</v>
      </c>
      <c r="I10" s="90">
        <v>3</v>
      </c>
      <c r="J10" s="143">
        <f>H10+I10</f>
        <v>41</v>
      </c>
      <c r="K10" s="80">
        <f>IFERROR(J10/G10,"-")</f>
        <v>0.033171521035599</v>
      </c>
      <c r="L10" s="79">
        <v>0</v>
      </c>
      <c r="M10" s="79">
        <v>14</v>
      </c>
      <c r="N10" s="80">
        <f>IFERROR(L10/J10,"-")</f>
        <v>0</v>
      </c>
      <c r="O10" s="81">
        <f>IFERROR(D10/J10,"-")</f>
        <v>1063.4146341463</v>
      </c>
      <c r="P10" s="82">
        <v>2</v>
      </c>
      <c r="Q10" s="80">
        <f>IFERROR(P10/J10,"-")</f>
        <v>0.048780487804878</v>
      </c>
      <c r="R10" s="335">
        <v>71000</v>
      </c>
      <c r="S10" s="336">
        <f>IFERROR(R10/J10,"-")</f>
        <v>1731.7073170732</v>
      </c>
      <c r="T10" s="336">
        <f>IFERROR(R10/P10,"-")</f>
        <v>35500</v>
      </c>
      <c r="U10" s="330">
        <f>IFERROR(R10-D10,"-")</f>
        <v>27400</v>
      </c>
      <c r="V10" s="83">
        <f>R10/D10</f>
        <v>1.6284403669725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1018898</v>
      </c>
      <c r="H11" s="89">
        <v>4603</v>
      </c>
      <c r="I11" s="90">
        <v>96</v>
      </c>
      <c r="J11" s="143">
        <f>H11+I11</f>
        <v>4699</v>
      </c>
      <c r="K11" s="80">
        <f>IFERROR(J11/G11,"-")</f>
        <v>0.0046118453466392</v>
      </c>
      <c r="L11" s="79">
        <v>138</v>
      </c>
      <c r="M11" s="79">
        <v>1704</v>
      </c>
      <c r="N11" s="80">
        <f>IFERROR(L11/J11,"-")</f>
        <v>0.029367950627793</v>
      </c>
      <c r="O11" s="81">
        <f>IFERROR(D11/J11,"-")</f>
        <v>0</v>
      </c>
      <c r="P11" s="82">
        <v>536</v>
      </c>
      <c r="Q11" s="80">
        <f>IFERROR(P11/J11,"-")</f>
        <v>0.11406682272824</v>
      </c>
      <c r="R11" s="335">
        <v>23501120</v>
      </c>
      <c r="S11" s="336">
        <f>IFERROR(R11/J11,"-")</f>
        <v>5001.302404767</v>
      </c>
      <c r="T11" s="336">
        <f>IFERROR(R11/P11,"-")</f>
        <v>43845.373134328</v>
      </c>
      <c r="U11" s="330">
        <f>IFERROR(R11-D11,"-")</f>
        <v>23501120</v>
      </c>
      <c r="V11" s="83" t="str">
        <f>R11/D11</f>
        <v>0</v>
      </c>
      <c r="W11" s="77"/>
      <c r="X11" s="142"/>
    </row>
    <row r="12" spans="1:24">
      <c r="A12" s="78"/>
      <c r="B12" s="84" t="s">
        <v>29</v>
      </c>
      <c r="C12" s="84">
        <v>2</v>
      </c>
      <c r="D12" s="330">
        <v>0</v>
      </c>
      <c r="E12" s="79">
        <v>0</v>
      </c>
      <c r="F12" s="79">
        <v>0</v>
      </c>
      <c r="G12" s="79">
        <v>0</v>
      </c>
      <c r="H12" s="89">
        <v>67</v>
      </c>
      <c r="I12" s="90">
        <v>15</v>
      </c>
      <c r="J12" s="143">
        <f>H12+I12</f>
        <v>82</v>
      </c>
      <c r="K12" s="80" t="str">
        <f>IFERROR(J12/G12,"-")</f>
        <v>-</v>
      </c>
      <c r="L12" s="79">
        <v>0</v>
      </c>
      <c r="M12" s="79">
        <v>24</v>
      </c>
      <c r="N12" s="80">
        <f>IFERROR(L12/J12,"-")</f>
        <v>0</v>
      </c>
      <c r="O12" s="81">
        <f>IFERROR(D12/J12,"-")</f>
        <v>0</v>
      </c>
      <c r="P12" s="82">
        <v>2</v>
      </c>
      <c r="Q12" s="80">
        <f>IFERROR(P12/J12,"-")</f>
        <v>0.024390243902439</v>
      </c>
      <c r="R12" s="335">
        <v>8000</v>
      </c>
      <c r="S12" s="336">
        <f>IFERROR(R12/J12,"-")</f>
        <v>97.560975609756</v>
      </c>
      <c r="T12" s="336">
        <f>IFERROR(R12/P12,"-")</f>
        <v>4000</v>
      </c>
      <c r="U12" s="330">
        <f>IFERROR(R12-D12,"-")</f>
        <v>8000</v>
      </c>
      <c r="V12" s="83" t="str">
        <f>R12/D12</f>
        <v>0</v>
      </c>
      <c r="W12" s="77"/>
      <c r="X12" s="142"/>
    </row>
    <row r="13" spans="1:24">
      <c r="A13" s="30"/>
      <c r="B13" s="85"/>
      <c r="C13" s="85"/>
      <c r="D13" s="331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30"/>
      <c r="B14" s="37"/>
      <c r="C14" s="37"/>
      <c r="D14" s="332"/>
      <c r="E14" s="34"/>
      <c r="F14" s="34"/>
      <c r="G14" s="31"/>
      <c r="H14" s="31"/>
      <c r="I14" s="31"/>
      <c r="J14" s="31"/>
      <c r="K14" s="33"/>
      <c r="L14" s="33"/>
      <c r="M14" s="31"/>
      <c r="N14" s="33"/>
      <c r="O14" s="25"/>
      <c r="P14" s="25"/>
      <c r="Q14" s="25"/>
      <c r="R14" s="337"/>
      <c r="S14" s="337"/>
      <c r="T14" s="337"/>
      <c r="U14" s="337"/>
      <c r="V14" s="33"/>
      <c r="W14" s="59"/>
      <c r="X14" s="142"/>
    </row>
    <row r="15" spans="1:24">
      <c r="A15" s="19"/>
      <c r="B15" s="41"/>
      <c r="C15" s="41"/>
      <c r="D15" s="333">
        <f>SUM(D6:D13)</f>
        <v>8545600</v>
      </c>
      <c r="E15" s="41">
        <f>SUM(E6:E13)</f>
        <v>0</v>
      </c>
      <c r="F15" s="41">
        <f>SUM(F6:F13)</f>
        <v>0</v>
      </c>
      <c r="G15" s="41">
        <f>SUM(G6:G13)</f>
        <v>1025432</v>
      </c>
      <c r="H15" s="41">
        <f>SUM(H6:H13)</f>
        <v>5839</v>
      </c>
      <c r="I15" s="41">
        <f>SUM(I6:I13)</f>
        <v>126</v>
      </c>
      <c r="J15" s="41">
        <f>SUM(J6:J13)</f>
        <v>5965</v>
      </c>
      <c r="K15" s="42">
        <f>IFERROR(J15/G15,"-")</f>
        <v>0.0058170605169334</v>
      </c>
      <c r="L15" s="76">
        <f>SUM(L6:L13)</f>
        <v>265</v>
      </c>
      <c r="M15" s="76">
        <f>SUM(M6:M13)</f>
        <v>1957</v>
      </c>
      <c r="N15" s="42">
        <f>IFERROR(L15/J15,"-")</f>
        <v>0.044425817267393</v>
      </c>
      <c r="O15" s="43">
        <f>IFERROR(D15/J15,"-")</f>
        <v>1432.6236378877</v>
      </c>
      <c r="P15" s="44">
        <f>SUM(P6:P13)</f>
        <v>667</v>
      </c>
      <c r="Q15" s="42">
        <f>IFERROR(P15/J15,"-")</f>
        <v>0.11181894383906</v>
      </c>
      <c r="R15" s="333">
        <f>SUM(R6:R13)</f>
        <v>33493980</v>
      </c>
      <c r="S15" s="333">
        <f>IFERROR(R15/J15,"-")</f>
        <v>5615.0846605197</v>
      </c>
      <c r="T15" s="333">
        <f>IFERROR(P15/P15,"-")</f>
        <v>1</v>
      </c>
      <c r="U15" s="333">
        <f>SUM(U6:U13)</f>
        <v>24948380</v>
      </c>
      <c r="V15" s="45">
        <f>IFERROR(R15/D15,"-")</f>
        <v>3.919441583973</v>
      </c>
      <c r="W15" s="58"/>
      <c r="X15" s="142"/>
    </row>
    <row r="16" spans="1:24">
      <c r="X16" s="142"/>
    </row>
    <row r="17" spans="1:24">
      <c r="X17" s="142"/>
    </row>
    <row r="18" spans="1:24">
      <c r="X18" s="142"/>
    </row>
    <row r="19" spans="1:24">
      <c r="X19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38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0.31428571428571</v>
      </c>
      <c r="B6" s="347" t="s">
        <v>66</v>
      </c>
      <c r="C6" s="347"/>
      <c r="D6" s="347" t="s">
        <v>67</v>
      </c>
      <c r="E6" s="347" t="s">
        <v>68</v>
      </c>
      <c r="F6" s="347" t="s">
        <v>69</v>
      </c>
      <c r="G6" s="88" t="s">
        <v>70</v>
      </c>
      <c r="H6" s="88" t="s">
        <v>71</v>
      </c>
      <c r="I6" s="348" t="s">
        <v>72</v>
      </c>
      <c r="J6" s="330">
        <v>840000</v>
      </c>
      <c r="K6" s="79">
        <v>0</v>
      </c>
      <c r="L6" s="79">
        <v>0</v>
      </c>
      <c r="M6" s="79">
        <v>181</v>
      </c>
      <c r="N6" s="89">
        <v>18</v>
      </c>
      <c r="O6" s="90">
        <v>0</v>
      </c>
      <c r="P6" s="91">
        <f>N6+O6</f>
        <v>18</v>
      </c>
      <c r="Q6" s="80">
        <f>IFERROR(P6/M6,"-")</f>
        <v>0.099447513812155</v>
      </c>
      <c r="R6" s="79">
        <v>0</v>
      </c>
      <c r="S6" s="79">
        <v>4</v>
      </c>
      <c r="T6" s="80">
        <f>IFERROR(R6/(P6),"-")</f>
        <v>0</v>
      </c>
      <c r="U6" s="336">
        <f>IFERROR(J6/SUM(N6:O10),"-")</f>
        <v>13333.333333333</v>
      </c>
      <c r="V6" s="82">
        <v>4</v>
      </c>
      <c r="W6" s="80">
        <f>IF(P6=0,"-",V6/P6)</f>
        <v>0.22222222222222</v>
      </c>
      <c r="X6" s="335">
        <v>124000</v>
      </c>
      <c r="Y6" s="336">
        <f>IFERROR(X6/P6,"-")</f>
        <v>6888.8888888889</v>
      </c>
      <c r="Z6" s="336">
        <f>IFERROR(X6/V6,"-")</f>
        <v>31000</v>
      </c>
      <c r="AA6" s="330">
        <f>SUM(X6:X10)-SUM(J6:J10)</f>
        <v>-576000</v>
      </c>
      <c r="AB6" s="83">
        <f>SUM(X6:X10)/SUM(J6:J10)</f>
        <v>0.31428571428571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0.055555555555556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0.055555555555556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6</v>
      </c>
      <c r="BF6" s="111">
        <f>IF(P6=0,"",IF(BE6=0,"",(BE6/P6)))</f>
        <v>0.33333333333333</v>
      </c>
      <c r="BG6" s="110">
        <v>1</v>
      </c>
      <c r="BH6" s="112">
        <f>IFERROR(BG6/BE6,"-")</f>
        <v>0.16666666666667</v>
      </c>
      <c r="BI6" s="113">
        <v>6000</v>
      </c>
      <c r="BJ6" s="114">
        <f>IFERROR(BI6/BE6,"-")</f>
        <v>1000</v>
      </c>
      <c r="BK6" s="115"/>
      <c r="BL6" s="115">
        <v>1</v>
      </c>
      <c r="BM6" s="115"/>
      <c r="BN6" s="117">
        <v>5</v>
      </c>
      <c r="BO6" s="118">
        <f>IF(P6=0,"",IF(BN6=0,"",(BN6/P6)))</f>
        <v>0.27777777777778</v>
      </c>
      <c r="BP6" s="119">
        <v>1</v>
      </c>
      <c r="BQ6" s="120">
        <f>IFERROR(BP6/BN6,"-")</f>
        <v>0.2</v>
      </c>
      <c r="BR6" s="121">
        <v>5000</v>
      </c>
      <c r="BS6" s="122">
        <f>IFERROR(BR6/BN6,"-")</f>
        <v>1000</v>
      </c>
      <c r="BT6" s="123">
        <v>1</v>
      </c>
      <c r="BU6" s="123"/>
      <c r="BV6" s="123"/>
      <c r="BW6" s="124">
        <v>4</v>
      </c>
      <c r="BX6" s="125">
        <f>IF(P6=0,"",IF(BW6=0,"",(BW6/P6)))</f>
        <v>0.22222222222222</v>
      </c>
      <c r="BY6" s="126">
        <v>2</v>
      </c>
      <c r="BZ6" s="127">
        <f>IFERROR(BY6/BW6,"-")</f>
        <v>0.5</v>
      </c>
      <c r="CA6" s="128">
        <v>353000</v>
      </c>
      <c r="CB6" s="129">
        <f>IFERROR(CA6/BW6,"-")</f>
        <v>88250</v>
      </c>
      <c r="CC6" s="130">
        <v>1</v>
      </c>
      <c r="CD6" s="130"/>
      <c r="CE6" s="130">
        <v>1</v>
      </c>
      <c r="CF6" s="131">
        <v>1</v>
      </c>
      <c r="CG6" s="132">
        <f>IF(P6=0,"",IF(CF6=0,"",(CF6/P6)))</f>
        <v>0.055555555555556</v>
      </c>
      <c r="CH6" s="133">
        <v>1</v>
      </c>
      <c r="CI6" s="134">
        <f>IFERROR(CH6/CF6,"-")</f>
        <v>1</v>
      </c>
      <c r="CJ6" s="135">
        <v>112000</v>
      </c>
      <c r="CK6" s="136">
        <f>IFERROR(CJ6/CF6,"-")</f>
        <v>112000</v>
      </c>
      <c r="CL6" s="137"/>
      <c r="CM6" s="137"/>
      <c r="CN6" s="137">
        <v>1</v>
      </c>
      <c r="CO6" s="138">
        <v>4</v>
      </c>
      <c r="CP6" s="139">
        <v>124000</v>
      </c>
      <c r="CQ6" s="139">
        <v>352000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73</v>
      </c>
      <c r="C7" s="347"/>
      <c r="D7" s="347" t="s">
        <v>67</v>
      </c>
      <c r="E7" s="347" t="s">
        <v>68</v>
      </c>
      <c r="F7" s="347" t="s">
        <v>69</v>
      </c>
      <c r="G7" s="88" t="s">
        <v>74</v>
      </c>
      <c r="H7" s="88" t="s">
        <v>71</v>
      </c>
      <c r="I7" s="348" t="s">
        <v>72</v>
      </c>
      <c r="J7" s="330"/>
      <c r="K7" s="79">
        <v>0</v>
      </c>
      <c r="L7" s="79">
        <v>0</v>
      </c>
      <c r="M7" s="79">
        <v>114</v>
      </c>
      <c r="N7" s="89">
        <v>13</v>
      </c>
      <c r="O7" s="90">
        <v>0</v>
      </c>
      <c r="P7" s="91">
        <f>N7+O7</f>
        <v>13</v>
      </c>
      <c r="Q7" s="80">
        <f>IFERROR(P7/M7,"-")</f>
        <v>0.1140350877193</v>
      </c>
      <c r="R7" s="79">
        <v>1</v>
      </c>
      <c r="S7" s="79">
        <v>6</v>
      </c>
      <c r="T7" s="80">
        <f>IFERROR(R7/(P7),"-")</f>
        <v>0.076923076923077</v>
      </c>
      <c r="U7" s="336"/>
      <c r="V7" s="82">
        <v>2</v>
      </c>
      <c r="W7" s="80">
        <f>IF(P7=0,"-",V7/P7)</f>
        <v>0.15384615384615</v>
      </c>
      <c r="X7" s="335">
        <v>16000</v>
      </c>
      <c r="Y7" s="336">
        <f>IFERROR(X7/P7,"-")</f>
        <v>1230.7692307692</v>
      </c>
      <c r="Z7" s="336">
        <f>IFERROR(X7/V7,"-")</f>
        <v>8000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0.15384615384615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0.23076923076923</v>
      </c>
      <c r="BG7" s="110">
        <v>1</v>
      </c>
      <c r="BH7" s="112">
        <f>IFERROR(BG7/BE7,"-")</f>
        <v>0.33333333333333</v>
      </c>
      <c r="BI7" s="113">
        <v>11000</v>
      </c>
      <c r="BJ7" s="114">
        <f>IFERROR(BI7/BE7,"-")</f>
        <v>3666.6666666667</v>
      </c>
      <c r="BK7" s="115"/>
      <c r="BL7" s="115"/>
      <c r="BM7" s="115">
        <v>1</v>
      </c>
      <c r="BN7" s="117">
        <v>7</v>
      </c>
      <c r="BO7" s="118">
        <f>IF(P7=0,"",IF(BN7=0,"",(BN7/P7)))</f>
        <v>0.53846153846154</v>
      </c>
      <c r="BP7" s="119">
        <v>1</v>
      </c>
      <c r="BQ7" s="120">
        <f>IFERROR(BP7/BN7,"-")</f>
        <v>0.14285714285714</v>
      </c>
      <c r="BR7" s="121">
        <v>5000</v>
      </c>
      <c r="BS7" s="122">
        <f>IFERROR(BR7/BN7,"-")</f>
        <v>714.28571428571</v>
      </c>
      <c r="BT7" s="123">
        <v>1</v>
      </c>
      <c r="BU7" s="123"/>
      <c r="BV7" s="123"/>
      <c r="BW7" s="124">
        <v>1</v>
      </c>
      <c r="BX7" s="125">
        <f>IF(P7=0,"",IF(BW7=0,"",(BW7/P7)))</f>
        <v>0.076923076923077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16000</v>
      </c>
      <c r="CQ7" s="139">
        <v>11000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75</v>
      </c>
      <c r="C8" s="347"/>
      <c r="D8" s="347" t="s">
        <v>67</v>
      </c>
      <c r="E8" s="347" t="s">
        <v>68</v>
      </c>
      <c r="F8" s="347" t="s">
        <v>69</v>
      </c>
      <c r="G8" s="88" t="s">
        <v>76</v>
      </c>
      <c r="H8" s="88" t="s">
        <v>71</v>
      </c>
      <c r="I8" s="348" t="s">
        <v>72</v>
      </c>
      <c r="J8" s="330"/>
      <c r="K8" s="79">
        <v>0</v>
      </c>
      <c r="L8" s="79">
        <v>0</v>
      </c>
      <c r="M8" s="79">
        <v>65</v>
      </c>
      <c r="N8" s="89">
        <v>5</v>
      </c>
      <c r="O8" s="90">
        <v>0</v>
      </c>
      <c r="P8" s="91">
        <f>N8+O8</f>
        <v>5</v>
      </c>
      <c r="Q8" s="80">
        <f>IFERROR(P8/M8,"-")</f>
        <v>0.076923076923077</v>
      </c>
      <c r="R8" s="79">
        <v>0</v>
      </c>
      <c r="S8" s="79">
        <v>2</v>
      </c>
      <c r="T8" s="80">
        <f>IFERROR(R8/(P8),"-")</f>
        <v>0</v>
      </c>
      <c r="U8" s="336"/>
      <c r="V8" s="82">
        <v>1</v>
      </c>
      <c r="W8" s="80">
        <f>IF(P8=0,"-",V8/P8)</f>
        <v>0.2</v>
      </c>
      <c r="X8" s="335">
        <v>5000</v>
      </c>
      <c r="Y8" s="336">
        <f>IFERROR(X8/P8,"-")</f>
        <v>1000</v>
      </c>
      <c r="Z8" s="336">
        <f>IFERROR(X8/V8,"-")</f>
        <v>5000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0.6</v>
      </c>
      <c r="BG8" s="110">
        <v>1</v>
      </c>
      <c r="BH8" s="112">
        <f>IFERROR(BG8/BE8,"-")</f>
        <v>0.33333333333333</v>
      </c>
      <c r="BI8" s="113">
        <v>5000</v>
      </c>
      <c r="BJ8" s="114">
        <f>IFERROR(BI8/BE8,"-")</f>
        <v>1666.6666666667</v>
      </c>
      <c r="BK8" s="115">
        <v>1</v>
      </c>
      <c r="BL8" s="115"/>
      <c r="BM8" s="115"/>
      <c r="BN8" s="117">
        <v>1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77</v>
      </c>
      <c r="C9" s="347"/>
      <c r="D9" s="347" t="s">
        <v>67</v>
      </c>
      <c r="E9" s="347" t="s">
        <v>68</v>
      </c>
      <c r="F9" s="347" t="s">
        <v>69</v>
      </c>
      <c r="G9" s="88" t="s">
        <v>78</v>
      </c>
      <c r="H9" s="88" t="s">
        <v>71</v>
      </c>
      <c r="I9" s="348" t="s">
        <v>72</v>
      </c>
      <c r="J9" s="330"/>
      <c r="K9" s="79">
        <v>0</v>
      </c>
      <c r="L9" s="79">
        <v>0</v>
      </c>
      <c r="M9" s="79">
        <v>30</v>
      </c>
      <c r="N9" s="89">
        <v>3</v>
      </c>
      <c r="O9" s="90">
        <v>0</v>
      </c>
      <c r="P9" s="91">
        <f>N9+O9</f>
        <v>3</v>
      </c>
      <c r="Q9" s="80">
        <f>IFERROR(P9/M9,"-")</f>
        <v>0.1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3</v>
      </c>
      <c r="BF9" s="111">
        <f>IF(P9=0,"",IF(BE9=0,"",(BE9/P9)))</f>
        <v>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79</v>
      </c>
      <c r="C10" s="347"/>
      <c r="D10" s="347" t="s">
        <v>80</v>
      </c>
      <c r="E10" s="347" t="s">
        <v>80</v>
      </c>
      <c r="F10" s="347" t="s">
        <v>81</v>
      </c>
      <c r="G10" s="88" t="s">
        <v>82</v>
      </c>
      <c r="H10" s="88"/>
      <c r="I10" s="88"/>
      <c r="J10" s="330"/>
      <c r="K10" s="79">
        <v>0</v>
      </c>
      <c r="L10" s="79">
        <v>0</v>
      </c>
      <c r="M10" s="79">
        <v>60</v>
      </c>
      <c r="N10" s="89">
        <v>24</v>
      </c>
      <c r="O10" s="90">
        <v>0</v>
      </c>
      <c r="P10" s="91">
        <f>N10+O10</f>
        <v>24</v>
      </c>
      <c r="Q10" s="80">
        <f>IFERROR(P10/M10,"-")</f>
        <v>0.4</v>
      </c>
      <c r="R10" s="79">
        <v>3</v>
      </c>
      <c r="S10" s="79">
        <v>2</v>
      </c>
      <c r="T10" s="80">
        <f>IFERROR(R10/(P10),"-")</f>
        <v>0.125</v>
      </c>
      <c r="U10" s="336"/>
      <c r="V10" s="82">
        <v>2</v>
      </c>
      <c r="W10" s="80">
        <f>IF(P10=0,"-",V10/P10)</f>
        <v>0.083333333333333</v>
      </c>
      <c r="X10" s="335">
        <v>119000</v>
      </c>
      <c r="Y10" s="336">
        <f>IFERROR(X10/P10,"-")</f>
        <v>4958.3333333333</v>
      </c>
      <c r="Z10" s="336">
        <f>IFERROR(X10/V10,"-")</f>
        <v>59500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0.16666666666667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14</v>
      </c>
      <c r="BO10" s="118">
        <f>IF(P10=0,"",IF(BN10=0,"",(BN10/P10)))</f>
        <v>0.58333333333333</v>
      </c>
      <c r="BP10" s="119">
        <v>3</v>
      </c>
      <c r="BQ10" s="120">
        <f>IFERROR(BP10/BN10,"-")</f>
        <v>0.21428571428571</v>
      </c>
      <c r="BR10" s="121">
        <v>164000</v>
      </c>
      <c r="BS10" s="122">
        <f>IFERROR(BR10/BN10,"-")</f>
        <v>11714.285714286</v>
      </c>
      <c r="BT10" s="123"/>
      <c r="BU10" s="123"/>
      <c r="BV10" s="123">
        <v>3</v>
      </c>
      <c r="BW10" s="124">
        <v>3</v>
      </c>
      <c r="BX10" s="125">
        <f>IF(P10=0,"",IF(BW10=0,"",(BW10/P10)))</f>
        <v>0.125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3</v>
      </c>
      <c r="CG10" s="132">
        <f>IF(P10=0,"",IF(CF10=0,"",(CF10/P10)))</f>
        <v>0.125</v>
      </c>
      <c r="CH10" s="133">
        <v>2</v>
      </c>
      <c r="CI10" s="134">
        <f>IFERROR(CH10/CF10,"-")</f>
        <v>0.66666666666667</v>
      </c>
      <c r="CJ10" s="135">
        <v>216000</v>
      </c>
      <c r="CK10" s="136">
        <f>IFERROR(CJ10/CF10,"-")</f>
        <v>72000</v>
      </c>
      <c r="CL10" s="137"/>
      <c r="CM10" s="137"/>
      <c r="CN10" s="137">
        <v>2</v>
      </c>
      <c r="CO10" s="138">
        <v>2</v>
      </c>
      <c r="CP10" s="139">
        <v>119000</v>
      </c>
      <c r="CQ10" s="139">
        <v>193000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1.172514619883</v>
      </c>
      <c r="B11" s="347" t="s">
        <v>83</v>
      </c>
      <c r="C11" s="347"/>
      <c r="D11" s="347" t="s">
        <v>84</v>
      </c>
      <c r="E11" s="347" t="s">
        <v>68</v>
      </c>
      <c r="F11" s="347" t="s">
        <v>69</v>
      </c>
      <c r="G11" s="88" t="s">
        <v>85</v>
      </c>
      <c r="H11" s="88" t="s">
        <v>71</v>
      </c>
      <c r="I11" s="88" t="s">
        <v>86</v>
      </c>
      <c r="J11" s="330">
        <v>684000</v>
      </c>
      <c r="K11" s="79">
        <v>0</v>
      </c>
      <c r="L11" s="79">
        <v>0</v>
      </c>
      <c r="M11" s="79">
        <v>102</v>
      </c>
      <c r="N11" s="89">
        <v>12</v>
      </c>
      <c r="O11" s="90">
        <v>0</v>
      </c>
      <c r="P11" s="91">
        <f>N11+O11</f>
        <v>12</v>
      </c>
      <c r="Q11" s="80">
        <f>IFERROR(P11/M11,"-")</f>
        <v>0.11764705882353</v>
      </c>
      <c r="R11" s="79">
        <v>0</v>
      </c>
      <c r="S11" s="79">
        <v>5</v>
      </c>
      <c r="T11" s="80">
        <f>IFERROR(R11/(P11),"-")</f>
        <v>0</v>
      </c>
      <c r="U11" s="336">
        <f>IFERROR(J11/SUM(N11:O16),"-")</f>
        <v>19000</v>
      </c>
      <c r="V11" s="82">
        <v>4</v>
      </c>
      <c r="W11" s="80">
        <f>IF(P11=0,"-",V11/P11)</f>
        <v>0.33333333333333</v>
      </c>
      <c r="X11" s="335">
        <v>23000</v>
      </c>
      <c r="Y11" s="336">
        <f>IFERROR(X11/P11,"-")</f>
        <v>1916.6666666667</v>
      </c>
      <c r="Z11" s="336">
        <f>IFERROR(X11/V11,"-")</f>
        <v>5750</v>
      </c>
      <c r="AA11" s="330">
        <f>SUM(X11:X16)-SUM(J11:J16)</f>
        <v>118000</v>
      </c>
      <c r="AB11" s="83">
        <f>SUM(X11:X16)/SUM(J11:J16)</f>
        <v>1.172514619883</v>
      </c>
      <c r="AC11" s="77"/>
      <c r="AD11" s="92">
        <v>1</v>
      </c>
      <c r="AE11" s="93">
        <f>IF(P11=0,"",IF(AD11=0,"",(AD11/P11)))</f>
        <v>0.083333333333333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</v>
      </c>
      <c r="AN11" s="99">
        <f>IF(P11=0,"",IF(AM11=0,"",(AM11/P11)))</f>
        <v>0.083333333333333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5</v>
      </c>
      <c r="BF11" s="111">
        <f>IF(P11=0,"",IF(BE11=0,"",(BE11/P11)))</f>
        <v>0.41666666666667</v>
      </c>
      <c r="BG11" s="110">
        <v>3</v>
      </c>
      <c r="BH11" s="112">
        <f>IFERROR(BG11/BE11,"-")</f>
        <v>0.6</v>
      </c>
      <c r="BI11" s="113">
        <v>15000</v>
      </c>
      <c r="BJ11" s="114">
        <f>IFERROR(BI11/BE11,"-")</f>
        <v>3000</v>
      </c>
      <c r="BK11" s="115">
        <v>1</v>
      </c>
      <c r="BL11" s="115">
        <v>2</v>
      </c>
      <c r="BM11" s="115"/>
      <c r="BN11" s="117">
        <v>2</v>
      </c>
      <c r="BO11" s="118">
        <f>IF(P11=0,"",IF(BN11=0,"",(BN11/P11)))</f>
        <v>0.16666666666667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0.25</v>
      </c>
      <c r="BY11" s="126">
        <v>1</v>
      </c>
      <c r="BZ11" s="127">
        <f>IFERROR(BY11/BW11,"-")</f>
        <v>0.33333333333333</v>
      </c>
      <c r="CA11" s="128">
        <v>8000</v>
      </c>
      <c r="CB11" s="129">
        <f>IFERROR(CA11/BW11,"-")</f>
        <v>2666.6666666667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4</v>
      </c>
      <c r="CP11" s="139">
        <v>23000</v>
      </c>
      <c r="CQ11" s="139">
        <v>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87</v>
      </c>
      <c r="C12" s="347"/>
      <c r="D12" s="347" t="s">
        <v>84</v>
      </c>
      <c r="E12" s="347" t="s">
        <v>68</v>
      </c>
      <c r="F12" s="347" t="s">
        <v>81</v>
      </c>
      <c r="G12" s="88"/>
      <c r="H12" s="88"/>
      <c r="I12" s="88"/>
      <c r="J12" s="330"/>
      <c r="K12" s="79">
        <v>0</v>
      </c>
      <c r="L12" s="79">
        <v>0</v>
      </c>
      <c r="M12" s="79">
        <v>63</v>
      </c>
      <c r="N12" s="89">
        <v>8</v>
      </c>
      <c r="O12" s="90">
        <v>0</v>
      </c>
      <c r="P12" s="91">
        <f>N12+O12</f>
        <v>8</v>
      </c>
      <c r="Q12" s="80">
        <f>IFERROR(P12/M12,"-")</f>
        <v>0.12698412698413</v>
      </c>
      <c r="R12" s="79">
        <v>2</v>
      </c>
      <c r="S12" s="79">
        <v>0</v>
      </c>
      <c r="T12" s="80">
        <f>IFERROR(R12/(P12),"-")</f>
        <v>0.25</v>
      </c>
      <c r="U12" s="336"/>
      <c r="V12" s="82">
        <v>1</v>
      </c>
      <c r="W12" s="80">
        <f>IF(P12=0,"-",V12/P12)</f>
        <v>0.125</v>
      </c>
      <c r="X12" s="335">
        <v>657000</v>
      </c>
      <c r="Y12" s="336">
        <f>IFERROR(X12/P12,"-")</f>
        <v>82125</v>
      </c>
      <c r="Z12" s="336">
        <f>IFERROR(X12/V12,"-")</f>
        <v>657000</v>
      </c>
      <c r="AA12" s="330"/>
      <c r="AB12" s="83"/>
      <c r="AC12" s="77"/>
      <c r="AD12" s="92">
        <v>1</v>
      </c>
      <c r="AE12" s="93">
        <f>IF(P12=0,"",IF(AD12=0,"",(AD12/P12)))</f>
        <v>0.125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6</v>
      </c>
      <c r="BO12" s="118">
        <f>IF(P12=0,"",IF(BN12=0,"",(BN12/P12)))</f>
        <v>0.75</v>
      </c>
      <c r="BP12" s="119">
        <v>1</v>
      </c>
      <c r="BQ12" s="120">
        <f>IFERROR(BP12/BN12,"-")</f>
        <v>0.16666666666667</v>
      </c>
      <c r="BR12" s="121">
        <v>654000</v>
      </c>
      <c r="BS12" s="122">
        <f>IFERROR(BR12/BN12,"-")</f>
        <v>109000</v>
      </c>
      <c r="BT12" s="123"/>
      <c r="BU12" s="123"/>
      <c r="BV12" s="123">
        <v>1</v>
      </c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657000</v>
      </c>
      <c r="CQ12" s="139">
        <v>654000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88</v>
      </c>
      <c r="C13" s="347"/>
      <c r="D13" s="347" t="s">
        <v>89</v>
      </c>
      <c r="E13" s="347" t="s">
        <v>68</v>
      </c>
      <c r="F13" s="347" t="s">
        <v>90</v>
      </c>
      <c r="G13" s="88" t="s">
        <v>91</v>
      </c>
      <c r="H13" s="88" t="s">
        <v>92</v>
      </c>
      <c r="I13" s="88" t="s">
        <v>86</v>
      </c>
      <c r="J13" s="330"/>
      <c r="K13" s="79">
        <v>0</v>
      </c>
      <c r="L13" s="79">
        <v>0</v>
      </c>
      <c r="M13" s="79">
        <v>45</v>
      </c>
      <c r="N13" s="89">
        <v>1</v>
      </c>
      <c r="O13" s="90">
        <v>0</v>
      </c>
      <c r="P13" s="91">
        <f>N13+O13</f>
        <v>1</v>
      </c>
      <c r="Q13" s="80">
        <f>IFERROR(P13/M13,"-")</f>
        <v>0.022222222222222</v>
      </c>
      <c r="R13" s="79">
        <v>0</v>
      </c>
      <c r="S13" s="79">
        <v>1</v>
      </c>
      <c r="T13" s="80">
        <f>IFERROR(R13/(P13),"-")</f>
        <v>0</v>
      </c>
      <c r="U13" s="336"/>
      <c r="V13" s="82">
        <v>1</v>
      </c>
      <c r="W13" s="80">
        <f>IF(P13=0,"-",V13/P13)</f>
        <v>1</v>
      </c>
      <c r="X13" s="335">
        <v>30000</v>
      </c>
      <c r="Y13" s="336">
        <f>IFERROR(X13/P13,"-")</f>
        <v>30000</v>
      </c>
      <c r="Z13" s="336">
        <f>IFERROR(X13/V13,"-")</f>
        <v>30000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1</v>
      </c>
      <c r="BG13" s="110">
        <v>1</v>
      </c>
      <c r="BH13" s="112">
        <f>IFERROR(BG13/BE13,"-")</f>
        <v>1</v>
      </c>
      <c r="BI13" s="113">
        <v>30000</v>
      </c>
      <c r="BJ13" s="114">
        <f>IFERROR(BI13/BE13,"-")</f>
        <v>30000</v>
      </c>
      <c r="BK13" s="115"/>
      <c r="BL13" s="115"/>
      <c r="BM13" s="115">
        <v>1</v>
      </c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30000</v>
      </c>
      <c r="CQ13" s="139">
        <v>30000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93</v>
      </c>
      <c r="C14" s="347"/>
      <c r="D14" s="347" t="s">
        <v>89</v>
      </c>
      <c r="E14" s="347" t="s">
        <v>68</v>
      </c>
      <c r="F14" s="347" t="s">
        <v>81</v>
      </c>
      <c r="G14" s="88"/>
      <c r="H14" s="88"/>
      <c r="I14" s="88"/>
      <c r="J14" s="330"/>
      <c r="K14" s="79">
        <v>0</v>
      </c>
      <c r="L14" s="79">
        <v>0</v>
      </c>
      <c r="M14" s="79">
        <v>19</v>
      </c>
      <c r="N14" s="89">
        <v>4</v>
      </c>
      <c r="O14" s="90">
        <v>0</v>
      </c>
      <c r="P14" s="91">
        <f>N14+O14</f>
        <v>4</v>
      </c>
      <c r="Q14" s="80">
        <f>IFERROR(P14/M14,"-")</f>
        <v>0.21052631578947</v>
      </c>
      <c r="R14" s="79">
        <v>1</v>
      </c>
      <c r="S14" s="79">
        <v>0</v>
      </c>
      <c r="T14" s="80">
        <f>IFERROR(R14/(P14),"-")</f>
        <v>0.25</v>
      </c>
      <c r="U14" s="336"/>
      <c r="V14" s="82">
        <v>1</v>
      </c>
      <c r="W14" s="80">
        <f>IF(P14=0,"-",V14/P14)</f>
        <v>0.25</v>
      </c>
      <c r="X14" s="335">
        <v>70000</v>
      </c>
      <c r="Y14" s="336">
        <f>IFERROR(X14/P14,"-")</f>
        <v>17500</v>
      </c>
      <c r="Z14" s="336">
        <f>IFERROR(X14/V14,"-")</f>
        <v>70000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4</v>
      </c>
      <c r="BX14" s="125">
        <f>IF(P14=0,"",IF(BW14=0,"",(BW14/P14)))</f>
        <v>1</v>
      </c>
      <c r="BY14" s="126">
        <v>1</v>
      </c>
      <c r="BZ14" s="127">
        <f>IFERROR(BY14/BW14,"-")</f>
        <v>0.25</v>
      </c>
      <c r="CA14" s="128">
        <v>70000</v>
      </c>
      <c r="CB14" s="129">
        <f>IFERROR(CA14/BW14,"-")</f>
        <v>17500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70000</v>
      </c>
      <c r="CQ14" s="139">
        <v>70000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94</v>
      </c>
      <c r="C15" s="347"/>
      <c r="D15" s="347" t="s">
        <v>95</v>
      </c>
      <c r="E15" s="347" t="s">
        <v>96</v>
      </c>
      <c r="F15" s="347" t="s">
        <v>69</v>
      </c>
      <c r="G15" s="88" t="s">
        <v>91</v>
      </c>
      <c r="H15" s="88" t="s">
        <v>92</v>
      </c>
      <c r="I15" s="348" t="s">
        <v>97</v>
      </c>
      <c r="J15" s="330"/>
      <c r="K15" s="79">
        <v>0</v>
      </c>
      <c r="L15" s="79">
        <v>0</v>
      </c>
      <c r="M15" s="79">
        <v>44</v>
      </c>
      <c r="N15" s="89">
        <v>5</v>
      </c>
      <c r="O15" s="90">
        <v>0</v>
      </c>
      <c r="P15" s="91">
        <f>N15+O15</f>
        <v>5</v>
      </c>
      <c r="Q15" s="80">
        <f>IFERROR(P15/M15,"-")</f>
        <v>0.11363636363636</v>
      </c>
      <c r="R15" s="79">
        <v>1</v>
      </c>
      <c r="S15" s="79">
        <v>2</v>
      </c>
      <c r="T15" s="80">
        <f>IFERROR(R15/(P15),"-")</f>
        <v>0.2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0.6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98</v>
      </c>
      <c r="C16" s="347"/>
      <c r="D16" s="347" t="s">
        <v>95</v>
      </c>
      <c r="E16" s="347" t="s">
        <v>96</v>
      </c>
      <c r="F16" s="347" t="s">
        <v>81</v>
      </c>
      <c r="G16" s="88"/>
      <c r="H16" s="88"/>
      <c r="I16" s="88"/>
      <c r="J16" s="330"/>
      <c r="K16" s="79">
        <v>0</v>
      </c>
      <c r="L16" s="79">
        <v>0</v>
      </c>
      <c r="M16" s="79">
        <v>32</v>
      </c>
      <c r="N16" s="89">
        <v>6</v>
      </c>
      <c r="O16" s="90">
        <v>0</v>
      </c>
      <c r="P16" s="91">
        <f>N16+O16</f>
        <v>6</v>
      </c>
      <c r="Q16" s="80">
        <f>IFERROR(P16/M16,"-")</f>
        <v>0.1875</v>
      </c>
      <c r="R16" s="79">
        <v>0</v>
      </c>
      <c r="S16" s="79">
        <v>0</v>
      </c>
      <c r="T16" s="80">
        <f>IFERROR(R16/(P16),"-")</f>
        <v>0</v>
      </c>
      <c r="U16" s="336"/>
      <c r="V16" s="82">
        <v>2</v>
      </c>
      <c r="W16" s="80">
        <f>IF(P16=0,"-",V16/P16)</f>
        <v>0.33333333333333</v>
      </c>
      <c r="X16" s="335">
        <v>22000</v>
      </c>
      <c r="Y16" s="336">
        <f>IFERROR(X16/P16,"-")</f>
        <v>3666.6666666667</v>
      </c>
      <c r="Z16" s="336">
        <f>IFERROR(X16/V16,"-")</f>
        <v>11000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0.16666666666667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0.16666666666667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0.33333333333333</v>
      </c>
      <c r="BY16" s="126">
        <v>1</v>
      </c>
      <c r="BZ16" s="127">
        <f>IFERROR(BY16/BW16,"-")</f>
        <v>0.5</v>
      </c>
      <c r="CA16" s="128">
        <v>10000</v>
      </c>
      <c r="CB16" s="129">
        <f>IFERROR(CA16/BW16,"-")</f>
        <v>5000</v>
      </c>
      <c r="CC16" s="130">
        <v>1</v>
      </c>
      <c r="CD16" s="130"/>
      <c r="CE16" s="130"/>
      <c r="CF16" s="131">
        <v>2</v>
      </c>
      <c r="CG16" s="132">
        <f>IF(P16=0,"",IF(CF16=0,"",(CF16/P16)))</f>
        <v>0.33333333333333</v>
      </c>
      <c r="CH16" s="133">
        <v>2</v>
      </c>
      <c r="CI16" s="134">
        <f>IFERROR(CH16/CF16,"-")</f>
        <v>1</v>
      </c>
      <c r="CJ16" s="135">
        <v>12000</v>
      </c>
      <c r="CK16" s="136">
        <f>IFERROR(CJ16/CF16,"-")</f>
        <v>6000</v>
      </c>
      <c r="CL16" s="137">
        <v>1</v>
      </c>
      <c r="CM16" s="137"/>
      <c r="CN16" s="137">
        <v>1</v>
      </c>
      <c r="CO16" s="138">
        <v>2</v>
      </c>
      <c r="CP16" s="139">
        <v>22000</v>
      </c>
      <c r="CQ16" s="139">
        <v>10000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0.94333333333333</v>
      </c>
      <c r="B17" s="347" t="s">
        <v>99</v>
      </c>
      <c r="C17" s="347"/>
      <c r="D17" s="347" t="s">
        <v>84</v>
      </c>
      <c r="E17" s="347" t="s">
        <v>100</v>
      </c>
      <c r="F17" s="347" t="s">
        <v>69</v>
      </c>
      <c r="G17" s="88" t="s">
        <v>76</v>
      </c>
      <c r="H17" s="88" t="s">
        <v>101</v>
      </c>
      <c r="I17" s="88" t="s">
        <v>102</v>
      </c>
      <c r="J17" s="330">
        <v>300000</v>
      </c>
      <c r="K17" s="79">
        <v>0</v>
      </c>
      <c r="L17" s="79">
        <v>0</v>
      </c>
      <c r="M17" s="79">
        <v>127</v>
      </c>
      <c r="N17" s="89">
        <v>15</v>
      </c>
      <c r="O17" s="90">
        <v>0</v>
      </c>
      <c r="P17" s="91">
        <f>N17+O17</f>
        <v>15</v>
      </c>
      <c r="Q17" s="80">
        <f>IFERROR(P17/M17,"-")</f>
        <v>0.11811023622047</v>
      </c>
      <c r="R17" s="79">
        <v>2</v>
      </c>
      <c r="S17" s="79">
        <v>5</v>
      </c>
      <c r="T17" s="80">
        <f>IFERROR(R17/(P17),"-")</f>
        <v>0.13333333333333</v>
      </c>
      <c r="U17" s="336">
        <f>IFERROR(J17/SUM(N17:O18),"-")</f>
        <v>7894.7368421053</v>
      </c>
      <c r="V17" s="82">
        <v>5</v>
      </c>
      <c r="W17" s="80">
        <f>IF(P17=0,"-",V17/P17)</f>
        <v>0.33333333333333</v>
      </c>
      <c r="X17" s="335">
        <v>124000</v>
      </c>
      <c r="Y17" s="336">
        <f>IFERROR(X17/P17,"-")</f>
        <v>8266.6666666667</v>
      </c>
      <c r="Z17" s="336">
        <f>IFERROR(X17/V17,"-")</f>
        <v>24800</v>
      </c>
      <c r="AA17" s="330">
        <f>SUM(X17:X18)-SUM(J17:J18)</f>
        <v>-17000</v>
      </c>
      <c r="AB17" s="83">
        <f>SUM(X17:X18)/SUM(J17:J18)</f>
        <v>0.94333333333333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4</v>
      </c>
      <c r="BF17" s="111">
        <f>IF(P17=0,"",IF(BE17=0,"",(BE17/P17)))</f>
        <v>0.26666666666667</v>
      </c>
      <c r="BG17" s="110">
        <v>1</v>
      </c>
      <c r="BH17" s="112">
        <f>IFERROR(BG17/BE17,"-")</f>
        <v>0.25</v>
      </c>
      <c r="BI17" s="113">
        <v>6000</v>
      </c>
      <c r="BJ17" s="114">
        <f>IFERROR(BI17/BE17,"-")</f>
        <v>1500</v>
      </c>
      <c r="BK17" s="115"/>
      <c r="BL17" s="115">
        <v>1</v>
      </c>
      <c r="BM17" s="115"/>
      <c r="BN17" s="117">
        <v>8</v>
      </c>
      <c r="BO17" s="118">
        <f>IF(P17=0,"",IF(BN17=0,"",(BN17/P17)))</f>
        <v>0.53333333333333</v>
      </c>
      <c r="BP17" s="119">
        <v>3</v>
      </c>
      <c r="BQ17" s="120">
        <f>IFERROR(BP17/BN17,"-")</f>
        <v>0.375</v>
      </c>
      <c r="BR17" s="121">
        <v>110000</v>
      </c>
      <c r="BS17" s="122">
        <f>IFERROR(BR17/BN17,"-")</f>
        <v>13750</v>
      </c>
      <c r="BT17" s="123"/>
      <c r="BU17" s="123">
        <v>1</v>
      </c>
      <c r="BV17" s="123">
        <v>2</v>
      </c>
      <c r="BW17" s="124">
        <v>3</v>
      </c>
      <c r="BX17" s="125">
        <f>IF(P17=0,"",IF(BW17=0,"",(BW17/P17)))</f>
        <v>0.2</v>
      </c>
      <c r="BY17" s="126">
        <v>1</v>
      </c>
      <c r="BZ17" s="127">
        <f>IFERROR(BY17/BW17,"-")</f>
        <v>0.33333333333333</v>
      </c>
      <c r="CA17" s="128">
        <v>8000</v>
      </c>
      <c r="CB17" s="129">
        <f>IFERROR(CA17/BW17,"-")</f>
        <v>2666.6666666667</v>
      </c>
      <c r="CC17" s="130"/>
      <c r="CD17" s="130">
        <v>1</v>
      </c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5</v>
      </c>
      <c r="CP17" s="139">
        <v>124000</v>
      </c>
      <c r="CQ17" s="139">
        <v>58000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103</v>
      </c>
      <c r="C18" s="347"/>
      <c r="D18" s="347" t="s">
        <v>84</v>
      </c>
      <c r="E18" s="347" t="s">
        <v>100</v>
      </c>
      <c r="F18" s="347" t="s">
        <v>81</v>
      </c>
      <c r="G18" s="88"/>
      <c r="H18" s="88"/>
      <c r="I18" s="88"/>
      <c r="J18" s="330"/>
      <c r="K18" s="79">
        <v>0</v>
      </c>
      <c r="L18" s="79">
        <v>0</v>
      </c>
      <c r="M18" s="79">
        <v>91</v>
      </c>
      <c r="N18" s="89">
        <v>23</v>
      </c>
      <c r="O18" s="90">
        <v>0</v>
      </c>
      <c r="P18" s="91">
        <f>N18+O18</f>
        <v>23</v>
      </c>
      <c r="Q18" s="80">
        <f>IFERROR(P18/M18,"-")</f>
        <v>0.25274725274725</v>
      </c>
      <c r="R18" s="79">
        <v>1</v>
      </c>
      <c r="S18" s="79">
        <v>0</v>
      </c>
      <c r="T18" s="80">
        <f>IFERROR(R18/(P18),"-")</f>
        <v>0.043478260869565</v>
      </c>
      <c r="U18" s="336"/>
      <c r="V18" s="82">
        <v>4</v>
      </c>
      <c r="W18" s="80">
        <f>IF(P18=0,"-",V18/P18)</f>
        <v>0.17391304347826</v>
      </c>
      <c r="X18" s="335">
        <v>159000</v>
      </c>
      <c r="Y18" s="336">
        <f>IFERROR(X18/P18,"-")</f>
        <v>6913.0434782609</v>
      </c>
      <c r="Z18" s="336">
        <f>IFERROR(X18/V18,"-")</f>
        <v>39750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0.043478260869565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0.08695652173913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9</v>
      </c>
      <c r="BO18" s="118">
        <f>IF(P18=0,"",IF(BN18=0,"",(BN18/P18)))</f>
        <v>0.39130434782609</v>
      </c>
      <c r="BP18" s="119">
        <v>4</v>
      </c>
      <c r="BQ18" s="120">
        <f>IFERROR(BP18/BN18,"-")</f>
        <v>0.44444444444444</v>
      </c>
      <c r="BR18" s="121">
        <v>888023</v>
      </c>
      <c r="BS18" s="122">
        <f>IFERROR(BR18/BN18,"-")</f>
        <v>98669.222222222</v>
      </c>
      <c r="BT18" s="123">
        <v>1</v>
      </c>
      <c r="BU18" s="123"/>
      <c r="BV18" s="123">
        <v>3</v>
      </c>
      <c r="BW18" s="124">
        <v>9</v>
      </c>
      <c r="BX18" s="125">
        <f>IF(P18=0,"",IF(BW18=0,"",(BW18/P18)))</f>
        <v>0.39130434782609</v>
      </c>
      <c r="BY18" s="126">
        <v>1</v>
      </c>
      <c r="BZ18" s="127">
        <f>IFERROR(BY18/BW18,"-")</f>
        <v>0.11111111111111</v>
      </c>
      <c r="CA18" s="128">
        <v>2000</v>
      </c>
      <c r="CB18" s="129">
        <f>IFERROR(CA18/BW18,"-")</f>
        <v>222.22222222222</v>
      </c>
      <c r="CC18" s="130">
        <v>1</v>
      </c>
      <c r="CD18" s="130"/>
      <c r="CE18" s="130"/>
      <c r="CF18" s="131">
        <v>2</v>
      </c>
      <c r="CG18" s="132">
        <f>IF(P18=0,"",IF(CF18=0,"",(CF18/P18)))</f>
        <v>0.08695652173913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4</v>
      </c>
      <c r="CP18" s="139">
        <v>159000</v>
      </c>
      <c r="CQ18" s="139">
        <v>731023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2.0641025641026</v>
      </c>
      <c r="B19" s="347" t="s">
        <v>104</v>
      </c>
      <c r="C19" s="347"/>
      <c r="D19" s="347" t="s">
        <v>84</v>
      </c>
      <c r="E19" s="347" t="s">
        <v>105</v>
      </c>
      <c r="F19" s="347" t="s">
        <v>69</v>
      </c>
      <c r="G19" s="88" t="s">
        <v>106</v>
      </c>
      <c r="H19" s="88" t="s">
        <v>101</v>
      </c>
      <c r="I19" s="88" t="s">
        <v>107</v>
      </c>
      <c r="J19" s="330">
        <v>312000</v>
      </c>
      <c r="K19" s="79">
        <v>0</v>
      </c>
      <c r="L19" s="79">
        <v>0</v>
      </c>
      <c r="M19" s="79">
        <v>56</v>
      </c>
      <c r="N19" s="89">
        <v>6</v>
      </c>
      <c r="O19" s="90">
        <v>0</v>
      </c>
      <c r="P19" s="91">
        <f>N19+O19</f>
        <v>6</v>
      </c>
      <c r="Q19" s="80">
        <f>IFERROR(P19/M19,"-")</f>
        <v>0.10714285714286</v>
      </c>
      <c r="R19" s="79">
        <v>0</v>
      </c>
      <c r="S19" s="79">
        <v>3</v>
      </c>
      <c r="T19" s="80">
        <f>IFERROR(R19/(P19),"-")</f>
        <v>0</v>
      </c>
      <c r="U19" s="336">
        <f>IFERROR(J19/SUM(N19:O22),"-")</f>
        <v>16421.052631579</v>
      </c>
      <c r="V19" s="82">
        <v>2</v>
      </c>
      <c r="W19" s="80">
        <f>IF(P19=0,"-",V19/P19)</f>
        <v>0.33333333333333</v>
      </c>
      <c r="X19" s="335">
        <v>13000</v>
      </c>
      <c r="Y19" s="336">
        <f>IFERROR(X19/P19,"-")</f>
        <v>2166.6666666667</v>
      </c>
      <c r="Z19" s="336">
        <f>IFERROR(X19/V19,"-")</f>
        <v>6500</v>
      </c>
      <c r="AA19" s="330">
        <f>SUM(X19:X22)-SUM(J19:J22)</f>
        <v>332000</v>
      </c>
      <c r="AB19" s="83">
        <f>SUM(X19:X22)/SUM(J19:J22)</f>
        <v>2.0641025641026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0.16666666666667</v>
      </c>
      <c r="BG19" s="110">
        <v>1</v>
      </c>
      <c r="BH19" s="112">
        <f>IFERROR(BG19/BE19,"-")</f>
        <v>1</v>
      </c>
      <c r="BI19" s="113">
        <v>8000</v>
      </c>
      <c r="BJ19" s="114">
        <f>IFERROR(BI19/BE19,"-")</f>
        <v>8000</v>
      </c>
      <c r="BK19" s="115"/>
      <c r="BL19" s="115">
        <v>1</v>
      </c>
      <c r="BM19" s="115"/>
      <c r="BN19" s="117">
        <v>2</v>
      </c>
      <c r="BO19" s="118">
        <f>IF(P19=0,"",IF(BN19=0,"",(BN19/P19)))</f>
        <v>0.33333333333333</v>
      </c>
      <c r="BP19" s="119">
        <v>1</v>
      </c>
      <c r="BQ19" s="120">
        <f>IFERROR(BP19/BN19,"-")</f>
        <v>0.5</v>
      </c>
      <c r="BR19" s="121">
        <v>5000</v>
      </c>
      <c r="BS19" s="122">
        <f>IFERROR(BR19/BN19,"-")</f>
        <v>2500</v>
      </c>
      <c r="BT19" s="123">
        <v>1</v>
      </c>
      <c r="BU19" s="123"/>
      <c r="BV19" s="123"/>
      <c r="BW19" s="124">
        <v>3</v>
      </c>
      <c r="BX19" s="125">
        <f>IF(P19=0,"",IF(BW19=0,"",(BW19/P19)))</f>
        <v>0.5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13000</v>
      </c>
      <c r="CQ19" s="139">
        <v>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108</v>
      </c>
      <c r="C20" s="347"/>
      <c r="D20" s="347" t="s">
        <v>84</v>
      </c>
      <c r="E20" s="347" t="s">
        <v>109</v>
      </c>
      <c r="F20" s="347" t="s">
        <v>69</v>
      </c>
      <c r="G20" s="88"/>
      <c r="H20" s="88" t="s">
        <v>101</v>
      </c>
      <c r="I20" s="88" t="s">
        <v>110</v>
      </c>
      <c r="J20" s="330"/>
      <c r="K20" s="79">
        <v>0</v>
      </c>
      <c r="L20" s="79">
        <v>0</v>
      </c>
      <c r="M20" s="79">
        <v>53</v>
      </c>
      <c r="N20" s="89">
        <v>3</v>
      </c>
      <c r="O20" s="90">
        <v>0</v>
      </c>
      <c r="P20" s="91">
        <f>N20+O20</f>
        <v>3</v>
      </c>
      <c r="Q20" s="80">
        <f>IFERROR(P20/M20,"-")</f>
        <v>0.056603773584906</v>
      </c>
      <c r="R20" s="79">
        <v>0</v>
      </c>
      <c r="S20" s="79">
        <v>3</v>
      </c>
      <c r="T20" s="80">
        <f>IFERROR(R20/(P20),"-")</f>
        <v>0</v>
      </c>
      <c r="U20" s="336"/>
      <c r="V20" s="82">
        <v>1</v>
      </c>
      <c r="W20" s="80">
        <f>IF(P20=0,"-",V20/P20)</f>
        <v>0.33333333333333</v>
      </c>
      <c r="X20" s="335">
        <v>6000</v>
      </c>
      <c r="Y20" s="336">
        <f>IFERROR(X20/P20,"-")</f>
        <v>2000</v>
      </c>
      <c r="Z20" s="336">
        <f>IFERROR(X20/V20,"-")</f>
        <v>6000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0.33333333333333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0.33333333333333</v>
      </c>
      <c r="BP20" s="119">
        <v>1</v>
      </c>
      <c r="BQ20" s="120">
        <f>IFERROR(BP20/BN20,"-")</f>
        <v>1</v>
      </c>
      <c r="BR20" s="121">
        <v>6000</v>
      </c>
      <c r="BS20" s="122">
        <f>IFERROR(BR20/BN20,"-")</f>
        <v>6000</v>
      </c>
      <c r="BT20" s="123"/>
      <c r="BU20" s="123">
        <v>1</v>
      </c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6000</v>
      </c>
      <c r="CQ20" s="139">
        <v>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111</v>
      </c>
      <c r="C21" s="347"/>
      <c r="D21" s="347" t="s">
        <v>84</v>
      </c>
      <c r="E21" s="347" t="s">
        <v>112</v>
      </c>
      <c r="F21" s="347" t="s">
        <v>69</v>
      </c>
      <c r="G21" s="88"/>
      <c r="H21" s="88" t="s">
        <v>101</v>
      </c>
      <c r="I21" s="88" t="s">
        <v>113</v>
      </c>
      <c r="J21" s="330"/>
      <c r="K21" s="79">
        <v>0</v>
      </c>
      <c r="L21" s="79">
        <v>0</v>
      </c>
      <c r="M21" s="79">
        <v>57</v>
      </c>
      <c r="N21" s="89">
        <v>2</v>
      </c>
      <c r="O21" s="90">
        <v>0</v>
      </c>
      <c r="P21" s="91">
        <f>N21+O21</f>
        <v>2</v>
      </c>
      <c r="Q21" s="80">
        <f>IFERROR(P21/M21,"-")</f>
        <v>0.035087719298246</v>
      </c>
      <c r="R21" s="79">
        <v>0</v>
      </c>
      <c r="S21" s="79">
        <v>1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0.5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114</v>
      </c>
      <c r="C22" s="347"/>
      <c r="D22" s="347" t="s">
        <v>80</v>
      </c>
      <c r="E22" s="347" t="s">
        <v>80</v>
      </c>
      <c r="F22" s="347" t="s">
        <v>81</v>
      </c>
      <c r="G22" s="88"/>
      <c r="H22" s="88"/>
      <c r="I22" s="88"/>
      <c r="J22" s="330"/>
      <c r="K22" s="79">
        <v>0</v>
      </c>
      <c r="L22" s="79">
        <v>0</v>
      </c>
      <c r="M22" s="79">
        <v>18</v>
      </c>
      <c r="N22" s="89">
        <v>8</v>
      </c>
      <c r="O22" s="90">
        <v>0</v>
      </c>
      <c r="P22" s="91">
        <f>N22+O22</f>
        <v>8</v>
      </c>
      <c r="Q22" s="80">
        <f>IFERROR(P22/M22,"-")</f>
        <v>0.44444444444444</v>
      </c>
      <c r="R22" s="79">
        <v>1</v>
      </c>
      <c r="S22" s="79">
        <v>3</v>
      </c>
      <c r="T22" s="80">
        <f>IFERROR(R22/(P22),"-")</f>
        <v>0.125</v>
      </c>
      <c r="U22" s="336"/>
      <c r="V22" s="82">
        <v>3</v>
      </c>
      <c r="W22" s="80">
        <f>IF(P22=0,"-",V22/P22)</f>
        <v>0.375</v>
      </c>
      <c r="X22" s="335">
        <v>625000</v>
      </c>
      <c r="Y22" s="336">
        <f>IFERROR(X22/P22,"-")</f>
        <v>78125</v>
      </c>
      <c r="Z22" s="336">
        <f>IFERROR(X22/V22,"-")</f>
        <v>208333.33333333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2</v>
      </c>
      <c r="AW22" s="105">
        <f>IF(P22=0,"",IF(AV22=0,"",(AV22/P22)))</f>
        <v>0.25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0.25</v>
      </c>
      <c r="BG22" s="110">
        <v>2</v>
      </c>
      <c r="BH22" s="112">
        <f>IFERROR(BG22/BE22,"-")</f>
        <v>1</v>
      </c>
      <c r="BI22" s="113">
        <v>13000</v>
      </c>
      <c r="BJ22" s="114">
        <f>IFERROR(BI22/BE22,"-")</f>
        <v>6500</v>
      </c>
      <c r="BK22" s="115">
        <v>1</v>
      </c>
      <c r="BL22" s="115"/>
      <c r="BM22" s="115">
        <v>1</v>
      </c>
      <c r="BN22" s="117">
        <v>3</v>
      </c>
      <c r="BO22" s="118">
        <f>IF(P22=0,"",IF(BN22=0,"",(BN22/P22)))</f>
        <v>0.375</v>
      </c>
      <c r="BP22" s="119">
        <v>1</v>
      </c>
      <c r="BQ22" s="120">
        <f>IFERROR(BP22/BN22,"-")</f>
        <v>0.33333333333333</v>
      </c>
      <c r="BR22" s="121">
        <v>3000</v>
      </c>
      <c r="BS22" s="122">
        <f>IFERROR(BR22/BN22,"-")</f>
        <v>1000</v>
      </c>
      <c r="BT22" s="123">
        <v>1</v>
      </c>
      <c r="BU22" s="123"/>
      <c r="BV22" s="123"/>
      <c r="BW22" s="124">
        <v>1</v>
      </c>
      <c r="BX22" s="125">
        <f>IF(P22=0,"",IF(BW22=0,"",(BW22/P22)))</f>
        <v>0.125</v>
      </c>
      <c r="BY22" s="126">
        <v>1</v>
      </c>
      <c r="BZ22" s="127">
        <f>IFERROR(BY22/BW22,"-")</f>
        <v>1</v>
      </c>
      <c r="CA22" s="128">
        <v>617000</v>
      </c>
      <c r="CB22" s="129">
        <f>IFERROR(CA22/BW22,"-")</f>
        <v>617000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3</v>
      </c>
      <c r="CP22" s="139">
        <v>625000</v>
      </c>
      <c r="CQ22" s="139">
        <v>617000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0.25</v>
      </c>
      <c r="B23" s="347" t="s">
        <v>115</v>
      </c>
      <c r="C23" s="347"/>
      <c r="D23" s="347" t="s">
        <v>89</v>
      </c>
      <c r="E23" s="347" t="s">
        <v>105</v>
      </c>
      <c r="F23" s="347" t="s">
        <v>69</v>
      </c>
      <c r="G23" s="88" t="s">
        <v>116</v>
      </c>
      <c r="H23" s="88" t="s">
        <v>117</v>
      </c>
      <c r="I23" s="88" t="s">
        <v>118</v>
      </c>
      <c r="J23" s="330">
        <v>300000</v>
      </c>
      <c r="K23" s="79">
        <v>0</v>
      </c>
      <c r="L23" s="79">
        <v>0</v>
      </c>
      <c r="M23" s="79">
        <v>42</v>
      </c>
      <c r="N23" s="89">
        <v>7</v>
      </c>
      <c r="O23" s="90">
        <v>0</v>
      </c>
      <c r="P23" s="91">
        <f>N23+O23</f>
        <v>7</v>
      </c>
      <c r="Q23" s="80">
        <f>IFERROR(P23/M23,"-")</f>
        <v>0.16666666666667</v>
      </c>
      <c r="R23" s="79">
        <v>0</v>
      </c>
      <c r="S23" s="79">
        <v>2</v>
      </c>
      <c r="T23" s="80">
        <f>IFERROR(R23/(P23),"-")</f>
        <v>0</v>
      </c>
      <c r="U23" s="336">
        <f>IFERROR(J23/SUM(N23:O26),"-")</f>
        <v>10714.285714286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SUM(X23:X26)-SUM(J23:J26)</f>
        <v>-225000</v>
      </c>
      <c r="AB23" s="83">
        <f>SUM(X23:X26)/SUM(J23:J26)</f>
        <v>0.25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0.14285714285714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0.14285714285714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5</v>
      </c>
      <c r="BO23" s="118">
        <f>IF(P23=0,"",IF(BN23=0,"",(BN23/P23)))</f>
        <v>0.71428571428571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119</v>
      </c>
      <c r="C24" s="347"/>
      <c r="D24" s="347" t="s">
        <v>89</v>
      </c>
      <c r="E24" s="347" t="s">
        <v>109</v>
      </c>
      <c r="F24" s="347" t="s">
        <v>69</v>
      </c>
      <c r="G24" s="88"/>
      <c r="H24" s="88" t="s">
        <v>117</v>
      </c>
      <c r="I24" s="88"/>
      <c r="J24" s="330"/>
      <c r="K24" s="79">
        <v>0</v>
      </c>
      <c r="L24" s="79">
        <v>0</v>
      </c>
      <c r="M24" s="79">
        <v>93</v>
      </c>
      <c r="N24" s="89">
        <v>5</v>
      </c>
      <c r="O24" s="90">
        <v>0</v>
      </c>
      <c r="P24" s="91">
        <f>N24+O24</f>
        <v>5</v>
      </c>
      <c r="Q24" s="80">
        <f>IFERROR(P24/M24,"-")</f>
        <v>0.053763440860215</v>
      </c>
      <c r="R24" s="79">
        <v>1</v>
      </c>
      <c r="S24" s="79">
        <v>2</v>
      </c>
      <c r="T24" s="80">
        <f>IFERROR(R24/(P24),"-")</f>
        <v>0.2</v>
      </c>
      <c r="U24" s="336"/>
      <c r="V24" s="82">
        <v>1</v>
      </c>
      <c r="W24" s="80">
        <f>IF(P24=0,"-",V24/P24)</f>
        <v>0.2</v>
      </c>
      <c r="X24" s="335">
        <v>41000</v>
      </c>
      <c r="Y24" s="336">
        <f>IFERROR(X24/P24,"-")</f>
        <v>8200</v>
      </c>
      <c r="Z24" s="336">
        <f>IFERROR(X24/V24,"-")</f>
        <v>41000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0.6</v>
      </c>
      <c r="BP24" s="119">
        <v>1</v>
      </c>
      <c r="BQ24" s="120">
        <f>IFERROR(BP24/BN24,"-")</f>
        <v>0.33333333333333</v>
      </c>
      <c r="BR24" s="121">
        <v>41000</v>
      </c>
      <c r="BS24" s="122">
        <f>IFERROR(BR24/BN24,"-")</f>
        <v>13666.666666667</v>
      </c>
      <c r="BT24" s="123"/>
      <c r="BU24" s="123"/>
      <c r="BV24" s="123">
        <v>1</v>
      </c>
      <c r="BW24" s="124">
        <v>1</v>
      </c>
      <c r="BX24" s="125">
        <f>IF(P24=0,"",IF(BW24=0,"",(BW24/P24)))</f>
        <v>0.2</v>
      </c>
      <c r="BY24" s="126">
        <v>1</v>
      </c>
      <c r="BZ24" s="127">
        <f>IFERROR(BY24/BW24,"-")</f>
        <v>1</v>
      </c>
      <c r="CA24" s="128">
        <v>2000</v>
      </c>
      <c r="CB24" s="129">
        <f>IFERROR(CA24/BW24,"-")</f>
        <v>2000</v>
      </c>
      <c r="CC24" s="130">
        <v>1</v>
      </c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41000</v>
      </c>
      <c r="CQ24" s="139">
        <v>41000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120</v>
      </c>
      <c r="C25" s="347"/>
      <c r="D25" s="347" t="s">
        <v>89</v>
      </c>
      <c r="E25" s="347" t="s">
        <v>112</v>
      </c>
      <c r="F25" s="347" t="s">
        <v>69</v>
      </c>
      <c r="G25" s="88"/>
      <c r="H25" s="88" t="s">
        <v>117</v>
      </c>
      <c r="I25" s="88"/>
      <c r="J25" s="330"/>
      <c r="K25" s="79">
        <v>0</v>
      </c>
      <c r="L25" s="79">
        <v>0</v>
      </c>
      <c r="M25" s="79">
        <v>45</v>
      </c>
      <c r="N25" s="89">
        <v>2</v>
      </c>
      <c r="O25" s="90">
        <v>0</v>
      </c>
      <c r="P25" s="91">
        <f>N25+O25</f>
        <v>2</v>
      </c>
      <c r="Q25" s="80">
        <f>IFERROR(P25/M25,"-")</f>
        <v>0.044444444444444</v>
      </c>
      <c r="R25" s="79">
        <v>0</v>
      </c>
      <c r="S25" s="79">
        <v>2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121</v>
      </c>
      <c r="C26" s="347"/>
      <c r="D26" s="347" t="s">
        <v>80</v>
      </c>
      <c r="E26" s="347" t="s">
        <v>80</v>
      </c>
      <c r="F26" s="347" t="s">
        <v>81</v>
      </c>
      <c r="G26" s="88"/>
      <c r="H26" s="88"/>
      <c r="I26" s="88"/>
      <c r="J26" s="330"/>
      <c r="K26" s="79">
        <v>0</v>
      </c>
      <c r="L26" s="79">
        <v>0</v>
      </c>
      <c r="M26" s="79">
        <v>24</v>
      </c>
      <c r="N26" s="89">
        <v>14</v>
      </c>
      <c r="O26" s="90">
        <v>0</v>
      </c>
      <c r="P26" s="91">
        <f>N26+O26</f>
        <v>14</v>
      </c>
      <c r="Q26" s="80">
        <f>IFERROR(P26/M26,"-")</f>
        <v>0.58333333333333</v>
      </c>
      <c r="R26" s="79">
        <v>1</v>
      </c>
      <c r="S26" s="79">
        <v>0</v>
      </c>
      <c r="T26" s="80">
        <f>IFERROR(R26/(P26),"-")</f>
        <v>0.071428571428571</v>
      </c>
      <c r="U26" s="336"/>
      <c r="V26" s="82">
        <v>2</v>
      </c>
      <c r="W26" s="80">
        <f>IF(P26=0,"-",V26/P26)</f>
        <v>0.14285714285714</v>
      </c>
      <c r="X26" s="335">
        <v>34000</v>
      </c>
      <c r="Y26" s="336">
        <f>IFERROR(X26/P26,"-")</f>
        <v>2428.5714285714</v>
      </c>
      <c r="Z26" s="336">
        <f>IFERROR(X26/V26,"-")</f>
        <v>17000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0.071428571428571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3</v>
      </c>
      <c r="BF26" s="111">
        <f>IF(P26=0,"",IF(BE26=0,"",(BE26/P26)))</f>
        <v>0.21428571428571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9</v>
      </c>
      <c r="BO26" s="118">
        <f>IF(P26=0,"",IF(BN26=0,"",(BN26/P26)))</f>
        <v>0.64285714285714</v>
      </c>
      <c r="BP26" s="119">
        <v>2</v>
      </c>
      <c r="BQ26" s="120">
        <f>IFERROR(BP26/BN26,"-")</f>
        <v>0.22222222222222</v>
      </c>
      <c r="BR26" s="121">
        <v>34000</v>
      </c>
      <c r="BS26" s="122">
        <f>IFERROR(BR26/BN26,"-")</f>
        <v>3777.7777777778</v>
      </c>
      <c r="BT26" s="123"/>
      <c r="BU26" s="123">
        <v>1</v>
      </c>
      <c r="BV26" s="123">
        <v>1</v>
      </c>
      <c r="BW26" s="124">
        <v>1</v>
      </c>
      <c r="BX26" s="125">
        <f>IF(P26=0,"",IF(BW26=0,"",(BW26/P26)))</f>
        <v>0.071428571428571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34000</v>
      </c>
      <c r="CQ26" s="139">
        <v>28000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0.52083333333333</v>
      </c>
      <c r="B27" s="347" t="s">
        <v>122</v>
      </c>
      <c r="C27" s="347"/>
      <c r="D27" s="347" t="s">
        <v>123</v>
      </c>
      <c r="E27" s="347" t="s">
        <v>124</v>
      </c>
      <c r="F27" s="347" t="s">
        <v>90</v>
      </c>
      <c r="G27" s="88" t="s">
        <v>70</v>
      </c>
      <c r="H27" s="88" t="s">
        <v>92</v>
      </c>
      <c r="I27" s="88" t="s">
        <v>125</v>
      </c>
      <c r="J27" s="330">
        <v>144000</v>
      </c>
      <c r="K27" s="79">
        <v>0</v>
      </c>
      <c r="L27" s="79">
        <v>0</v>
      </c>
      <c r="M27" s="79">
        <v>62</v>
      </c>
      <c r="N27" s="89">
        <v>3</v>
      </c>
      <c r="O27" s="90">
        <v>0</v>
      </c>
      <c r="P27" s="91">
        <f>N27+O27</f>
        <v>3</v>
      </c>
      <c r="Q27" s="80">
        <f>IFERROR(P27/M27,"-")</f>
        <v>0.048387096774194</v>
      </c>
      <c r="R27" s="79">
        <v>0</v>
      </c>
      <c r="S27" s="79">
        <v>3</v>
      </c>
      <c r="T27" s="80">
        <f>IFERROR(R27/(P27),"-")</f>
        <v>0</v>
      </c>
      <c r="U27" s="336">
        <f>IFERROR(J27/SUM(N27:O28),"-")</f>
        <v>14400</v>
      </c>
      <c r="V27" s="82">
        <v>1</v>
      </c>
      <c r="W27" s="80">
        <f>IF(P27=0,"-",V27/P27)</f>
        <v>0.33333333333333</v>
      </c>
      <c r="X27" s="335">
        <v>24000</v>
      </c>
      <c r="Y27" s="336">
        <f>IFERROR(X27/P27,"-")</f>
        <v>8000</v>
      </c>
      <c r="Z27" s="336">
        <f>IFERROR(X27/V27,"-")</f>
        <v>24000</v>
      </c>
      <c r="AA27" s="330">
        <f>SUM(X27:X28)-SUM(J27:J28)</f>
        <v>-69000</v>
      </c>
      <c r="AB27" s="83">
        <f>SUM(X27:X28)/SUM(J27:J28)</f>
        <v>0.52083333333333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0.66666666666667</v>
      </c>
      <c r="BG27" s="110">
        <v>1</v>
      </c>
      <c r="BH27" s="112">
        <f>IFERROR(BG27/BE27,"-")</f>
        <v>0.5</v>
      </c>
      <c r="BI27" s="113">
        <v>24000</v>
      </c>
      <c r="BJ27" s="114">
        <f>IFERROR(BI27/BE27,"-")</f>
        <v>12000</v>
      </c>
      <c r="BK27" s="115"/>
      <c r="BL27" s="115"/>
      <c r="BM27" s="115">
        <v>1</v>
      </c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24000</v>
      </c>
      <c r="CQ27" s="139">
        <v>24000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126</v>
      </c>
      <c r="C28" s="347"/>
      <c r="D28" s="347" t="s">
        <v>123</v>
      </c>
      <c r="E28" s="347" t="s">
        <v>124</v>
      </c>
      <c r="F28" s="347" t="s">
        <v>81</v>
      </c>
      <c r="G28" s="88"/>
      <c r="H28" s="88"/>
      <c r="I28" s="88"/>
      <c r="J28" s="330"/>
      <c r="K28" s="79">
        <v>0</v>
      </c>
      <c r="L28" s="79">
        <v>0</v>
      </c>
      <c r="M28" s="79">
        <v>19</v>
      </c>
      <c r="N28" s="89">
        <v>7</v>
      </c>
      <c r="O28" s="90">
        <v>0</v>
      </c>
      <c r="P28" s="91">
        <f>N28+O28</f>
        <v>7</v>
      </c>
      <c r="Q28" s="80">
        <f>IFERROR(P28/M28,"-")</f>
        <v>0.36842105263158</v>
      </c>
      <c r="R28" s="79">
        <v>1</v>
      </c>
      <c r="S28" s="79">
        <v>0</v>
      </c>
      <c r="T28" s="80">
        <f>IFERROR(R28/(P28),"-")</f>
        <v>0.14285714285714</v>
      </c>
      <c r="U28" s="336"/>
      <c r="V28" s="82">
        <v>2</v>
      </c>
      <c r="W28" s="80">
        <f>IF(P28=0,"-",V28/P28)</f>
        <v>0.28571428571429</v>
      </c>
      <c r="X28" s="335">
        <v>51000</v>
      </c>
      <c r="Y28" s="336">
        <f>IFERROR(X28/P28,"-")</f>
        <v>7285.7142857143</v>
      </c>
      <c r="Z28" s="336">
        <f>IFERROR(X28/V28,"-")</f>
        <v>25500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0.14285714285714</v>
      </c>
      <c r="AX28" s="104">
        <v>1</v>
      </c>
      <c r="AY28" s="106">
        <f>IFERROR(AX28/AV28,"-")</f>
        <v>1</v>
      </c>
      <c r="AZ28" s="107">
        <v>6000</v>
      </c>
      <c r="BA28" s="108">
        <f>IFERROR(AZ28/AV28,"-")</f>
        <v>6000</v>
      </c>
      <c r="BB28" s="109"/>
      <c r="BC28" s="109">
        <v>1</v>
      </c>
      <c r="BD28" s="109"/>
      <c r="BE28" s="110">
        <v>2</v>
      </c>
      <c r="BF28" s="111">
        <f>IF(P28=0,"",IF(BE28=0,"",(BE28/P28)))</f>
        <v>0.28571428571429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0.28571428571429</v>
      </c>
      <c r="BP28" s="119">
        <v>1</v>
      </c>
      <c r="BQ28" s="120">
        <f>IFERROR(BP28/BN28,"-")</f>
        <v>0.5</v>
      </c>
      <c r="BR28" s="121">
        <v>45000</v>
      </c>
      <c r="BS28" s="122">
        <f>IFERROR(BR28/BN28,"-")</f>
        <v>22500</v>
      </c>
      <c r="BT28" s="123"/>
      <c r="BU28" s="123"/>
      <c r="BV28" s="123">
        <v>1</v>
      </c>
      <c r="BW28" s="124">
        <v>2</v>
      </c>
      <c r="BX28" s="125">
        <f>IF(P28=0,"",IF(BW28=0,"",(BW28/P28)))</f>
        <v>0.28571428571429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51000</v>
      </c>
      <c r="CQ28" s="139">
        <v>45000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0.18333333333333</v>
      </c>
      <c r="B29" s="347" t="s">
        <v>127</v>
      </c>
      <c r="C29" s="347"/>
      <c r="D29" s="347" t="s">
        <v>123</v>
      </c>
      <c r="E29" s="347" t="s">
        <v>124</v>
      </c>
      <c r="F29" s="347" t="s">
        <v>69</v>
      </c>
      <c r="G29" s="88" t="s">
        <v>74</v>
      </c>
      <c r="H29" s="88" t="s">
        <v>92</v>
      </c>
      <c r="I29" s="348" t="s">
        <v>97</v>
      </c>
      <c r="J29" s="330">
        <v>180000</v>
      </c>
      <c r="K29" s="79">
        <v>0</v>
      </c>
      <c r="L29" s="79">
        <v>0</v>
      </c>
      <c r="M29" s="79">
        <v>44</v>
      </c>
      <c r="N29" s="89">
        <v>8</v>
      </c>
      <c r="O29" s="90">
        <v>0</v>
      </c>
      <c r="P29" s="91">
        <f>N29+O29</f>
        <v>8</v>
      </c>
      <c r="Q29" s="80">
        <f>IFERROR(P29/M29,"-")</f>
        <v>0.18181818181818</v>
      </c>
      <c r="R29" s="79">
        <v>1</v>
      </c>
      <c r="S29" s="79">
        <v>3</v>
      </c>
      <c r="T29" s="80">
        <f>IFERROR(R29/(P29),"-")</f>
        <v>0.125</v>
      </c>
      <c r="U29" s="336">
        <f>IFERROR(J29/SUM(N29:O30),"-")</f>
        <v>12857.142857143</v>
      </c>
      <c r="V29" s="82">
        <v>2</v>
      </c>
      <c r="W29" s="80">
        <f>IF(P29=0,"-",V29/P29)</f>
        <v>0.25</v>
      </c>
      <c r="X29" s="335">
        <v>33000</v>
      </c>
      <c r="Y29" s="336">
        <f>IFERROR(X29/P29,"-")</f>
        <v>4125</v>
      </c>
      <c r="Z29" s="336">
        <f>IFERROR(X29/V29,"-")</f>
        <v>16500</v>
      </c>
      <c r="AA29" s="330">
        <f>SUM(X29:X30)-SUM(J29:J30)</f>
        <v>-147000</v>
      </c>
      <c r="AB29" s="83">
        <f>SUM(X29:X30)/SUM(J29:J30)</f>
        <v>0.18333333333333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0.125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6</v>
      </c>
      <c r="BO29" s="118">
        <f>IF(P29=0,"",IF(BN29=0,"",(BN29/P29)))</f>
        <v>0.75</v>
      </c>
      <c r="BP29" s="119">
        <v>2</v>
      </c>
      <c r="BQ29" s="120">
        <f>IFERROR(BP29/BN29,"-")</f>
        <v>0.33333333333333</v>
      </c>
      <c r="BR29" s="121">
        <v>35000</v>
      </c>
      <c r="BS29" s="122">
        <f>IFERROR(BR29/BN29,"-")</f>
        <v>5833.3333333333</v>
      </c>
      <c r="BT29" s="123">
        <v>1</v>
      </c>
      <c r="BU29" s="123">
        <v>1</v>
      </c>
      <c r="BV29" s="123"/>
      <c r="BW29" s="124">
        <v>1</v>
      </c>
      <c r="BX29" s="125">
        <f>IF(P29=0,"",IF(BW29=0,"",(BW29/P29)))</f>
        <v>0.125</v>
      </c>
      <c r="BY29" s="126">
        <v>1</v>
      </c>
      <c r="BZ29" s="127">
        <f>IFERROR(BY29/BW29,"-")</f>
        <v>1</v>
      </c>
      <c r="CA29" s="128">
        <v>3000</v>
      </c>
      <c r="CB29" s="129">
        <f>IFERROR(CA29/BW29,"-")</f>
        <v>3000</v>
      </c>
      <c r="CC29" s="130">
        <v>1</v>
      </c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33000</v>
      </c>
      <c r="CQ29" s="139">
        <v>30000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128</v>
      </c>
      <c r="C30" s="347"/>
      <c r="D30" s="347" t="s">
        <v>123</v>
      </c>
      <c r="E30" s="347" t="s">
        <v>124</v>
      </c>
      <c r="F30" s="347" t="s">
        <v>81</v>
      </c>
      <c r="G30" s="88"/>
      <c r="H30" s="88"/>
      <c r="I30" s="88"/>
      <c r="J30" s="330"/>
      <c r="K30" s="79">
        <v>0</v>
      </c>
      <c r="L30" s="79">
        <v>0</v>
      </c>
      <c r="M30" s="79">
        <v>59</v>
      </c>
      <c r="N30" s="89">
        <v>6</v>
      </c>
      <c r="O30" s="90">
        <v>0</v>
      </c>
      <c r="P30" s="91">
        <f>N30+O30</f>
        <v>6</v>
      </c>
      <c r="Q30" s="80">
        <f>IFERROR(P30/M30,"-")</f>
        <v>0.10169491525424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0.16666666666667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0.16666666666667</v>
      </c>
      <c r="BY30" s="126">
        <v>1</v>
      </c>
      <c r="BZ30" s="127">
        <f>IFERROR(BY30/BW30,"-")</f>
        <v>1</v>
      </c>
      <c r="CA30" s="128">
        <v>3000</v>
      </c>
      <c r="CB30" s="129">
        <f>IFERROR(CA30/BW30,"-")</f>
        <v>3000</v>
      </c>
      <c r="CC30" s="130">
        <v>1</v>
      </c>
      <c r="CD30" s="130"/>
      <c r="CE30" s="130"/>
      <c r="CF30" s="131">
        <v>1</v>
      </c>
      <c r="CG30" s="132">
        <f>IF(P30=0,"",IF(CF30=0,"",(CF30/P30)))</f>
        <v>0.16666666666667</v>
      </c>
      <c r="CH30" s="133">
        <v>1</v>
      </c>
      <c r="CI30" s="134">
        <f>IFERROR(CH30/CF30,"-")</f>
        <v>1</v>
      </c>
      <c r="CJ30" s="135">
        <v>215000</v>
      </c>
      <c r="CK30" s="136">
        <f>IFERROR(CJ30/CF30,"-")</f>
        <v>215000</v>
      </c>
      <c r="CL30" s="137"/>
      <c r="CM30" s="137"/>
      <c r="CN30" s="137">
        <v>1</v>
      </c>
      <c r="CO30" s="138">
        <v>0</v>
      </c>
      <c r="CP30" s="139">
        <v>0</v>
      </c>
      <c r="CQ30" s="139">
        <v>215000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0.057692307692308</v>
      </c>
      <c r="B31" s="347" t="s">
        <v>129</v>
      </c>
      <c r="C31" s="347"/>
      <c r="D31" s="347" t="s">
        <v>123</v>
      </c>
      <c r="E31" s="347" t="s">
        <v>130</v>
      </c>
      <c r="F31" s="347" t="s">
        <v>69</v>
      </c>
      <c r="G31" s="88" t="s">
        <v>91</v>
      </c>
      <c r="H31" s="88" t="s">
        <v>92</v>
      </c>
      <c r="I31" s="88" t="s">
        <v>131</v>
      </c>
      <c r="J31" s="330">
        <v>156000</v>
      </c>
      <c r="K31" s="79">
        <v>0</v>
      </c>
      <c r="L31" s="79">
        <v>0</v>
      </c>
      <c r="M31" s="79">
        <v>37</v>
      </c>
      <c r="N31" s="89">
        <v>6</v>
      </c>
      <c r="O31" s="90">
        <v>0</v>
      </c>
      <c r="P31" s="91">
        <f>N31+O31</f>
        <v>6</v>
      </c>
      <c r="Q31" s="80">
        <f>IFERROR(P31/M31,"-")</f>
        <v>0.16216216216216</v>
      </c>
      <c r="R31" s="79">
        <v>0</v>
      </c>
      <c r="S31" s="79">
        <v>2</v>
      </c>
      <c r="T31" s="80">
        <f>IFERROR(R31/(P31),"-")</f>
        <v>0</v>
      </c>
      <c r="U31" s="336">
        <f>IFERROR(J31/SUM(N31:O32),"-")</f>
        <v>12000</v>
      </c>
      <c r="V31" s="82">
        <v>1</v>
      </c>
      <c r="W31" s="80">
        <f>IF(P31=0,"-",V31/P31)</f>
        <v>0.16666666666667</v>
      </c>
      <c r="X31" s="335">
        <v>9000</v>
      </c>
      <c r="Y31" s="336">
        <f>IFERROR(X31/P31,"-")</f>
        <v>1500</v>
      </c>
      <c r="Z31" s="336">
        <f>IFERROR(X31/V31,"-")</f>
        <v>9000</v>
      </c>
      <c r="AA31" s="330">
        <f>SUM(X31:X32)-SUM(J31:J32)</f>
        <v>-147000</v>
      </c>
      <c r="AB31" s="83">
        <f>SUM(X31:X32)/SUM(J31:J32)</f>
        <v>0.057692307692308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0.16666666666667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0.5</v>
      </c>
      <c r="BP31" s="119">
        <v>1</v>
      </c>
      <c r="BQ31" s="120">
        <f>IFERROR(BP31/BN31,"-")</f>
        <v>0.33333333333333</v>
      </c>
      <c r="BR31" s="121">
        <v>9000</v>
      </c>
      <c r="BS31" s="122">
        <f>IFERROR(BR31/BN31,"-")</f>
        <v>3000</v>
      </c>
      <c r="BT31" s="123"/>
      <c r="BU31" s="123"/>
      <c r="BV31" s="123">
        <v>1</v>
      </c>
      <c r="BW31" s="124">
        <v>1</v>
      </c>
      <c r="BX31" s="125">
        <f>IF(P31=0,"",IF(BW31=0,"",(BW31/P31)))</f>
        <v>0.16666666666667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9000</v>
      </c>
      <c r="CQ31" s="139">
        <v>9000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132</v>
      </c>
      <c r="C32" s="347"/>
      <c r="D32" s="347" t="s">
        <v>123</v>
      </c>
      <c r="E32" s="347" t="s">
        <v>130</v>
      </c>
      <c r="F32" s="347" t="s">
        <v>81</v>
      </c>
      <c r="G32" s="88"/>
      <c r="H32" s="88"/>
      <c r="I32" s="88"/>
      <c r="J32" s="330"/>
      <c r="K32" s="79">
        <v>0</v>
      </c>
      <c r="L32" s="79">
        <v>0</v>
      </c>
      <c r="M32" s="79">
        <v>18</v>
      </c>
      <c r="N32" s="89">
        <v>6</v>
      </c>
      <c r="O32" s="90">
        <v>1</v>
      </c>
      <c r="P32" s="91">
        <f>N32+O32</f>
        <v>7</v>
      </c>
      <c r="Q32" s="80">
        <f>IFERROR(P32/M32,"-")</f>
        <v>0.38888888888889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0.14285714285714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0.14285714285714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2</v>
      </c>
      <c r="BX32" s="125">
        <f>IF(P32=0,"",IF(BW32=0,"",(BW32/P32)))</f>
        <v>0.28571428571429</v>
      </c>
      <c r="BY32" s="126">
        <v>1</v>
      </c>
      <c r="BZ32" s="127">
        <f>IFERROR(BY32/BW32,"-")</f>
        <v>0.5</v>
      </c>
      <c r="CA32" s="128">
        <v>25000</v>
      </c>
      <c r="CB32" s="129">
        <f>IFERROR(CA32/BW32,"-")</f>
        <v>12500</v>
      </c>
      <c r="CC32" s="130"/>
      <c r="CD32" s="130"/>
      <c r="CE32" s="130">
        <v>1</v>
      </c>
      <c r="CF32" s="131">
        <v>3</v>
      </c>
      <c r="CG32" s="132">
        <f>IF(P32=0,"",IF(CF32=0,"",(CF32/P32)))</f>
        <v>0.42857142857143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>
        <v>25000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</v>
      </c>
      <c r="B33" s="347" t="s">
        <v>133</v>
      </c>
      <c r="C33" s="347"/>
      <c r="D33" s="347" t="s">
        <v>95</v>
      </c>
      <c r="E33" s="347" t="s">
        <v>96</v>
      </c>
      <c r="F33" s="347" t="s">
        <v>90</v>
      </c>
      <c r="G33" s="88" t="s">
        <v>85</v>
      </c>
      <c r="H33" s="88" t="s">
        <v>92</v>
      </c>
      <c r="I33" s="88" t="s">
        <v>134</v>
      </c>
      <c r="J33" s="330">
        <v>156000</v>
      </c>
      <c r="K33" s="79">
        <v>0</v>
      </c>
      <c r="L33" s="79">
        <v>0</v>
      </c>
      <c r="M33" s="79">
        <v>23</v>
      </c>
      <c r="N33" s="89">
        <v>1</v>
      </c>
      <c r="O33" s="90">
        <v>0</v>
      </c>
      <c r="P33" s="91">
        <f>N33+O33</f>
        <v>1</v>
      </c>
      <c r="Q33" s="80">
        <f>IFERROR(P33/M33,"-")</f>
        <v>0.043478260869565</v>
      </c>
      <c r="R33" s="79">
        <v>0</v>
      </c>
      <c r="S33" s="79">
        <v>0</v>
      </c>
      <c r="T33" s="80">
        <f>IFERROR(R33/(P33),"-")</f>
        <v>0</v>
      </c>
      <c r="U33" s="336">
        <f>IFERROR(J33/SUM(N33:O34),"-")</f>
        <v>52000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SUM(X33:X34)-SUM(J33:J34)</f>
        <v>-156000</v>
      </c>
      <c r="AB33" s="83">
        <f>SUM(X33:X34)/SUM(J33:J34)</f>
        <v>0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1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135</v>
      </c>
      <c r="C34" s="347"/>
      <c r="D34" s="347" t="s">
        <v>95</v>
      </c>
      <c r="E34" s="347" t="s">
        <v>96</v>
      </c>
      <c r="F34" s="347" t="s">
        <v>81</v>
      </c>
      <c r="G34" s="88"/>
      <c r="H34" s="88"/>
      <c r="I34" s="88"/>
      <c r="J34" s="330"/>
      <c r="K34" s="79">
        <v>0</v>
      </c>
      <c r="L34" s="79">
        <v>0</v>
      </c>
      <c r="M34" s="79">
        <v>10</v>
      </c>
      <c r="N34" s="89">
        <v>2</v>
      </c>
      <c r="O34" s="90">
        <v>0</v>
      </c>
      <c r="P34" s="91">
        <f>N34+O34</f>
        <v>2</v>
      </c>
      <c r="Q34" s="80">
        <f>IFERROR(P34/M34,"-")</f>
        <v>0.2</v>
      </c>
      <c r="R34" s="79">
        <v>1</v>
      </c>
      <c r="S34" s="79">
        <v>1</v>
      </c>
      <c r="T34" s="80">
        <f>IFERROR(R34/(P34),"-")</f>
        <v>0.5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2</v>
      </c>
      <c r="BX34" s="125">
        <f>IF(P34=0,"",IF(BW34=0,"",(BW34/P34)))</f>
        <v>1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0.76282051282051</v>
      </c>
      <c r="B35" s="347" t="s">
        <v>136</v>
      </c>
      <c r="C35" s="347"/>
      <c r="D35" s="347" t="s">
        <v>123</v>
      </c>
      <c r="E35" s="347" t="s">
        <v>124</v>
      </c>
      <c r="F35" s="347" t="s">
        <v>69</v>
      </c>
      <c r="G35" s="88" t="s">
        <v>85</v>
      </c>
      <c r="H35" s="88" t="s">
        <v>92</v>
      </c>
      <c r="I35" s="88" t="s">
        <v>131</v>
      </c>
      <c r="J35" s="330">
        <v>156000</v>
      </c>
      <c r="K35" s="79">
        <v>0</v>
      </c>
      <c r="L35" s="79">
        <v>0</v>
      </c>
      <c r="M35" s="79">
        <v>47</v>
      </c>
      <c r="N35" s="89">
        <v>5</v>
      </c>
      <c r="O35" s="90">
        <v>0</v>
      </c>
      <c r="P35" s="91">
        <f>N35+O35</f>
        <v>5</v>
      </c>
      <c r="Q35" s="80">
        <f>IFERROR(P35/M35,"-")</f>
        <v>0.1063829787234</v>
      </c>
      <c r="R35" s="79">
        <v>0</v>
      </c>
      <c r="S35" s="79">
        <v>1</v>
      </c>
      <c r="T35" s="80">
        <f>IFERROR(R35/(P35),"-")</f>
        <v>0</v>
      </c>
      <c r="U35" s="336">
        <f>IFERROR(J35/SUM(N35:O36),"-")</f>
        <v>10400</v>
      </c>
      <c r="V35" s="82">
        <v>1</v>
      </c>
      <c r="W35" s="80">
        <f>IF(P35=0,"-",V35/P35)</f>
        <v>0.2</v>
      </c>
      <c r="X35" s="335">
        <v>3000</v>
      </c>
      <c r="Y35" s="336">
        <f>IFERROR(X35/P35,"-")</f>
        <v>600</v>
      </c>
      <c r="Z35" s="336">
        <f>IFERROR(X35/V35,"-")</f>
        <v>3000</v>
      </c>
      <c r="AA35" s="330">
        <f>SUM(X35:X36)-SUM(J35:J36)</f>
        <v>-37000</v>
      </c>
      <c r="AB35" s="83">
        <f>SUM(X35:X36)/SUM(J35:J36)</f>
        <v>0.76282051282051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0.2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4</v>
      </c>
      <c r="BO35" s="118">
        <f>IF(P35=0,"",IF(BN35=0,"",(BN35/P35)))</f>
        <v>0.8</v>
      </c>
      <c r="BP35" s="119">
        <v>1</v>
      </c>
      <c r="BQ35" s="120">
        <f>IFERROR(BP35/BN35,"-")</f>
        <v>0.25</v>
      </c>
      <c r="BR35" s="121">
        <v>3000</v>
      </c>
      <c r="BS35" s="122">
        <f>IFERROR(BR35/BN35,"-")</f>
        <v>750</v>
      </c>
      <c r="BT35" s="123">
        <v>1</v>
      </c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137</v>
      </c>
      <c r="C36" s="347"/>
      <c r="D36" s="347" t="s">
        <v>123</v>
      </c>
      <c r="E36" s="347" t="s">
        <v>124</v>
      </c>
      <c r="F36" s="347" t="s">
        <v>81</v>
      </c>
      <c r="G36" s="88"/>
      <c r="H36" s="88"/>
      <c r="I36" s="88"/>
      <c r="J36" s="330"/>
      <c r="K36" s="79">
        <v>0</v>
      </c>
      <c r="L36" s="79">
        <v>0</v>
      </c>
      <c r="M36" s="79">
        <v>16</v>
      </c>
      <c r="N36" s="89">
        <v>10</v>
      </c>
      <c r="O36" s="90">
        <v>0</v>
      </c>
      <c r="P36" s="91">
        <f>N36+O36</f>
        <v>10</v>
      </c>
      <c r="Q36" s="80">
        <f>IFERROR(P36/M36,"-")</f>
        <v>0.625</v>
      </c>
      <c r="R36" s="79">
        <v>2</v>
      </c>
      <c r="S36" s="79">
        <v>1</v>
      </c>
      <c r="T36" s="80">
        <f>IFERROR(R36/(P36),"-")</f>
        <v>0.2</v>
      </c>
      <c r="U36" s="336"/>
      <c r="V36" s="82">
        <v>3</v>
      </c>
      <c r="W36" s="80">
        <f>IF(P36=0,"-",V36/P36)</f>
        <v>0.3</v>
      </c>
      <c r="X36" s="335">
        <v>116000</v>
      </c>
      <c r="Y36" s="336">
        <f>IFERROR(X36/P36,"-")</f>
        <v>11600</v>
      </c>
      <c r="Z36" s="336">
        <f>IFERROR(X36/V36,"-")</f>
        <v>38666.666666667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5</v>
      </c>
      <c r="BO36" s="118">
        <f>IF(P36=0,"",IF(BN36=0,"",(BN36/P36)))</f>
        <v>0.5</v>
      </c>
      <c r="BP36" s="119">
        <v>2</v>
      </c>
      <c r="BQ36" s="120">
        <f>IFERROR(BP36/BN36,"-")</f>
        <v>0.4</v>
      </c>
      <c r="BR36" s="121">
        <v>103000</v>
      </c>
      <c r="BS36" s="122">
        <f>IFERROR(BR36/BN36,"-")</f>
        <v>20600</v>
      </c>
      <c r="BT36" s="123"/>
      <c r="BU36" s="123"/>
      <c r="BV36" s="123">
        <v>2</v>
      </c>
      <c r="BW36" s="124">
        <v>3</v>
      </c>
      <c r="BX36" s="125">
        <f>IF(P36=0,"",IF(BW36=0,"",(BW36/P36)))</f>
        <v>0.3</v>
      </c>
      <c r="BY36" s="126">
        <v>1</v>
      </c>
      <c r="BZ36" s="127">
        <f>IFERROR(BY36/BW36,"-")</f>
        <v>0.33333333333333</v>
      </c>
      <c r="CA36" s="128">
        <v>13000</v>
      </c>
      <c r="CB36" s="129">
        <f>IFERROR(CA36/BW36,"-")</f>
        <v>4333.3333333333</v>
      </c>
      <c r="CC36" s="130"/>
      <c r="CD36" s="130"/>
      <c r="CE36" s="130">
        <v>1</v>
      </c>
      <c r="CF36" s="131">
        <v>2</v>
      </c>
      <c r="CG36" s="132">
        <f>IF(P36=0,"",IF(CF36=0,"",(CF36/P36)))</f>
        <v>0.2</v>
      </c>
      <c r="CH36" s="133">
        <v>1</v>
      </c>
      <c r="CI36" s="134">
        <f>IFERROR(CH36/CF36,"-")</f>
        <v>0.5</v>
      </c>
      <c r="CJ36" s="135">
        <v>5000</v>
      </c>
      <c r="CK36" s="136">
        <f>IFERROR(CJ36/CF36,"-")</f>
        <v>2500</v>
      </c>
      <c r="CL36" s="137"/>
      <c r="CM36" s="137">
        <v>1</v>
      </c>
      <c r="CN36" s="137"/>
      <c r="CO36" s="138">
        <v>3</v>
      </c>
      <c r="CP36" s="139">
        <v>116000</v>
      </c>
      <c r="CQ36" s="139">
        <v>59000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1.85</v>
      </c>
      <c r="B37" s="347" t="s">
        <v>138</v>
      </c>
      <c r="C37" s="347"/>
      <c r="D37" s="347" t="s">
        <v>95</v>
      </c>
      <c r="E37" s="347" t="s">
        <v>68</v>
      </c>
      <c r="F37" s="347" t="s">
        <v>69</v>
      </c>
      <c r="G37" s="88" t="s">
        <v>139</v>
      </c>
      <c r="H37" s="88" t="s">
        <v>140</v>
      </c>
      <c r="I37" s="348" t="s">
        <v>141</v>
      </c>
      <c r="J37" s="330">
        <v>300000</v>
      </c>
      <c r="K37" s="79">
        <v>0</v>
      </c>
      <c r="L37" s="79">
        <v>0</v>
      </c>
      <c r="M37" s="79">
        <v>35</v>
      </c>
      <c r="N37" s="89">
        <v>4</v>
      </c>
      <c r="O37" s="90">
        <v>0</v>
      </c>
      <c r="P37" s="91">
        <f>N37+O37</f>
        <v>4</v>
      </c>
      <c r="Q37" s="80">
        <f>IFERROR(P37/M37,"-")</f>
        <v>0.11428571428571</v>
      </c>
      <c r="R37" s="79">
        <v>0</v>
      </c>
      <c r="S37" s="79">
        <v>0</v>
      </c>
      <c r="T37" s="80">
        <f>IFERROR(R37/(P37),"-")</f>
        <v>0</v>
      </c>
      <c r="U37" s="336">
        <f>IFERROR(J37/SUM(N37:O38),"-")</f>
        <v>27272.727272727</v>
      </c>
      <c r="V37" s="82">
        <v>1</v>
      </c>
      <c r="W37" s="80">
        <f>IF(P37=0,"-",V37/P37)</f>
        <v>0.25</v>
      </c>
      <c r="X37" s="335">
        <v>19000</v>
      </c>
      <c r="Y37" s="336">
        <f>IFERROR(X37/P37,"-")</f>
        <v>4750</v>
      </c>
      <c r="Z37" s="336">
        <f>IFERROR(X37/V37,"-")</f>
        <v>19000</v>
      </c>
      <c r="AA37" s="330">
        <f>SUM(X37:X38)-SUM(J37:J38)</f>
        <v>255000</v>
      </c>
      <c r="AB37" s="83">
        <f>SUM(X37:X38)/SUM(J37:J38)</f>
        <v>1.85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0.25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</v>
      </c>
      <c r="BF37" s="111">
        <f>IF(P37=0,"",IF(BE37=0,"",(BE37/P37)))</f>
        <v>0.25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2</v>
      </c>
      <c r="BX37" s="125">
        <f>IF(P37=0,"",IF(BW37=0,"",(BW37/P37)))</f>
        <v>0.5</v>
      </c>
      <c r="BY37" s="126">
        <v>1</v>
      </c>
      <c r="BZ37" s="127">
        <f>IFERROR(BY37/BW37,"-")</f>
        <v>0.5</v>
      </c>
      <c r="CA37" s="128">
        <v>19000</v>
      </c>
      <c r="CB37" s="129">
        <f>IFERROR(CA37/BW37,"-")</f>
        <v>9500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19000</v>
      </c>
      <c r="CQ37" s="139">
        <v>19000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142</v>
      </c>
      <c r="C38" s="347"/>
      <c r="D38" s="347" t="s">
        <v>95</v>
      </c>
      <c r="E38" s="347" t="s">
        <v>68</v>
      </c>
      <c r="F38" s="347" t="s">
        <v>81</v>
      </c>
      <c r="G38" s="88"/>
      <c r="H38" s="88"/>
      <c r="I38" s="88"/>
      <c r="J38" s="330"/>
      <c r="K38" s="79">
        <v>0</v>
      </c>
      <c r="L38" s="79">
        <v>0</v>
      </c>
      <c r="M38" s="79">
        <v>66</v>
      </c>
      <c r="N38" s="89">
        <v>7</v>
      </c>
      <c r="O38" s="90">
        <v>0</v>
      </c>
      <c r="P38" s="91">
        <f>N38+O38</f>
        <v>7</v>
      </c>
      <c r="Q38" s="80">
        <f>IFERROR(P38/M38,"-")</f>
        <v>0.10606060606061</v>
      </c>
      <c r="R38" s="79">
        <v>1</v>
      </c>
      <c r="S38" s="79">
        <v>0</v>
      </c>
      <c r="T38" s="80">
        <f>IFERROR(R38/(P38),"-")</f>
        <v>0.14285714285714</v>
      </c>
      <c r="U38" s="336"/>
      <c r="V38" s="82">
        <v>1</v>
      </c>
      <c r="W38" s="80">
        <f>IF(P38=0,"-",V38/P38)</f>
        <v>0.14285714285714</v>
      </c>
      <c r="X38" s="335">
        <v>536000</v>
      </c>
      <c r="Y38" s="336">
        <f>IFERROR(X38/P38,"-")</f>
        <v>76571.428571429</v>
      </c>
      <c r="Z38" s="336">
        <f>IFERROR(X38/V38,"-")</f>
        <v>536000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5</v>
      </c>
      <c r="BO38" s="118">
        <f>IF(P38=0,"",IF(BN38=0,"",(BN38/P38)))</f>
        <v>0.71428571428571</v>
      </c>
      <c r="BP38" s="119">
        <v>1</v>
      </c>
      <c r="BQ38" s="120">
        <f>IFERROR(BP38/BN38,"-")</f>
        <v>0.2</v>
      </c>
      <c r="BR38" s="121">
        <v>539000</v>
      </c>
      <c r="BS38" s="122">
        <f>IFERROR(BR38/BN38,"-")</f>
        <v>107800</v>
      </c>
      <c r="BT38" s="123"/>
      <c r="BU38" s="123"/>
      <c r="BV38" s="123">
        <v>1</v>
      </c>
      <c r="BW38" s="124">
        <v>2</v>
      </c>
      <c r="BX38" s="125">
        <f>IF(P38=0,"",IF(BW38=0,"",(BW38/P38)))</f>
        <v>0.28571428571429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536000</v>
      </c>
      <c r="CQ38" s="139">
        <v>539000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>
        <f>AB39</f>
        <v>0</v>
      </c>
      <c r="B39" s="347" t="s">
        <v>143</v>
      </c>
      <c r="C39" s="347"/>
      <c r="D39" s="347" t="s">
        <v>89</v>
      </c>
      <c r="E39" s="347" t="s">
        <v>96</v>
      </c>
      <c r="F39" s="347" t="s">
        <v>69</v>
      </c>
      <c r="G39" s="88" t="s">
        <v>139</v>
      </c>
      <c r="H39" s="88" t="s">
        <v>92</v>
      </c>
      <c r="I39" s="348" t="s">
        <v>144</v>
      </c>
      <c r="J39" s="330">
        <v>180000</v>
      </c>
      <c r="K39" s="79">
        <v>0</v>
      </c>
      <c r="L39" s="79">
        <v>0</v>
      </c>
      <c r="M39" s="79">
        <v>29</v>
      </c>
      <c r="N39" s="89">
        <v>2</v>
      </c>
      <c r="O39" s="90">
        <v>0</v>
      </c>
      <c r="P39" s="91">
        <f>N39+O39</f>
        <v>2</v>
      </c>
      <c r="Q39" s="80">
        <f>IFERROR(P39/M39,"-")</f>
        <v>0.068965517241379</v>
      </c>
      <c r="R39" s="79">
        <v>0</v>
      </c>
      <c r="S39" s="79">
        <v>0</v>
      </c>
      <c r="T39" s="80">
        <f>IFERROR(R39/(P39),"-")</f>
        <v>0</v>
      </c>
      <c r="U39" s="336">
        <f>IFERROR(J39/SUM(N39:O40),"-")</f>
        <v>60000</v>
      </c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>
        <f>SUM(X39:X40)-SUM(J39:J40)</f>
        <v>-180000</v>
      </c>
      <c r="AB39" s="83">
        <f>SUM(X39:X40)/SUM(J39:J40)</f>
        <v>0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145</v>
      </c>
      <c r="C40" s="347"/>
      <c r="D40" s="347" t="s">
        <v>89</v>
      </c>
      <c r="E40" s="347" t="s">
        <v>96</v>
      </c>
      <c r="F40" s="347" t="s">
        <v>81</v>
      </c>
      <c r="G40" s="88"/>
      <c r="H40" s="88"/>
      <c r="I40" s="88"/>
      <c r="J40" s="330"/>
      <c r="K40" s="79">
        <v>0</v>
      </c>
      <c r="L40" s="79">
        <v>0</v>
      </c>
      <c r="M40" s="79">
        <v>11</v>
      </c>
      <c r="N40" s="89">
        <v>1</v>
      </c>
      <c r="O40" s="90">
        <v>0</v>
      </c>
      <c r="P40" s="91">
        <f>N40+O40</f>
        <v>1</v>
      </c>
      <c r="Q40" s="80">
        <f>IFERROR(P40/M40,"-")</f>
        <v>0.090909090909091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1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0.22777777777778</v>
      </c>
      <c r="B41" s="347" t="s">
        <v>146</v>
      </c>
      <c r="C41" s="347"/>
      <c r="D41" s="347" t="s">
        <v>123</v>
      </c>
      <c r="E41" s="347" t="s">
        <v>124</v>
      </c>
      <c r="F41" s="347" t="s">
        <v>69</v>
      </c>
      <c r="G41" s="88" t="s">
        <v>139</v>
      </c>
      <c r="H41" s="88" t="s">
        <v>92</v>
      </c>
      <c r="I41" s="349" t="s">
        <v>147</v>
      </c>
      <c r="J41" s="330">
        <v>180000</v>
      </c>
      <c r="K41" s="79">
        <v>0</v>
      </c>
      <c r="L41" s="79">
        <v>0</v>
      </c>
      <c r="M41" s="79">
        <v>54</v>
      </c>
      <c r="N41" s="89">
        <v>3</v>
      </c>
      <c r="O41" s="90">
        <v>0</v>
      </c>
      <c r="P41" s="91">
        <f>N41+O41</f>
        <v>3</v>
      </c>
      <c r="Q41" s="80">
        <f>IFERROR(P41/M41,"-")</f>
        <v>0.055555555555556</v>
      </c>
      <c r="R41" s="79">
        <v>1</v>
      </c>
      <c r="S41" s="79">
        <v>1</v>
      </c>
      <c r="T41" s="80">
        <f>IFERROR(R41/(P41),"-")</f>
        <v>0.33333333333333</v>
      </c>
      <c r="U41" s="336">
        <f>IFERROR(J41/SUM(N41:O42),"-")</f>
        <v>36000</v>
      </c>
      <c r="V41" s="82">
        <v>1</v>
      </c>
      <c r="W41" s="80">
        <f>IF(P41=0,"-",V41/P41)</f>
        <v>0.33333333333333</v>
      </c>
      <c r="X41" s="335">
        <v>18000</v>
      </c>
      <c r="Y41" s="336">
        <f>IFERROR(X41/P41,"-")</f>
        <v>6000</v>
      </c>
      <c r="Z41" s="336">
        <f>IFERROR(X41/V41,"-")</f>
        <v>18000</v>
      </c>
      <c r="AA41" s="330">
        <f>SUM(X41:X42)-SUM(J41:J42)</f>
        <v>-139000</v>
      </c>
      <c r="AB41" s="83">
        <f>SUM(X41:X42)/SUM(J41:J42)</f>
        <v>0.22777777777778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0.66666666666667</v>
      </c>
      <c r="BG41" s="110">
        <v>1</v>
      </c>
      <c r="BH41" s="112">
        <f>IFERROR(BG41/BE41,"-")</f>
        <v>0.5</v>
      </c>
      <c r="BI41" s="113">
        <v>18000</v>
      </c>
      <c r="BJ41" s="114">
        <f>IFERROR(BI41/BE41,"-")</f>
        <v>9000</v>
      </c>
      <c r="BK41" s="115"/>
      <c r="BL41" s="115"/>
      <c r="BM41" s="115">
        <v>1</v>
      </c>
      <c r="BN41" s="117">
        <v>1</v>
      </c>
      <c r="BO41" s="118">
        <f>IF(P41=0,"",IF(BN41=0,"",(BN41/P41)))</f>
        <v>0.33333333333333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18000</v>
      </c>
      <c r="CQ41" s="139">
        <v>18000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148</v>
      </c>
      <c r="C42" s="347"/>
      <c r="D42" s="347" t="s">
        <v>123</v>
      </c>
      <c r="E42" s="347" t="s">
        <v>124</v>
      </c>
      <c r="F42" s="347" t="s">
        <v>81</v>
      </c>
      <c r="G42" s="88"/>
      <c r="H42" s="88"/>
      <c r="I42" s="88"/>
      <c r="J42" s="330"/>
      <c r="K42" s="79">
        <v>0</v>
      </c>
      <c r="L42" s="79">
        <v>0</v>
      </c>
      <c r="M42" s="79">
        <v>22</v>
      </c>
      <c r="N42" s="89">
        <v>2</v>
      </c>
      <c r="O42" s="90">
        <v>0</v>
      </c>
      <c r="P42" s="91">
        <f>N42+O42</f>
        <v>2</v>
      </c>
      <c r="Q42" s="80">
        <f>IFERROR(P42/M42,"-")</f>
        <v>0.090909090909091</v>
      </c>
      <c r="R42" s="79">
        <v>0</v>
      </c>
      <c r="S42" s="79">
        <v>1</v>
      </c>
      <c r="T42" s="80">
        <f>IFERROR(R42/(P42),"-")</f>
        <v>0</v>
      </c>
      <c r="U42" s="336"/>
      <c r="V42" s="82">
        <v>1</v>
      </c>
      <c r="W42" s="80">
        <f>IF(P42=0,"-",V42/P42)</f>
        <v>0.5</v>
      </c>
      <c r="X42" s="335">
        <v>23000</v>
      </c>
      <c r="Y42" s="336">
        <f>IFERROR(X42/P42,"-")</f>
        <v>11500</v>
      </c>
      <c r="Z42" s="336">
        <f>IFERROR(X42/V42,"-")</f>
        <v>23000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2</v>
      </c>
      <c r="BX42" s="125">
        <f>IF(P42=0,"",IF(BW42=0,"",(BW42/P42)))</f>
        <v>1</v>
      </c>
      <c r="BY42" s="126">
        <v>1</v>
      </c>
      <c r="BZ42" s="127">
        <f>IFERROR(BY42/BW42,"-")</f>
        <v>0.5</v>
      </c>
      <c r="CA42" s="128">
        <v>23000</v>
      </c>
      <c r="CB42" s="129">
        <f>IFERROR(CA42/BW42,"-")</f>
        <v>11500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23000</v>
      </c>
      <c r="CQ42" s="139">
        <v>23000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0.13888888888889</v>
      </c>
      <c r="B43" s="347" t="s">
        <v>149</v>
      </c>
      <c r="C43" s="347"/>
      <c r="D43" s="347" t="s">
        <v>89</v>
      </c>
      <c r="E43" s="347" t="s">
        <v>68</v>
      </c>
      <c r="F43" s="347" t="s">
        <v>69</v>
      </c>
      <c r="G43" s="88" t="s">
        <v>150</v>
      </c>
      <c r="H43" s="88" t="s">
        <v>71</v>
      </c>
      <c r="I43" s="88" t="s">
        <v>86</v>
      </c>
      <c r="J43" s="330">
        <v>144000</v>
      </c>
      <c r="K43" s="79">
        <v>0</v>
      </c>
      <c r="L43" s="79">
        <v>0</v>
      </c>
      <c r="M43" s="79">
        <v>51</v>
      </c>
      <c r="N43" s="89">
        <v>7</v>
      </c>
      <c r="O43" s="90">
        <v>0</v>
      </c>
      <c r="P43" s="91">
        <f>N43+O43</f>
        <v>7</v>
      </c>
      <c r="Q43" s="80">
        <f>IFERROR(P43/M43,"-")</f>
        <v>0.13725490196078</v>
      </c>
      <c r="R43" s="79">
        <v>0</v>
      </c>
      <c r="S43" s="79">
        <v>2</v>
      </c>
      <c r="T43" s="80">
        <f>IFERROR(R43/(P43),"-")</f>
        <v>0</v>
      </c>
      <c r="U43" s="336">
        <f>IFERROR(J43/SUM(N43:O44),"-")</f>
        <v>12000</v>
      </c>
      <c r="V43" s="82">
        <v>3</v>
      </c>
      <c r="W43" s="80">
        <f>IF(P43=0,"-",V43/P43)</f>
        <v>0.42857142857143</v>
      </c>
      <c r="X43" s="335">
        <v>14000</v>
      </c>
      <c r="Y43" s="336">
        <f>IFERROR(X43/P43,"-")</f>
        <v>2000</v>
      </c>
      <c r="Z43" s="336">
        <f>IFERROR(X43/V43,"-")</f>
        <v>4666.6666666667</v>
      </c>
      <c r="AA43" s="330">
        <f>SUM(X43:X44)-SUM(J43:J44)</f>
        <v>-124000</v>
      </c>
      <c r="AB43" s="83">
        <f>SUM(X43:X44)/SUM(J43:J44)</f>
        <v>0.13888888888889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0.14285714285714</v>
      </c>
      <c r="AO43" s="98">
        <v>1</v>
      </c>
      <c r="AP43" s="100">
        <f>IFERROR(AO43/AM43,"-")</f>
        <v>1</v>
      </c>
      <c r="AQ43" s="101">
        <v>6000</v>
      </c>
      <c r="AR43" s="102">
        <f>IFERROR(AQ43/AM43,"-")</f>
        <v>6000</v>
      </c>
      <c r="AS43" s="103"/>
      <c r="AT43" s="103">
        <v>1</v>
      </c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0.28571428571429</v>
      </c>
      <c r="BG43" s="110">
        <v>2</v>
      </c>
      <c r="BH43" s="112">
        <f>IFERROR(BG43/BE43,"-")</f>
        <v>1</v>
      </c>
      <c r="BI43" s="113">
        <v>8000</v>
      </c>
      <c r="BJ43" s="114">
        <f>IFERROR(BI43/BE43,"-")</f>
        <v>4000</v>
      </c>
      <c r="BK43" s="115">
        <v>2</v>
      </c>
      <c r="BL43" s="115"/>
      <c r="BM43" s="115"/>
      <c r="BN43" s="117">
        <v>4</v>
      </c>
      <c r="BO43" s="118">
        <f>IF(P43=0,"",IF(BN43=0,"",(BN43/P43)))</f>
        <v>0.57142857142857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3</v>
      </c>
      <c r="CP43" s="139">
        <v>14000</v>
      </c>
      <c r="CQ43" s="139">
        <v>6000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151</v>
      </c>
      <c r="C44" s="347"/>
      <c r="D44" s="347" t="s">
        <v>89</v>
      </c>
      <c r="E44" s="347" t="s">
        <v>68</v>
      </c>
      <c r="F44" s="347" t="s">
        <v>81</v>
      </c>
      <c r="G44" s="88"/>
      <c r="H44" s="88"/>
      <c r="I44" s="88"/>
      <c r="J44" s="330"/>
      <c r="K44" s="79">
        <v>0</v>
      </c>
      <c r="L44" s="79">
        <v>0</v>
      </c>
      <c r="M44" s="79">
        <v>7</v>
      </c>
      <c r="N44" s="89">
        <v>5</v>
      </c>
      <c r="O44" s="90">
        <v>0</v>
      </c>
      <c r="P44" s="91">
        <f>N44+O44</f>
        <v>5</v>
      </c>
      <c r="Q44" s="80">
        <f>IFERROR(P44/M44,"-")</f>
        <v>0.71428571428571</v>
      </c>
      <c r="R44" s="79">
        <v>1</v>
      </c>
      <c r="S44" s="79">
        <v>0</v>
      </c>
      <c r="T44" s="80">
        <f>IFERROR(R44/(P44),"-")</f>
        <v>0.2</v>
      </c>
      <c r="U44" s="336"/>
      <c r="V44" s="82">
        <v>1</v>
      </c>
      <c r="W44" s="80">
        <f>IF(P44=0,"-",V44/P44)</f>
        <v>0.2</v>
      </c>
      <c r="X44" s="335">
        <v>6000</v>
      </c>
      <c r="Y44" s="336">
        <f>IFERROR(X44/P44,"-")</f>
        <v>1200</v>
      </c>
      <c r="Z44" s="336">
        <f>IFERROR(X44/V44,"-")</f>
        <v>6000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0.2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>
        <v>1</v>
      </c>
      <c r="AW44" s="105">
        <f>IF(P44=0,"",IF(AV44=0,"",(AV44/P44)))</f>
        <v>0.2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0.2</v>
      </c>
      <c r="BP44" s="119">
        <v>1</v>
      </c>
      <c r="BQ44" s="120">
        <f>IFERROR(BP44/BN44,"-")</f>
        <v>1</v>
      </c>
      <c r="BR44" s="121">
        <v>6000</v>
      </c>
      <c r="BS44" s="122">
        <f>IFERROR(BR44/BN44,"-")</f>
        <v>6000</v>
      </c>
      <c r="BT44" s="123"/>
      <c r="BU44" s="123">
        <v>1</v>
      </c>
      <c r="BV44" s="123"/>
      <c r="BW44" s="124">
        <v>1</v>
      </c>
      <c r="BX44" s="125">
        <f>IF(P44=0,"",IF(BW44=0,"",(BW44/P44)))</f>
        <v>0.2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>
        <v>1</v>
      </c>
      <c r="CG44" s="132">
        <f>IF(P44=0,"",IF(CF44=0,"",(CF44/P44)))</f>
        <v>0.2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1</v>
      </c>
      <c r="CP44" s="139">
        <v>6000</v>
      </c>
      <c r="CQ44" s="139">
        <v>6000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2.4236111111111</v>
      </c>
      <c r="B45" s="347" t="s">
        <v>152</v>
      </c>
      <c r="C45" s="347"/>
      <c r="D45" s="347" t="s">
        <v>95</v>
      </c>
      <c r="E45" s="347" t="s">
        <v>96</v>
      </c>
      <c r="F45" s="347" t="s">
        <v>90</v>
      </c>
      <c r="G45" s="88" t="s">
        <v>150</v>
      </c>
      <c r="H45" s="88" t="s">
        <v>71</v>
      </c>
      <c r="I45" s="348" t="s">
        <v>97</v>
      </c>
      <c r="J45" s="330">
        <v>144000</v>
      </c>
      <c r="K45" s="79">
        <v>0</v>
      </c>
      <c r="L45" s="79">
        <v>0</v>
      </c>
      <c r="M45" s="79">
        <v>36</v>
      </c>
      <c r="N45" s="89">
        <v>3</v>
      </c>
      <c r="O45" s="90">
        <v>0</v>
      </c>
      <c r="P45" s="91">
        <f>N45+O45</f>
        <v>3</v>
      </c>
      <c r="Q45" s="80">
        <f>IFERROR(P45/M45,"-")</f>
        <v>0.083333333333333</v>
      </c>
      <c r="R45" s="79">
        <v>0</v>
      </c>
      <c r="S45" s="79">
        <v>1</v>
      </c>
      <c r="T45" s="80">
        <f>IFERROR(R45/(P45),"-")</f>
        <v>0</v>
      </c>
      <c r="U45" s="336">
        <f>IFERROR(J45/SUM(N45:O46),"-")</f>
        <v>24000</v>
      </c>
      <c r="V45" s="82">
        <v>1</v>
      </c>
      <c r="W45" s="80">
        <f>IF(P45=0,"-",V45/P45)</f>
        <v>0.33333333333333</v>
      </c>
      <c r="X45" s="335">
        <v>1000</v>
      </c>
      <c r="Y45" s="336">
        <f>IFERROR(X45/P45,"-")</f>
        <v>333.33333333333</v>
      </c>
      <c r="Z45" s="336">
        <f>IFERROR(X45/V45,"-")</f>
        <v>1000</v>
      </c>
      <c r="AA45" s="330">
        <f>SUM(X45:X46)-SUM(J45:J46)</f>
        <v>205000</v>
      </c>
      <c r="AB45" s="83">
        <f>SUM(X45:X46)/SUM(J45:J46)</f>
        <v>2.4236111111111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2</v>
      </c>
      <c r="AW45" s="105">
        <f>IF(P45=0,"",IF(AV45=0,"",(AV45/P45)))</f>
        <v>0.66666666666667</v>
      </c>
      <c r="AX45" s="104">
        <v>1</v>
      </c>
      <c r="AY45" s="106">
        <f>IFERROR(AX45/AV45,"-")</f>
        <v>0.5</v>
      </c>
      <c r="AZ45" s="107">
        <v>1000</v>
      </c>
      <c r="BA45" s="108">
        <f>IFERROR(AZ45/AV45,"-")</f>
        <v>500</v>
      </c>
      <c r="BB45" s="109">
        <v>1</v>
      </c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0.33333333333333</v>
      </c>
      <c r="BP45" s="119">
        <v>1</v>
      </c>
      <c r="BQ45" s="120">
        <f>IFERROR(BP45/BN45,"-")</f>
        <v>1</v>
      </c>
      <c r="BR45" s="121">
        <v>6000</v>
      </c>
      <c r="BS45" s="122">
        <f>IFERROR(BR45/BN45,"-")</f>
        <v>6000</v>
      </c>
      <c r="BT45" s="123"/>
      <c r="BU45" s="123">
        <v>1</v>
      </c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1000</v>
      </c>
      <c r="CQ45" s="139">
        <v>6000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153</v>
      </c>
      <c r="C46" s="347"/>
      <c r="D46" s="347" t="s">
        <v>95</v>
      </c>
      <c r="E46" s="347" t="s">
        <v>96</v>
      </c>
      <c r="F46" s="347" t="s">
        <v>81</v>
      </c>
      <c r="G46" s="88"/>
      <c r="H46" s="88"/>
      <c r="I46" s="88"/>
      <c r="J46" s="330"/>
      <c r="K46" s="79">
        <v>0</v>
      </c>
      <c r="L46" s="79">
        <v>0</v>
      </c>
      <c r="M46" s="79">
        <v>6</v>
      </c>
      <c r="N46" s="89">
        <v>3</v>
      </c>
      <c r="O46" s="90">
        <v>0</v>
      </c>
      <c r="P46" s="91">
        <f>N46+O46</f>
        <v>3</v>
      </c>
      <c r="Q46" s="80">
        <f>IFERROR(P46/M46,"-")</f>
        <v>0.5</v>
      </c>
      <c r="R46" s="79">
        <v>1</v>
      </c>
      <c r="S46" s="79">
        <v>0</v>
      </c>
      <c r="T46" s="80">
        <f>IFERROR(R46/(P46),"-")</f>
        <v>0.33333333333333</v>
      </c>
      <c r="U46" s="336"/>
      <c r="V46" s="82">
        <v>0</v>
      </c>
      <c r="W46" s="80">
        <f>IF(P46=0,"-",V46/P46)</f>
        <v>0</v>
      </c>
      <c r="X46" s="335">
        <v>348000</v>
      </c>
      <c r="Y46" s="336">
        <f>IFERROR(X46/P46,"-")</f>
        <v>116000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0.33333333333333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2</v>
      </c>
      <c r="BX46" s="125">
        <f>IF(P46=0,"",IF(BW46=0,"",(BW46/P46)))</f>
        <v>0.66666666666667</v>
      </c>
      <c r="BY46" s="126">
        <v>1</v>
      </c>
      <c r="BZ46" s="127">
        <f>IFERROR(BY46/BW46,"-")</f>
        <v>0.5</v>
      </c>
      <c r="CA46" s="128">
        <v>348000</v>
      </c>
      <c r="CB46" s="129">
        <f>IFERROR(CA46/BW46,"-")</f>
        <v>174000</v>
      </c>
      <c r="CC46" s="130"/>
      <c r="CD46" s="130"/>
      <c r="CE46" s="130">
        <v>1</v>
      </c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348000</v>
      </c>
      <c r="CQ46" s="139">
        <v>348000</v>
      </c>
      <c r="CR46" s="139"/>
      <c r="CS46" s="140" t="str">
        <f>IF(AND(CQ46=0,CR46=0),"",IF(AND(CQ46&lt;=100000,CR46&lt;=100000),"",IF(CQ46/CP46&gt;0.7,"男高",IF(CR46/CP46&gt;0.7,"女高",""))))</f>
        <v>男高</v>
      </c>
    </row>
    <row r="47" spans="1:98">
      <c r="A47" s="78">
        <f>AB47</f>
        <v>1.5576923076923</v>
      </c>
      <c r="B47" s="347" t="s">
        <v>154</v>
      </c>
      <c r="C47" s="347"/>
      <c r="D47" s="347" t="s">
        <v>89</v>
      </c>
      <c r="E47" s="347" t="s">
        <v>68</v>
      </c>
      <c r="F47" s="347" t="s">
        <v>90</v>
      </c>
      <c r="G47" s="88" t="s">
        <v>106</v>
      </c>
      <c r="H47" s="88" t="s">
        <v>92</v>
      </c>
      <c r="I47" s="348" t="s">
        <v>141</v>
      </c>
      <c r="J47" s="330">
        <v>156000</v>
      </c>
      <c r="K47" s="79">
        <v>0</v>
      </c>
      <c r="L47" s="79">
        <v>0</v>
      </c>
      <c r="M47" s="79">
        <v>88</v>
      </c>
      <c r="N47" s="89">
        <v>10</v>
      </c>
      <c r="O47" s="90">
        <v>0</v>
      </c>
      <c r="P47" s="91">
        <f>N47+O47</f>
        <v>10</v>
      </c>
      <c r="Q47" s="80">
        <f>IFERROR(P47/M47,"-")</f>
        <v>0.11363636363636</v>
      </c>
      <c r="R47" s="79">
        <v>1</v>
      </c>
      <c r="S47" s="79">
        <v>4</v>
      </c>
      <c r="T47" s="80">
        <f>IFERROR(R47/(P47),"-")</f>
        <v>0.1</v>
      </c>
      <c r="U47" s="336">
        <f>IFERROR(J47/SUM(N47:O48),"-")</f>
        <v>12000</v>
      </c>
      <c r="V47" s="82">
        <v>2</v>
      </c>
      <c r="W47" s="80">
        <f>IF(P47=0,"-",V47/P47)</f>
        <v>0.2</v>
      </c>
      <c r="X47" s="335">
        <v>243000</v>
      </c>
      <c r="Y47" s="336">
        <f>IFERROR(X47/P47,"-")</f>
        <v>24300</v>
      </c>
      <c r="Z47" s="336">
        <f>IFERROR(X47/V47,"-")</f>
        <v>121500</v>
      </c>
      <c r="AA47" s="330">
        <f>SUM(X47:X48)-SUM(J47:J48)</f>
        <v>87000</v>
      </c>
      <c r="AB47" s="83">
        <f>SUM(X47:X48)/SUM(J47:J48)</f>
        <v>1.5576923076923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0.1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>
        <v>1</v>
      </c>
      <c r="AW47" s="105">
        <f>IF(P47=0,"",IF(AV47=0,"",(AV47/P47)))</f>
        <v>0.1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4</v>
      </c>
      <c r="BF47" s="111">
        <f>IF(P47=0,"",IF(BE47=0,"",(BE47/P47)))</f>
        <v>0.4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3</v>
      </c>
      <c r="BO47" s="118">
        <f>IF(P47=0,"",IF(BN47=0,"",(BN47/P47)))</f>
        <v>0.3</v>
      </c>
      <c r="BP47" s="119">
        <v>1</v>
      </c>
      <c r="BQ47" s="120">
        <f>IFERROR(BP47/BN47,"-")</f>
        <v>0.33333333333333</v>
      </c>
      <c r="BR47" s="121">
        <v>3000</v>
      </c>
      <c r="BS47" s="122">
        <f>IFERROR(BR47/BN47,"-")</f>
        <v>1000</v>
      </c>
      <c r="BT47" s="123">
        <v>1</v>
      </c>
      <c r="BU47" s="123"/>
      <c r="BV47" s="123"/>
      <c r="BW47" s="124">
        <v>1</v>
      </c>
      <c r="BX47" s="125">
        <f>IF(P47=0,"",IF(BW47=0,"",(BW47/P47)))</f>
        <v>0.1</v>
      </c>
      <c r="BY47" s="126">
        <v>1</v>
      </c>
      <c r="BZ47" s="127">
        <f>IFERROR(BY47/BW47,"-")</f>
        <v>1</v>
      </c>
      <c r="CA47" s="128">
        <v>240000</v>
      </c>
      <c r="CB47" s="129">
        <f>IFERROR(CA47/BW47,"-")</f>
        <v>240000</v>
      </c>
      <c r="CC47" s="130"/>
      <c r="CD47" s="130"/>
      <c r="CE47" s="130">
        <v>1</v>
      </c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243000</v>
      </c>
      <c r="CQ47" s="139">
        <v>240000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/>
      <c r="B48" s="347" t="s">
        <v>155</v>
      </c>
      <c r="C48" s="347"/>
      <c r="D48" s="347" t="s">
        <v>89</v>
      </c>
      <c r="E48" s="347" t="s">
        <v>68</v>
      </c>
      <c r="F48" s="347" t="s">
        <v>81</v>
      </c>
      <c r="G48" s="88"/>
      <c r="H48" s="88"/>
      <c r="I48" s="88"/>
      <c r="J48" s="330"/>
      <c r="K48" s="79">
        <v>0</v>
      </c>
      <c r="L48" s="79">
        <v>0</v>
      </c>
      <c r="M48" s="79">
        <v>11</v>
      </c>
      <c r="N48" s="89">
        <v>3</v>
      </c>
      <c r="O48" s="90">
        <v>0</v>
      </c>
      <c r="P48" s="91">
        <f>N48+O48</f>
        <v>3</v>
      </c>
      <c r="Q48" s="80">
        <f>IFERROR(P48/M48,"-")</f>
        <v>0.27272727272727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2</v>
      </c>
      <c r="BF48" s="111">
        <f>IF(P48=0,"",IF(BE48=0,"",(BE48/P48)))</f>
        <v>0.66666666666667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1</v>
      </c>
      <c r="BO48" s="118">
        <f>IF(P48=0,"",IF(BN48=0,"",(BN48/P48)))</f>
        <v>0.33333333333333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0.75</v>
      </c>
      <c r="B49" s="347" t="s">
        <v>156</v>
      </c>
      <c r="C49" s="347"/>
      <c r="D49" s="347" t="s">
        <v>95</v>
      </c>
      <c r="E49" s="347" t="s">
        <v>96</v>
      </c>
      <c r="F49" s="347" t="s">
        <v>69</v>
      </c>
      <c r="G49" s="88" t="s">
        <v>106</v>
      </c>
      <c r="H49" s="88" t="s">
        <v>92</v>
      </c>
      <c r="I49" s="349" t="s">
        <v>157</v>
      </c>
      <c r="J49" s="330">
        <v>156000</v>
      </c>
      <c r="K49" s="79">
        <v>0</v>
      </c>
      <c r="L49" s="79">
        <v>0</v>
      </c>
      <c r="M49" s="79">
        <v>38</v>
      </c>
      <c r="N49" s="89">
        <v>1</v>
      </c>
      <c r="O49" s="90">
        <v>0</v>
      </c>
      <c r="P49" s="91">
        <f>N49+O49</f>
        <v>1</v>
      </c>
      <c r="Q49" s="80">
        <f>IFERROR(P49/M49,"-")</f>
        <v>0.026315789473684</v>
      </c>
      <c r="R49" s="79">
        <v>0</v>
      </c>
      <c r="S49" s="79">
        <v>1</v>
      </c>
      <c r="T49" s="80">
        <f>IFERROR(R49/(P49),"-")</f>
        <v>0</v>
      </c>
      <c r="U49" s="336">
        <f>IFERROR(J49/SUM(N49:O50),"-")</f>
        <v>31200</v>
      </c>
      <c r="V49" s="82">
        <v>1</v>
      </c>
      <c r="W49" s="80">
        <f>IF(P49=0,"-",V49/P49)</f>
        <v>1</v>
      </c>
      <c r="X49" s="335">
        <v>5000</v>
      </c>
      <c r="Y49" s="336">
        <f>IFERROR(X49/P49,"-")</f>
        <v>5000</v>
      </c>
      <c r="Z49" s="336">
        <f>IFERROR(X49/V49,"-")</f>
        <v>5000</v>
      </c>
      <c r="AA49" s="330">
        <f>SUM(X49:X50)-SUM(J49:J50)</f>
        <v>-39000</v>
      </c>
      <c r="AB49" s="83">
        <f>SUM(X49:X50)/SUM(J49:J50)</f>
        <v>0.75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1</v>
      </c>
      <c r="BG49" s="110">
        <v>1</v>
      </c>
      <c r="BH49" s="112">
        <f>IFERROR(BG49/BE49,"-")</f>
        <v>1</v>
      </c>
      <c r="BI49" s="113">
        <v>5000</v>
      </c>
      <c r="BJ49" s="114">
        <f>IFERROR(BI49/BE49,"-")</f>
        <v>5000</v>
      </c>
      <c r="BK49" s="115">
        <v>1</v>
      </c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5000</v>
      </c>
      <c r="CQ49" s="139">
        <v>5000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158</v>
      </c>
      <c r="C50" s="347"/>
      <c r="D50" s="347" t="s">
        <v>95</v>
      </c>
      <c r="E50" s="347" t="s">
        <v>96</v>
      </c>
      <c r="F50" s="347" t="s">
        <v>81</v>
      </c>
      <c r="G50" s="88"/>
      <c r="H50" s="88"/>
      <c r="I50" s="88"/>
      <c r="J50" s="330"/>
      <c r="K50" s="79">
        <v>0</v>
      </c>
      <c r="L50" s="79">
        <v>0</v>
      </c>
      <c r="M50" s="79">
        <v>10</v>
      </c>
      <c r="N50" s="89">
        <v>4</v>
      </c>
      <c r="O50" s="90">
        <v>0</v>
      </c>
      <c r="P50" s="91">
        <f>N50+O50</f>
        <v>4</v>
      </c>
      <c r="Q50" s="80">
        <f>IFERROR(P50/M50,"-")</f>
        <v>0.4</v>
      </c>
      <c r="R50" s="79">
        <v>1</v>
      </c>
      <c r="S50" s="79">
        <v>1</v>
      </c>
      <c r="T50" s="80">
        <f>IFERROR(R50/(P50),"-")</f>
        <v>0.25</v>
      </c>
      <c r="U50" s="336"/>
      <c r="V50" s="82">
        <v>2</v>
      </c>
      <c r="W50" s="80">
        <f>IF(P50=0,"-",V50/P50)</f>
        <v>0.5</v>
      </c>
      <c r="X50" s="335">
        <v>112000</v>
      </c>
      <c r="Y50" s="336">
        <f>IFERROR(X50/P50,"-")</f>
        <v>28000</v>
      </c>
      <c r="Z50" s="336">
        <f>IFERROR(X50/V50,"-")</f>
        <v>56000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3</v>
      </c>
      <c r="BO50" s="118">
        <f>IF(P50=0,"",IF(BN50=0,"",(BN50/P50)))</f>
        <v>0.75</v>
      </c>
      <c r="BP50" s="119">
        <v>2</v>
      </c>
      <c r="BQ50" s="120">
        <f>IFERROR(BP50/BN50,"-")</f>
        <v>0.66666666666667</v>
      </c>
      <c r="BR50" s="121">
        <v>119000</v>
      </c>
      <c r="BS50" s="122">
        <f>IFERROR(BR50/BN50,"-")</f>
        <v>39666.666666667</v>
      </c>
      <c r="BT50" s="123"/>
      <c r="BU50" s="123"/>
      <c r="BV50" s="123">
        <v>2</v>
      </c>
      <c r="BW50" s="124">
        <v>1</v>
      </c>
      <c r="BX50" s="125">
        <f>IF(P50=0,"",IF(BW50=0,"",(BW50/P50)))</f>
        <v>0.25</v>
      </c>
      <c r="BY50" s="126">
        <v>1</v>
      </c>
      <c r="BZ50" s="127">
        <f>IFERROR(BY50/BW50,"-")</f>
        <v>1</v>
      </c>
      <c r="CA50" s="128">
        <v>3000</v>
      </c>
      <c r="CB50" s="129">
        <f>IFERROR(CA50/BW50,"-")</f>
        <v>3000</v>
      </c>
      <c r="CC50" s="130">
        <v>1</v>
      </c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2</v>
      </c>
      <c r="CP50" s="139">
        <v>112000</v>
      </c>
      <c r="CQ50" s="139">
        <v>109000</v>
      </c>
      <c r="CR50" s="139"/>
      <c r="CS50" s="140" t="str">
        <f>IF(AND(CQ50=0,CR50=0),"",IF(AND(CQ50&lt;=100000,CR50&lt;=100000),"",IF(CQ50/CP50&gt;0.7,"男高",IF(CR50/CP50&gt;0.7,"女高",""))))</f>
        <v>男高</v>
      </c>
    </row>
    <row r="51" spans="1:98">
      <c r="A51" s="78">
        <f>AB51</f>
        <v>0.30208333333333</v>
      </c>
      <c r="B51" s="347" t="s">
        <v>159</v>
      </c>
      <c r="C51" s="347"/>
      <c r="D51" s="347" t="s">
        <v>89</v>
      </c>
      <c r="E51" s="347" t="s">
        <v>68</v>
      </c>
      <c r="F51" s="347" t="s">
        <v>90</v>
      </c>
      <c r="G51" s="88" t="s">
        <v>160</v>
      </c>
      <c r="H51" s="88" t="s">
        <v>92</v>
      </c>
      <c r="I51" s="348" t="s">
        <v>141</v>
      </c>
      <c r="J51" s="330">
        <v>96000</v>
      </c>
      <c r="K51" s="79">
        <v>0</v>
      </c>
      <c r="L51" s="79">
        <v>0</v>
      </c>
      <c r="M51" s="79">
        <v>34</v>
      </c>
      <c r="N51" s="89">
        <v>2</v>
      </c>
      <c r="O51" s="90">
        <v>0</v>
      </c>
      <c r="P51" s="91">
        <f>N51+O51</f>
        <v>2</v>
      </c>
      <c r="Q51" s="80">
        <f>IFERROR(P51/M51,"-")</f>
        <v>0.058823529411765</v>
      </c>
      <c r="R51" s="79">
        <v>1</v>
      </c>
      <c r="S51" s="79">
        <v>0</v>
      </c>
      <c r="T51" s="80">
        <f>IFERROR(R51/(P51),"-")</f>
        <v>0.5</v>
      </c>
      <c r="U51" s="336">
        <f>IFERROR(J51/SUM(N51:O52),"-")</f>
        <v>24000</v>
      </c>
      <c r="V51" s="82">
        <v>2</v>
      </c>
      <c r="W51" s="80">
        <f>IF(P51=0,"-",V51/P51)</f>
        <v>1</v>
      </c>
      <c r="X51" s="335">
        <v>29000</v>
      </c>
      <c r="Y51" s="336">
        <f>IFERROR(X51/P51,"-")</f>
        <v>14500</v>
      </c>
      <c r="Z51" s="336">
        <f>IFERROR(X51/V51,"-")</f>
        <v>14500</v>
      </c>
      <c r="AA51" s="330">
        <f>SUM(X51:X52)-SUM(J51:J52)</f>
        <v>-67000</v>
      </c>
      <c r="AB51" s="83">
        <f>SUM(X51:X52)/SUM(J51:J52)</f>
        <v>0.30208333333333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0.5</v>
      </c>
      <c r="BG51" s="110">
        <v>1</v>
      </c>
      <c r="BH51" s="112">
        <f>IFERROR(BG51/BE51,"-")</f>
        <v>1</v>
      </c>
      <c r="BI51" s="113">
        <v>5000</v>
      </c>
      <c r="BJ51" s="114">
        <f>IFERROR(BI51/BE51,"-")</f>
        <v>5000</v>
      </c>
      <c r="BK51" s="115">
        <v>1</v>
      </c>
      <c r="BL51" s="115"/>
      <c r="BM51" s="115"/>
      <c r="BN51" s="117">
        <v>1</v>
      </c>
      <c r="BO51" s="118">
        <f>IF(P51=0,"",IF(BN51=0,"",(BN51/P51)))</f>
        <v>0.5</v>
      </c>
      <c r="BP51" s="119">
        <v>1</v>
      </c>
      <c r="BQ51" s="120">
        <f>IFERROR(BP51/BN51,"-")</f>
        <v>1</v>
      </c>
      <c r="BR51" s="121">
        <v>24000</v>
      </c>
      <c r="BS51" s="122">
        <f>IFERROR(BR51/BN51,"-")</f>
        <v>24000</v>
      </c>
      <c r="BT51" s="123"/>
      <c r="BU51" s="123"/>
      <c r="BV51" s="123">
        <v>1</v>
      </c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29000</v>
      </c>
      <c r="CQ51" s="139">
        <v>24000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161</v>
      </c>
      <c r="C52" s="347"/>
      <c r="D52" s="347" t="s">
        <v>89</v>
      </c>
      <c r="E52" s="347" t="s">
        <v>68</v>
      </c>
      <c r="F52" s="347" t="s">
        <v>81</v>
      </c>
      <c r="G52" s="88"/>
      <c r="H52" s="88"/>
      <c r="I52" s="88"/>
      <c r="J52" s="330"/>
      <c r="K52" s="79">
        <v>0</v>
      </c>
      <c r="L52" s="79">
        <v>0</v>
      </c>
      <c r="M52" s="79">
        <v>8</v>
      </c>
      <c r="N52" s="89">
        <v>2</v>
      </c>
      <c r="O52" s="90">
        <v>0</v>
      </c>
      <c r="P52" s="91">
        <f>N52+O52</f>
        <v>2</v>
      </c>
      <c r="Q52" s="80">
        <f>IFERROR(P52/M52,"-")</f>
        <v>0.25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2</v>
      </c>
      <c r="BO52" s="118">
        <f>IF(P52=0,"",IF(BN52=0,"",(BN52/P52)))</f>
        <v>1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0.03125</v>
      </c>
      <c r="B53" s="347" t="s">
        <v>162</v>
      </c>
      <c r="C53" s="347"/>
      <c r="D53" s="347" t="s">
        <v>95</v>
      </c>
      <c r="E53" s="347" t="s">
        <v>96</v>
      </c>
      <c r="F53" s="347" t="s">
        <v>69</v>
      </c>
      <c r="G53" s="88" t="s">
        <v>160</v>
      </c>
      <c r="H53" s="88" t="s">
        <v>92</v>
      </c>
      <c r="I53" s="349" t="s">
        <v>157</v>
      </c>
      <c r="J53" s="330">
        <v>96000</v>
      </c>
      <c r="K53" s="79">
        <v>0</v>
      </c>
      <c r="L53" s="79">
        <v>0</v>
      </c>
      <c r="M53" s="79">
        <v>24</v>
      </c>
      <c r="N53" s="89">
        <v>2</v>
      </c>
      <c r="O53" s="90">
        <v>0</v>
      </c>
      <c r="P53" s="91">
        <f>N53+O53</f>
        <v>2</v>
      </c>
      <c r="Q53" s="80">
        <f>IFERROR(P53/M53,"-")</f>
        <v>0.083333333333333</v>
      </c>
      <c r="R53" s="79">
        <v>0</v>
      </c>
      <c r="S53" s="79">
        <v>1</v>
      </c>
      <c r="T53" s="80">
        <f>IFERROR(R53/(P53),"-")</f>
        <v>0</v>
      </c>
      <c r="U53" s="336">
        <f>IFERROR(J53/SUM(N53:O54),"-")</f>
        <v>19200</v>
      </c>
      <c r="V53" s="82">
        <v>1</v>
      </c>
      <c r="W53" s="80">
        <f>IF(P53=0,"-",V53/P53)</f>
        <v>0.5</v>
      </c>
      <c r="X53" s="335">
        <v>3000</v>
      </c>
      <c r="Y53" s="336">
        <f>IFERROR(X53/P53,"-")</f>
        <v>1500</v>
      </c>
      <c r="Z53" s="336">
        <f>IFERROR(X53/V53,"-")</f>
        <v>3000</v>
      </c>
      <c r="AA53" s="330">
        <f>SUM(X53:X54)-SUM(J53:J54)</f>
        <v>-93000</v>
      </c>
      <c r="AB53" s="83">
        <f>SUM(X53:X54)/SUM(J53:J54)</f>
        <v>0.03125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0.5</v>
      </c>
      <c r="BG53" s="110">
        <v>1</v>
      </c>
      <c r="BH53" s="112">
        <f>IFERROR(BG53/BE53,"-")</f>
        <v>1</v>
      </c>
      <c r="BI53" s="113">
        <v>3000</v>
      </c>
      <c r="BJ53" s="114">
        <f>IFERROR(BI53/BE53,"-")</f>
        <v>3000</v>
      </c>
      <c r="BK53" s="115">
        <v>1</v>
      </c>
      <c r="BL53" s="115"/>
      <c r="BM53" s="115"/>
      <c r="BN53" s="117">
        <v>1</v>
      </c>
      <c r="BO53" s="118">
        <f>IF(P53=0,"",IF(BN53=0,"",(BN53/P53)))</f>
        <v>0.5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3000</v>
      </c>
      <c r="CQ53" s="139">
        <v>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163</v>
      </c>
      <c r="C54" s="347"/>
      <c r="D54" s="347" t="s">
        <v>95</v>
      </c>
      <c r="E54" s="347" t="s">
        <v>96</v>
      </c>
      <c r="F54" s="347" t="s">
        <v>81</v>
      </c>
      <c r="G54" s="88"/>
      <c r="H54" s="88"/>
      <c r="I54" s="88"/>
      <c r="J54" s="330"/>
      <c r="K54" s="79">
        <v>0</v>
      </c>
      <c r="L54" s="79">
        <v>0</v>
      </c>
      <c r="M54" s="79">
        <v>4</v>
      </c>
      <c r="N54" s="89">
        <v>3</v>
      </c>
      <c r="O54" s="90">
        <v>0</v>
      </c>
      <c r="P54" s="91">
        <f>N54+O54</f>
        <v>3</v>
      </c>
      <c r="Q54" s="80">
        <f>IFERROR(P54/M54,"-")</f>
        <v>0.75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0.33333333333333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0.33333333333333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0.33333333333333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0.69047619047619</v>
      </c>
      <c r="B55" s="347" t="s">
        <v>164</v>
      </c>
      <c r="C55" s="347"/>
      <c r="D55" s="347" t="s">
        <v>165</v>
      </c>
      <c r="E55" s="347" t="s">
        <v>96</v>
      </c>
      <c r="F55" s="347" t="s">
        <v>69</v>
      </c>
      <c r="G55" s="88" t="s">
        <v>70</v>
      </c>
      <c r="H55" s="88" t="s">
        <v>166</v>
      </c>
      <c r="I55" s="88" t="s">
        <v>86</v>
      </c>
      <c r="J55" s="330">
        <v>168000</v>
      </c>
      <c r="K55" s="79">
        <v>0</v>
      </c>
      <c r="L55" s="79">
        <v>0</v>
      </c>
      <c r="M55" s="79">
        <v>56</v>
      </c>
      <c r="N55" s="89">
        <v>1</v>
      </c>
      <c r="O55" s="90">
        <v>0</v>
      </c>
      <c r="P55" s="91">
        <f>N55+O55</f>
        <v>1</v>
      </c>
      <c r="Q55" s="80">
        <f>IFERROR(P55/M55,"-")</f>
        <v>0.017857142857143</v>
      </c>
      <c r="R55" s="79">
        <v>1</v>
      </c>
      <c r="S55" s="79">
        <v>0</v>
      </c>
      <c r="T55" s="80">
        <f>IFERROR(R55/(P55),"-")</f>
        <v>1</v>
      </c>
      <c r="U55" s="336">
        <f>IFERROR(J55/SUM(N55:O56),"-")</f>
        <v>42000</v>
      </c>
      <c r="V55" s="82">
        <v>1</v>
      </c>
      <c r="W55" s="80">
        <f>IF(P55=0,"-",V55/P55)</f>
        <v>1</v>
      </c>
      <c r="X55" s="335">
        <v>116000</v>
      </c>
      <c r="Y55" s="336">
        <f>IFERROR(X55/P55,"-")</f>
        <v>116000</v>
      </c>
      <c r="Z55" s="336">
        <f>IFERROR(X55/V55,"-")</f>
        <v>116000</v>
      </c>
      <c r="AA55" s="330">
        <f>SUM(X55:X56)-SUM(J55:J56)</f>
        <v>-52000</v>
      </c>
      <c r="AB55" s="83">
        <f>SUM(X55:X56)/SUM(J55:J56)</f>
        <v>0.69047619047619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1</v>
      </c>
      <c r="BP55" s="119">
        <v>1</v>
      </c>
      <c r="BQ55" s="120">
        <f>IFERROR(BP55/BN55,"-")</f>
        <v>1</v>
      </c>
      <c r="BR55" s="121">
        <v>121000</v>
      </c>
      <c r="BS55" s="122">
        <f>IFERROR(BR55/BN55,"-")</f>
        <v>121000</v>
      </c>
      <c r="BT55" s="123"/>
      <c r="BU55" s="123"/>
      <c r="BV55" s="123">
        <v>1</v>
      </c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116000</v>
      </c>
      <c r="CQ55" s="139">
        <v>121000</v>
      </c>
      <c r="CR55" s="139"/>
      <c r="CS55" s="140" t="str">
        <f>IF(AND(CQ55=0,CR55=0),"",IF(AND(CQ55&lt;=100000,CR55&lt;=100000),"",IF(CQ55/CP55&gt;0.7,"男高",IF(CR55/CP55&gt;0.7,"女高",""))))</f>
        <v>男高</v>
      </c>
    </row>
    <row r="56" spans="1:98">
      <c r="A56" s="78"/>
      <c r="B56" s="347" t="s">
        <v>167</v>
      </c>
      <c r="C56" s="347"/>
      <c r="D56" s="347" t="s">
        <v>165</v>
      </c>
      <c r="E56" s="347" t="s">
        <v>96</v>
      </c>
      <c r="F56" s="347" t="s">
        <v>81</v>
      </c>
      <c r="G56" s="88"/>
      <c r="H56" s="88"/>
      <c r="I56" s="88"/>
      <c r="J56" s="330"/>
      <c r="K56" s="79">
        <v>0</v>
      </c>
      <c r="L56" s="79">
        <v>0</v>
      </c>
      <c r="M56" s="79">
        <v>9</v>
      </c>
      <c r="N56" s="89">
        <v>3</v>
      </c>
      <c r="O56" s="90">
        <v>0</v>
      </c>
      <c r="P56" s="91">
        <f>N56+O56</f>
        <v>3</v>
      </c>
      <c r="Q56" s="80">
        <f>IFERROR(P56/M56,"-")</f>
        <v>0.33333333333333</v>
      </c>
      <c r="R56" s="79">
        <v>0</v>
      </c>
      <c r="S56" s="79">
        <v>2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0.33333333333333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2</v>
      </c>
      <c r="BO56" s="118">
        <f>IF(P56=0,"",IF(BN56=0,"",(BN56/P56)))</f>
        <v>0.66666666666667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0.16666666666667</v>
      </c>
      <c r="B57" s="347" t="s">
        <v>168</v>
      </c>
      <c r="C57" s="347"/>
      <c r="D57" s="347" t="s">
        <v>95</v>
      </c>
      <c r="E57" s="347" t="s">
        <v>68</v>
      </c>
      <c r="F57" s="347" t="s">
        <v>90</v>
      </c>
      <c r="G57" s="88" t="s">
        <v>70</v>
      </c>
      <c r="H57" s="88" t="s">
        <v>166</v>
      </c>
      <c r="I57" s="88" t="s">
        <v>169</v>
      </c>
      <c r="J57" s="330">
        <v>168000</v>
      </c>
      <c r="K57" s="79">
        <v>0</v>
      </c>
      <c r="L57" s="79">
        <v>0</v>
      </c>
      <c r="M57" s="79">
        <v>50</v>
      </c>
      <c r="N57" s="89">
        <v>4</v>
      </c>
      <c r="O57" s="90">
        <v>0</v>
      </c>
      <c r="P57" s="91">
        <f>N57+O57</f>
        <v>4</v>
      </c>
      <c r="Q57" s="80">
        <f>IFERROR(P57/M57,"-")</f>
        <v>0.08</v>
      </c>
      <c r="R57" s="79">
        <v>0</v>
      </c>
      <c r="S57" s="79">
        <v>1</v>
      </c>
      <c r="T57" s="80">
        <f>IFERROR(R57/(P57),"-")</f>
        <v>0</v>
      </c>
      <c r="U57" s="336">
        <f>IFERROR(J57/SUM(N57:O58),"-")</f>
        <v>16800</v>
      </c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>
        <f>SUM(X57:X58)-SUM(J57:J58)</f>
        <v>-140000</v>
      </c>
      <c r="AB57" s="83">
        <f>SUM(X57:X58)/SUM(J57:J58)</f>
        <v>0.16666666666667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>
        <v>1</v>
      </c>
      <c r="AN57" s="99">
        <f>IF(P57=0,"",IF(AM57=0,"",(AM57/P57)))</f>
        <v>0.25</v>
      </c>
      <c r="AO57" s="98"/>
      <c r="AP57" s="100">
        <f>IFERROR(AO57/AM57,"-")</f>
        <v>0</v>
      </c>
      <c r="AQ57" s="101"/>
      <c r="AR57" s="102">
        <f>IFERROR(AQ57/AM57,"-")</f>
        <v>0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2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1</v>
      </c>
      <c r="BO57" s="118">
        <f>IF(P57=0,"",IF(BN57=0,"",(BN57/P57)))</f>
        <v>0.25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170</v>
      </c>
      <c r="C58" s="347"/>
      <c r="D58" s="347" t="s">
        <v>95</v>
      </c>
      <c r="E58" s="347" t="s">
        <v>68</v>
      </c>
      <c r="F58" s="347" t="s">
        <v>81</v>
      </c>
      <c r="G58" s="88"/>
      <c r="H58" s="88"/>
      <c r="I58" s="88"/>
      <c r="J58" s="330"/>
      <c r="K58" s="79">
        <v>0</v>
      </c>
      <c r="L58" s="79">
        <v>0</v>
      </c>
      <c r="M58" s="79">
        <v>37</v>
      </c>
      <c r="N58" s="89">
        <v>6</v>
      </c>
      <c r="O58" s="90">
        <v>0</v>
      </c>
      <c r="P58" s="91">
        <f>N58+O58</f>
        <v>6</v>
      </c>
      <c r="Q58" s="80">
        <f>IFERROR(P58/M58,"-")</f>
        <v>0.16216216216216</v>
      </c>
      <c r="R58" s="79">
        <v>0</v>
      </c>
      <c r="S58" s="79">
        <v>1</v>
      </c>
      <c r="T58" s="80">
        <f>IFERROR(R58/(P58),"-")</f>
        <v>0</v>
      </c>
      <c r="U58" s="336"/>
      <c r="V58" s="82">
        <v>2</v>
      </c>
      <c r="W58" s="80">
        <f>IF(P58=0,"-",V58/P58)</f>
        <v>0.33333333333333</v>
      </c>
      <c r="X58" s="335">
        <v>28000</v>
      </c>
      <c r="Y58" s="336">
        <f>IFERROR(X58/P58,"-")</f>
        <v>4666.6666666667</v>
      </c>
      <c r="Z58" s="336">
        <f>IFERROR(X58/V58,"-")</f>
        <v>14000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4</v>
      </c>
      <c r="BO58" s="118">
        <f>IF(P58=0,"",IF(BN58=0,"",(BN58/P58)))</f>
        <v>0.66666666666667</v>
      </c>
      <c r="BP58" s="119">
        <v>1</v>
      </c>
      <c r="BQ58" s="120">
        <f>IFERROR(BP58/BN58,"-")</f>
        <v>0.25</v>
      </c>
      <c r="BR58" s="121">
        <v>10000</v>
      </c>
      <c r="BS58" s="122">
        <f>IFERROR(BR58/BN58,"-")</f>
        <v>2500</v>
      </c>
      <c r="BT58" s="123">
        <v>1</v>
      </c>
      <c r="BU58" s="123"/>
      <c r="BV58" s="123"/>
      <c r="BW58" s="124">
        <v>2</v>
      </c>
      <c r="BX58" s="125">
        <f>IF(P58=0,"",IF(BW58=0,"",(BW58/P58)))</f>
        <v>0.33333333333333</v>
      </c>
      <c r="BY58" s="126">
        <v>1</v>
      </c>
      <c r="BZ58" s="127">
        <f>IFERROR(BY58/BW58,"-")</f>
        <v>0.5</v>
      </c>
      <c r="CA58" s="128">
        <v>18000</v>
      </c>
      <c r="CB58" s="129">
        <f>IFERROR(CA58/BW58,"-")</f>
        <v>9000</v>
      </c>
      <c r="CC58" s="130"/>
      <c r="CD58" s="130">
        <v>1</v>
      </c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2</v>
      </c>
      <c r="CP58" s="139">
        <v>28000</v>
      </c>
      <c r="CQ58" s="139">
        <v>18000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0.75</v>
      </c>
      <c r="B59" s="347" t="s">
        <v>171</v>
      </c>
      <c r="C59" s="347"/>
      <c r="D59" s="347" t="s">
        <v>165</v>
      </c>
      <c r="E59" s="347" t="s">
        <v>96</v>
      </c>
      <c r="F59" s="347" t="s">
        <v>90</v>
      </c>
      <c r="G59" s="88" t="s">
        <v>74</v>
      </c>
      <c r="H59" s="88" t="s">
        <v>166</v>
      </c>
      <c r="I59" s="88" t="s">
        <v>172</v>
      </c>
      <c r="J59" s="330">
        <v>168000</v>
      </c>
      <c r="K59" s="79">
        <v>0</v>
      </c>
      <c r="L59" s="79">
        <v>0</v>
      </c>
      <c r="M59" s="79">
        <v>18</v>
      </c>
      <c r="N59" s="89">
        <v>2</v>
      </c>
      <c r="O59" s="90">
        <v>0</v>
      </c>
      <c r="P59" s="91">
        <f>N59+O59</f>
        <v>2</v>
      </c>
      <c r="Q59" s="80">
        <f>IFERROR(P59/M59,"-")</f>
        <v>0.11111111111111</v>
      </c>
      <c r="R59" s="79">
        <v>0</v>
      </c>
      <c r="S59" s="79">
        <v>1</v>
      </c>
      <c r="T59" s="80">
        <f>IFERROR(R59/(P59),"-")</f>
        <v>0</v>
      </c>
      <c r="U59" s="336">
        <f>IFERROR(J59/SUM(N59:O60),"-")</f>
        <v>24000</v>
      </c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>
        <f>SUM(X59:X60)-SUM(J59:J60)</f>
        <v>-42000</v>
      </c>
      <c r="AB59" s="83">
        <f>SUM(X59:X60)/SUM(J59:J60)</f>
        <v>0.75</v>
      </c>
      <c r="AC59" s="77"/>
      <c r="AD59" s="92">
        <v>1</v>
      </c>
      <c r="AE59" s="93">
        <f>IF(P59=0,"",IF(AD59=0,"",(AD59/P59)))</f>
        <v>0.5</v>
      </c>
      <c r="AF59" s="92"/>
      <c r="AG59" s="94">
        <f>IFERROR(AF59/AD59,"-")</f>
        <v>0</v>
      </c>
      <c r="AH59" s="95"/>
      <c r="AI59" s="96">
        <f>IFERROR(AH59/AD59,"-")</f>
        <v>0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0.5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173</v>
      </c>
      <c r="C60" s="347"/>
      <c r="D60" s="347" t="s">
        <v>165</v>
      </c>
      <c r="E60" s="347" t="s">
        <v>96</v>
      </c>
      <c r="F60" s="347" t="s">
        <v>81</v>
      </c>
      <c r="G60" s="88"/>
      <c r="H60" s="88"/>
      <c r="I60" s="88"/>
      <c r="J60" s="330"/>
      <c r="K60" s="79">
        <v>0</v>
      </c>
      <c r="L60" s="79">
        <v>0</v>
      </c>
      <c r="M60" s="79">
        <v>12</v>
      </c>
      <c r="N60" s="89">
        <v>5</v>
      </c>
      <c r="O60" s="90">
        <v>0</v>
      </c>
      <c r="P60" s="91">
        <f>N60+O60</f>
        <v>5</v>
      </c>
      <c r="Q60" s="80">
        <f>IFERROR(P60/M60,"-")</f>
        <v>0.41666666666667</v>
      </c>
      <c r="R60" s="79">
        <v>1</v>
      </c>
      <c r="S60" s="79">
        <v>0</v>
      </c>
      <c r="T60" s="80">
        <f>IFERROR(R60/(P60),"-")</f>
        <v>0.2</v>
      </c>
      <c r="U60" s="336"/>
      <c r="V60" s="82">
        <v>1</v>
      </c>
      <c r="W60" s="80">
        <f>IF(P60=0,"-",V60/P60)</f>
        <v>0.2</v>
      </c>
      <c r="X60" s="335">
        <v>126000</v>
      </c>
      <c r="Y60" s="336">
        <f>IFERROR(X60/P60,"-")</f>
        <v>25200</v>
      </c>
      <c r="Z60" s="336">
        <f>IFERROR(X60/V60,"-")</f>
        <v>126000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0.2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2</v>
      </c>
      <c r="BO60" s="118">
        <f>IF(P60=0,"",IF(BN60=0,"",(BN60/P60)))</f>
        <v>0.4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2</v>
      </c>
      <c r="BX60" s="125">
        <f>IF(P60=0,"",IF(BW60=0,"",(BW60/P60)))</f>
        <v>0.4</v>
      </c>
      <c r="BY60" s="126">
        <v>1</v>
      </c>
      <c r="BZ60" s="127">
        <f>IFERROR(BY60/BW60,"-")</f>
        <v>0.5</v>
      </c>
      <c r="CA60" s="128">
        <v>126000</v>
      </c>
      <c r="CB60" s="129">
        <f>IFERROR(CA60/BW60,"-")</f>
        <v>63000</v>
      </c>
      <c r="CC60" s="130"/>
      <c r="CD60" s="130"/>
      <c r="CE60" s="130">
        <v>1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126000</v>
      </c>
      <c r="CQ60" s="139">
        <v>126000</v>
      </c>
      <c r="CR60" s="139"/>
      <c r="CS60" s="140" t="str">
        <f>IF(AND(CQ60=0,CR60=0),"",IF(AND(CQ60&lt;=100000,CR60&lt;=100000),"",IF(CQ60/CP60&gt;0.7,"男高",IF(CR60/CP60&gt;0.7,"女高",""))))</f>
        <v>男高</v>
      </c>
    </row>
    <row r="61" spans="1:98">
      <c r="A61" s="78">
        <f>AB61</f>
        <v>4.3988095238095</v>
      </c>
      <c r="B61" s="347" t="s">
        <v>174</v>
      </c>
      <c r="C61" s="347"/>
      <c r="D61" s="347" t="s">
        <v>95</v>
      </c>
      <c r="E61" s="347" t="s">
        <v>68</v>
      </c>
      <c r="F61" s="347" t="s">
        <v>69</v>
      </c>
      <c r="G61" s="88" t="s">
        <v>74</v>
      </c>
      <c r="H61" s="88" t="s">
        <v>166</v>
      </c>
      <c r="I61" s="88" t="s">
        <v>86</v>
      </c>
      <c r="J61" s="330">
        <v>168000</v>
      </c>
      <c r="K61" s="79">
        <v>0</v>
      </c>
      <c r="L61" s="79">
        <v>0</v>
      </c>
      <c r="M61" s="79">
        <v>44</v>
      </c>
      <c r="N61" s="89">
        <v>4</v>
      </c>
      <c r="O61" s="90">
        <v>0</v>
      </c>
      <c r="P61" s="91">
        <f>N61+O61</f>
        <v>4</v>
      </c>
      <c r="Q61" s="80">
        <f>IFERROR(P61/M61,"-")</f>
        <v>0.090909090909091</v>
      </c>
      <c r="R61" s="79">
        <v>0</v>
      </c>
      <c r="S61" s="79">
        <v>2</v>
      </c>
      <c r="T61" s="80">
        <f>IFERROR(R61/(P61),"-")</f>
        <v>0</v>
      </c>
      <c r="U61" s="336">
        <f>IFERROR(J61/SUM(N61:O62),"-")</f>
        <v>24000</v>
      </c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>
        <f>SUM(X61:X62)-SUM(J61:J62)</f>
        <v>571000</v>
      </c>
      <c r="AB61" s="83">
        <f>SUM(X61:X62)/SUM(J61:J62)</f>
        <v>4.3988095238095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>
        <v>1</v>
      </c>
      <c r="AW61" s="105">
        <f>IF(P61=0,"",IF(AV61=0,"",(AV61/P61)))</f>
        <v>0.25</v>
      </c>
      <c r="AX61" s="104"/>
      <c r="AY61" s="106">
        <f>IFERROR(AX61/AV61,"-")</f>
        <v>0</v>
      </c>
      <c r="AZ61" s="107"/>
      <c r="BA61" s="108">
        <f>IFERROR(AZ61/AV61,"-")</f>
        <v>0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0.25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2</v>
      </c>
      <c r="BX61" s="125">
        <f>IF(P61=0,"",IF(BW61=0,"",(BW61/P61)))</f>
        <v>0.5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175</v>
      </c>
      <c r="C62" s="347"/>
      <c r="D62" s="347" t="s">
        <v>95</v>
      </c>
      <c r="E62" s="347" t="s">
        <v>68</v>
      </c>
      <c r="F62" s="347" t="s">
        <v>81</v>
      </c>
      <c r="G62" s="88"/>
      <c r="H62" s="88"/>
      <c r="I62" s="88"/>
      <c r="J62" s="330"/>
      <c r="K62" s="79">
        <v>0</v>
      </c>
      <c r="L62" s="79">
        <v>0</v>
      </c>
      <c r="M62" s="79">
        <v>8</v>
      </c>
      <c r="N62" s="89">
        <v>3</v>
      </c>
      <c r="O62" s="90">
        <v>0</v>
      </c>
      <c r="P62" s="91">
        <f>N62+O62</f>
        <v>3</v>
      </c>
      <c r="Q62" s="80">
        <f>IFERROR(P62/M62,"-")</f>
        <v>0.375</v>
      </c>
      <c r="R62" s="79">
        <v>1</v>
      </c>
      <c r="S62" s="79">
        <v>2</v>
      </c>
      <c r="T62" s="80">
        <f>IFERROR(R62/(P62),"-")</f>
        <v>0.33333333333333</v>
      </c>
      <c r="U62" s="336"/>
      <c r="V62" s="82">
        <v>2</v>
      </c>
      <c r="W62" s="80">
        <f>IF(P62=0,"-",V62/P62)</f>
        <v>0.66666666666667</v>
      </c>
      <c r="X62" s="335">
        <v>739000</v>
      </c>
      <c r="Y62" s="336">
        <f>IFERROR(X62/P62,"-")</f>
        <v>246333.33333333</v>
      </c>
      <c r="Z62" s="336">
        <f>IFERROR(X62/V62,"-")</f>
        <v>369500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0.33333333333333</v>
      </c>
      <c r="AO62" s="98">
        <v>1</v>
      </c>
      <c r="AP62" s="100">
        <f>IFERROR(AO62/AM62,"-")</f>
        <v>1</v>
      </c>
      <c r="AQ62" s="101">
        <v>348000</v>
      </c>
      <c r="AR62" s="102">
        <f>IFERROR(AQ62/AM62,"-")</f>
        <v>348000</v>
      </c>
      <c r="AS62" s="103"/>
      <c r="AT62" s="103"/>
      <c r="AU62" s="103">
        <v>1</v>
      </c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0.33333333333333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>
        <v>1</v>
      </c>
      <c r="CG62" s="132">
        <f>IF(P62=0,"",IF(CF62=0,"",(CF62/P62)))</f>
        <v>0.33333333333333</v>
      </c>
      <c r="CH62" s="133">
        <v>1</v>
      </c>
      <c r="CI62" s="134">
        <f>IFERROR(CH62/CF62,"-")</f>
        <v>1</v>
      </c>
      <c r="CJ62" s="135">
        <v>391000</v>
      </c>
      <c r="CK62" s="136">
        <f>IFERROR(CJ62/CF62,"-")</f>
        <v>391000</v>
      </c>
      <c r="CL62" s="137"/>
      <c r="CM62" s="137"/>
      <c r="CN62" s="137">
        <v>1</v>
      </c>
      <c r="CO62" s="138">
        <v>2</v>
      </c>
      <c r="CP62" s="139">
        <v>739000</v>
      </c>
      <c r="CQ62" s="139">
        <v>391000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</v>
      </c>
      <c r="B63" s="347" t="s">
        <v>176</v>
      </c>
      <c r="C63" s="347"/>
      <c r="D63" s="347" t="s">
        <v>81</v>
      </c>
      <c r="E63" s="347" t="s">
        <v>68</v>
      </c>
      <c r="F63" s="347" t="s">
        <v>69</v>
      </c>
      <c r="G63" s="88" t="s">
        <v>177</v>
      </c>
      <c r="H63" s="88" t="s">
        <v>178</v>
      </c>
      <c r="I63" s="88" t="s">
        <v>179</v>
      </c>
      <c r="J63" s="330">
        <v>60000</v>
      </c>
      <c r="K63" s="79">
        <v>0</v>
      </c>
      <c r="L63" s="79">
        <v>0</v>
      </c>
      <c r="M63" s="79">
        <v>10</v>
      </c>
      <c r="N63" s="89">
        <v>1</v>
      </c>
      <c r="O63" s="90">
        <v>0</v>
      </c>
      <c r="P63" s="91">
        <f>N63+O63</f>
        <v>1</v>
      </c>
      <c r="Q63" s="80">
        <f>IFERROR(P63/M63,"-")</f>
        <v>0.1</v>
      </c>
      <c r="R63" s="79">
        <v>0</v>
      </c>
      <c r="S63" s="79">
        <v>0</v>
      </c>
      <c r="T63" s="80">
        <f>IFERROR(R63/(P63),"-")</f>
        <v>0</v>
      </c>
      <c r="U63" s="336">
        <f>IFERROR(J63/SUM(N63:O64),"-")</f>
        <v>60000</v>
      </c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>
        <f>SUM(X63:X64)-SUM(J63:J64)</f>
        <v>-60000</v>
      </c>
      <c r="AB63" s="83">
        <f>SUM(X63:X64)/SUM(J63:J64)</f>
        <v>0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>
        <v>1</v>
      </c>
      <c r="AW63" s="105">
        <f>IF(P63=0,"",IF(AV63=0,"",(AV63/P63)))</f>
        <v>1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180</v>
      </c>
      <c r="C64" s="347"/>
      <c r="D64" s="347" t="s">
        <v>81</v>
      </c>
      <c r="E64" s="347" t="s">
        <v>68</v>
      </c>
      <c r="F64" s="347" t="s">
        <v>81</v>
      </c>
      <c r="G64" s="88"/>
      <c r="H64" s="88"/>
      <c r="I64" s="88"/>
      <c r="J64" s="330"/>
      <c r="K64" s="79">
        <v>0</v>
      </c>
      <c r="L64" s="79">
        <v>0</v>
      </c>
      <c r="M64" s="79">
        <v>6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336"/>
      <c r="V64" s="82">
        <v>0</v>
      </c>
      <c r="W64" s="80" t="str">
        <f>IF(P64=0,"-",V64/P64)</f>
        <v>-</v>
      </c>
      <c r="X64" s="335">
        <v>0</v>
      </c>
      <c r="Y64" s="336" t="str">
        <f>IFERROR(X64/P64,"-")</f>
        <v>-</v>
      </c>
      <c r="Z64" s="336" t="str">
        <f>IFERROR(X64/V64,"-")</f>
        <v>-</v>
      </c>
      <c r="AA64" s="330"/>
      <c r="AB64" s="83"/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0.59833333333333</v>
      </c>
      <c r="B65" s="347" t="s">
        <v>181</v>
      </c>
      <c r="C65" s="347"/>
      <c r="D65" s="347" t="s">
        <v>81</v>
      </c>
      <c r="E65" s="347" t="s">
        <v>96</v>
      </c>
      <c r="F65" s="347" t="s">
        <v>90</v>
      </c>
      <c r="G65" s="88" t="s">
        <v>182</v>
      </c>
      <c r="H65" s="88" t="s">
        <v>178</v>
      </c>
      <c r="I65" s="88" t="s">
        <v>183</v>
      </c>
      <c r="J65" s="330">
        <v>60000</v>
      </c>
      <c r="K65" s="79">
        <v>0</v>
      </c>
      <c r="L65" s="79">
        <v>0</v>
      </c>
      <c r="M65" s="79">
        <v>22</v>
      </c>
      <c r="N65" s="89">
        <v>1</v>
      </c>
      <c r="O65" s="90">
        <v>0</v>
      </c>
      <c r="P65" s="91">
        <f>N65+O65</f>
        <v>1</v>
      </c>
      <c r="Q65" s="80">
        <f>IFERROR(P65/M65,"-")</f>
        <v>0.045454545454545</v>
      </c>
      <c r="R65" s="79">
        <v>0</v>
      </c>
      <c r="S65" s="79">
        <v>0</v>
      </c>
      <c r="T65" s="80">
        <f>IFERROR(R65/(P65),"-")</f>
        <v>0</v>
      </c>
      <c r="U65" s="336">
        <f>IFERROR(J65/SUM(N65:O66),"-")</f>
        <v>30000</v>
      </c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>
        <f>SUM(X65:X66)-SUM(J65:J66)</f>
        <v>-24100</v>
      </c>
      <c r="AB65" s="83">
        <f>SUM(X65:X66)/SUM(J65:J66)</f>
        <v>0.59833333333333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1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184</v>
      </c>
      <c r="C66" s="347"/>
      <c r="D66" s="347" t="s">
        <v>81</v>
      </c>
      <c r="E66" s="347" t="s">
        <v>96</v>
      </c>
      <c r="F66" s="347" t="s">
        <v>81</v>
      </c>
      <c r="G66" s="88"/>
      <c r="H66" s="88"/>
      <c r="I66" s="88"/>
      <c r="J66" s="330"/>
      <c r="K66" s="79">
        <v>0</v>
      </c>
      <c r="L66" s="79">
        <v>0</v>
      </c>
      <c r="M66" s="79">
        <v>80</v>
      </c>
      <c r="N66" s="89">
        <v>1</v>
      </c>
      <c r="O66" s="90">
        <v>0</v>
      </c>
      <c r="P66" s="91">
        <f>N66+O66</f>
        <v>1</v>
      </c>
      <c r="Q66" s="80">
        <f>IFERROR(P66/M66,"-")</f>
        <v>0.0125</v>
      </c>
      <c r="R66" s="79">
        <v>1</v>
      </c>
      <c r="S66" s="79">
        <v>0</v>
      </c>
      <c r="T66" s="80">
        <f>IFERROR(R66/(P66),"-")</f>
        <v>1</v>
      </c>
      <c r="U66" s="336"/>
      <c r="V66" s="82">
        <v>1</v>
      </c>
      <c r="W66" s="80">
        <f>IF(P66=0,"-",V66/P66)</f>
        <v>1</v>
      </c>
      <c r="X66" s="335">
        <v>35900</v>
      </c>
      <c r="Y66" s="336">
        <f>IFERROR(X66/P66,"-")</f>
        <v>35900</v>
      </c>
      <c r="Z66" s="336">
        <f>IFERROR(X66/V66,"-")</f>
        <v>35900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1</v>
      </c>
      <c r="BP66" s="119">
        <v>1</v>
      </c>
      <c r="BQ66" s="120">
        <f>IFERROR(BP66/BN66,"-")</f>
        <v>1</v>
      </c>
      <c r="BR66" s="121">
        <v>35900</v>
      </c>
      <c r="BS66" s="122">
        <f>IFERROR(BR66/BN66,"-")</f>
        <v>35900</v>
      </c>
      <c r="BT66" s="123"/>
      <c r="BU66" s="123"/>
      <c r="BV66" s="123">
        <v>1</v>
      </c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35900</v>
      </c>
      <c r="CQ66" s="139">
        <v>35900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0.6015625</v>
      </c>
      <c r="B67" s="347" t="s">
        <v>185</v>
      </c>
      <c r="C67" s="347"/>
      <c r="D67" s="347" t="s">
        <v>89</v>
      </c>
      <c r="E67" s="347" t="s">
        <v>68</v>
      </c>
      <c r="F67" s="347" t="s">
        <v>69</v>
      </c>
      <c r="G67" s="88" t="s">
        <v>186</v>
      </c>
      <c r="H67" s="88" t="s">
        <v>187</v>
      </c>
      <c r="I67" s="348" t="s">
        <v>72</v>
      </c>
      <c r="J67" s="330">
        <v>384000</v>
      </c>
      <c r="K67" s="79">
        <v>0</v>
      </c>
      <c r="L67" s="79">
        <v>0</v>
      </c>
      <c r="M67" s="79">
        <v>71</v>
      </c>
      <c r="N67" s="89">
        <v>5</v>
      </c>
      <c r="O67" s="90">
        <v>0</v>
      </c>
      <c r="P67" s="91">
        <f>N67+O67</f>
        <v>5</v>
      </c>
      <c r="Q67" s="80">
        <f>IFERROR(P67/M67,"-")</f>
        <v>0.070422535211268</v>
      </c>
      <c r="R67" s="79">
        <v>0</v>
      </c>
      <c r="S67" s="79">
        <v>0</v>
      </c>
      <c r="T67" s="80">
        <f>IFERROR(R67/(P67),"-")</f>
        <v>0</v>
      </c>
      <c r="U67" s="336">
        <f>IFERROR(J67/SUM(N67:O68),"-")</f>
        <v>27428.571428571</v>
      </c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>
        <f>SUM(X67:X68)-SUM(J67:J68)</f>
        <v>-153000</v>
      </c>
      <c r="AB67" s="83">
        <f>SUM(X67:X68)/SUM(J67:J68)</f>
        <v>0.6015625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0.2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3</v>
      </c>
      <c r="BO67" s="118">
        <f>IF(P67=0,"",IF(BN67=0,"",(BN67/P67)))</f>
        <v>0.6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1</v>
      </c>
      <c r="BX67" s="125">
        <f>IF(P67=0,"",IF(BW67=0,"",(BW67/P67)))</f>
        <v>0.2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188</v>
      </c>
      <c r="C68" s="347"/>
      <c r="D68" s="347" t="s">
        <v>89</v>
      </c>
      <c r="E68" s="347" t="s">
        <v>68</v>
      </c>
      <c r="F68" s="347" t="s">
        <v>81</v>
      </c>
      <c r="G68" s="88"/>
      <c r="H68" s="88"/>
      <c r="I68" s="88"/>
      <c r="J68" s="330"/>
      <c r="K68" s="79">
        <v>0</v>
      </c>
      <c r="L68" s="79">
        <v>0</v>
      </c>
      <c r="M68" s="79">
        <v>19</v>
      </c>
      <c r="N68" s="89">
        <v>9</v>
      </c>
      <c r="O68" s="90">
        <v>0</v>
      </c>
      <c r="P68" s="91">
        <f>N68+O68</f>
        <v>9</v>
      </c>
      <c r="Q68" s="80">
        <f>IFERROR(P68/M68,"-")</f>
        <v>0.47368421052632</v>
      </c>
      <c r="R68" s="79">
        <v>2</v>
      </c>
      <c r="S68" s="79">
        <v>3</v>
      </c>
      <c r="T68" s="80">
        <f>IFERROR(R68/(P68),"-")</f>
        <v>0.22222222222222</v>
      </c>
      <c r="U68" s="336"/>
      <c r="V68" s="82">
        <v>3</v>
      </c>
      <c r="W68" s="80">
        <f>IF(P68=0,"-",V68/P68)</f>
        <v>0.33333333333333</v>
      </c>
      <c r="X68" s="335">
        <v>231000</v>
      </c>
      <c r="Y68" s="336">
        <f>IFERROR(X68/P68,"-")</f>
        <v>25666.666666667</v>
      </c>
      <c r="Z68" s="336">
        <f>IFERROR(X68/V68,"-")</f>
        <v>77000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>
        <v>2</v>
      </c>
      <c r="AN68" s="99">
        <f>IF(P68=0,"",IF(AM68=0,"",(AM68/P68)))</f>
        <v>0.22222222222222</v>
      </c>
      <c r="AO68" s="98"/>
      <c r="AP68" s="100">
        <f>IFERROR(AO68/AM68,"-")</f>
        <v>0</v>
      </c>
      <c r="AQ68" s="101"/>
      <c r="AR68" s="102">
        <f>IFERROR(AQ68/AM68,"-")</f>
        <v>0</v>
      </c>
      <c r="AS68" s="103"/>
      <c r="AT68" s="103"/>
      <c r="AU68" s="103"/>
      <c r="AV68" s="104">
        <v>1</v>
      </c>
      <c r="AW68" s="105">
        <f>IF(P68=0,"",IF(AV68=0,"",(AV68/P68)))</f>
        <v>0.11111111111111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>
        <v>1</v>
      </c>
      <c r="BF68" s="111">
        <f>IF(P68=0,"",IF(BE68=0,"",(BE68/P68)))</f>
        <v>0.11111111111111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3</v>
      </c>
      <c r="BO68" s="118">
        <f>IF(P68=0,"",IF(BN68=0,"",(BN68/P68)))</f>
        <v>0.33333333333333</v>
      </c>
      <c r="BP68" s="119">
        <v>2</v>
      </c>
      <c r="BQ68" s="120">
        <f>IFERROR(BP68/BN68,"-")</f>
        <v>0.66666666666667</v>
      </c>
      <c r="BR68" s="121">
        <v>56000</v>
      </c>
      <c r="BS68" s="122">
        <f>IFERROR(BR68/BN68,"-")</f>
        <v>18666.666666667</v>
      </c>
      <c r="BT68" s="123"/>
      <c r="BU68" s="123">
        <v>1</v>
      </c>
      <c r="BV68" s="123">
        <v>1</v>
      </c>
      <c r="BW68" s="124">
        <v>1</v>
      </c>
      <c r="BX68" s="125">
        <f>IF(P68=0,"",IF(BW68=0,"",(BW68/P68)))</f>
        <v>0.11111111111111</v>
      </c>
      <c r="BY68" s="126">
        <v>1</v>
      </c>
      <c r="BZ68" s="127">
        <f>IFERROR(BY68/BW68,"-")</f>
        <v>1</v>
      </c>
      <c r="CA68" s="128">
        <v>175000</v>
      </c>
      <c r="CB68" s="129">
        <f>IFERROR(CA68/BW68,"-")</f>
        <v>175000</v>
      </c>
      <c r="CC68" s="130"/>
      <c r="CD68" s="130"/>
      <c r="CE68" s="130">
        <v>1</v>
      </c>
      <c r="CF68" s="131">
        <v>1</v>
      </c>
      <c r="CG68" s="132">
        <f>IF(P68=0,"",IF(CF68=0,"",(CF68/P68)))</f>
        <v>0.11111111111111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3</v>
      </c>
      <c r="CP68" s="139">
        <v>231000</v>
      </c>
      <c r="CQ68" s="139">
        <v>175000</v>
      </c>
      <c r="CR68" s="139"/>
      <c r="CS68" s="140" t="str">
        <f>IF(AND(CQ68=0,CR68=0),"",IF(AND(CQ68&lt;=100000,CR68&lt;=100000),"",IF(CQ68/CP68&gt;0.7,"男高",IF(CR68/CP68&gt;0.7,"女高",""))))</f>
        <v>男高</v>
      </c>
    </row>
    <row r="69" spans="1:98">
      <c r="A69" s="78">
        <f>AB69</f>
        <v>0.03125</v>
      </c>
      <c r="B69" s="347" t="s">
        <v>189</v>
      </c>
      <c r="C69" s="347"/>
      <c r="D69" s="347"/>
      <c r="E69" s="347"/>
      <c r="F69" s="347" t="s">
        <v>69</v>
      </c>
      <c r="G69" s="88" t="s">
        <v>190</v>
      </c>
      <c r="H69" s="88" t="s">
        <v>191</v>
      </c>
      <c r="I69" s="88" t="s">
        <v>192</v>
      </c>
      <c r="J69" s="330">
        <v>96000</v>
      </c>
      <c r="K69" s="79">
        <v>0</v>
      </c>
      <c r="L69" s="79">
        <v>0</v>
      </c>
      <c r="M69" s="79">
        <v>168</v>
      </c>
      <c r="N69" s="89">
        <v>7</v>
      </c>
      <c r="O69" s="90">
        <v>0</v>
      </c>
      <c r="P69" s="91">
        <f>N69+O69</f>
        <v>7</v>
      </c>
      <c r="Q69" s="80">
        <f>IFERROR(P69/M69,"-")</f>
        <v>0.041666666666667</v>
      </c>
      <c r="R69" s="79">
        <v>0</v>
      </c>
      <c r="S69" s="79">
        <v>0</v>
      </c>
      <c r="T69" s="80">
        <f>IFERROR(R69/(P69),"-")</f>
        <v>0</v>
      </c>
      <c r="U69" s="336">
        <f>IFERROR(J69/SUM(N69:O70),"-")</f>
        <v>9600</v>
      </c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>
        <f>SUM(X69:X70)-SUM(J69:J70)</f>
        <v>-93000</v>
      </c>
      <c r="AB69" s="83">
        <f>SUM(X69:X70)/SUM(J69:J70)</f>
        <v>0.03125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0.14285714285714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>
        <v>4</v>
      </c>
      <c r="BO69" s="118">
        <f>IF(P69=0,"",IF(BN69=0,"",(BN69/P69)))</f>
        <v>0.57142857142857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1</v>
      </c>
      <c r="BX69" s="125">
        <f>IF(P69=0,"",IF(BW69=0,"",(BW69/P69)))</f>
        <v>0.14285714285714</v>
      </c>
      <c r="BY69" s="126">
        <v>1</v>
      </c>
      <c r="BZ69" s="127">
        <f>IFERROR(BY69/BW69,"-")</f>
        <v>1</v>
      </c>
      <c r="CA69" s="128">
        <v>50000</v>
      </c>
      <c r="CB69" s="129">
        <f>IFERROR(CA69/BW69,"-")</f>
        <v>50000</v>
      </c>
      <c r="CC69" s="130"/>
      <c r="CD69" s="130">
        <v>1</v>
      </c>
      <c r="CE69" s="130"/>
      <c r="CF69" s="131">
        <v>1</v>
      </c>
      <c r="CG69" s="132">
        <f>IF(P69=0,"",IF(CF69=0,"",(CF69/P69)))</f>
        <v>0.14285714285714</v>
      </c>
      <c r="CH69" s="133"/>
      <c r="CI69" s="134">
        <f>IFERROR(CH69/CF69,"-")</f>
        <v>0</v>
      </c>
      <c r="CJ69" s="135"/>
      <c r="CK69" s="136">
        <f>IFERROR(CJ69/CF69,"-")</f>
        <v>0</v>
      </c>
      <c r="CL69" s="137"/>
      <c r="CM69" s="137"/>
      <c r="CN69" s="137"/>
      <c r="CO69" s="138">
        <v>0</v>
      </c>
      <c r="CP69" s="139">
        <v>0</v>
      </c>
      <c r="CQ69" s="139">
        <v>50000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193</v>
      </c>
      <c r="C70" s="347"/>
      <c r="D70" s="347"/>
      <c r="E70" s="347"/>
      <c r="F70" s="347" t="s">
        <v>81</v>
      </c>
      <c r="G70" s="88"/>
      <c r="H70" s="88"/>
      <c r="I70" s="88"/>
      <c r="J70" s="330"/>
      <c r="K70" s="79">
        <v>0</v>
      </c>
      <c r="L70" s="79">
        <v>0</v>
      </c>
      <c r="M70" s="79">
        <v>9</v>
      </c>
      <c r="N70" s="89">
        <v>3</v>
      </c>
      <c r="O70" s="90">
        <v>0</v>
      </c>
      <c r="P70" s="91">
        <f>N70+O70</f>
        <v>3</v>
      </c>
      <c r="Q70" s="80">
        <f>IFERROR(P70/M70,"-")</f>
        <v>0.33333333333333</v>
      </c>
      <c r="R70" s="79">
        <v>0</v>
      </c>
      <c r="S70" s="79">
        <v>1</v>
      </c>
      <c r="T70" s="80">
        <f>IFERROR(R70/(P70),"-")</f>
        <v>0</v>
      </c>
      <c r="U70" s="336"/>
      <c r="V70" s="82">
        <v>1</v>
      </c>
      <c r="W70" s="80">
        <f>IF(P70=0,"-",V70/P70)</f>
        <v>0.33333333333333</v>
      </c>
      <c r="X70" s="335">
        <v>3000</v>
      </c>
      <c r="Y70" s="336">
        <f>IFERROR(X70/P70,"-")</f>
        <v>1000</v>
      </c>
      <c r="Z70" s="336">
        <f>IFERROR(X70/V70,"-")</f>
        <v>3000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1</v>
      </c>
      <c r="BO70" s="118">
        <f>IF(P70=0,"",IF(BN70=0,"",(BN70/P70)))</f>
        <v>0.33333333333333</v>
      </c>
      <c r="BP70" s="119">
        <v>1</v>
      </c>
      <c r="BQ70" s="120">
        <f>IFERROR(BP70/BN70,"-")</f>
        <v>1</v>
      </c>
      <c r="BR70" s="121">
        <v>3000</v>
      </c>
      <c r="BS70" s="122">
        <f>IFERROR(BR70/BN70,"-")</f>
        <v>3000</v>
      </c>
      <c r="BT70" s="123">
        <v>1</v>
      </c>
      <c r="BU70" s="123"/>
      <c r="BV70" s="123"/>
      <c r="BW70" s="124">
        <v>2</v>
      </c>
      <c r="BX70" s="125">
        <f>IF(P70=0,"",IF(BW70=0,"",(BW70/P70)))</f>
        <v>0.66666666666667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1</v>
      </c>
      <c r="CP70" s="139">
        <v>3000</v>
      </c>
      <c r="CQ70" s="139">
        <v>3000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2.9</v>
      </c>
      <c r="B71" s="347" t="s">
        <v>194</v>
      </c>
      <c r="C71" s="347"/>
      <c r="D71" s="347"/>
      <c r="E71" s="347"/>
      <c r="F71" s="347" t="s">
        <v>69</v>
      </c>
      <c r="G71" s="88" t="s">
        <v>195</v>
      </c>
      <c r="H71" s="88" t="s">
        <v>71</v>
      </c>
      <c r="I71" s="348" t="s">
        <v>141</v>
      </c>
      <c r="J71" s="330">
        <v>180000</v>
      </c>
      <c r="K71" s="79">
        <v>0</v>
      </c>
      <c r="L71" s="79">
        <v>0</v>
      </c>
      <c r="M71" s="79">
        <v>63</v>
      </c>
      <c r="N71" s="89">
        <v>6</v>
      </c>
      <c r="O71" s="90">
        <v>0</v>
      </c>
      <c r="P71" s="91">
        <f>N71+O71</f>
        <v>6</v>
      </c>
      <c r="Q71" s="80">
        <f>IFERROR(P71/M71,"-")</f>
        <v>0.095238095238095</v>
      </c>
      <c r="R71" s="79">
        <v>2</v>
      </c>
      <c r="S71" s="79">
        <v>1</v>
      </c>
      <c r="T71" s="80">
        <f>IFERROR(R71/(P71),"-")</f>
        <v>0.33333333333333</v>
      </c>
      <c r="U71" s="336">
        <f>IFERROR(J71/SUM(N71:O72),"-")</f>
        <v>20000</v>
      </c>
      <c r="V71" s="82">
        <v>4</v>
      </c>
      <c r="W71" s="80">
        <f>IF(P71=0,"-",V71/P71)</f>
        <v>0.66666666666667</v>
      </c>
      <c r="X71" s="335">
        <v>474000</v>
      </c>
      <c r="Y71" s="336">
        <f>IFERROR(X71/P71,"-")</f>
        <v>79000</v>
      </c>
      <c r="Z71" s="336">
        <f>IFERROR(X71/V71,"-")</f>
        <v>118500</v>
      </c>
      <c r="AA71" s="330">
        <f>SUM(X71:X72)-SUM(J71:J72)</f>
        <v>342000</v>
      </c>
      <c r="AB71" s="83">
        <f>SUM(X71:X72)/SUM(J71:J72)</f>
        <v>2.9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>
        <v>6</v>
      </c>
      <c r="BX71" s="125">
        <f>IF(P71=0,"",IF(BW71=0,"",(BW71/P71)))</f>
        <v>1</v>
      </c>
      <c r="BY71" s="126">
        <v>4</v>
      </c>
      <c r="BZ71" s="127">
        <f>IFERROR(BY71/BW71,"-")</f>
        <v>0.66666666666667</v>
      </c>
      <c r="CA71" s="128">
        <v>484000</v>
      </c>
      <c r="CB71" s="129">
        <f>IFERROR(CA71/BW71,"-")</f>
        <v>80666.666666667</v>
      </c>
      <c r="CC71" s="130">
        <v>1</v>
      </c>
      <c r="CD71" s="130"/>
      <c r="CE71" s="130">
        <v>3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4</v>
      </c>
      <c r="CP71" s="139">
        <v>474000</v>
      </c>
      <c r="CQ71" s="139">
        <v>438000</v>
      </c>
      <c r="CR71" s="139"/>
      <c r="CS71" s="140" t="str">
        <f>IF(AND(CQ71=0,CR71=0),"",IF(AND(CQ71&lt;=100000,CR71&lt;=100000),"",IF(CQ71/CP71&gt;0.7,"男高",IF(CR71/CP71&gt;0.7,"女高",""))))</f>
        <v>男高</v>
      </c>
    </row>
    <row r="72" spans="1:98">
      <c r="A72" s="78"/>
      <c r="B72" s="347" t="s">
        <v>196</v>
      </c>
      <c r="C72" s="347"/>
      <c r="D72" s="347"/>
      <c r="E72" s="347"/>
      <c r="F72" s="347" t="s">
        <v>81</v>
      </c>
      <c r="G72" s="88"/>
      <c r="H72" s="88"/>
      <c r="I72" s="88"/>
      <c r="J72" s="330"/>
      <c r="K72" s="79">
        <v>0</v>
      </c>
      <c r="L72" s="79">
        <v>0</v>
      </c>
      <c r="M72" s="79">
        <v>6</v>
      </c>
      <c r="N72" s="89">
        <v>3</v>
      </c>
      <c r="O72" s="90">
        <v>0</v>
      </c>
      <c r="P72" s="91">
        <f>N72+O72</f>
        <v>3</v>
      </c>
      <c r="Q72" s="80">
        <f>IFERROR(P72/M72,"-")</f>
        <v>0.5</v>
      </c>
      <c r="R72" s="79">
        <v>0</v>
      </c>
      <c r="S72" s="79">
        <v>1</v>
      </c>
      <c r="T72" s="80">
        <f>IFERROR(R72/(P72),"-")</f>
        <v>0</v>
      </c>
      <c r="U72" s="336"/>
      <c r="V72" s="82">
        <v>1</v>
      </c>
      <c r="W72" s="80">
        <f>IF(P72=0,"-",V72/P72)</f>
        <v>0.33333333333333</v>
      </c>
      <c r="X72" s="335">
        <v>48000</v>
      </c>
      <c r="Y72" s="336">
        <f>IFERROR(X72/P72,"-")</f>
        <v>16000</v>
      </c>
      <c r="Z72" s="336">
        <f>IFERROR(X72/V72,"-")</f>
        <v>48000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>
        <v>1</v>
      </c>
      <c r="AW72" s="105">
        <f>IF(P72=0,"",IF(AV72=0,"",(AV72/P72)))</f>
        <v>0.33333333333333</v>
      </c>
      <c r="AX72" s="104"/>
      <c r="AY72" s="106">
        <f>IFERROR(AX72/AV72,"-")</f>
        <v>0</v>
      </c>
      <c r="AZ72" s="107"/>
      <c r="BA72" s="108">
        <f>IFERROR(AZ72/AV72,"-")</f>
        <v>0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0.33333333333333</v>
      </c>
      <c r="BP72" s="119">
        <v>1</v>
      </c>
      <c r="BQ72" s="120">
        <f>IFERROR(BP72/BN72,"-")</f>
        <v>1</v>
      </c>
      <c r="BR72" s="121">
        <v>48000</v>
      </c>
      <c r="BS72" s="122">
        <f>IFERROR(BR72/BN72,"-")</f>
        <v>48000</v>
      </c>
      <c r="BT72" s="123"/>
      <c r="BU72" s="123"/>
      <c r="BV72" s="123">
        <v>1</v>
      </c>
      <c r="BW72" s="124">
        <v>1</v>
      </c>
      <c r="BX72" s="125">
        <f>IF(P72=0,"",IF(BW72=0,"",(BW72/P72)))</f>
        <v>0.33333333333333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48000</v>
      </c>
      <c r="CQ72" s="139">
        <v>48000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0.77777777777778</v>
      </c>
      <c r="B73" s="347" t="s">
        <v>197</v>
      </c>
      <c r="C73" s="347"/>
      <c r="D73" s="347"/>
      <c r="E73" s="347"/>
      <c r="F73" s="347" t="s">
        <v>90</v>
      </c>
      <c r="G73" s="88" t="s">
        <v>195</v>
      </c>
      <c r="H73" s="88" t="s">
        <v>92</v>
      </c>
      <c r="I73" s="88" t="s">
        <v>198</v>
      </c>
      <c r="J73" s="330">
        <v>108000</v>
      </c>
      <c r="K73" s="79">
        <v>0</v>
      </c>
      <c r="L73" s="79">
        <v>0</v>
      </c>
      <c r="M73" s="79">
        <v>66</v>
      </c>
      <c r="N73" s="89">
        <v>6</v>
      </c>
      <c r="O73" s="90">
        <v>0</v>
      </c>
      <c r="P73" s="91">
        <f>N73+O73</f>
        <v>6</v>
      </c>
      <c r="Q73" s="80">
        <f>IFERROR(P73/M73,"-")</f>
        <v>0.090909090909091</v>
      </c>
      <c r="R73" s="79">
        <v>0</v>
      </c>
      <c r="S73" s="79">
        <v>3</v>
      </c>
      <c r="T73" s="80">
        <f>IFERROR(R73/(P73),"-")</f>
        <v>0</v>
      </c>
      <c r="U73" s="336">
        <f>IFERROR(J73/SUM(N73:O74),"-")</f>
        <v>10800</v>
      </c>
      <c r="V73" s="82">
        <v>1</v>
      </c>
      <c r="W73" s="80">
        <f>IF(P73=0,"-",V73/P73)</f>
        <v>0.16666666666667</v>
      </c>
      <c r="X73" s="335">
        <v>5000</v>
      </c>
      <c r="Y73" s="336">
        <f>IFERROR(X73/P73,"-")</f>
        <v>833.33333333333</v>
      </c>
      <c r="Z73" s="336">
        <f>IFERROR(X73/V73,"-")</f>
        <v>5000</v>
      </c>
      <c r="AA73" s="330">
        <f>SUM(X73:X74)-SUM(J73:J74)</f>
        <v>-24000</v>
      </c>
      <c r="AB73" s="83">
        <f>SUM(X73:X74)/SUM(J73:J74)</f>
        <v>0.77777777777778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>
        <v>1</v>
      </c>
      <c r="AN73" s="99">
        <f>IF(P73=0,"",IF(AM73=0,"",(AM73/P73)))</f>
        <v>0.16666666666667</v>
      </c>
      <c r="AO73" s="98"/>
      <c r="AP73" s="100">
        <f>IFERROR(AO73/AM73,"-")</f>
        <v>0</v>
      </c>
      <c r="AQ73" s="101"/>
      <c r="AR73" s="102">
        <f>IFERROR(AQ73/AM73,"-")</f>
        <v>0</v>
      </c>
      <c r="AS73" s="103"/>
      <c r="AT73" s="103"/>
      <c r="AU73" s="103"/>
      <c r="AV73" s="104">
        <v>1</v>
      </c>
      <c r="AW73" s="105">
        <f>IF(P73=0,"",IF(AV73=0,"",(AV73/P73)))</f>
        <v>0.16666666666667</v>
      </c>
      <c r="AX73" s="104"/>
      <c r="AY73" s="106">
        <f>IFERROR(AX73/AV73,"-")</f>
        <v>0</v>
      </c>
      <c r="AZ73" s="107"/>
      <c r="BA73" s="108">
        <f>IFERROR(AZ73/AV73,"-")</f>
        <v>0</v>
      </c>
      <c r="BB73" s="109"/>
      <c r="BC73" s="109"/>
      <c r="BD73" s="109"/>
      <c r="BE73" s="110">
        <v>2</v>
      </c>
      <c r="BF73" s="111">
        <f>IF(P73=0,"",IF(BE73=0,"",(BE73/P73)))</f>
        <v>0.33333333333333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0.16666666666667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1</v>
      </c>
      <c r="BX73" s="125">
        <f>IF(P73=0,"",IF(BW73=0,"",(BW73/P73)))</f>
        <v>0.16666666666667</v>
      </c>
      <c r="BY73" s="126">
        <v>1</v>
      </c>
      <c r="BZ73" s="127">
        <f>IFERROR(BY73/BW73,"-")</f>
        <v>1</v>
      </c>
      <c r="CA73" s="128">
        <v>5000</v>
      </c>
      <c r="CB73" s="129">
        <f>IFERROR(CA73/BW73,"-")</f>
        <v>5000</v>
      </c>
      <c r="CC73" s="130"/>
      <c r="CD73" s="130">
        <v>1</v>
      </c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1</v>
      </c>
      <c r="CP73" s="139">
        <v>5000</v>
      </c>
      <c r="CQ73" s="139">
        <v>5000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199</v>
      </c>
      <c r="C74" s="347"/>
      <c r="D74" s="347"/>
      <c r="E74" s="347"/>
      <c r="F74" s="347" t="s">
        <v>81</v>
      </c>
      <c r="G74" s="88"/>
      <c r="H74" s="88"/>
      <c r="I74" s="88"/>
      <c r="J74" s="330"/>
      <c r="K74" s="79">
        <v>0</v>
      </c>
      <c r="L74" s="79">
        <v>0</v>
      </c>
      <c r="M74" s="79">
        <v>16</v>
      </c>
      <c r="N74" s="89">
        <v>4</v>
      </c>
      <c r="O74" s="90">
        <v>0</v>
      </c>
      <c r="P74" s="91">
        <f>N74+O74</f>
        <v>4</v>
      </c>
      <c r="Q74" s="80">
        <f>IFERROR(P74/M74,"-")</f>
        <v>0.25</v>
      </c>
      <c r="R74" s="79">
        <v>1</v>
      </c>
      <c r="S74" s="79">
        <v>1</v>
      </c>
      <c r="T74" s="80">
        <f>IFERROR(R74/(P74),"-")</f>
        <v>0.25</v>
      </c>
      <c r="U74" s="336"/>
      <c r="V74" s="82">
        <v>2</v>
      </c>
      <c r="W74" s="80">
        <f>IF(P74=0,"-",V74/P74)</f>
        <v>0.5</v>
      </c>
      <c r="X74" s="335">
        <v>79000</v>
      </c>
      <c r="Y74" s="336">
        <f>IFERROR(X74/P74,"-")</f>
        <v>19750</v>
      </c>
      <c r="Z74" s="336">
        <f>IFERROR(X74/V74,"-")</f>
        <v>39500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1</v>
      </c>
      <c r="BO74" s="118">
        <f>IF(P74=0,"",IF(BN74=0,"",(BN74/P74)))</f>
        <v>0.25</v>
      </c>
      <c r="BP74" s="119">
        <v>1</v>
      </c>
      <c r="BQ74" s="120">
        <f>IFERROR(BP74/BN74,"-")</f>
        <v>1</v>
      </c>
      <c r="BR74" s="121">
        <v>25000</v>
      </c>
      <c r="BS74" s="122">
        <f>IFERROR(BR74/BN74,"-")</f>
        <v>25000</v>
      </c>
      <c r="BT74" s="123"/>
      <c r="BU74" s="123"/>
      <c r="BV74" s="123">
        <v>1</v>
      </c>
      <c r="BW74" s="124">
        <v>2</v>
      </c>
      <c r="BX74" s="125">
        <f>IF(P74=0,"",IF(BW74=0,"",(BW74/P74)))</f>
        <v>0.5</v>
      </c>
      <c r="BY74" s="126">
        <v>1</v>
      </c>
      <c r="BZ74" s="127">
        <f>IFERROR(BY74/BW74,"-")</f>
        <v>0.5</v>
      </c>
      <c r="CA74" s="128">
        <v>49000</v>
      </c>
      <c r="CB74" s="129">
        <f>IFERROR(CA74/BW74,"-")</f>
        <v>24500</v>
      </c>
      <c r="CC74" s="130"/>
      <c r="CD74" s="130"/>
      <c r="CE74" s="130">
        <v>1</v>
      </c>
      <c r="CF74" s="131">
        <v>1</v>
      </c>
      <c r="CG74" s="132">
        <f>IF(P74=0,"",IF(CF74=0,"",(CF74/P74)))</f>
        <v>0.25</v>
      </c>
      <c r="CH74" s="133">
        <v>1</v>
      </c>
      <c r="CI74" s="134">
        <f>IFERROR(CH74/CF74,"-")</f>
        <v>1</v>
      </c>
      <c r="CJ74" s="135">
        <v>30000</v>
      </c>
      <c r="CK74" s="136">
        <f>IFERROR(CJ74/CF74,"-")</f>
        <v>30000</v>
      </c>
      <c r="CL74" s="137"/>
      <c r="CM74" s="137"/>
      <c r="CN74" s="137">
        <v>1</v>
      </c>
      <c r="CO74" s="138">
        <v>2</v>
      </c>
      <c r="CP74" s="139">
        <v>79000</v>
      </c>
      <c r="CQ74" s="139">
        <v>49000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0.375</v>
      </c>
      <c r="B75" s="347" t="s">
        <v>200</v>
      </c>
      <c r="C75" s="347"/>
      <c r="D75" s="347" t="s">
        <v>84</v>
      </c>
      <c r="E75" s="347" t="s">
        <v>201</v>
      </c>
      <c r="F75" s="347" t="s">
        <v>69</v>
      </c>
      <c r="G75" s="88" t="s">
        <v>186</v>
      </c>
      <c r="H75" s="88" t="s">
        <v>187</v>
      </c>
      <c r="I75" s="88"/>
      <c r="J75" s="330">
        <v>384000</v>
      </c>
      <c r="K75" s="79">
        <v>0</v>
      </c>
      <c r="L75" s="79">
        <v>0</v>
      </c>
      <c r="M75" s="79">
        <v>110</v>
      </c>
      <c r="N75" s="89">
        <v>12</v>
      </c>
      <c r="O75" s="90">
        <v>0</v>
      </c>
      <c r="P75" s="91">
        <f>N75+O75</f>
        <v>12</v>
      </c>
      <c r="Q75" s="80">
        <f>IFERROR(P75/M75,"-")</f>
        <v>0.10909090909091</v>
      </c>
      <c r="R75" s="79">
        <v>0</v>
      </c>
      <c r="S75" s="79">
        <v>2</v>
      </c>
      <c r="T75" s="80">
        <f>IFERROR(R75/(P75),"-")</f>
        <v>0</v>
      </c>
      <c r="U75" s="336">
        <f>IFERROR(J75/SUM(N75:O76),"-")</f>
        <v>16695.652173913</v>
      </c>
      <c r="V75" s="82">
        <v>3</v>
      </c>
      <c r="W75" s="80">
        <f>IF(P75=0,"-",V75/P75)</f>
        <v>0.25</v>
      </c>
      <c r="X75" s="335">
        <v>44000</v>
      </c>
      <c r="Y75" s="336">
        <f>IFERROR(X75/P75,"-")</f>
        <v>3666.6666666667</v>
      </c>
      <c r="Z75" s="336">
        <f>IFERROR(X75/V75,"-")</f>
        <v>14666.666666667</v>
      </c>
      <c r="AA75" s="330">
        <f>SUM(X75:X76)-SUM(J75:J76)</f>
        <v>-240000</v>
      </c>
      <c r="AB75" s="83">
        <f>SUM(X75:X76)/SUM(J75:J76)</f>
        <v>0.375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>
        <v>1</v>
      </c>
      <c r="AW75" s="105">
        <f>IF(P75=0,"",IF(AV75=0,"",(AV75/P75)))</f>
        <v>0.083333333333333</v>
      </c>
      <c r="AX75" s="104"/>
      <c r="AY75" s="106">
        <f>IFERROR(AX75/AV75,"-")</f>
        <v>0</v>
      </c>
      <c r="AZ75" s="107"/>
      <c r="BA75" s="108">
        <f>IFERROR(AZ75/AV75,"-")</f>
        <v>0</v>
      </c>
      <c r="BB75" s="109"/>
      <c r="BC75" s="109"/>
      <c r="BD75" s="109"/>
      <c r="BE75" s="110">
        <v>3</v>
      </c>
      <c r="BF75" s="111">
        <f>IF(P75=0,"",IF(BE75=0,"",(BE75/P75)))</f>
        <v>0.25</v>
      </c>
      <c r="BG75" s="110">
        <v>1</v>
      </c>
      <c r="BH75" s="112">
        <f>IFERROR(BG75/BE75,"-")</f>
        <v>0.33333333333333</v>
      </c>
      <c r="BI75" s="113">
        <v>11000</v>
      </c>
      <c r="BJ75" s="114">
        <f>IFERROR(BI75/BE75,"-")</f>
        <v>3666.6666666667</v>
      </c>
      <c r="BK75" s="115"/>
      <c r="BL75" s="115"/>
      <c r="BM75" s="115">
        <v>1</v>
      </c>
      <c r="BN75" s="117">
        <v>6</v>
      </c>
      <c r="BO75" s="118">
        <f>IF(P75=0,"",IF(BN75=0,"",(BN75/P75)))</f>
        <v>0.5</v>
      </c>
      <c r="BP75" s="119">
        <v>1</v>
      </c>
      <c r="BQ75" s="120">
        <f>IFERROR(BP75/BN75,"-")</f>
        <v>0.16666666666667</v>
      </c>
      <c r="BR75" s="121">
        <v>3000</v>
      </c>
      <c r="BS75" s="122">
        <f>IFERROR(BR75/BN75,"-")</f>
        <v>500</v>
      </c>
      <c r="BT75" s="123">
        <v>1</v>
      </c>
      <c r="BU75" s="123"/>
      <c r="BV75" s="123"/>
      <c r="BW75" s="124">
        <v>2</v>
      </c>
      <c r="BX75" s="125">
        <f>IF(P75=0,"",IF(BW75=0,"",(BW75/P75)))</f>
        <v>0.16666666666667</v>
      </c>
      <c r="BY75" s="126">
        <v>1</v>
      </c>
      <c r="BZ75" s="127">
        <f>IFERROR(BY75/BW75,"-")</f>
        <v>0.5</v>
      </c>
      <c r="CA75" s="128">
        <v>30000</v>
      </c>
      <c r="CB75" s="129">
        <f>IFERROR(CA75/BW75,"-")</f>
        <v>15000</v>
      </c>
      <c r="CC75" s="130"/>
      <c r="CD75" s="130"/>
      <c r="CE75" s="130">
        <v>1</v>
      </c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3</v>
      </c>
      <c r="CP75" s="139">
        <v>44000</v>
      </c>
      <c r="CQ75" s="139">
        <v>30000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202</v>
      </c>
      <c r="C76" s="347"/>
      <c r="D76" s="347" t="s">
        <v>84</v>
      </c>
      <c r="E76" s="347" t="s">
        <v>201</v>
      </c>
      <c r="F76" s="347" t="s">
        <v>81</v>
      </c>
      <c r="G76" s="88"/>
      <c r="H76" s="88"/>
      <c r="I76" s="88"/>
      <c r="J76" s="330"/>
      <c r="K76" s="79">
        <v>0</v>
      </c>
      <c r="L76" s="79">
        <v>0</v>
      </c>
      <c r="M76" s="79">
        <v>27</v>
      </c>
      <c r="N76" s="89">
        <v>11</v>
      </c>
      <c r="O76" s="90">
        <v>0</v>
      </c>
      <c r="P76" s="91">
        <f>N76+O76</f>
        <v>11</v>
      </c>
      <c r="Q76" s="80">
        <f>IFERROR(P76/M76,"-")</f>
        <v>0.40740740740741</v>
      </c>
      <c r="R76" s="79">
        <v>1</v>
      </c>
      <c r="S76" s="79">
        <v>1</v>
      </c>
      <c r="T76" s="80">
        <f>IFERROR(R76/(P76),"-")</f>
        <v>0.090909090909091</v>
      </c>
      <c r="U76" s="336"/>
      <c r="V76" s="82">
        <v>1</v>
      </c>
      <c r="W76" s="80">
        <f>IF(P76=0,"-",V76/P76)</f>
        <v>0.090909090909091</v>
      </c>
      <c r="X76" s="335">
        <v>100000</v>
      </c>
      <c r="Y76" s="336">
        <f>IFERROR(X76/P76,"-")</f>
        <v>9090.9090909091</v>
      </c>
      <c r="Z76" s="336">
        <f>IFERROR(X76/V76,"-")</f>
        <v>100000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2</v>
      </c>
      <c r="BF76" s="111">
        <f>IF(P76=0,"",IF(BE76=0,"",(BE76/P76)))</f>
        <v>0.18181818181818</v>
      </c>
      <c r="BG76" s="110"/>
      <c r="BH76" s="112">
        <f>IFERROR(BG76/BE76,"-")</f>
        <v>0</v>
      </c>
      <c r="BI76" s="113"/>
      <c r="BJ76" s="114">
        <f>IFERROR(BI76/BE76,"-")</f>
        <v>0</v>
      </c>
      <c r="BK76" s="115"/>
      <c r="BL76" s="115"/>
      <c r="BM76" s="115"/>
      <c r="BN76" s="117">
        <v>6</v>
      </c>
      <c r="BO76" s="118">
        <f>IF(P76=0,"",IF(BN76=0,"",(BN76/P76)))</f>
        <v>0.54545454545455</v>
      </c>
      <c r="BP76" s="119">
        <v>1</v>
      </c>
      <c r="BQ76" s="120">
        <f>IFERROR(BP76/BN76,"-")</f>
        <v>0.16666666666667</v>
      </c>
      <c r="BR76" s="121">
        <v>41000</v>
      </c>
      <c r="BS76" s="122">
        <f>IFERROR(BR76/BN76,"-")</f>
        <v>6833.3333333333</v>
      </c>
      <c r="BT76" s="123"/>
      <c r="BU76" s="123"/>
      <c r="BV76" s="123">
        <v>1</v>
      </c>
      <c r="BW76" s="124">
        <v>3</v>
      </c>
      <c r="BX76" s="125">
        <f>IF(P76=0,"",IF(BW76=0,"",(BW76/P76)))</f>
        <v>0.27272727272727</v>
      </c>
      <c r="BY76" s="126">
        <v>1</v>
      </c>
      <c r="BZ76" s="127">
        <f>IFERROR(BY76/BW76,"-")</f>
        <v>0.33333333333333</v>
      </c>
      <c r="CA76" s="128">
        <v>100000</v>
      </c>
      <c r="CB76" s="129">
        <f>IFERROR(CA76/BW76,"-")</f>
        <v>33333.333333333</v>
      </c>
      <c r="CC76" s="130"/>
      <c r="CD76" s="130"/>
      <c r="CE76" s="130">
        <v>1</v>
      </c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100000</v>
      </c>
      <c r="CQ76" s="139">
        <v>100000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30"/>
      <c r="B77" s="85"/>
      <c r="C77" s="86"/>
      <c r="D77" s="86"/>
      <c r="E77" s="86"/>
      <c r="F77" s="87"/>
      <c r="G77" s="88"/>
      <c r="H77" s="88"/>
      <c r="I77" s="88"/>
      <c r="J77" s="331"/>
      <c r="K77" s="34"/>
      <c r="L77" s="34"/>
      <c r="M77" s="31"/>
      <c r="N77" s="23"/>
      <c r="O77" s="23"/>
      <c r="P77" s="23"/>
      <c r="Q77" s="32"/>
      <c r="R77" s="32"/>
      <c r="S77" s="23"/>
      <c r="T77" s="32"/>
      <c r="U77" s="337"/>
      <c r="V77" s="25"/>
      <c r="W77" s="25"/>
      <c r="X77" s="337"/>
      <c r="Y77" s="337"/>
      <c r="Z77" s="337"/>
      <c r="AA77" s="337"/>
      <c r="AB77" s="33"/>
      <c r="AC77" s="57"/>
      <c r="AD77" s="61"/>
      <c r="AE77" s="62"/>
      <c r="AF77" s="61"/>
      <c r="AG77" s="65"/>
      <c r="AH77" s="66"/>
      <c r="AI77" s="67"/>
      <c r="AJ77" s="68"/>
      <c r="AK77" s="68"/>
      <c r="AL77" s="68"/>
      <c r="AM77" s="61"/>
      <c r="AN77" s="62"/>
      <c r="AO77" s="61"/>
      <c r="AP77" s="65"/>
      <c r="AQ77" s="66"/>
      <c r="AR77" s="67"/>
      <c r="AS77" s="68"/>
      <c r="AT77" s="68"/>
      <c r="AU77" s="68"/>
      <c r="AV77" s="61"/>
      <c r="AW77" s="62"/>
      <c r="AX77" s="61"/>
      <c r="AY77" s="65"/>
      <c r="AZ77" s="66"/>
      <c r="BA77" s="67"/>
      <c r="BB77" s="68"/>
      <c r="BC77" s="68"/>
      <c r="BD77" s="68"/>
      <c r="BE77" s="61"/>
      <c r="BF77" s="62"/>
      <c r="BG77" s="61"/>
      <c r="BH77" s="65"/>
      <c r="BI77" s="66"/>
      <c r="BJ77" s="67"/>
      <c r="BK77" s="68"/>
      <c r="BL77" s="68"/>
      <c r="BM77" s="68"/>
      <c r="BN77" s="63"/>
      <c r="BO77" s="64"/>
      <c r="BP77" s="61"/>
      <c r="BQ77" s="65"/>
      <c r="BR77" s="66"/>
      <c r="BS77" s="67"/>
      <c r="BT77" s="68"/>
      <c r="BU77" s="68"/>
      <c r="BV77" s="68"/>
      <c r="BW77" s="63"/>
      <c r="BX77" s="64"/>
      <c r="BY77" s="61"/>
      <c r="BZ77" s="65"/>
      <c r="CA77" s="66"/>
      <c r="CB77" s="67"/>
      <c r="CC77" s="68"/>
      <c r="CD77" s="68"/>
      <c r="CE77" s="68"/>
      <c r="CF77" s="63"/>
      <c r="CG77" s="64"/>
      <c r="CH77" s="61"/>
      <c r="CI77" s="65"/>
      <c r="CJ77" s="66"/>
      <c r="CK77" s="67"/>
      <c r="CL77" s="68"/>
      <c r="CM77" s="68"/>
      <c r="CN77" s="68"/>
      <c r="CO77" s="69"/>
      <c r="CP77" s="66"/>
      <c r="CQ77" s="66"/>
      <c r="CR77" s="66"/>
      <c r="CS77" s="70"/>
    </row>
    <row r="78" spans="1:98">
      <c r="A78" s="30"/>
      <c r="B78" s="37"/>
      <c r="C78" s="21"/>
      <c r="D78" s="21"/>
      <c r="E78" s="21"/>
      <c r="F78" s="22"/>
      <c r="G78" s="36"/>
      <c r="H78" s="36"/>
      <c r="I78" s="73"/>
      <c r="J78" s="332"/>
      <c r="K78" s="34"/>
      <c r="L78" s="34"/>
      <c r="M78" s="31"/>
      <c r="N78" s="23"/>
      <c r="O78" s="23"/>
      <c r="P78" s="23"/>
      <c r="Q78" s="32"/>
      <c r="R78" s="32"/>
      <c r="S78" s="23"/>
      <c r="T78" s="32"/>
      <c r="U78" s="337"/>
      <c r="V78" s="25"/>
      <c r="W78" s="25"/>
      <c r="X78" s="337"/>
      <c r="Y78" s="337"/>
      <c r="Z78" s="337"/>
      <c r="AA78" s="337"/>
      <c r="AB78" s="33"/>
      <c r="AC78" s="59"/>
      <c r="AD78" s="61"/>
      <c r="AE78" s="62"/>
      <c r="AF78" s="61"/>
      <c r="AG78" s="65"/>
      <c r="AH78" s="66"/>
      <c r="AI78" s="67"/>
      <c r="AJ78" s="68"/>
      <c r="AK78" s="68"/>
      <c r="AL78" s="68"/>
      <c r="AM78" s="61"/>
      <c r="AN78" s="62"/>
      <c r="AO78" s="61"/>
      <c r="AP78" s="65"/>
      <c r="AQ78" s="66"/>
      <c r="AR78" s="67"/>
      <c r="AS78" s="68"/>
      <c r="AT78" s="68"/>
      <c r="AU78" s="68"/>
      <c r="AV78" s="61"/>
      <c r="AW78" s="62"/>
      <c r="AX78" s="61"/>
      <c r="AY78" s="65"/>
      <c r="AZ78" s="66"/>
      <c r="BA78" s="67"/>
      <c r="BB78" s="68"/>
      <c r="BC78" s="68"/>
      <c r="BD78" s="68"/>
      <c r="BE78" s="61"/>
      <c r="BF78" s="62"/>
      <c r="BG78" s="61"/>
      <c r="BH78" s="65"/>
      <c r="BI78" s="66"/>
      <c r="BJ78" s="67"/>
      <c r="BK78" s="68"/>
      <c r="BL78" s="68"/>
      <c r="BM78" s="68"/>
      <c r="BN78" s="63"/>
      <c r="BO78" s="64"/>
      <c r="BP78" s="61"/>
      <c r="BQ78" s="65"/>
      <c r="BR78" s="66"/>
      <c r="BS78" s="67"/>
      <c r="BT78" s="68"/>
      <c r="BU78" s="68"/>
      <c r="BV78" s="68"/>
      <c r="BW78" s="63"/>
      <c r="BX78" s="64"/>
      <c r="BY78" s="61"/>
      <c r="BZ78" s="65"/>
      <c r="CA78" s="66"/>
      <c r="CB78" s="67"/>
      <c r="CC78" s="68"/>
      <c r="CD78" s="68"/>
      <c r="CE78" s="68"/>
      <c r="CF78" s="63"/>
      <c r="CG78" s="64"/>
      <c r="CH78" s="61"/>
      <c r="CI78" s="65"/>
      <c r="CJ78" s="66"/>
      <c r="CK78" s="67"/>
      <c r="CL78" s="68"/>
      <c r="CM78" s="68"/>
      <c r="CN78" s="68"/>
      <c r="CO78" s="69"/>
      <c r="CP78" s="66"/>
      <c r="CQ78" s="66"/>
      <c r="CR78" s="66"/>
      <c r="CS78" s="70"/>
    </row>
    <row r="79" spans="1:98">
      <c r="A79" s="19">
        <f>AB79</f>
        <v>0.85898248792271</v>
      </c>
      <c r="B79" s="39"/>
      <c r="C79" s="39"/>
      <c r="D79" s="39"/>
      <c r="E79" s="39"/>
      <c r="F79" s="39"/>
      <c r="G79" s="40" t="s">
        <v>203</v>
      </c>
      <c r="H79" s="40"/>
      <c r="I79" s="40"/>
      <c r="J79" s="333">
        <f>SUM(J6:J78)</f>
        <v>6624000</v>
      </c>
      <c r="K79" s="41">
        <f>SUM(K6:K78)</f>
        <v>0</v>
      </c>
      <c r="L79" s="41">
        <f>SUM(L6:L78)</f>
        <v>0</v>
      </c>
      <c r="M79" s="41">
        <f>SUM(M6:M78)</f>
        <v>3137</v>
      </c>
      <c r="N79" s="41">
        <f>SUM(N6:N78)</f>
        <v>399</v>
      </c>
      <c r="O79" s="41">
        <f>SUM(O6:O78)</f>
        <v>1</v>
      </c>
      <c r="P79" s="41">
        <f>SUM(P6:P78)</f>
        <v>400</v>
      </c>
      <c r="Q79" s="42">
        <f>IFERROR(P79/M79,"-")</f>
        <v>0.12751036021677</v>
      </c>
      <c r="R79" s="76">
        <f>SUM(R6:R78)</f>
        <v>36</v>
      </c>
      <c r="S79" s="76">
        <f>SUM(S6:S78)</f>
        <v>88</v>
      </c>
      <c r="T79" s="42">
        <f>IFERROR(R79/P79,"-")</f>
        <v>0.09</v>
      </c>
      <c r="U79" s="338">
        <f>IFERROR(J79/P79,"-")</f>
        <v>16560</v>
      </c>
      <c r="V79" s="44">
        <f>SUM(V6:V78)</f>
        <v>86</v>
      </c>
      <c r="W79" s="42">
        <f>IFERROR(V79/P79,"-")</f>
        <v>0.215</v>
      </c>
      <c r="X79" s="333">
        <f>SUM(X6:X78)</f>
        <v>5689900</v>
      </c>
      <c r="Y79" s="333">
        <f>IFERROR(X79/P79,"-")</f>
        <v>14224.75</v>
      </c>
      <c r="Z79" s="333">
        <f>IFERROR(X79/V79,"-")</f>
        <v>66161.627906977</v>
      </c>
      <c r="AA79" s="333">
        <f>X79-J79</f>
        <v>-934100</v>
      </c>
      <c r="AB79" s="45">
        <f>X79/J79</f>
        <v>0.85898248792271</v>
      </c>
      <c r="AC79" s="58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2"/>
    <mergeCell ref="J19:J22"/>
    <mergeCell ref="U19:U22"/>
    <mergeCell ref="AA19:AA22"/>
    <mergeCell ref="AB19:AB22"/>
    <mergeCell ref="A23:A26"/>
    <mergeCell ref="J23:J26"/>
    <mergeCell ref="U23:U26"/>
    <mergeCell ref="AA23:AA26"/>
    <mergeCell ref="AB23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204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8.5092592592593</v>
      </c>
      <c r="B6" s="347" t="s">
        <v>205</v>
      </c>
      <c r="C6" s="347" t="s">
        <v>206</v>
      </c>
      <c r="D6" s="347" t="s">
        <v>84</v>
      </c>
      <c r="E6" s="347" t="s">
        <v>68</v>
      </c>
      <c r="F6" s="347" t="s">
        <v>69</v>
      </c>
      <c r="G6" s="88" t="s">
        <v>207</v>
      </c>
      <c r="H6" s="88" t="s">
        <v>208</v>
      </c>
      <c r="I6" s="349" t="s">
        <v>157</v>
      </c>
      <c r="J6" s="330">
        <v>108000</v>
      </c>
      <c r="K6" s="79">
        <v>0</v>
      </c>
      <c r="L6" s="79">
        <v>0</v>
      </c>
      <c r="M6" s="79">
        <v>22</v>
      </c>
      <c r="N6" s="89">
        <v>1</v>
      </c>
      <c r="O6" s="90">
        <v>0</v>
      </c>
      <c r="P6" s="91">
        <f>N6+O6</f>
        <v>1</v>
      </c>
      <c r="Q6" s="80">
        <f>IFERROR(P6/M6,"-")</f>
        <v>0.045454545454545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21600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811000</v>
      </c>
      <c r="AB6" s="83">
        <f>SUM(X6:X7)/SUM(J6:J7)</f>
        <v>8.5092592592593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209</v>
      </c>
      <c r="C7" s="347"/>
      <c r="D7" s="347"/>
      <c r="E7" s="347"/>
      <c r="F7" s="347" t="s">
        <v>81</v>
      </c>
      <c r="G7" s="88"/>
      <c r="H7" s="88"/>
      <c r="I7" s="88"/>
      <c r="J7" s="330"/>
      <c r="K7" s="79">
        <v>0</v>
      </c>
      <c r="L7" s="79">
        <v>0</v>
      </c>
      <c r="M7" s="79">
        <v>4</v>
      </c>
      <c r="N7" s="89">
        <v>4</v>
      </c>
      <c r="O7" s="90">
        <v>0</v>
      </c>
      <c r="P7" s="91">
        <f>N7+O7</f>
        <v>4</v>
      </c>
      <c r="Q7" s="80">
        <f>IFERROR(P7/M7,"-")</f>
        <v>1</v>
      </c>
      <c r="R7" s="79">
        <v>1</v>
      </c>
      <c r="S7" s="79">
        <v>0</v>
      </c>
      <c r="T7" s="80">
        <f>IFERROR(R7/(P7),"-")</f>
        <v>0.25</v>
      </c>
      <c r="U7" s="336"/>
      <c r="V7" s="82">
        <v>1</v>
      </c>
      <c r="W7" s="80">
        <f>IF(P7=0,"-",V7/P7)</f>
        <v>0.25</v>
      </c>
      <c r="X7" s="335">
        <v>919000</v>
      </c>
      <c r="Y7" s="336">
        <f>IFERROR(X7/P7,"-")</f>
        <v>229750</v>
      </c>
      <c r="Z7" s="336">
        <f>IFERROR(X7/V7,"-")</f>
        <v>919000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>
        <v>1</v>
      </c>
      <c r="BZ7" s="127">
        <f>IFERROR(BY7/BW7,"-")</f>
        <v>1</v>
      </c>
      <c r="CA7" s="128">
        <v>919000</v>
      </c>
      <c r="CB7" s="129">
        <f>IFERROR(CA7/BW7,"-")</f>
        <v>919000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919000</v>
      </c>
      <c r="CQ7" s="139">
        <v>919000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</v>
      </c>
      <c r="B8" s="347" t="s">
        <v>210</v>
      </c>
      <c r="C8" s="347" t="s">
        <v>211</v>
      </c>
      <c r="D8" s="347" t="s">
        <v>212</v>
      </c>
      <c r="E8" s="347" t="s">
        <v>68</v>
      </c>
      <c r="F8" s="347" t="s">
        <v>69</v>
      </c>
      <c r="G8" s="88" t="s">
        <v>213</v>
      </c>
      <c r="H8" s="88" t="s">
        <v>214</v>
      </c>
      <c r="I8" s="88" t="s">
        <v>215</v>
      </c>
      <c r="J8" s="330">
        <v>408000</v>
      </c>
      <c r="K8" s="79">
        <v>0</v>
      </c>
      <c r="L8" s="79">
        <v>0</v>
      </c>
      <c r="M8" s="79">
        <v>75</v>
      </c>
      <c r="N8" s="89">
        <v>2</v>
      </c>
      <c r="O8" s="90">
        <v>0</v>
      </c>
      <c r="P8" s="91">
        <f>N8+O8</f>
        <v>2</v>
      </c>
      <c r="Q8" s="80">
        <f>IFERROR(P8/M8,"-")</f>
        <v>0.026666666666667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58285.714285714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-408000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216</v>
      </c>
      <c r="C9" s="347"/>
      <c r="D9" s="347"/>
      <c r="E9" s="347"/>
      <c r="F9" s="347" t="s">
        <v>81</v>
      </c>
      <c r="G9" s="88"/>
      <c r="H9" s="88"/>
      <c r="I9" s="88"/>
      <c r="J9" s="330"/>
      <c r="K9" s="79">
        <v>0</v>
      </c>
      <c r="L9" s="79">
        <v>0</v>
      </c>
      <c r="M9" s="79">
        <v>36</v>
      </c>
      <c r="N9" s="89">
        <v>5</v>
      </c>
      <c r="O9" s="90">
        <v>0</v>
      </c>
      <c r="P9" s="91">
        <f>N9+O9</f>
        <v>5</v>
      </c>
      <c r="Q9" s="80">
        <f>IFERROR(P9/M9,"-")</f>
        <v>0.13888888888889</v>
      </c>
      <c r="R9" s="79">
        <v>1</v>
      </c>
      <c r="S9" s="79">
        <v>2</v>
      </c>
      <c r="T9" s="80">
        <f>IFERROR(R9/(P9),"-")</f>
        <v>0.2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4</v>
      </c>
      <c r="BO9" s="118">
        <f>IF(P9=0,"",IF(BN9=0,"",(BN9/P9)))</f>
        <v>0.8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0.15151515151515</v>
      </c>
      <c r="B10" s="347" t="s">
        <v>217</v>
      </c>
      <c r="C10" s="347" t="s">
        <v>218</v>
      </c>
      <c r="D10" s="347" t="s">
        <v>219</v>
      </c>
      <c r="E10" s="347"/>
      <c r="F10" s="347" t="s">
        <v>69</v>
      </c>
      <c r="G10" s="88" t="s">
        <v>220</v>
      </c>
      <c r="H10" s="88" t="s">
        <v>221</v>
      </c>
      <c r="I10" s="88" t="s">
        <v>222</v>
      </c>
      <c r="J10" s="330">
        <v>66000</v>
      </c>
      <c r="K10" s="79">
        <v>0</v>
      </c>
      <c r="L10" s="79">
        <v>0</v>
      </c>
      <c r="M10" s="79">
        <v>15</v>
      </c>
      <c r="N10" s="89">
        <v>2</v>
      </c>
      <c r="O10" s="90">
        <v>0</v>
      </c>
      <c r="P10" s="91">
        <f>N10+O10</f>
        <v>2</v>
      </c>
      <c r="Q10" s="80">
        <f>IFERROR(P10/M10,"-")</f>
        <v>0.13333333333333</v>
      </c>
      <c r="R10" s="79">
        <v>0</v>
      </c>
      <c r="S10" s="79">
        <v>1</v>
      </c>
      <c r="T10" s="80">
        <f>IFERROR(R10/(P10),"-")</f>
        <v>0</v>
      </c>
      <c r="U10" s="336">
        <f>IFERROR(J10/SUM(N10:O11),"-")</f>
        <v>33000</v>
      </c>
      <c r="V10" s="82">
        <v>1</v>
      </c>
      <c r="W10" s="80">
        <f>IF(P10=0,"-",V10/P10)</f>
        <v>0.5</v>
      </c>
      <c r="X10" s="335">
        <v>10000</v>
      </c>
      <c r="Y10" s="336">
        <f>IFERROR(X10/P10,"-")</f>
        <v>5000</v>
      </c>
      <c r="Z10" s="336">
        <f>IFERROR(X10/V10,"-")</f>
        <v>10000</v>
      </c>
      <c r="AA10" s="330">
        <f>SUM(X10:X11)-SUM(J10:J11)</f>
        <v>-56000</v>
      </c>
      <c r="AB10" s="83">
        <f>SUM(X10:X11)/SUM(J10:J11)</f>
        <v>0.15151515151515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0.5</v>
      </c>
      <c r="BP10" s="119">
        <v>1</v>
      </c>
      <c r="BQ10" s="120">
        <f>IFERROR(BP10/BN10,"-")</f>
        <v>1</v>
      </c>
      <c r="BR10" s="121">
        <v>10000</v>
      </c>
      <c r="BS10" s="122">
        <f>IFERROR(BR10/BN10,"-")</f>
        <v>10000</v>
      </c>
      <c r="BT10" s="123"/>
      <c r="BU10" s="123">
        <v>1</v>
      </c>
      <c r="BV10" s="123"/>
      <c r="BW10" s="124">
        <v>1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10000</v>
      </c>
      <c r="CQ10" s="139">
        <v>10000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223</v>
      </c>
      <c r="C11" s="347"/>
      <c r="D11" s="347"/>
      <c r="E11" s="347"/>
      <c r="F11" s="347" t="s">
        <v>81</v>
      </c>
      <c r="G11" s="88"/>
      <c r="H11" s="88"/>
      <c r="I11" s="88"/>
      <c r="J11" s="330"/>
      <c r="K11" s="79">
        <v>0</v>
      </c>
      <c r="L11" s="79">
        <v>0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5.8888888888889</v>
      </c>
      <c r="B12" s="347" t="s">
        <v>224</v>
      </c>
      <c r="C12" s="347" t="s">
        <v>225</v>
      </c>
      <c r="D12" s="347" t="s">
        <v>226</v>
      </c>
      <c r="E12" s="347"/>
      <c r="F12" s="347" t="s">
        <v>69</v>
      </c>
      <c r="G12" s="88" t="s">
        <v>227</v>
      </c>
      <c r="H12" s="88" t="s">
        <v>228</v>
      </c>
      <c r="I12" s="88" t="s">
        <v>215</v>
      </c>
      <c r="J12" s="330">
        <v>90000</v>
      </c>
      <c r="K12" s="79">
        <v>0</v>
      </c>
      <c r="L12" s="79">
        <v>0</v>
      </c>
      <c r="M12" s="79">
        <v>134</v>
      </c>
      <c r="N12" s="89">
        <v>8</v>
      </c>
      <c r="O12" s="90">
        <v>0</v>
      </c>
      <c r="P12" s="91">
        <f>N12+O12</f>
        <v>8</v>
      </c>
      <c r="Q12" s="80">
        <f>IFERROR(P12/M12,"-")</f>
        <v>0.059701492537313</v>
      </c>
      <c r="R12" s="79">
        <v>0</v>
      </c>
      <c r="S12" s="79">
        <v>2</v>
      </c>
      <c r="T12" s="80">
        <f>IFERROR(R12/(P12),"-")</f>
        <v>0</v>
      </c>
      <c r="U12" s="336">
        <f>IFERROR(J12/SUM(N12:O13),"-")</f>
        <v>3333.3333333333</v>
      </c>
      <c r="V12" s="82">
        <v>2</v>
      </c>
      <c r="W12" s="80">
        <f>IF(P12=0,"-",V12/P12)</f>
        <v>0.25</v>
      </c>
      <c r="X12" s="335">
        <v>17000</v>
      </c>
      <c r="Y12" s="336">
        <f>IFERROR(X12/P12,"-")</f>
        <v>2125</v>
      </c>
      <c r="Z12" s="336">
        <f>IFERROR(X12/V12,"-")</f>
        <v>8500</v>
      </c>
      <c r="AA12" s="330">
        <f>SUM(X12:X13)-SUM(J12:J13)</f>
        <v>440000</v>
      </c>
      <c r="AB12" s="83">
        <f>SUM(X12:X13)/SUM(J12:J13)</f>
        <v>5.8888888888889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0.125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0.125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5</v>
      </c>
      <c r="BF12" s="111">
        <f>IF(P12=0,"",IF(BE12=0,"",(BE12/P12)))</f>
        <v>0.625</v>
      </c>
      <c r="BG12" s="110">
        <v>2</v>
      </c>
      <c r="BH12" s="112">
        <f>IFERROR(BG12/BE12,"-")</f>
        <v>0.4</v>
      </c>
      <c r="BI12" s="113">
        <v>17000</v>
      </c>
      <c r="BJ12" s="114">
        <f>IFERROR(BI12/BE12,"-")</f>
        <v>3400</v>
      </c>
      <c r="BK12" s="115">
        <v>1</v>
      </c>
      <c r="BL12" s="115"/>
      <c r="BM12" s="115">
        <v>1</v>
      </c>
      <c r="BN12" s="117">
        <v>1</v>
      </c>
      <c r="BO12" s="118">
        <f>IF(P12=0,"",IF(BN12=0,"",(BN12/P12)))</f>
        <v>0.125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17000</v>
      </c>
      <c r="CQ12" s="139">
        <v>12000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229</v>
      </c>
      <c r="C13" s="347"/>
      <c r="D13" s="347"/>
      <c r="E13" s="347"/>
      <c r="F13" s="347" t="s">
        <v>81</v>
      </c>
      <c r="G13" s="88"/>
      <c r="H13" s="88"/>
      <c r="I13" s="88"/>
      <c r="J13" s="330"/>
      <c r="K13" s="79">
        <v>0</v>
      </c>
      <c r="L13" s="79">
        <v>0</v>
      </c>
      <c r="M13" s="79">
        <v>19</v>
      </c>
      <c r="N13" s="89">
        <v>19</v>
      </c>
      <c r="O13" s="90">
        <v>0</v>
      </c>
      <c r="P13" s="91">
        <f>N13+O13</f>
        <v>19</v>
      </c>
      <c r="Q13" s="80">
        <f>IFERROR(P13/M13,"-")</f>
        <v>1</v>
      </c>
      <c r="R13" s="79">
        <v>1</v>
      </c>
      <c r="S13" s="79">
        <v>1</v>
      </c>
      <c r="T13" s="80">
        <f>IFERROR(R13/(P13),"-")</f>
        <v>0.052631578947368</v>
      </c>
      <c r="U13" s="336"/>
      <c r="V13" s="82">
        <v>2</v>
      </c>
      <c r="W13" s="80">
        <f>IF(P13=0,"-",V13/P13)</f>
        <v>0.10526315789474</v>
      </c>
      <c r="X13" s="335">
        <v>513000</v>
      </c>
      <c r="Y13" s="336">
        <f>IFERROR(X13/P13,"-")</f>
        <v>27000</v>
      </c>
      <c r="Z13" s="336">
        <f>IFERROR(X13/V13,"-")</f>
        <v>256500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2</v>
      </c>
      <c r="AN13" s="99">
        <f>IF(P13=0,"",IF(AM13=0,"",(AM13/P13)))</f>
        <v>0.10526315789474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3</v>
      </c>
      <c r="AW13" s="105">
        <f>IF(P13=0,"",IF(AV13=0,"",(AV13/P13)))</f>
        <v>0.15789473684211</v>
      </c>
      <c r="AX13" s="104">
        <v>1</v>
      </c>
      <c r="AY13" s="106">
        <f>IFERROR(AX13/AV13,"-")</f>
        <v>0.33333333333333</v>
      </c>
      <c r="AZ13" s="107">
        <v>1000</v>
      </c>
      <c r="BA13" s="108">
        <f>IFERROR(AZ13/AV13,"-")</f>
        <v>333.33333333333</v>
      </c>
      <c r="BB13" s="109">
        <v>1</v>
      </c>
      <c r="BC13" s="109"/>
      <c r="BD13" s="109"/>
      <c r="BE13" s="110">
        <v>2</v>
      </c>
      <c r="BF13" s="111">
        <f>IF(P13=0,"",IF(BE13=0,"",(BE13/P13)))</f>
        <v>0.10526315789474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8</v>
      </c>
      <c r="BO13" s="118">
        <f>IF(P13=0,"",IF(BN13=0,"",(BN13/P13)))</f>
        <v>0.42105263157895</v>
      </c>
      <c r="BP13" s="119">
        <v>3</v>
      </c>
      <c r="BQ13" s="120">
        <f>IFERROR(BP13/BN13,"-")</f>
        <v>0.375</v>
      </c>
      <c r="BR13" s="121">
        <v>614000</v>
      </c>
      <c r="BS13" s="122">
        <f>IFERROR(BR13/BN13,"-")</f>
        <v>76750</v>
      </c>
      <c r="BT13" s="123">
        <v>1</v>
      </c>
      <c r="BU13" s="123"/>
      <c r="BV13" s="123">
        <v>2</v>
      </c>
      <c r="BW13" s="124">
        <v>3</v>
      </c>
      <c r="BX13" s="125">
        <f>IF(P13=0,"",IF(BW13=0,"",(BW13/P13)))</f>
        <v>0.15789473684211</v>
      </c>
      <c r="BY13" s="126">
        <v>1</v>
      </c>
      <c r="BZ13" s="127">
        <f>IFERROR(BY13/BW13,"-")</f>
        <v>0.33333333333333</v>
      </c>
      <c r="CA13" s="128">
        <v>19000</v>
      </c>
      <c r="CB13" s="129">
        <f>IFERROR(CA13/BW13,"-")</f>
        <v>6333.3333333333</v>
      </c>
      <c r="CC13" s="130"/>
      <c r="CD13" s="130"/>
      <c r="CE13" s="130">
        <v>1</v>
      </c>
      <c r="CF13" s="131">
        <v>1</v>
      </c>
      <c r="CG13" s="132">
        <f>IF(P13=0,"",IF(CF13=0,"",(CF13/P13)))</f>
        <v>0.052631578947368</v>
      </c>
      <c r="CH13" s="133">
        <v>1</v>
      </c>
      <c r="CI13" s="134">
        <f>IFERROR(CH13/CF13,"-")</f>
        <v>1</v>
      </c>
      <c r="CJ13" s="135">
        <v>26000</v>
      </c>
      <c r="CK13" s="136">
        <f>IFERROR(CJ13/CF13,"-")</f>
        <v>26000</v>
      </c>
      <c r="CL13" s="137"/>
      <c r="CM13" s="137"/>
      <c r="CN13" s="137">
        <v>1</v>
      </c>
      <c r="CO13" s="138">
        <v>2</v>
      </c>
      <c r="CP13" s="139">
        <v>513000</v>
      </c>
      <c r="CQ13" s="139">
        <v>510000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2.7555555555556</v>
      </c>
      <c r="B14" s="347" t="s">
        <v>230</v>
      </c>
      <c r="C14" s="347" t="s">
        <v>218</v>
      </c>
      <c r="D14" s="347" t="s">
        <v>231</v>
      </c>
      <c r="E14" s="347"/>
      <c r="F14" s="347" t="s">
        <v>69</v>
      </c>
      <c r="G14" s="88" t="s">
        <v>232</v>
      </c>
      <c r="H14" s="88" t="s">
        <v>233</v>
      </c>
      <c r="I14" s="88" t="s">
        <v>234</v>
      </c>
      <c r="J14" s="330">
        <v>90000</v>
      </c>
      <c r="K14" s="79">
        <v>0</v>
      </c>
      <c r="L14" s="79">
        <v>0</v>
      </c>
      <c r="M14" s="79">
        <v>49</v>
      </c>
      <c r="N14" s="89">
        <v>5</v>
      </c>
      <c r="O14" s="90">
        <v>0</v>
      </c>
      <c r="P14" s="91">
        <f>N14+O14</f>
        <v>5</v>
      </c>
      <c r="Q14" s="80">
        <f>IFERROR(P14/M14,"-")</f>
        <v>0.10204081632653</v>
      </c>
      <c r="R14" s="79">
        <v>0</v>
      </c>
      <c r="S14" s="79">
        <v>2</v>
      </c>
      <c r="T14" s="80">
        <f>IFERROR(R14/(P14),"-")</f>
        <v>0</v>
      </c>
      <c r="U14" s="336">
        <f>IFERROR(J14/SUM(N14:O15),"-")</f>
        <v>6428.5714285714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158000</v>
      </c>
      <c r="AB14" s="83">
        <f>SUM(X14:X15)/SUM(J14:J15)</f>
        <v>2.7555555555556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0.2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0.6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0.2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235</v>
      </c>
      <c r="C15" s="347"/>
      <c r="D15" s="347"/>
      <c r="E15" s="347"/>
      <c r="F15" s="347" t="s">
        <v>81</v>
      </c>
      <c r="G15" s="88"/>
      <c r="H15" s="88"/>
      <c r="I15" s="88"/>
      <c r="J15" s="330"/>
      <c r="K15" s="79">
        <v>0</v>
      </c>
      <c r="L15" s="79">
        <v>0</v>
      </c>
      <c r="M15" s="79">
        <v>10</v>
      </c>
      <c r="N15" s="89">
        <v>9</v>
      </c>
      <c r="O15" s="90">
        <v>0</v>
      </c>
      <c r="P15" s="91">
        <f>N15+O15</f>
        <v>9</v>
      </c>
      <c r="Q15" s="80">
        <f>IFERROR(P15/M15,"-")</f>
        <v>0.9</v>
      </c>
      <c r="R15" s="79">
        <v>0</v>
      </c>
      <c r="S15" s="79">
        <v>3</v>
      </c>
      <c r="T15" s="80">
        <f>IFERROR(R15/(P15),"-")</f>
        <v>0</v>
      </c>
      <c r="U15" s="336"/>
      <c r="V15" s="82">
        <v>2</v>
      </c>
      <c r="W15" s="80">
        <f>IF(P15=0,"-",V15/P15)</f>
        <v>0.22222222222222</v>
      </c>
      <c r="X15" s="335">
        <v>248000</v>
      </c>
      <c r="Y15" s="336">
        <f>IFERROR(X15/P15,"-")</f>
        <v>27555.555555556</v>
      </c>
      <c r="Z15" s="336">
        <f>IFERROR(X15/V15,"-")</f>
        <v>124000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0.11111111111111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0.33333333333333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4</v>
      </c>
      <c r="BO15" s="118">
        <f>IF(P15=0,"",IF(BN15=0,"",(BN15/P15)))</f>
        <v>0.44444444444444</v>
      </c>
      <c r="BP15" s="119">
        <v>2</v>
      </c>
      <c r="BQ15" s="120">
        <f>IFERROR(BP15/BN15,"-")</f>
        <v>0.5</v>
      </c>
      <c r="BR15" s="121">
        <v>248000</v>
      </c>
      <c r="BS15" s="122">
        <f>IFERROR(BR15/BN15,"-")</f>
        <v>62000</v>
      </c>
      <c r="BT15" s="123"/>
      <c r="BU15" s="123"/>
      <c r="BV15" s="123">
        <v>2</v>
      </c>
      <c r="BW15" s="124">
        <v>1</v>
      </c>
      <c r="BX15" s="125">
        <f>IF(P15=0,"",IF(BW15=0,"",(BW15/P15)))</f>
        <v>0.11111111111111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248000</v>
      </c>
      <c r="CQ15" s="139">
        <v>173000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1.9533333333333</v>
      </c>
      <c r="B16" s="347" t="s">
        <v>236</v>
      </c>
      <c r="C16" s="347" t="s">
        <v>237</v>
      </c>
      <c r="D16" s="347" t="s">
        <v>231</v>
      </c>
      <c r="E16" s="347"/>
      <c r="F16" s="347" t="s">
        <v>69</v>
      </c>
      <c r="G16" s="88" t="s">
        <v>238</v>
      </c>
      <c r="H16" s="88" t="s">
        <v>239</v>
      </c>
      <c r="I16" s="88" t="s">
        <v>240</v>
      </c>
      <c r="J16" s="330">
        <v>150000</v>
      </c>
      <c r="K16" s="79">
        <v>0</v>
      </c>
      <c r="L16" s="79">
        <v>0</v>
      </c>
      <c r="M16" s="79">
        <v>49</v>
      </c>
      <c r="N16" s="89">
        <v>10</v>
      </c>
      <c r="O16" s="90">
        <v>0</v>
      </c>
      <c r="P16" s="91">
        <f>N16+O16</f>
        <v>10</v>
      </c>
      <c r="Q16" s="80">
        <f>IFERROR(P16/M16,"-")</f>
        <v>0.20408163265306</v>
      </c>
      <c r="R16" s="79">
        <v>1</v>
      </c>
      <c r="S16" s="79">
        <v>1</v>
      </c>
      <c r="T16" s="80">
        <f>IFERROR(R16/(P16),"-")</f>
        <v>0.1</v>
      </c>
      <c r="U16" s="336">
        <f>IFERROR(J16/SUM(N16:O17),"-")</f>
        <v>6000</v>
      </c>
      <c r="V16" s="82">
        <v>4</v>
      </c>
      <c r="W16" s="80">
        <f>IF(P16=0,"-",V16/P16)</f>
        <v>0.4</v>
      </c>
      <c r="X16" s="335">
        <v>204000</v>
      </c>
      <c r="Y16" s="336">
        <f>IFERROR(X16/P16,"-")</f>
        <v>20400</v>
      </c>
      <c r="Z16" s="336">
        <f>IFERROR(X16/V16,"-")</f>
        <v>51000</v>
      </c>
      <c r="AA16" s="330">
        <f>SUM(X16:X17)-SUM(J16:J17)</f>
        <v>143000</v>
      </c>
      <c r="AB16" s="83">
        <f>SUM(X16:X17)/SUM(J16:J17)</f>
        <v>1.9533333333333</v>
      </c>
      <c r="AC16" s="77"/>
      <c r="AD16" s="92">
        <v>1</v>
      </c>
      <c r="AE16" s="93">
        <f>IF(P16=0,"",IF(AD16=0,"",(AD16/P16)))</f>
        <v>0.1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3</v>
      </c>
      <c r="BF16" s="111">
        <f>IF(P16=0,"",IF(BE16=0,"",(BE16/P16)))</f>
        <v>0.3</v>
      </c>
      <c r="BG16" s="110">
        <v>2</v>
      </c>
      <c r="BH16" s="112">
        <f>IFERROR(BG16/BE16,"-")</f>
        <v>0.66666666666667</v>
      </c>
      <c r="BI16" s="113">
        <v>6000</v>
      </c>
      <c r="BJ16" s="114">
        <f>IFERROR(BI16/BE16,"-")</f>
        <v>2000</v>
      </c>
      <c r="BK16" s="115">
        <v>2</v>
      </c>
      <c r="BL16" s="115"/>
      <c r="BM16" s="115"/>
      <c r="BN16" s="117">
        <v>1</v>
      </c>
      <c r="BO16" s="118">
        <f>IF(P16=0,"",IF(BN16=0,"",(BN16/P16)))</f>
        <v>0.1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4</v>
      </c>
      <c r="BX16" s="125">
        <f>IF(P16=0,"",IF(BW16=0,"",(BW16/P16)))</f>
        <v>0.4</v>
      </c>
      <c r="BY16" s="126">
        <v>2</v>
      </c>
      <c r="BZ16" s="127">
        <f>IFERROR(BY16/BW16,"-")</f>
        <v>0.5</v>
      </c>
      <c r="CA16" s="128">
        <v>169000</v>
      </c>
      <c r="CB16" s="129">
        <f>IFERROR(CA16/BW16,"-")</f>
        <v>42250</v>
      </c>
      <c r="CC16" s="130"/>
      <c r="CD16" s="130"/>
      <c r="CE16" s="130">
        <v>2</v>
      </c>
      <c r="CF16" s="131">
        <v>1</v>
      </c>
      <c r="CG16" s="132">
        <f>IF(P16=0,"",IF(CF16=0,"",(CF16/P16)))</f>
        <v>0.1</v>
      </c>
      <c r="CH16" s="133">
        <v>1</v>
      </c>
      <c r="CI16" s="134">
        <f>IFERROR(CH16/CF16,"-")</f>
        <v>1</v>
      </c>
      <c r="CJ16" s="135">
        <v>40000</v>
      </c>
      <c r="CK16" s="136">
        <f>IFERROR(CJ16/CF16,"-")</f>
        <v>40000</v>
      </c>
      <c r="CL16" s="137"/>
      <c r="CM16" s="137"/>
      <c r="CN16" s="137">
        <v>1</v>
      </c>
      <c r="CO16" s="138">
        <v>4</v>
      </c>
      <c r="CP16" s="139">
        <v>204000</v>
      </c>
      <c r="CQ16" s="139">
        <v>158000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347" t="s">
        <v>241</v>
      </c>
      <c r="C17" s="347"/>
      <c r="D17" s="347"/>
      <c r="E17" s="347"/>
      <c r="F17" s="347" t="s">
        <v>81</v>
      </c>
      <c r="G17" s="88"/>
      <c r="H17" s="88"/>
      <c r="I17" s="88"/>
      <c r="J17" s="330"/>
      <c r="K17" s="79">
        <v>0</v>
      </c>
      <c r="L17" s="79">
        <v>0</v>
      </c>
      <c r="M17" s="79">
        <v>14</v>
      </c>
      <c r="N17" s="89">
        <v>15</v>
      </c>
      <c r="O17" s="90">
        <v>0</v>
      </c>
      <c r="P17" s="91">
        <f>N17+O17</f>
        <v>15</v>
      </c>
      <c r="Q17" s="80">
        <f>IFERROR(P17/M17,"-")</f>
        <v>1.0714285714286</v>
      </c>
      <c r="R17" s="79">
        <v>0</v>
      </c>
      <c r="S17" s="79">
        <v>5</v>
      </c>
      <c r="T17" s="80">
        <f>IFERROR(R17/(P17),"-")</f>
        <v>0</v>
      </c>
      <c r="U17" s="336"/>
      <c r="V17" s="82">
        <v>1</v>
      </c>
      <c r="W17" s="80">
        <f>IF(P17=0,"-",V17/P17)</f>
        <v>0.066666666666667</v>
      </c>
      <c r="X17" s="335">
        <v>89000</v>
      </c>
      <c r="Y17" s="336">
        <f>IFERROR(X17/P17,"-")</f>
        <v>5933.3333333333</v>
      </c>
      <c r="Z17" s="336">
        <f>IFERROR(X17/V17,"-")</f>
        <v>89000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0.066666666666667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5</v>
      </c>
      <c r="BO17" s="118">
        <f>IF(P17=0,"",IF(BN17=0,"",(BN17/P17)))</f>
        <v>0.33333333333333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9</v>
      </c>
      <c r="BX17" s="125">
        <f>IF(P17=0,"",IF(BW17=0,"",(BW17/P17)))</f>
        <v>0.6</v>
      </c>
      <c r="BY17" s="126">
        <v>4</v>
      </c>
      <c r="BZ17" s="127">
        <f>IFERROR(BY17/BW17,"-")</f>
        <v>0.44444444444444</v>
      </c>
      <c r="CA17" s="128">
        <v>129000</v>
      </c>
      <c r="CB17" s="129">
        <f>IFERROR(CA17/BW17,"-")</f>
        <v>14333.333333333</v>
      </c>
      <c r="CC17" s="130"/>
      <c r="CD17" s="130">
        <v>1</v>
      </c>
      <c r="CE17" s="130">
        <v>3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89000</v>
      </c>
      <c r="CQ17" s="139">
        <v>63000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1.4555555555556</v>
      </c>
      <c r="B18" s="347" t="s">
        <v>242</v>
      </c>
      <c r="C18" s="347" t="s">
        <v>225</v>
      </c>
      <c r="D18" s="347" t="s">
        <v>226</v>
      </c>
      <c r="E18" s="347"/>
      <c r="F18" s="347" t="s">
        <v>69</v>
      </c>
      <c r="G18" s="88" t="s">
        <v>243</v>
      </c>
      <c r="H18" s="88" t="s">
        <v>228</v>
      </c>
      <c r="I18" s="88" t="s">
        <v>192</v>
      </c>
      <c r="J18" s="330">
        <v>90000</v>
      </c>
      <c r="K18" s="79">
        <v>0</v>
      </c>
      <c r="L18" s="79">
        <v>0</v>
      </c>
      <c r="M18" s="79">
        <v>199</v>
      </c>
      <c r="N18" s="89">
        <v>34</v>
      </c>
      <c r="O18" s="90">
        <v>0</v>
      </c>
      <c r="P18" s="91">
        <f>N18+O18</f>
        <v>34</v>
      </c>
      <c r="Q18" s="80">
        <f>IFERROR(P18/M18,"-")</f>
        <v>0.17085427135678</v>
      </c>
      <c r="R18" s="79">
        <v>3</v>
      </c>
      <c r="S18" s="79">
        <v>8</v>
      </c>
      <c r="T18" s="80">
        <f>IFERROR(R18/(P18),"-")</f>
        <v>0.088235294117647</v>
      </c>
      <c r="U18" s="336">
        <f>IFERROR(J18/SUM(N18:O19),"-")</f>
        <v>1475.4098360656</v>
      </c>
      <c r="V18" s="82">
        <v>4</v>
      </c>
      <c r="W18" s="80">
        <f>IF(P18=0,"-",V18/P18)</f>
        <v>0.11764705882353</v>
      </c>
      <c r="X18" s="335">
        <v>106000</v>
      </c>
      <c r="Y18" s="336">
        <f>IFERROR(X18/P18,"-")</f>
        <v>3117.6470588235</v>
      </c>
      <c r="Z18" s="336">
        <f>IFERROR(X18/V18,"-")</f>
        <v>26500</v>
      </c>
      <c r="AA18" s="330">
        <f>SUM(X18:X19)-SUM(J18:J19)</f>
        <v>41000</v>
      </c>
      <c r="AB18" s="83">
        <f>SUM(X18:X19)/SUM(J18:J19)</f>
        <v>1.4555555555556</v>
      </c>
      <c r="AC18" s="77"/>
      <c r="AD18" s="92">
        <v>1</v>
      </c>
      <c r="AE18" s="93">
        <f>IF(P18=0,"",IF(AD18=0,"",(AD18/P18)))</f>
        <v>0.029411764705882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1</v>
      </c>
      <c r="AN18" s="99">
        <f>IF(P18=0,"",IF(AM18=0,"",(AM18/P18)))</f>
        <v>0.029411764705882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3</v>
      </c>
      <c r="AW18" s="105">
        <f>IF(P18=0,"",IF(AV18=0,"",(AV18/P18)))</f>
        <v>0.088235294117647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11</v>
      </c>
      <c r="BF18" s="111">
        <f>IF(P18=0,"",IF(BE18=0,"",(BE18/P18)))</f>
        <v>0.32352941176471</v>
      </c>
      <c r="BG18" s="110">
        <v>3</v>
      </c>
      <c r="BH18" s="112">
        <f>IFERROR(BG18/BE18,"-")</f>
        <v>0.27272727272727</v>
      </c>
      <c r="BI18" s="113">
        <v>70000</v>
      </c>
      <c r="BJ18" s="114">
        <f>IFERROR(BI18/BE18,"-")</f>
        <v>6363.6363636364</v>
      </c>
      <c r="BK18" s="115">
        <v>2</v>
      </c>
      <c r="BL18" s="115"/>
      <c r="BM18" s="115">
        <v>1</v>
      </c>
      <c r="BN18" s="117">
        <v>11</v>
      </c>
      <c r="BO18" s="118">
        <f>IF(P18=0,"",IF(BN18=0,"",(BN18/P18)))</f>
        <v>0.32352941176471</v>
      </c>
      <c r="BP18" s="119">
        <v>4</v>
      </c>
      <c r="BQ18" s="120">
        <f>IFERROR(BP18/BN18,"-")</f>
        <v>0.36363636363636</v>
      </c>
      <c r="BR18" s="121">
        <v>174000</v>
      </c>
      <c r="BS18" s="122">
        <f>IFERROR(BR18/BN18,"-")</f>
        <v>15818.181818182</v>
      </c>
      <c r="BT18" s="123"/>
      <c r="BU18" s="123">
        <v>2</v>
      </c>
      <c r="BV18" s="123">
        <v>2</v>
      </c>
      <c r="BW18" s="124">
        <v>6</v>
      </c>
      <c r="BX18" s="125">
        <f>IF(P18=0,"",IF(BW18=0,"",(BW18/P18)))</f>
        <v>0.17647058823529</v>
      </c>
      <c r="BY18" s="126">
        <v>1</v>
      </c>
      <c r="BZ18" s="127">
        <f>IFERROR(BY18/BW18,"-")</f>
        <v>0.16666666666667</v>
      </c>
      <c r="CA18" s="128">
        <v>15000</v>
      </c>
      <c r="CB18" s="129">
        <f>IFERROR(CA18/BW18,"-")</f>
        <v>2500</v>
      </c>
      <c r="CC18" s="130"/>
      <c r="CD18" s="130"/>
      <c r="CE18" s="130">
        <v>1</v>
      </c>
      <c r="CF18" s="131">
        <v>1</v>
      </c>
      <c r="CG18" s="132">
        <f>IF(P18=0,"",IF(CF18=0,"",(CF18/P18)))</f>
        <v>0.029411764705882</v>
      </c>
      <c r="CH18" s="133">
        <v>1</v>
      </c>
      <c r="CI18" s="134">
        <f>IFERROR(CH18/CF18,"-")</f>
        <v>1</v>
      </c>
      <c r="CJ18" s="135">
        <v>202000</v>
      </c>
      <c r="CK18" s="136">
        <f>IFERROR(CJ18/CF18,"-")</f>
        <v>202000</v>
      </c>
      <c r="CL18" s="137"/>
      <c r="CM18" s="137"/>
      <c r="CN18" s="137">
        <v>1</v>
      </c>
      <c r="CO18" s="138">
        <v>4</v>
      </c>
      <c r="CP18" s="139">
        <v>106000</v>
      </c>
      <c r="CQ18" s="139">
        <v>202000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7" t="s">
        <v>244</v>
      </c>
      <c r="C19" s="347"/>
      <c r="D19" s="347"/>
      <c r="E19" s="347"/>
      <c r="F19" s="347" t="s">
        <v>81</v>
      </c>
      <c r="G19" s="88"/>
      <c r="H19" s="88"/>
      <c r="I19" s="88"/>
      <c r="J19" s="330"/>
      <c r="K19" s="79">
        <v>0</v>
      </c>
      <c r="L19" s="79">
        <v>0</v>
      </c>
      <c r="M19" s="79">
        <v>48</v>
      </c>
      <c r="N19" s="89">
        <v>27</v>
      </c>
      <c r="O19" s="90">
        <v>0</v>
      </c>
      <c r="P19" s="91">
        <f>N19+O19</f>
        <v>27</v>
      </c>
      <c r="Q19" s="80">
        <f>IFERROR(P19/M19,"-")</f>
        <v>0.5625</v>
      </c>
      <c r="R19" s="79">
        <v>2</v>
      </c>
      <c r="S19" s="79">
        <v>4</v>
      </c>
      <c r="T19" s="80">
        <f>IFERROR(R19/(P19),"-")</f>
        <v>0.074074074074074</v>
      </c>
      <c r="U19" s="336"/>
      <c r="V19" s="82">
        <v>4</v>
      </c>
      <c r="W19" s="80">
        <f>IF(P19=0,"-",V19/P19)</f>
        <v>0.14814814814815</v>
      </c>
      <c r="X19" s="335">
        <v>25000</v>
      </c>
      <c r="Y19" s="336">
        <f>IFERROR(X19/P19,"-")</f>
        <v>925.92592592593</v>
      </c>
      <c r="Z19" s="336">
        <f>IFERROR(X19/V19,"-")</f>
        <v>6250</v>
      </c>
      <c r="AA19" s="330"/>
      <c r="AB19" s="83"/>
      <c r="AC19" s="77"/>
      <c r="AD19" s="92">
        <v>1</v>
      </c>
      <c r="AE19" s="93">
        <f>IF(P19=0,"",IF(AD19=0,"",(AD19/P19)))</f>
        <v>0.037037037037037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</v>
      </c>
      <c r="AN19" s="99">
        <f>IF(P19=0,"",IF(AM19=0,"",(AM19/P19)))</f>
        <v>0.037037037037037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4</v>
      </c>
      <c r="AW19" s="105">
        <f>IF(P19=0,"",IF(AV19=0,"",(AV19/P19)))</f>
        <v>0.14814814814815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6</v>
      </c>
      <c r="BF19" s="111">
        <f>IF(P19=0,"",IF(BE19=0,"",(BE19/P19)))</f>
        <v>0.22222222222222</v>
      </c>
      <c r="BG19" s="110">
        <v>1</v>
      </c>
      <c r="BH19" s="112">
        <f>IFERROR(BG19/BE19,"-")</f>
        <v>0.16666666666667</v>
      </c>
      <c r="BI19" s="113">
        <v>6000</v>
      </c>
      <c r="BJ19" s="114">
        <f>IFERROR(BI19/BE19,"-")</f>
        <v>1000</v>
      </c>
      <c r="BK19" s="115"/>
      <c r="BL19" s="115">
        <v>1</v>
      </c>
      <c r="BM19" s="115"/>
      <c r="BN19" s="117">
        <v>11</v>
      </c>
      <c r="BO19" s="118">
        <f>IF(P19=0,"",IF(BN19=0,"",(BN19/P19)))</f>
        <v>0.40740740740741</v>
      </c>
      <c r="BP19" s="119">
        <v>3</v>
      </c>
      <c r="BQ19" s="120">
        <f>IFERROR(BP19/BN19,"-")</f>
        <v>0.27272727272727</v>
      </c>
      <c r="BR19" s="121">
        <v>19000</v>
      </c>
      <c r="BS19" s="122">
        <f>IFERROR(BR19/BN19,"-")</f>
        <v>1727.2727272727</v>
      </c>
      <c r="BT19" s="123">
        <v>1</v>
      </c>
      <c r="BU19" s="123">
        <v>2</v>
      </c>
      <c r="BV19" s="123"/>
      <c r="BW19" s="124">
        <v>3</v>
      </c>
      <c r="BX19" s="125">
        <f>IF(P19=0,"",IF(BW19=0,"",(BW19/P19)))</f>
        <v>0.11111111111111</v>
      </c>
      <c r="BY19" s="126">
        <v>1</v>
      </c>
      <c r="BZ19" s="127">
        <f>IFERROR(BY19/BW19,"-")</f>
        <v>0.33333333333333</v>
      </c>
      <c r="CA19" s="128">
        <v>60000</v>
      </c>
      <c r="CB19" s="129">
        <f>IFERROR(CA19/BW19,"-")</f>
        <v>20000</v>
      </c>
      <c r="CC19" s="130"/>
      <c r="CD19" s="130"/>
      <c r="CE19" s="130">
        <v>1</v>
      </c>
      <c r="CF19" s="131">
        <v>1</v>
      </c>
      <c r="CG19" s="132">
        <f>IF(P19=0,"",IF(CF19=0,"",(CF19/P19)))</f>
        <v>0.037037037037037</v>
      </c>
      <c r="CH19" s="133">
        <v>1</v>
      </c>
      <c r="CI19" s="134">
        <f>IFERROR(CH19/CF19,"-")</f>
        <v>1</v>
      </c>
      <c r="CJ19" s="135">
        <v>5000</v>
      </c>
      <c r="CK19" s="136">
        <f>IFERROR(CJ19/CF19,"-")</f>
        <v>5000</v>
      </c>
      <c r="CL19" s="137">
        <v>1</v>
      </c>
      <c r="CM19" s="137"/>
      <c r="CN19" s="137"/>
      <c r="CO19" s="138">
        <v>4</v>
      </c>
      <c r="CP19" s="139">
        <v>25000</v>
      </c>
      <c r="CQ19" s="139">
        <v>60000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0.36666666666667</v>
      </c>
      <c r="B20" s="347" t="s">
        <v>245</v>
      </c>
      <c r="C20" s="347" t="s">
        <v>225</v>
      </c>
      <c r="D20" s="347" t="s">
        <v>246</v>
      </c>
      <c r="E20" s="347"/>
      <c r="F20" s="347" t="s">
        <v>69</v>
      </c>
      <c r="G20" s="88" t="s">
        <v>247</v>
      </c>
      <c r="H20" s="88" t="s">
        <v>208</v>
      </c>
      <c r="I20" s="88" t="s">
        <v>131</v>
      </c>
      <c r="J20" s="330">
        <v>60000</v>
      </c>
      <c r="K20" s="79">
        <v>0</v>
      </c>
      <c r="L20" s="79">
        <v>0</v>
      </c>
      <c r="M20" s="79">
        <v>27</v>
      </c>
      <c r="N20" s="89">
        <v>4</v>
      </c>
      <c r="O20" s="90">
        <v>0</v>
      </c>
      <c r="P20" s="91">
        <f>N20+O20</f>
        <v>4</v>
      </c>
      <c r="Q20" s="80">
        <f>IFERROR(P20/M20,"-")</f>
        <v>0.14814814814815</v>
      </c>
      <c r="R20" s="79">
        <v>0</v>
      </c>
      <c r="S20" s="79">
        <v>3</v>
      </c>
      <c r="T20" s="80">
        <f>IFERROR(R20/(P20),"-")</f>
        <v>0</v>
      </c>
      <c r="U20" s="336">
        <f>IFERROR(J20/SUM(N20:O21),"-")</f>
        <v>6666.6666666667</v>
      </c>
      <c r="V20" s="82">
        <v>0</v>
      </c>
      <c r="W20" s="80">
        <f>IF(P20=0,"-",V20/P20)</f>
        <v>0</v>
      </c>
      <c r="X20" s="335">
        <v>17000</v>
      </c>
      <c r="Y20" s="336">
        <f>IFERROR(X20/P20,"-")</f>
        <v>4250</v>
      </c>
      <c r="Z20" s="336" t="str">
        <f>IFERROR(X20/V20,"-")</f>
        <v>-</v>
      </c>
      <c r="AA20" s="330">
        <f>SUM(X20:X21)-SUM(J20:J21)</f>
        <v>-38000</v>
      </c>
      <c r="AB20" s="83">
        <f>SUM(X20:X21)/SUM(J20:J21)</f>
        <v>0.36666666666667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0.25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3</v>
      </c>
      <c r="BX20" s="125">
        <f>IF(P20=0,"",IF(BW20=0,"",(BW20/P20)))</f>
        <v>0.75</v>
      </c>
      <c r="BY20" s="126">
        <v>2</v>
      </c>
      <c r="BZ20" s="127">
        <f>IFERROR(BY20/BW20,"-")</f>
        <v>0.66666666666667</v>
      </c>
      <c r="CA20" s="128">
        <v>88000</v>
      </c>
      <c r="CB20" s="129">
        <f>IFERROR(CA20/BW20,"-")</f>
        <v>29333.333333333</v>
      </c>
      <c r="CC20" s="130">
        <v>1</v>
      </c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17000</v>
      </c>
      <c r="CQ20" s="139">
        <v>85000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248</v>
      </c>
      <c r="C21" s="347"/>
      <c r="D21" s="347"/>
      <c r="E21" s="347"/>
      <c r="F21" s="347" t="s">
        <v>81</v>
      </c>
      <c r="G21" s="88"/>
      <c r="H21" s="88"/>
      <c r="I21" s="88"/>
      <c r="J21" s="330"/>
      <c r="K21" s="79">
        <v>0</v>
      </c>
      <c r="L21" s="79">
        <v>0</v>
      </c>
      <c r="M21" s="79">
        <v>13</v>
      </c>
      <c r="N21" s="89">
        <v>4</v>
      </c>
      <c r="O21" s="90">
        <v>1</v>
      </c>
      <c r="P21" s="91">
        <f>N21+O21</f>
        <v>5</v>
      </c>
      <c r="Q21" s="80">
        <f>IFERROR(P21/M21,"-")</f>
        <v>0.38461538461538</v>
      </c>
      <c r="R21" s="79">
        <v>1</v>
      </c>
      <c r="S21" s="79">
        <v>1</v>
      </c>
      <c r="T21" s="80">
        <f>IFERROR(R21/(P21),"-")</f>
        <v>0.2</v>
      </c>
      <c r="U21" s="336"/>
      <c r="V21" s="82">
        <v>1</v>
      </c>
      <c r="W21" s="80">
        <f>IF(P21=0,"-",V21/P21)</f>
        <v>0.2</v>
      </c>
      <c r="X21" s="335">
        <v>5000</v>
      </c>
      <c r="Y21" s="336">
        <f>IFERROR(X21/P21,"-")</f>
        <v>1000</v>
      </c>
      <c r="Z21" s="336">
        <f>IFERROR(X21/V21,"-")</f>
        <v>5000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0.2</v>
      </c>
      <c r="BG21" s="110">
        <v>1</v>
      </c>
      <c r="BH21" s="112">
        <f>IFERROR(BG21/BE21,"-")</f>
        <v>1</v>
      </c>
      <c r="BI21" s="113">
        <v>8000</v>
      </c>
      <c r="BJ21" s="114">
        <f>IFERROR(BI21/BE21,"-")</f>
        <v>8000</v>
      </c>
      <c r="BK21" s="115"/>
      <c r="BL21" s="115">
        <v>1</v>
      </c>
      <c r="BM21" s="115"/>
      <c r="BN21" s="117">
        <v>1</v>
      </c>
      <c r="BO21" s="118">
        <f>IF(P21=0,"",IF(BN21=0,"",(BN21/P21)))</f>
        <v>0.2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0.2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2</v>
      </c>
      <c r="CG21" s="132">
        <f>IF(P21=0,"",IF(CF21=0,"",(CF21/P21)))</f>
        <v>0.4</v>
      </c>
      <c r="CH21" s="133">
        <v>1</v>
      </c>
      <c r="CI21" s="134">
        <f>IFERROR(CH21/CF21,"-")</f>
        <v>0.5</v>
      </c>
      <c r="CJ21" s="135">
        <v>5000</v>
      </c>
      <c r="CK21" s="136">
        <f>IFERROR(CJ21/CF21,"-")</f>
        <v>2500</v>
      </c>
      <c r="CL21" s="137">
        <v>1</v>
      </c>
      <c r="CM21" s="137"/>
      <c r="CN21" s="137"/>
      <c r="CO21" s="138">
        <v>1</v>
      </c>
      <c r="CP21" s="139">
        <v>5000</v>
      </c>
      <c r="CQ21" s="139">
        <v>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30"/>
      <c r="B22" s="85"/>
      <c r="C22" s="86"/>
      <c r="D22" s="86"/>
      <c r="E22" s="86"/>
      <c r="F22" s="87"/>
      <c r="G22" s="88"/>
      <c r="H22" s="88"/>
      <c r="I22" s="88"/>
      <c r="J22" s="331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337"/>
      <c r="V22" s="25"/>
      <c r="W22" s="25"/>
      <c r="X22" s="337"/>
      <c r="Y22" s="337"/>
      <c r="Z22" s="337"/>
      <c r="AA22" s="337"/>
      <c r="AB22" s="33"/>
      <c r="AC22" s="57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30"/>
      <c r="B23" s="37"/>
      <c r="C23" s="21"/>
      <c r="D23" s="21"/>
      <c r="E23" s="21"/>
      <c r="F23" s="22"/>
      <c r="G23" s="36"/>
      <c r="H23" s="36"/>
      <c r="I23" s="73"/>
      <c r="J23" s="332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337"/>
      <c r="V23" s="25"/>
      <c r="W23" s="25"/>
      <c r="X23" s="337"/>
      <c r="Y23" s="337"/>
      <c r="Z23" s="337"/>
      <c r="AA23" s="337"/>
      <c r="AB23" s="33"/>
      <c r="AC23" s="59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19">
        <f>AB24</f>
        <v>2.0273069679849</v>
      </c>
      <c r="B24" s="39"/>
      <c r="C24" s="39"/>
      <c r="D24" s="39"/>
      <c r="E24" s="39"/>
      <c r="F24" s="39"/>
      <c r="G24" s="40" t="s">
        <v>249</v>
      </c>
      <c r="H24" s="40"/>
      <c r="I24" s="40"/>
      <c r="J24" s="333">
        <f>SUM(J6:J23)</f>
        <v>1062000</v>
      </c>
      <c r="K24" s="41">
        <f>SUM(K6:K23)</f>
        <v>0</v>
      </c>
      <c r="L24" s="41">
        <f>SUM(L6:L23)</f>
        <v>0</v>
      </c>
      <c r="M24" s="41">
        <f>SUM(M6:M23)</f>
        <v>714</v>
      </c>
      <c r="N24" s="41">
        <f>SUM(N6:N23)</f>
        <v>149</v>
      </c>
      <c r="O24" s="41">
        <f>SUM(O6:O23)</f>
        <v>1</v>
      </c>
      <c r="P24" s="41">
        <f>SUM(P6:P23)</f>
        <v>150</v>
      </c>
      <c r="Q24" s="42">
        <f>IFERROR(P24/M24,"-")</f>
        <v>0.21008403361345</v>
      </c>
      <c r="R24" s="76">
        <f>SUM(R6:R23)</f>
        <v>10</v>
      </c>
      <c r="S24" s="76">
        <f>SUM(S6:S23)</f>
        <v>34</v>
      </c>
      <c r="T24" s="42">
        <f>IFERROR(R24/P24,"-")</f>
        <v>0.066666666666667</v>
      </c>
      <c r="U24" s="338">
        <f>IFERROR(J24/P24,"-")</f>
        <v>7080</v>
      </c>
      <c r="V24" s="44">
        <f>SUM(V6:V23)</f>
        <v>22</v>
      </c>
      <c r="W24" s="42">
        <f>IFERROR(V24/P24,"-")</f>
        <v>0.14666666666667</v>
      </c>
      <c r="X24" s="333">
        <f>SUM(X6:X23)</f>
        <v>2153000</v>
      </c>
      <c r="Y24" s="333">
        <f>IFERROR(X24/P24,"-")</f>
        <v>14353.333333333</v>
      </c>
      <c r="Z24" s="333">
        <f>IFERROR(X24/V24,"-")</f>
        <v>97863.636363636</v>
      </c>
      <c r="AA24" s="333">
        <f>X24-J24</f>
        <v>1091000</v>
      </c>
      <c r="AB24" s="45">
        <f>X24/J24</f>
        <v>2.0273069679849</v>
      </c>
      <c r="AC24" s="58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250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8.6666666666667</v>
      </c>
      <c r="B6" s="347" t="s">
        <v>251</v>
      </c>
      <c r="C6" s="347" t="s">
        <v>252</v>
      </c>
      <c r="D6" s="347" t="s">
        <v>253</v>
      </c>
      <c r="E6" s="347" t="s">
        <v>254</v>
      </c>
      <c r="F6" s="347" t="s">
        <v>255</v>
      </c>
      <c r="G6" s="88" t="s">
        <v>256</v>
      </c>
      <c r="H6" s="88" t="s">
        <v>257</v>
      </c>
      <c r="I6" s="88" t="s">
        <v>183</v>
      </c>
      <c r="J6" s="330">
        <v>78000</v>
      </c>
      <c r="K6" s="79">
        <v>0</v>
      </c>
      <c r="L6" s="79">
        <v>0</v>
      </c>
      <c r="M6" s="79">
        <v>6</v>
      </c>
      <c r="N6" s="89">
        <v>2</v>
      </c>
      <c r="O6" s="90">
        <v>0</v>
      </c>
      <c r="P6" s="91">
        <f>N6+O6</f>
        <v>2</v>
      </c>
      <c r="Q6" s="80">
        <f>IFERROR(P6/M6,"-")</f>
        <v>0.33333333333333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906.97674418605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598000</v>
      </c>
      <c r="AB6" s="83">
        <f>SUM(X6:X7)/SUM(J6:J7)</f>
        <v>8.6666666666667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258</v>
      </c>
      <c r="C7" s="347"/>
      <c r="D7" s="347"/>
      <c r="E7" s="347"/>
      <c r="F7" s="347" t="s">
        <v>81</v>
      </c>
      <c r="G7" s="88"/>
      <c r="H7" s="88"/>
      <c r="I7" s="88"/>
      <c r="J7" s="330"/>
      <c r="K7" s="79">
        <v>0</v>
      </c>
      <c r="L7" s="79">
        <v>0</v>
      </c>
      <c r="M7" s="79">
        <v>173</v>
      </c>
      <c r="N7" s="89">
        <v>84</v>
      </c>
      <c r="O7" s="90">
        <v>0</v>
      </c>
      <c r="P7" s="91">
        <f>N7+O7</f>
        <v>84</v>
      </c>
      <c r="Q7" s="80">
        <f>IFERROR(P7/M7,"-")</f>
        <v>0.48554913294798</v>
      </c>
      <c r="R7" s="79">
        <v>13</v>
      </c>
      <c r="S7" s="79">
        <v>13</v>
      </c>
      <c r="T7" s="80">
        <f>IFERROR(R7/(P7),"-")</f>
        <v>0.1547619047619</v>
      </c>
      <c r="U7" s="336"/>
      <c r="V7" s="82">
        <v>4</v>
      </c>
      <c r="W7" s="80">
        <f>IF(P7=0,"-",V7/P7)</f>
        <v>0.047619047619048</v>
      </c>
      <c r="X7" s="335">
        <v>676000</v>
      </c>
      <c r="Y7" s="336">
        <f>IFERROR(X7/P7,"-")</f>
        <v>8047.619047619</v>
      </c>
      <c r="Z7" s="336">
        <f>IFERROR(X7/V7,"-")</f>
        <v>169000</v>
      </c>
      <c r="AA7" s="330"/>
      <c r="AB7" s="83"/>
      <c r="AC7" s="77"/>
      <c r="AD7" s="92">
        <v>2</v>
      </c>
      <c r="AE7" s="93">
        <f>IF(P7=0,"",IF(AD7=0,"",(AD7/P7)))</f>
        <v>0.023809523809524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12</v>
      </c>
      <c r="AN7" s="99">
        <f>IF(P7=0,"",IF(AM7=0,"",(AM7/P7)))</f>
        <v>0.14285714285714</v>
      </c>
      <c r="AO7" s="98">
        <v>1</v>
      </c>
      <c r="AP7" s="100">
        <f>IFERROR(AO7/AM7,"-")</f>
        <v>0.083333333333333</v>
      </c>
      <c r="AQ7" s="101">
        <v>3000</v>
      </c>
      <c r="AR7" s="102">
        <f>IFERROR(AQ7/AM7,"-")</f>
        <v>250</v>
      </c>
      <c r="AS7" s="103">
        <v>1</v>
      </c>
      <c r="AT7" s="103"/>
      <c r="AU7" s="103"/>
      <c r="AV7" s="104">
        <v>10</v>
      </c>
      <c r="AW7" s="105">
        <f>IF(P7=0,"",IF(AV7=0,"",(AV7/P7)))</f>
        <v>0.11904761904762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17</v>
      </c>
      <c r="BF7" s="111">
        <f>IF(P7=0,"",IF(BE7=0,"",(BE7/P7)))</f>
        <v>0.20238095238095</v>
      </c>
      <c r="BG7" s="110">
        <v>2</v>
      </c>
      <c r="BH7" s="112">
        <f>IFERROR(BG7/BE7,"-")</f>
        <v>0.11764705882353</v>
      </c>
      <c r="BI7" s="113">
        <v>622000</v>
      </c>
      <c r="BJ7" s="114">
        <f>IFERROR(BI7/BE7,"-")</f>
        <v>36588.235294118</v>
      </c>
      <c r="BK7" s="115"/>
      <c r="BL7" s="115"/>
      <c r="BM7" s="115">
        <v>2</v>
      </c>
      <c r="BN7" s="117">
        <v>26</v>
      </c>
      <c r="BO7" s="118">
        <f>IF(P7=0,"",IF(BN7=0,"",(BN7/P7)))</f>
        <v>0.30952380952381</v>
      </c>
      <c r="BP7" s="119">
        <v>2</v>
      </c>
      <c r="BQ7" s="120">
        <f>IFERROR(BP7/BN7,"-")</f>
        <v>0.076923076923077</v>
      </c>
      <c r="BR7" s="121">
        <v>198000</v>
      </c>
      <c r="BS7" s="122">
        <f>IFERROR(BR7/BN7,"-")</f>
        <v>7615.3846153846</v>
      </c>
      <c r="BT7" s="123"/>
      <c r="BU7" s="123"/>
      <c r="BV7" s="123">
        <v>2</v>
      </c>
      <c r="BW7" s="124">
        <v>14</v>
      </c>
      <c r="BX7" s="125">
        <f>IF(P7=0,"",IF(BW7=0,"",(BW7/P7)))</f>
        <v>0.16666666666667</v>
      </c>
      <c r="BY7" s="126">
        <v>1</v>
      </c>
      <c r="BZ7" s="127">
        <f>IFERROR(BY7/BW7,"-")</f>
        <v>0.071428571428571</v>
      </c>
      <c r="CA7" s="128">
        <v>87000</v>
      </c>
      <c r="CB7" s="129">
        <f>IFERROR(CA7/BW7,"-")</f>
        <v>6214.2857142857</v>
      </c>
      <c r="CC7" s="130"/>
      <c r="CD7" s="130"/>
      <c r="CE7" s="130">
        <v>1</v>
      </c>
      <c r="CF7" s="131">
        <v>3</v>
      </c>
      <c r="CG7" s="132">
        <f>IF(P7=0,"",IF(CF7=0,"",(CF7/P7)))</f>
        <v>0.035714285714286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676000</v>
      </c>
      <c r="CQ7" s="139">
        <v>391000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2.6923076923077</v>
      </c>
      <c r="B8" s="347" t="s">
        <v>259</v>
      </c>
      <c r="C8" s="347" t="s">
        <v>260</v>
      </c>
      <c r="D8" s="347" t="s">
        <v>261</v>
      </c>
      <c r="E8" s="347" t="s">
        <v>262</v>
      </c>
      <c r="F8" s="347" t="s">
        <v>255</v>
      </c>
      <c r="G8" s="88" t="s">
        <v>263</v>
      </c>
      <c r="H8" s="88" t="s">
        <v>264</v>
      </c>
      <c r="I8" s="88" t="s">
        <v>172</v>
      </c>
      <c r="J8" s="330">
        <v>78000</v>
      </c>
      <c r="K8" s="79">
        <v>0</v>
      </c>
      <c r="L8" s="79">
        <v>0</v>
      </c>
      <c r="M8" s="79">
        <v>1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>
        <f>IFERROR(J8/SUM(N8:O9),"-")</f>
        <v>1418.1818181818</v>
      </c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>
        <f>SUM(X8:X9)-SUM(J8:J9)</f>
        <v>132000</v>
      </c>
      <c r="AB8" s="83">
        <f>SUM(X8:X9)/SUM(J8:J9)</f>
        <v>2.6923076923077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265</v>
      </c>
      <c r="C9" s="347"/>
      <c r="D9" s="347"/>
      <c r="E9" s="347"/>
      <c r="F9" s="347" t="s">
        <v>81</v>
      </c>
      <c r="G9" s="88"/>
      <c r="H9" s="88"/>
      <c r="I9" s="88"/>
      <c r="J9" s="330"/>
      <c r="K9" s="79">
        <v>0</v>
      </c>
      <c r="L9" s="79">
        <v>0</v>
      </c>
      <c r="M9" s="79">
        <v>75</v>
      </c>
      <c r="N9" s="89">
        <v>53</v>
      </c>
      <c r="O9" s="90">
        <v>2</v>
      </c>
      <c r="P9" s="91">
        <f>N9+O9</f>
        <v>55</v>
      </c>
      <c r="Q9" s="80">
        <f>IFERROR(P9/M9,"-")</f>
        <v>0.73333333333333</v>
      </c>
      <c r="R9" s="79">
        <v>5</v>
      </c>
      <c r="S9" s="79">
        <v>8</v>
      </c>
      <c r="T9" s="80">
        <f>IFERROR(R9/(P9),"-")</f>
        <v>0.090909090909091</v>
      </c>
      <c r="U9" s="336"/>
      <c r="V9" s="82">
        <v>2</v>
      </c>
      <c r="W9" s="80">
        <f>IF(P9=0,"-",V9/P9)</f>
        <v>0.036363636363636</v>
      </c>
      <c r="X9" s="335">
        <v>210000</v>
      </c>
      <c r="Y9" s="336">
        <f>IFERROR(X9/P9,"-")</f>
        <v>3818.1818181818</v>
      </c>
      <c r="Z9" s="336">
        <f>IFERROR(X9/V9,"-")</f>
        <v>105000</v>
      </c>
      <c r="AA9" s="330"/>
      <c r="AB9" s="83"/>
      <c r="AC9" s="77"/>
      <c r="AD9" s="92">
        <v>3</v>
      </c>
      <c r="AE9" s="93">
        <f>IF(P9=0,"",IF(AD9=0,"",(AD9/P9)))</f>
        <v>0.054545454545455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2</v>
      </c>
      <c r="AN9" s="99">
        <f>IF(P9=0,"",IF(AM9=0,"",(AM9/P9)))</f>
        <v>0.036363636363636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8</v>
      </c>
      <c r="AW9" s="105">
        <f>IF(P9=0,"",IF(AV9=0,"",(AV9/P9)))</f>
        <v>0.14545454545455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9</v>
      </c>
      <c r="BF9" s="111">
        <f>IF(P9=0,"",IF(BE9=0,"",(BE9/P9)))</f>
        <v>0.16363636363636</v>
      </c>
      <c r="BG9" s="110">
        <v>1</v>
      </c>
      <c r="BH9" s="112">
        <f>IFERROR(BG9/BE9,"-")</f>
        <v>0.11111111111111</v>
      </c>
      <c r="BI9" s="113">
        <v>126000</v>
      </c>
      <c r="BJ9" s="114">
        <f>IFERROR(BI9/BE9,"-")</f>
        <v>14000</v>
      </c>
      <c r="BK9" s="115"/>
      <c r="BL9" s="115"/>
      <c r="BM9" s="115">
        <v>1</v>
      </c>
      <c r="BN9" s="117">
        <v>24</v>
      </c>
      <c r="BO9" s="118">
        <f>IF(P9=0,"",IF(BN9=0,"",(BN9/P9)))</f>
        <v>0.43636363636364</v>
      </c>
      <c r="BP9" s="119">
        <v>2</v>
      </c>
      <c r="BQ9" s="120">
        <f>IFERROR(BP9/BN9,"-")</f>
        <v>0.083333333333333</v>
      </c>
      <c r="BR9" s="121">
        <v>34000</v>
      </c>
      <c r="BS9" s="122">
        <f>IFERROR(BR9/BN9,"-")</f>
        <v>1416.6666666667</v>
      </c>
      <c r="BT9" s="123"/>
      <c r="BU9" s="123"/>
      <c r="BV9" s="123">
        <v>2</v>
      </c>
      <c r="BW9" s="124">
        <v>7</v>
      </c>
      <c r="BX9" s="125">
        <f>IF(P9=0,"",IF(BW9=0,"",(BW9/P9)))</f>
        <v>0.12727272727273</v>
      </c>
      <c r="BY9" s="126">
        <v>1</v>
      </c>
      <c r="BZ9" s="127">
        <f>IFERROR(BY9/BW9,"-")</f>
        <v>0.14285714285714</v>
      </c>
      <c r="CA9" s="128">
        <v>193000</v>
      </c>
      <c r="CB9" s="129">
        <f>IFERROR(CA9/BW9,"-")</f>
        <v>27571.428571429</v>
      </c>
      <c r="CC9" s="130"/>
      <c r="CD9" s="130"/>
      <c r="CE9" s="130">
        <v>1</v>
      </c>
      <c r="CF9" s="131">
        <v>2</v>
      </c>
      <c r="CG9" s="132">
        <f>IF(P9=0,"",IF(CF9=0,"",(CF9/P9)))</f>
        <v>0.036363636363636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210000</v>
      </c>
      <c r="CQ9" s="139">
        <v>193000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5.5379487179487</v>
      </c>
      <c r="B10" s="347" t="s">
        <v>266</v>
      </c>
      <c r="C10" s="347" t="s">
        <v>267</v>
      </c>
      <c r="D10" s="347" t="s">
        <v>253</v>
      </c>
      <c r="E10" s="347" t="s">
        <v>268</v>
      </c>
      <c r="F10" s="347" t="s">
        <v>255</v>
      </c>
      <c r="G10" s="88" t="s">
        <v>269</v>
      </c>
      <c r="H10" s="88" t="s">
        <v>264</v>
      </c>
      <c r="I10" s="88" t="s">
        <v>215</v>
      </c>
      <c r="J10" s="330">
        <v>78000</v>
      </c>
      <c r="K10" s="79">
        <v>0</v>
      </c>
      <c r="L10" s="79">
        <v>0</v>
      </c>
      <c r="M10" s="79">
        <v>1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6">
        <f>IFERROR(J10/SUM(N10:O11),"-")</f>
        <v>1772.7272727273</v>
      </c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>
        <f>SUM(X10:X11)-SUM(J10:J11)</f>
        <v>353960</v>
      </c>
      <c r="AB10" s="83">
        <f>SUM(X10:X11)/SUM(J10:J11)</f>
        <v>5.5379487179487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270</v>
      </c>
      <c r="C11" s="347"/>
      <c r="D11" s="347"/>
      <c r="E11" s="347"/>
      <c r="F11" s="347" t="s">
        <v>81</v>
      </c>
      <c r="G11" s="88"/>
      <c r="H11" s="88"/>
      <c r="I11" s="88"/>
      <c r="J11" s="330"/>
      <c r="K11" s="79">
        <v>0</v>
      </c>
      <c r="L11" s="79">
        <v>0</v>
      </c>
      <c r="M11" s="79">
        <v>103</v>
      </c>
      <c r="N11" s="89">
        <v>43</v>
      </c>
      <c r="O11" s="90">
        <v>1</v>
      </c>
      <c r="P11" s="91">
        <f>N11+O11</f>
        <v>44</v>
      </c>
      <c r="Q11" s="80">
        <f>IFERROR(P11/M11,"-")</f>
        <v>0.42718446601942</v>
      </c>
      <c r="R11" s="79">
        <v>3</v>
      </c>
      <c r="S11" s="79">
        <v>7</v>
      </c>
      <c r="T11" s="80">
        <f>IFERROR(R11/(P11),"-")</f>
        <v>0.068181818181818</v>
      </c>
      <c r="U11" s="336"/>
      <c r="V11" s="82">
        <v>1</v>
      </c>
      <c r="W11" s="80">
        <f>IF(P11=0,"-",V11/P11)</f>
        <v>0.022727272727273</v>
      </c>
      <c r="X11" s="335">
        <v>431960</v>
      </c>
      <c r="Y11" s="336">
        <f>IFERROR(X11/P11,"-")</f>
        <v>9817.2727272727</v>
      </c>
      <c r="Z11" s="336">
        <f>IFERROR(X11/V11,"-")</f>
        <v>431960</v>
      </c>
      <c r="AA11" s="330"/>
      <c r="AB11" s="83"/>
      <c r="AC11" s="77"/>
      <c r="AD11" s="92">
        <v>1</v>
      </c>
      <c r="AE11" s="93">
        <f>IF(P11=0,"",IF(AD11=0,"",(AD11/P11)))</f>
        <v>0.022727272727273</v>
      </c>
      <c r="AF11" s="92">
        <v>1</v>
      </c>
      <c r="AG11" s="94">
        <f>IFERROR(AF11/AD11,"-")</f>
        <v>1</v>
      </c>
      <c r="AH11" s="95">
        <v>25000</v>
      </c>
      <c r="AI11" s="96">
        <f>IFERROR(AH11/AD11,"-")</f>
        <v>25000</v>
      </c>
      <c r="AJ11" s="97"/>
      <c r="AK11" s="97"/>
      <c r="AL11" s="97">
        <v>1</v>
      </c>
      <c r="AM11" s="98">
        <v>7</v>
      </c>
      <c r="AN11" s="99">
        <f>IF(P11=0,"",IF(AM11=0,"",(AM11/P11)))</f>
        <v>0.15909090909091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3</v>
      </c>
      <c r="AW11" s="105">
        <f>IF(P11=0,"",IF(AV11=0,"",(AV11/P11)))</f>
        <v>0.068181818181818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13</v>
      </c>
      <c r="BF11" s="111">
        <f>IF(P11=0,"",IF(BE11=0,"",(BE11/P11)))</f>
        <v>0.29545454545455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14</v>
      </c>
      <c r="BO11" s="118">
        <f>IF(P11=0,"",IF(BN11=0,"",(BN11/P11)))</f>
        <v>0.31818181818182</v>
      </c>
      <c r="BP11" s="119">
        <v>3</v>
      </c>
      <c r="BQ11" s="120">
        <f>IFERROR(BP11/BN11,"-")</f>
        <v>0.21428571428571</v>
      </c>
      <c r="BR11" s="121">
        <v>419960</v>
      </c>
      <c r="BS11" s="122">
        <f>IFERROR(BR11/BN11,"-")</f>
        <v>29997.142857143</v>
      </c>
      <c r="BT11" s="123">
        <v>2</v>
      </c>
      <c r="BU11" s="123"/>
      <c r="BV11" s="123">
        <v>1</v>
      </c>
      <c r="BW11" s="124">
        <v>5</v>
      </c>
      <c r="BX11" s="125">
        <f>IF(P11=0,"",IF(BW11=0,"",(BW11/P11)))</f>
        <v>0.11363636363636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0.022727272727273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431960</v>
      </c>
      <c r="CQ11" s="139">
        <v>406960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8.1794871794872</v>
      </c>
      <c r="B12" s="347" t="s">
        <v>271</v>
      </c>
      <c r="C12" s="347" t="s">
        <v>272</v>
      </c>
      <c r="D12" s="347" t="s">
        <v>253</v>
      </c>
      <c r="E12" s="347" t="s">
        <v>273</v>
      </c>
      <c r="F12" s="347" t="s">
        <v>255</v>
      </c>
      <c r="G12" s="88" t="s">
        <v>274</v>
      </c>
      <c r="H12" s="88" t="s">
        <v>275</v>
      </c>
      <c r="I12" s="88" t="s">
        <v>192</v>
      </c>
      <c r="J12" s="330">
        <v>78000</v>
      </c>
      <c r="K12" s="79">
        <v>0</v>
      </c>
      <c r="L12" s="79">
        <v>0</v>
      </c>
      <c r="M12" s="79">
        <v>13</v>
      </c>
      <c r="N12" s="89">
        <v>3</v>
      </c>
      <c r="O12" s="90">
        <v>0</v>
      </c>
      <c r="P12" s="91">
        <f>N12+O12</f>
        <v>3</v>
      </c>
      <c r="Q12" s="80">
        <f>IFERROR(P12/M12,"-")</f>
        <v>0.23076923076923</v>
      </c>
      <c r="R12" s="79">
        <v>0</v>
      </c>
      <c r="S12" s="79">
        <v>0</v>
      </c>
      <c r="T12" s="80">
        <f>IFERROR(R12/(P12),"-")</f>
        <v>0</v>
      </c>
      <c r="U12" s="336">
        <f>IFERROR(J12/SUM(N12:O13),"-")</f>
        <v>987.3417721519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560000</v>
      </c>
      <c r="AB12" s="83">
        <f>SUM(X12:X13)/SUM(J12:J13)</f>
        <v>8.1794871794872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0.33333333333333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0.66666666666667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276</v>
      </c>
      <c r="C13" s="347"/>
      <c r="D13" s="347"/>
      <c r="E13" s="347"/>
      <c r="F13" s="347" t="s">
        <v>81</v>
      </c>
      <c r="G13" s="88"/>
      <c r="H13" s="88"/>
      <c r="I13" s="88"/>
      <c r="J13" s="330"/>
      <c r="K13" s="79">
        <v>0</v>
      </c>
      <c r="L13" s="79">
        <v>0</v>
      </c>
      <c r="M13" s="79">
        <v>135</v>
      </c>
      <c r="N13" s="89">
        <v>74</v>
      </c>
      <c r="O13" s="90">
        <v>2</v>
      </c>
      <c r="P13" s="91">
        <f>N13+O13</f>
        <v>76</v>
      </c>
      <c r="Q13" s="80">
        <f>IFERROR(P13/M13,"-")</f>
        <v>0.56296296296296</v>
      </c>
      <c r="R13" s="79">
        <v>10</v>
      </c>
      <c r="S13" s="79">
        <v>16</v>
      </c>
      <c r="T13" s="80">
        <f>IFERROR(R13/(P13),"-")</f>
        <v>0.13157894736842</v>
      </c>
      <c r="U13" s="336"/>
      <c r="V13" s="82">
        <v>4</v>
      </c>
      <c r="W13" s="80">
        <f>IF(P13=0,"-",V13/P13)</f>
        <v>0.052631578947368</v>
      </c>
      <c r="X13" s="335">
        <v>638000</v>
      </c>
      <c r="Y13" s="336">
        <f>IFERROR(X13/P13,"-")</f>
        <v>8394.7368421053</v>
      </c>
      <c r="Z13" s="336">
        <f>IFERROR(X13/V13,"-")</f>
        <v>159500</v>
      </c>
      <c r="AA13" s="330"/>
      <c r="AB13" s="83"/>
      <c r="AC13" s="77"/>
      <c r="AD13" s="92">
        <v>2</v>
      </c>
      <c r="AE13" s="93">
        <f>IF(P13=0,"",IF(AD13=0,"",(AD13/P13)))</f>
        <v>0.026315789473684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16</v>
      </c>
      <c r="AN13" s="99">
        <f>IF(P13=0,"",IF(AM13=0,"",(AM13/P13)))</f>
        <v>0.21052631578947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11</v>
      </c>
      <c r="AW13" s="105">
        <f>IF(P13=0,"",IF(AV13=0,"",(AV13/P13)))</f>
        <v>0.14473684210526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14</v>
      </c>
      <c r="BF13" s="111">
        <f>IF(P13=0,"",IF(BE13=0,"",(BE13/P13)))</f>
        <v>0.18421052631579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20</v>
      </c>
      <c r="BO13" s="118">
        <f>IF(P13=0,"",IF(BN13=0,"",(BN13/P13)))</f>
        <v>0.26315789473684</v>
      </c>
      <c r="BP13" s="119">
        <v>3</v>
      </c>
      <c r="BQ13" s="120">
        <f>IFERROR(BP13/BN13,"-")</f>
        <v>0.15</v>
      </c>
      <c r="BR13" s="121">
        <v>584000</v>
      </c>
      <c r="BS13" s="122">
        <f>IFERROR(BR13/BN13,"-")</f>
        <v>29200</v>
      </c>
      <c r="BT13" s="123"/>
      <c r="BU13" s="123"/>
      <c r="BV13" s="123">
        <v>3</v>
      </c>
      <c r="BW13" s="124">
        <v>8</v>
      </c>
      <c r="BX13" s="125">
        <f>IF(P13=0,"",IF(BW13=0,"",(BW13/P13)))</f>
        <v>0.10526315789474</v>
      </c>
      <c r="BY13" s="126">
        <v>1</v>
      </c>
      <c r="BZ13" s="127">
        <f>IFERROR(BY13/BW13,"-")</f>
        <v>0.125</v>
      </c>
      <c r="CA13" s="128">
        <v>28000</v>
      </c>
      <c r="CB13" s="129">
        <f>IFERROR(CA13/BW13,"-")</f>
        <v>3500</v>
      </c>
      <c r="CC13" s="130"/>
      <c r="CD13" s="130"/>
      <c r="CE13" s="130">
        <v>1</v>
      </c>
      <c r="CF13" s="131">
        <v>5</v>
      </c>
      <c r="CG13" s="132">
        <f>IF(P13=0,"",IF(CF13=0,"",(CF13/P13)))</f>
        <v>0.065789473684211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4</v>
      </c>
      <c r="CP13" s="139">
        <v>638000</v>
      </c>
      <c r="CQ13" s="139">
        <v>453000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0</v>
      </c>
      <c r="B14" s="347" t="s">
        <v>277</v>
      </c>
      <c r="C14" s="347" t="s">
        <v>278</v>
      </c>
      <c r="D14" s="347" t="s">
        <v>261</v>
      </c>
      <c r="E14" s="347" t="s">
        <v>273</v>
      </c>
      <c r="F14" s="347" t="s">
        <v>255</v>
      </c>
      <c r="G14" s="88" t="s">
        <v>279</v>
      </c>
      <c r="H14" s="88" t="s">
        <v>280</v>
      </c>
      <c r="I14" s="88" t="s">
        <v>240</v>
      </c>
      <c r="J14" s="330">
        <v>78000</v>
      </c>
      <c r="K14" s="79">
        <v>0</v>
      </c>
      <c r="L14" s="79">
        <v>0</v>
      </c>
      <c r="M14" s="79">
        <v>13</v>
      </c>
      <c r="N14" s="89">
        <v>4</v>
      </c>
      <c r="O14" s="90">
        <v>0</v>
      </c>
      <c r="P14" s="91">
        <f>N14+O14</f>
        <v>4</v>
      </c>
      <c r="Q14" s="80">
        <f>IFERROR(P14/M14,"-")</f>
        <v>0.30769230769231</v>
      </c>
      <c r="R14" s="79">
        <v>0</v>
      </c>
      <c r="S14" s="79">
        <v>2</v>
      </c>
      <c r="T14" s="80">
        <f>IFERROR(R14/(P14),"-")</f>
        <v>0</v>
      </c>
      <c r="U14" s="336">
        <f>IFERROR(J14/SUM(N14:O15),"-")</f>
        <v>1471.6981132075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-78000</v>
      </c>
      <c r="AB14" s="83">
        <f>SUM(X14:X15)/SUM(J14:J15)</f>
        <v>0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3</v>
      </c>
      <c r="AW14" s="105">
        <f>IF(P14=0,"",IF(AV14=0,"",(AV14/P14)))</f>
        <v>0.75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281</v>
      </c>
      <c r="C15" s="347"/>
      <c r="D15" s="347"/>
      <c r="E15" s="347"/>
      <c r="F15" s="347" t="s">
        <v>81</v>
      </c>
      <c r="G15" s="88"/>
      <c r="H15" s="88"/>
      <c r="I15" s="88"/>
      <c r="J15" s="330"/>
      <c r="K15" s="79">
        <v>0</v>
      </c>
      <c r="L15" s="79">
        <v>0</v>
      </c>
      <c r="M15" s="79">
        <v>96</v>
      </c>
      <c r="N15" s="89">
        <v>49</v>
      </c>
      <c r="O15" s="90">
        <v>0</v>
      </c>
      <c r="P15" s="91">
        <f>N15+O15</f>
        <v>49</v>
      </c>
      <c r="Q15" s="80">
        <f>IFERROR(P15/M15,"-")</f>
        <v>0.51041666666667</v>
      </c>
      <c r="R15" s="79">
        <v>6</v>
      </c>
      <c r="S15" s="79">
        <v>8</v>
      </c>
      <c r="T15" s="80">
        <f>IFERROR(R15/(P15),"-")</f>
        <v>0.12244897959184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>
        <v>3</v>
      </c>
      <c r="AE15" s="93">
        <f>IF(P15=0,"",IF(AD15=0,"",(AD15/P15)))</f>
        <v>0.061224489795918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8</v>
      </c>
      <c r="AN15" s="99">
        <f>IF(P15=0,"",IF(AM15=0,"",(AM15/P15)))</f>
        <v>0.16326530612245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6</v>
      </c>
      <c r="AW15" s="105">
        <f>IF(P15=0,"",IF(AV15=0,"",(AV15/P15)))</f>
        <v>0.12244897959184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10</v>
      </c>
      <c r="BF15" s="111">
        <f>IF(P15=0,"",IF(BE15=0,"",(BE15/P15)))</f>
        <v>0.20408163265306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13</v>
      </c>
      <c r="BO15" s="118">
        <f>IF(P15=0,"",IF(BN15=0,"",(BN15/P15)))</f>
        <v>0.26530612244898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8</v>
      </c>
      <c r="BX15" s="125">
        <f>IF(P15=0,"",IF(BW15=0,"",(BW15/P15)))</f>
        <v>0.16326530612245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0.020408163265306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0.064102564102564</v>
      </c>
      <c r="B16" s="347" t="s">
        <v>282</v>
      </c>
      <c r="C16" s="347" t="s">
        <v>260</v>
      </c>
      <c r="D16" s="347" t="s">
        <v>261</v>
      </c>
      <c r="E16" s="347" t="s">
        <v>283</v>
      </c>
      <c r="F16" s="347" t="s">
        <v>255</v>
      </c>
      <c r="G16" s="88" t="s">
        <v>284</v>
      </c>
      <c r="H16" s="88" t="s">
        <v>264</v>
      </c>
      <c r="I16" s="88" t="s">
        <v>192</v>
      </c>
      <c r="J16" s="330">
        <v>78000</v>
      </c>
      <c r="K16" s="79">
        <v>0</v>
      </c>
      <c r="L16" s="79">
        <v>0</v>
      </c>
      <c r="M16" s="79">
        <v>6</v>
      </c>
      <c r="N16" s="89">
        <v>1</v>
      </c>
      <c r="O16" s="90">
        <v>0</v>
      </c>
      <c r="P16" s="91">
        <f>N16+O16</f>
        <v>1</v>
      </c>
      <c r="Q16" s="80">
        <f>IFERROR(P16/M16,"-")</f>
        <v>0.16666666666667</v>
      </c>
      <c r="R16" s="79">
        <v>0</v>
      </c>
      <c r="S16" s="79">
        <v>0</v>
      </c>
      <c r="T16" s="80">
        <f>IFERROR(R16/(P16),"-")</f>
        <v>0</v>
      </c>
      <c r="U16" s="336">
        <f>IFERROR(J16/SUM(N16:O17),"-")</f>
        <v>2228.5714285714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-73000</v>
      </c>
      <c r="AB16" s="83">
        <f>SUM(X16:X17)/SUM(J16:J17)</f>
        <v>0.064102564102564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285</v>
      </c>
      <c r="C17" s="347"/>
      <c r="D17" s="347"/>
      <c r="E17" s="347"/>
      <c r="F17" s="347" t="s">
        <v>81</v>
      </c>
      <c r="G17" s="88"/>
      <c r="H17" s="88"/>
      <c r="I17" s="88"/>
      <c r="J17" s="330"/>
      <c r="K17" s="79">
        <v>0</v>
      </c>
      <c r="L17" s="79">
        <v>0</v>
      </c>
      <c r="M17" s="79">
        <v>88</v>
      </c>
      <c r="N17" s="89">
        <v>34</v>
      </c>
      <c r="O17" s="90">
        <v>0</v>
      </c>
      <c r="P17" s="91">
        <f>N17+O17</f>
        <v>34</v>
      </c>
      <c r="Q17" s="80">
        <f>IFERROR(P17/M17,"-")</f>
        <v>0.38636363636364</v>
      </c>
      <c r="R17" s="79">
        <v>7</v>
      </c>
      <c r="S17" s="79">
        <v>3</v>
      </c>
      <c r="T17" s="80">
        <f>IFERROR(R17/(P17),"-")</f>
        <v>0.20588235294118</v>
      </c>
      <c r="U17" s="336"/>
      <c r="V17" s="82">
        <v>1</v>
      </c>
      <c r="W17" s="80">
        <f>IF(P17=0,"-",V17/P17)</f>
        <v>0.029411764705882</v>
      </c>
      <c r="X17" s="335">
        <v>5000</v>
      </c>
      <c r="Y17" s="336">
        <f>IFERROR(X17/P17,"-")</f>
        <v>147.05882352941</v>
      </c>
      <c r="Z17" s="336">
        <f>IFERROR(X17/V17,"-")</f>
        <v>5000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9</v>
      </c>
      <c r="AN17" s="99">
        <f>IF(P17=0,"",IF(AM17=0,"",(AM17/P17)))</f>
        <v>0.26470588235294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3</v>
      </c>
      <c r="AW17" s="105">
        <f>IF(P17=0,"",IF(AV17=0,"",(AV17/P17)))</f>
        <v>0.088235294117647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7</v>
      </c>
      <c r="BF17" s="111">
        <f>IF(P17=0,"",IF(BE17=0,"",(BE17/P17)))</f>
        <v>0.20588235294118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8</v>
      </c>
      <c r="BO17" s="118">
        <f>IF(P17=0,"",IF(BN17=0,"",(BN17/P17)))</f>
        <v>0.23529411764706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7</v>
      </c>
      <c r="BX17" s="125">
        <f>IF(P17=0,"",IF(BW17=0,"",(BW17/P17)))</f>
        <v>0.20588235294118</v>
      </c>
      <c r="BY17" s="126">
        <v>1</v>
      </c>
      <c r="BZ17" s="127">
        <f>IFERROR(BY17/BW17,"-")</f>
        <v>0.14285714285714</v>
      </c>
      <c r="CA17" s="128">
        <v>5000</v>
      </c>
      <c r="CB17" s="129">
        <f>IFERROR(CA17/BW17,"-")</f>
        <v>714.28571428571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5000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0.064102564102564</v>
      </c>
      <c r="B18" s="347" t="s">
        <v>286</v>
      </c>
      <c r="C18" s="347" t="s">
        <v>252</v>
      </c>
      <c r="D18" s="347" t="s">
        <v>253</v>
      </c>
      <c r="E18" s="347" t="s">
        <v>287</v>
      </c>
      <c r="F18" s="347" t="s">
        <v>255</v>
      </c>
      <c r="G18" s="88" t="s">
        <v>288</v>
      </c>
      <c r="H18" s="88" t="s">
        <v>257</v>
      </c>
      <c r="I18" s="88" t="s">
        <v>192</v>
      </c>
      <c r="J18" s="330">
        <v>78000</v>
      </c>
      <c r="K18" s="79">
        <v>0</v>
      </c>
      <c r="L18" s="79">
        <v>0</v>
      </c>
      <c r="M18" s="79">
        <v>8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336">
        <f>IFERROR(J18/SUM(N18:O19),"-")</f>
        <v>1695.652173913</v>
      </c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>
        <f>SUM(X18:X19)-SUM(J18:J19)</f>
        <v>-73000</v>
      </c>
      <c r="AB18" s="83">
        <f>SUM(X18:X19)/SUM(J18:J19)</f>
        <v>0.064102564102564</v>
      </c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289</v>
      </c>
      <c r="C19" s="347"/>
      <c r="D19" s="347"/>
      <c r="E19" s="347"/>
      <c r="F19" s="347" t="s">
        <v>81</v>
      </c>
      <c r="G19" s="88"/>
      <c r="H19" s="88"/>
      <c r="I19" s="88"/>
      <c r="J19" s="330"/>
      <c r="K19" s="79">
        <v>0</v>
      </c>
      <c r="L19" s="79">
        <v>0</v>
      </c>
      <c r="M19" s="79">
        <v>76</v>
      </c>
      <c r="N19" s="89">
        <v>45</v>
      </c>
      <c r="O19" s="90">
        <v>1</v>
      </c>
      <c r="P19" s="91">
        <f>N19+O19</f>
        <v>46</v>
      </c>
      <c r="Q19" s="80">
        <f>IFERROR(P19/M19,"-")</f>
        <v>0.60526315789474</v>
      </c>
      <c r="R19" s="79">
        <v>12</v>
      </c>
      <c r="S19" s="79">
        <v>5</v>
      </c>
      <c r="T19" s="80">
        <f>IFERROR(R19/(P19),"-")</f>
        <v>0.26086956521739</v>
      </c>
      <c r="U19" s="336"/>
      <c r="V19" s="82">
        <v>1</v>
      </c>
      <c r="W19" s="80">
        <f>IF(P19=0,"-",V19/P19)</f>
        <v>0.021739130434783</v>
      </c>
      <c r="X19" s="335">
        <v>5000</v>
      </c>
      <c r="Y19" s="336">
        <f>IFERROR(X19/P19,"-")</f>
        <v>108.69565217391</v>
      </c>
      <c r="Z19" s="336">
        <f>IFERROR(X19/V19,"-")</f>
        <v>5000</v>
      </c>
      <c r="AA19" s="330"/>
      <c r="AB19" s="83"/>
      <c r="AC19" s="77"/>
      <c r="AD19" s="92">
        <v>2</v>
      </c>
      <c r="AE19" s="93">
        <f>IF(P19=0,"",IF(AD19=0,"",(AD19/P19)))</f>
        <v>0.043478260869565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7</v>
      </c>
      <c r="AN19" s="99">
        <f>IF(P19=0,"",IF(AM19=0,"",(AM19/P19)))</f>
        <v>0.15217391304348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7</v>
      </c>
      <c r="AW19" s="105">
        <f>IF(P19=0,"",IF(AV19=0,"",(AV19/P19)))</f>
        <v>0.15217391304348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14</v>
      </c>
      <c r="BF19" s="111">
        <f>IF(P19=0,"",IF(BE19=0,"",(BE19/P19)))</f>
        <v>0.30434782608696</v>
      </c>
      <c r="BG19" s="110">
        <v>1</v>
      </c>
      <c r="BH19" s="112">
        <f>IFERROR(BG19/BE19,"-")</f>
        <v>0.071428571428571</v>
      </c>
      <c r="BI19" s="113">
        <v>5000</v>
      </c>
      <c r="BJ19" s="114">
        <f>IFERROR(BI19/BE19,"-")</f>
        <v>357.14285714286</v>
      </c>
      <c r="BK19" s="115">
        <v>1</v>
      </c>
      <c r="BL19" s="115"/>
      <c r="BM19" s="115"/>
      <c r="BN19" s="117">
        <v>8</v>
      </c>
      <c r="BO19" s="118">
        <f>IF(P19=0,"",IF(BN19=0,"",(BN19/P19)))</f>
        <v>0.17391304347826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7</v>
      </c>
      <c r="BX19" s="125">
        <f>IF(P19=0,"",IF(BW19=0,"",(BW19/P19)))</f>
        <v>0.15217391304348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0.021739130434783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1</v>
      </c>
      <c r="CP19" s="139">
        <v>5000</v>
      </c>
      <c r="CQ19" s="139">
        <v>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0.20512820512821</v>
      </c>
      <c r="B20" s="347" t="s">
        <v>290</v>
      </c>
      <c r="C20" s="347" t="s">
        <v>278</v>
      </c>
      <c r="D20" s="347" t="s">
        <v>253</v>
      </c>
      <c r="E20" s="347" t="s">
        <v>291</v>
      </c>
      <c r="F20" s="347" t="s">
        <v>255</v>
      </c>
      <c r="G20" s="88" t="s">
        <v>292</v>
      </c>
      <c r="H20" s="88" t="s">
        <v>280</v>
      </c>
      <c r="I20" s="88" t="s">
        <v>134</v>
      </c>
      <c r="J20" s="330">
        <v>78000</v>
      </c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>
        <f>IFERROR(J20/SUM(N20:O21),"-")</f>
        <v>2166.6666666667</v>
      </c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>
        <f>SUM(X20:X21)-SUM(J20:J21)</f>
        <v>-62000</v>
      </c>
      <c r="AB20" s="83">
        <f>SUM(X20:X21)/SUM(J20:J21)</f>
        <v>0.20512820512821</v>
      </c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293</v>
      </c>
      <c r="C21" s="347"/>
      <c r="D21" s="347"/>
      <c r="E21" s="347"/>
      <c r="F21" s="347" t="s">
        <v>81</v>
      </c>
      <c r="G21" s="88"/>
      <c r="H21" s="88"/>
      <c r="I21" s="88"/>
      <c r="J21" s="330"/>
      <c r="K21" s="79">
        <v>0</v>
      </c>
      <c r="L21" s="79">
        <v>0</v>
      </c>
      <c r="M21" s="79">
        <v>42</v>
      </c>
      <c r="N21" s="89">
        <v>35</v>
      </c>
      <c r="O21" s="90">
        <v>1</v>
      </c>
      <c r="P21" s="91">
        <f>N21+O21</f>
        <v>36</v>
      </c>
      <c r="Q21" s="80">
        <f>IFERROR(P21/M21,"-")</f>
        <v>0.85714285714286</v>
      </c>
      <c r="R21" s="79">
        <v>8</v>
      </c>
      <c r="S21" s="79">
        <v>3</v>
      </c>
      <c r="T21" s="80">
        <f>IFERROR(R21/(P21),"-")</f>
        <v>0.22222222222222</v>
      </c>
      <c r="U21" s="336"/>
      <c r="V21" s="82">
        <v>1</v>
      </c>
      <c r="W21" s="80">
        <f>IF(P21=0,"-",V21/P21)</f>
        <v>0.027777777777778</v>
      </c>
      <c r="X21" s="335">
        <v>16000</v>
      </c>
      <c r="Y21" s="336">
        <f>IFERROR(X21/P21,"-")</f>
        <v>444.44444444444</v>
      </c>
      <c r="Z21" s="336">
        <f>IFERROR(X21/V21,"-")</f>
        <v>16000</v>
      </c>
      <c r="AA21" s="330"/>
      <c r="AB21" s="83"/>
      <c r="AC21" s="77"/>
      <c r="AD21" s="92">
        <v>3</v>
      </c>
      <c r="AE21" s="93">
        <f>IF(P21=0,"",IF(AD21=0,"",(AD21/P21)))</f>
        <v>0.083333333333333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3</v>
      </c>
      <c r="AN21" s="99">
        <f>IF(P21=0,"",IF(AM21=0,"",(AM21/P21)))</f>
        <v>0.083333333333333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4</v>
      </c>
      <c r="AW21" s="105">
        <f>IF(P21=0,"",IF(AV21=0,"",(AV21/P21)))</f>
        <v>0.11111111111111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10</v>
      </c>
      <c r="BF21" s="111">
        <f>IF(P21=0,"",IF(BE21=0,"",(BE21/P21)))</f>
        <v>0.27777777777778</v>
      </c>
      <c r="BG21" s="110">
        <v>1</v>
      </c>
      <c r="BH21" s="112">
        <f>IFERROR(BG21/BE21,"-")</f>
        <v>0.1</v>
      </c>
      <c r="BI21" s="113">
        <v>16000</v>
      </c>
      <c r="BJ21" s="114">
        <f>IFERROR(BI21/BE21,"-")</f>
        <v>1600</v>
      </c>
      <c r="BK21" s="115"/>
      <c r="BL21" s="115"/>
      <c r="BM21" s="115">
        <v>1</v>
      </c>
      <c r="BN21" s="117">
        <v>11</v>
      </c>
      <c r="BO21" s="118">
        <f>IF(P21=0,"",IF(BN21=0,"",(BN21/P21)))</f>
        <v>0.30555555555556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4</v>
      </c>
      <c r="BX21" s="125">
        <f>IF(P21=0,"",IF(BW21=0,"",(BW21/P21)))</f>
        <v>0.11111111111111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0.027777777777778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1</v>
      </c>
      <c r="CP21" s="139">
        <v>16000</v>
      </c>
      <c r="CQ21" s="139">
        <v>16000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0.3974358974359</v>
      </c>
      <c r="B22" s="347" t="s">
        <v>294</v>
      </c>
      <c r="C22" s="347" t="s">
        <v>272</v>
      </c>
      <c r="D22" s="347" t="s">
        <v>261</v>
      </c>
      <c r="E22" s="347" t="s">
        <v>295</v>
      </c>
      <c r="F22" s="347" t="s">
        <v>255</v>
      </c>
      <c r="G22" s="88" t="s">
        <v>296</v>
      </c>
      <c r="H22" s="88" t="s">
        <v>297</v>
      </c>
      <c r="I22" s="348" t="s">
        <v>97</v>
      </c>
      <c r="J22" s="330">
        <v>78000</v>
      </c>
      <c r="K22" s="79">
        <v>0</v>
      </c>
      <c r="L22" s="79">
        <v>0</v>
      </c>
      <c r="M22" s="79">
        <v>42</v>
      </c>
      <c r="N22" s="89">
        <v>5</v>
      </c>
      <c r="O22" s="90">
        <v>0</v>
      </c>
      <c r="P22" s="91">
        <f>N22+O22</f>
        <v>5</v>
      </c>
      <c r="Q22" s="80">
        <f>IFERROR(P22/M22,"-")</f>
        <v>0.11904761904762</v>
      </c>
      <c r="R22" s="79">
        <v>0</v>
      </c>
      <c r="S22" s="79">
        <v>1</v>
      </c>
      <c r="T22" s="80">
        <f>IFERROR(R22/(P22),"-")</f>
        <v>0</v>
      </c>
      <c r="U22" s="336">
        <f>IFERROR(J22/SUM(N22:O23),"-")</f>
        <v>821.05263157895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SUM(X22:X23)-SUM(J22:J23)</f>
        <v>-47000</v>
      </c>
      <c r="AB22" s="83">
        <f>SUM(X22:X23)/SUM(J22:J23)</f>
        <v>0.3974358974359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2</v>
      </c>
      <c r="AN22" s="99">
        <f>IF(P22=0,"",IF(AM22=0,"",(AM22/P22)))</f>
        <v>0.4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298</v>
      </c>
      <c r="C23" s="347"/>
      <c r="D23" s="347"/>
      <c r="E23" s="347"/>
      <c r="F23" s="347" t="s">
        <v>81</v>
      </c>
      <c r="G23" s="88"/>
      <c r="H23" s="88"/>
      <c r="I23" s="88"/>
      <c r="J23" s="330"/>
      <c r="K23" s="79">
        <v>0</v>
      </c>
      <c r="L23" s="79">
        <v>0</v>
      </c>
      <c r="M23" s="79">
        <v>184</v>
      </c>
      <c r="N23" s="89">
        <v>88</v>
      </c>
      <c r="O23" s="90">
        <v>2</v>
      </c>
      <c r="P23" s="91">
        <f>N23+O23</f>
        <v>90</v>
      </c>
      <c r="Q23" s="80">
        <f>IFERROR(P23/M23,"-")</f>
        <v>0.48913043478261</v>
      </c>
      <c r="R23" s="79">
        <v>7</v>
      </c>
      <c r="S23" s="79">
        <v>16</v>
      </c>
      <c r="T23" s="80">
        <f>IFERROR(R23/(P23),"-")</f>
        <v>0.077777777777778</v>
      </c>
      <c r="U23" s="336"/>
      <c r="V23" s="82">
        <v>3</v>
      </c>
      <c r="W23" s="80">
        <f>IF(P23=0,"-",V23/P23)</f>
        <v>0.033333333333333</v>
      </c>
      <c r="X23" s="335">
        <v>31000</v>
      </c>
      <c r="Y23" s="336">
        <f>IFERROR(X23/P23,"-")</f>
        <v>344.44444444444</v>
      </c>
      <c r="Z23" s="336">
        <f>IFERROR(X23/V23,"-")</f>
        <v>10333.333333333</v>
      </c>
      <c r="AA23" s="330"/>
      <c r="AB23" s="83"/>
      <c r="AC23" s="77"/>
      <c r="AD23" s="92">
        <v>3</v>
      </c>
      <c r="AE23" s="93">
        <f>IF(P23=0,"",IF(AD23=0,"",(AD23/P23)))</f>
        <v>0.033333333333333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14</v>
      </c>
      <c r="AN23" s="99">
        <f>IF(P23=0,"",IF(AM23=0,"",(AM23/P23)))</f>
        <v>0.15555555555556</v>
      </c>
      <c r="AO23" s="98">
        <v>1</v>
      </c>
      <c r="AP23" s="100">
        <f>IFERROR(AO23/AM23,"-")</f>
        <v>0.071428571428571</v>
      </c>
      <c r="AQ23" s="101">
        <v>13000</v>
      </c>
      <c r="AR23" s="102">
        <f>IFERROR(AQ23/AM23,"-")</f>
        <v>928.57142857143</v>
      </c>
      <c r="AS23" s="103"/>
      <c r="AT23" s="103"/>
      <c r="AU23" s="103">
        <v>1</v>
      </c>
      <c r="AV23" s="104">
        <v>9</v>
      </c>
      <c r="AW23" s="105">
        <f>IF(P23=0,"",IF(AV23=0,"",(AV23/P23)))</f>
        <v>0.1</v>
      </c>
      <c r="AX23" s="104">
        <v>1</v>
      </c>
      <c r="AY23" s="106">
        <f>IFERROR(AX23/AV23,"-")</f>
        <v>0.11111111111111</v>
      </c>
      <c r="AZ23" s="107">
        <v>10000</v>
      </c>
      <c r="BA23" s="108">
        <f>IFERROR(AZ23/AV23,"-")</f>
        <v>1111.1111111111</v>
      </c>
      <c r="BB23" s="109"/>
      <c r="BC23" s="109">
        <v>1</v>
      </c>
      <c r="BD23" s="109"/>
      <c r="BE23" s="110">
        <v>23</v>
      </c>
      <c r="BF23" s="111">
        <f>IF(P23=0,"",IF(BE23=0,"",(BE23/P23)))</f>
        <v>0.25555555555556</v>
      </c>
      <c r="BG23" s="110">
        <v>1</v>
      </c>
      <c r="BH23" s="112">
        <f>IFERROR(BG23/BE23,"-")</f>
        <v>0.043478260869565</v>
      </c>
      <c r="BI23" s="113">
        <v>3000</v>
      </c>
      <c r="BJ23" s="114">
        <f>IFERROR(BI23/BE23,"-")</f>
        <v>130.4347826087</v>
      </c>
      <c r="BK23" s="115">
        <v>1</v>
      </c>
      <c r="BL23" s="115"/>
      <c r="BM23" s="115"/>
      <c r="BN23" s="117">
        <v>23</v>
      </c>
      <c r="BO23" s="118">
        <f>IF(P23=0,"",IF(BN23=0,"",(BN23/P23)))</f>
        <v>0.25555555555556</v>
      </c>
      <c r="BP23" s="119">
        <v>1</v>
      </c>
      <c r="BQ23" s="120">
        <f>IFERROR(BP23/BN23,"-")</f>
        <v>0.043478260869565</v>
      </c>
      <c r="BR23" s="121">
        <v>13000</v>
      </c>
      <c r="BS23" s="122">
        <f>IFERROR(BR23/BN23,"-")</f>
        <v>565.21739130435</v>
      </c>
      <c r="BT23" s="123"/>
      <c r="BU23" s="123"/>
      <c r="BV23" s="123">
        <v>1</v>
      </c>
      <c r="BW23" s="124">
        <v>11</v>
      </c>
      <c r="BX23" s="125">
        <f>IF(P23=0,"",IF(BW23=0,"",(BW23/P23)))</f>
        <v>0.12222222222222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7</v>
      </c>
      <c r="CG23" s="132">
        <f>IF(P23=0,"",IF(CF23=0,"",(CF23/P23)))</f>
        <v>0.077777777777778</v>
      </c>
      <c r="CH23" s="133">
        <v>1</v>
      </c>
      <c r="CI23" s="134">
        <f>IFERROR(CH23/CF23,"-")</f>
        <v>0.14285714285714</v>
      </c>
      <c r="CJ23" s="135">
        <v>15000</v>
      </c>
      <c r="CK23" s="136">
        <f>IFERROR(CJ23/CF23,"-")</f>
        <v>2142.8571428571</v>
      </c>
      <c r="CL23" s="137"/>
      <c r="CM23" s="137">
        <v>1</v>
      </c>
      <c r="CN23" s="137"/>
      <c r="CO23" s="138">
        <v>3</v>
      </c>
      <c r="CP23" s="139">
        <v>31000</v>
      </c>
      <c r="CQ23" s="139">
        <v>15000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0.74358974358974</v>
      </c>
      <c r="B24" s="347" t="s">
        <v>299</v>
      </c>
      <c r="C24" s="347" t="s">
        <v>267</v>
      </c>
      <c r="D24" s="347" t="s">
        <v>253</v>
      </c>
      <c r="E24" s="347" t="s">
        <v>300</v>
      </c>
      <c r="F24" s="347" t="s">
        <v>255</v>
      </c>
      <c r="G24" s="88" t="s">
        <v>301</v>
      </c>
      <c r="H24" s="88" t="s">
        <v>264</v>
      </c>
      <c r="I24" s="88" t="s">
        <v>131</v>
      </c>
      <c r="J24" s="330">
        <v>78000</v>
      </c>
      <c r="K24" s="79">
        <v>0</v>
      </c>
      <c r="L24" s="79">
        <v>0</v>
      </c>
      <c r="M24" s="79">
        <v>2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6">
        <f>IFERROR(J24/SUM(N24:O25),"-")</f>
        <v>1238.0952380952</v>
      </c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>
        <f>SUM(X24:X25)-SUM(J24:J25)</f>
        <v>-20000</v>
      </c>
      <c r="AB24" s="83">
        <f>SUM(X24:X25)/SUM(J24:J25)</f>
        <v>0.74358974358974</v>
      </c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302</v>
      </c>
      <c r="C25" s="347"/>
      <c r="D25" s="347"/>
      <c r="E25" s="347"/>
      <c r="F25" s="347" t="s">
        <v>81</v>
      </c>
      <c r="G25" s="88"/>
      <c r="H25" s="88"/>
      <c r="I25" s="88"/>
      <c r="J25" s="330"/>
      <c r="K25" s="79">
        <v>0</v>
      </c>
      <c r="L25" s="79">
        <v>0</v>
      </c>
      <c r="M25" s="79">
        <v>125</v>
      </c>
      <c r="N25" s="89">
        <v>62</v>
      </c>
      <c r="O25" s="90">
        <v>1</v>
      </c>
      <c r="P25" s="91">
        <f>N25+O25</f>
        <v>63</v>
      </c>
      <c r="Q25" s="80">
        <f>IFERROR(P25/M25,"-")</f>
        <v>0.504</v>
      </c>
      <c r="R25" s="79">
        <v>10</v>
      </c>
      <c r="S25" s="79">
        <v>10</v>
      </c>
      <c r="T25" s="80">
        <f>IFERROR(R25/(P25),"-")</f>
        <v>0.15873015873016</v>
      </c>
      <c r="U25" s="336"/>
      <c r="V25" s="82">
        <v>2</v>
      </c>
      <c r="W25" s="80">
        <f>IF(P25=0,"-",V25/P25)</f>
        <v>0.031746031746032</v>
      </c>
      <c r="X25" s="335">
        <v>58000</v>
      </c>
      <c r="Y25" s="336">
        <f>IFERROR(X25/P25,"-")</f>
        <v>920.63492063492</v>
      </c>
      <c r="Z25" s="336">
        <f>IFERROR(X25/V25,"-")</f>
        <v>29000</v>
      </c>
      <c r="AA25" s="330"/>
      <c r="AB25" s="83"/>
      <c r="AC25" s="77"/>
      <c r="AD25" s="92">
        <v>3</v>
      </c>
      <c r="AE25" s="93">
        <f>IF(P25=0,"",IF(AD25=0,"",(AD25/P25)))</f>
        <v>0.047619047619048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8</v>
      </c>
      <c r="AN25" s="99">
        <f>IF(P25=0,"",IF(AM25=0,"",(AM25/P25)))</f>
        <v>0.12698412698413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13</v>
      </c>
      <c r="AW25" s="105">
        <f>IF(P25=0,"",IF(AV25=0,"",(AV25/P25)))</f>
        <v>0.20634920634921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12</v>
      </c>
      <c r="BF25" s="111">
        <f>IF(P25=0,"",IF(BE25=0,"",(BE25/P25)))</f>
        <v>0.19047619047619</v>
      </c>
      <c r="BG25" s="110">
        <v>1</v>
      </c>
      <c r="BH25" s="112">
        <f>IFERROR(BG25/BE25,"-")</f>
        <v>0.083333333333333</v>
      </c>
      <c r="BI25" s="113">
        <v>3000</v>
      </c>
      <c r="BJ25" s="114">
        <f>IFERROR(BI25/BE25,"-")</f>
        <v>250</v>
      </c>
      <c r="BK25" s="115">
        <v>1</v>
      </c>
      <c r="BL25" s="115"/>
      <c r="BM25" s="115"/>
      <c r="BN25" s="117">
        <v>17</v>
      </c>
      <c r="BO25" s="118">
        <f>IF(P25=0,"",IF(BN25=0,"",(BN25/P25)))</f>
        <v>0.26984126984127</v>
      </c>
      <c r="BP25" s="119">
        <v>4</v>
      </c>
      <c r="BQ25" s="120">
        <f>IFERROR(BP25/BN25,"-")</f>
        <v>0.23529411764706</v>
      </c>
      <c r="BR25" s="121">
        <v>2709000</v>
      </c>
      <c r="BS25" s="122">
        <f>IFERROR(BR25/BN25,"-")</f>
        <v>159352.94117647</v>
      </c>
      <c r="BT25" s="123">
        <v>2</v>
      </c>
      <c r="BU25" s="123"/>
      <c r="BV25" s="123">
        <v>2</v>
      </c>
      <c r="BW25" s="124">
        <v>4</v>
      </c>
      <c r="BX25" s="125">
        <f>IF(P25=0,"",IF(BW25=0,"",(BW25/P25)))</f>
        <v>0.063492063492063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6</v>
      </c>
      <c r="CG25" s="132">
        <f>IF(P25=0,"",IF(CF25=0,"",(CF25/P25)))</f>
        <v>0.095238095238095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2</v>
      </c>
      <c r="CP25" s="139">
        <v>58000</v>
      </c>
      <c r="CQ25" s="139">
        <v>2685000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30"/>
      <c r="B26" s="85"/>
      <c r="C26" s="86"/>
      <c r="D26" s="86"/>
      <c r="E26" s="86"/>
      <c r="F26" s="87"/>
      <c r="G26" s="88"/>
      <c r="H26" s="88"/>
      <c r="I26" s="88"/>
      <c r="J26" s="331"/>
      <c r="K26" s="34"/>
      <c r="L26" s="34"/>
      <c r="M26" s="31"/>
      <c r="N26" s="23"/>
      <c r="O26" s="23"/>
      <c r="P26" s="23"/>
      <c r="Q26" s="32"/>
      <c r="R26" s="32"/>
      <c r="S26" s="23"/>
      <c r="T26" s="32"/>
      <c r="U26" s="337"/>
      <c r="V26" s="25"/>
      <c r="W26" s="25"/>
      <c r="X26" s="337"/>
      <c r="Y26" s="337"/>
      <c r="Z26" s="337"/>
      <c r="AA26" s="337"/>
      <c r="AB26" s="33"/>
      <c r="AC26" s="57"/>
      <c r="AD26" s="61"/>
      <c r="AE26" s="62"/>
      <c r="AF26" s="61"/>
      <c r="AG26" s="65"/>
      <c r="AH26" s="66"/>
      <c r="AI26" s="67"/>
      <c r="AJ26" s="68"/>
      <c r="AK26" s="68"/>
      <c r="AL26" s="68"/>
      <c r="AM26" s="61"/>
      <c r="AN26" s="62"/>
      <c r="AO26" s="61"/>
      <c r="AP26" s="65"/>
      <c r="AQ26" s="66"/>
      <c r="AR26" s="67"/>
      <c r="AS26" s="68"/>
      <c r="AT26" s="68"/>
      <c r="AU26" s="68"/>
      <c r="AV26" s="61"/>
      <c r="AW26" s="62"/>
      <c r="AX26" s="61"/>
      <c r="AY26" s="65"/>
      <c r="AZ26" s="66"/>
      <c r="BA26" s="67"/>
      <c r="BB26" s="68"/>
      <c r="BC26" s="68"/>
      <c r="BD26" s="68"/>
      <c r="BE26" s="61"/>
      <c r="BF26" s="62"/>
      <c r="BG26" s="61"/>
      <c r="BH26" s="65"/>
      <c r="BI26" s="66"/>
      <c r="BJ26" s="67"/>
      <c r="BK26" s="68"/>
      <c r="BL26" s="68"/>
      <c r="BM26" s="68"/>
      <c r="BN26" s="63"/>
      <c r="BO26" s="64"/>
      <c r="BP26" s="61"/>
      <c r="BQ26" s="65"/>
      <c r="BR26" s="66"/>
      <c r="BS26" s="67"/>
      <c r="BT26" s="68"/>
      <c r="BU26" s="68"/>
      <c r="BV26" s="68"/>
      <c r="BW26" s="63"/>
      <c r="BX26" s="64"/>
      <c r="BY26" s="61"/>
      <c r="BZ26" s="65"/>
      <c r="CA26" s="66"/>
      <c r="CB26" s="67"/>
      <c r="CC26" s="68"/>
      <c r="CD26" s="68"/>
      <c r="CE26" s="68"/>
      <c r="CF26" s="63"/>
      <c r="CG26" s="64"/>
      <c r="CH26" s="61"/>
      <c r="CI26" s="65"/>
      <c r="CJ26" s="66"/>
      <c r="CK26" s="67"/>
      <c r="CL26" s="68"/>
      <c r="CM26" s="68"/>
      <c r="CN26" s="68"/>
      <c r="CO26" s="69"/>
      <c r="CP26" s="66"/>
      <c r="CQ26" s="66"/>
      <c r="CR26" s="66"/>
      <c r="CS26" s="70"/>
    </row>
    <row r="27" spans="1:98">
      <c r="A27" s="30"/>
      <c r="B27" s="37"/>
      <c r="C27" s="21"/>
      <c r="D27" s="21"/>
      <c r="E27" s="21"/>
      <c r="F27" s="22"/>
      <c r="G27" s="36"/>
      <c r="H27" s="36"/>
      <c r="I27" s="73"/>
      <c r="J27" s="332"/>
      <c r="K27" s="34"/>
      <c r="L27" s="34"/>
      <c r="M27" s="31"/>
      <c r="N27" s="23"/>
      <c r="O27" s="23"/>
      <c r="P27" s="23"/>
      <c r="Q27" s="32"/>
      <c r="R27" s="32"/>
      <c r="S27" s="23"/>
      <c r="T27" s="32"/>
      <c r="U27" s="337"/>
      <c r="V27" s="25"/>
      <c r="W27" s="25"/>
      <c r="X27" s="337"/>
      <c r="Y27" s="337"/>
      <c r="Z27" s="337"/>
      <c r="AA27" s="337"/>
      <c r="AB27" s="33"/>
      <c r="AC27" s="59"/>
      <c r="AD27" s="61"/>
      <c r="AE27" s="62"/>
      <c r="AF27" s="61"/>
      <c r="AG27" s="65"/>
      <c r="AH27" s="66"/>
      <c r="AI27" s="67"/>
      <c r="AJ27" s="68"/>
      <c r="AK27" s="68"/>
      <c r="AL27" s="68"/>
      <c r="AM27" s="61"/>
      <c r="AN27" s="62"/>
      <c r="AO27" s="61"/>
      <c r="AP27" s="65"/>
      <c r="AQ27" s="66"/>
      <c r="AR27" s="67"/>
      <c r="AS27" s="68"/>
      <c r="AT27" s="68"/>
      <c r="AU27" s="68"/>
      <c r="AV27" s="61"/>
      <c r="AW27" s="62"/>
      <c r="AX27" s="61"/>
      <c r="AY27" s="65"/>
      <c r="AZ27" s="66"/>
      <c r="BA27" s="67"/>
      <c r="BB27" s="68"/>
      <c r="BC27" s="68"/>
      <c r="BD27" s="68"/>
      <c r="BE27" s="61"/>
      <c r="BF27" s="62"/>
      <c r="BG27" s="61"/>
      <c r="BH27" s="65"/>
      <c r="BI27" s="66"/>
      <c r="BJ27" s="67"/>
      <c r="BK27" s="68"/>
      <c r="BL27" s="68"/>
      <c r="BM27" s="68"/>
      <c r="BN27" s="63"/>
      <c r="BO27" s="64"/>
      <c r="BP27" s="61"/>
      <c r="BQ27" s="65"/>
      <c r="BR27" s="66"/>
      <c r="BS27" s="67"/>
      <c r="BT27" s="68"/>
      <c r="BU27" s="68"/>
      <c r="BV27" s="68"/>
      <c r="BW27" s="63"/>
      <c r="BX27" s="64"/>
      <c r="BY27" s="61"/>
      <c r="BZ27" s="65"/>
      <c r="CA27" s="66"/>
      <c r="CB27" s="67"/>
      <c r="CC27" s="68"/>
      <c r="CD27" s="68"/>
      <c r="CE27" s="68"/>
      <c r="CF27" s="63"/>
      <c r="CG27" s="64"/>
      <c r="CH27" s="61"/>
      <c r="CI27" s="65"/>
      <c r="CJ27" s="66"/>
      <c r="CK27" s="67"/>
      <c r="CL27" s="68"/>
      <c r="CM27" s="68"/>
      <c r="CN27" s="68"/>
      <c r="CO27" s="69"/>
      <c r="CP27" s="66"/>
      <c r="CQ27" s="66"/>
      <c r="CR27" s="66"/>
      <c r="CS27" s="70"/>
    </row>
    <row r="28" spans="1:98">
      <c r="A28" s="19">
        <f>AB28</f>
        <v>2.6550769230769</v>
      </c>
      <c r="B28" s="39"/>
      <c r="C28" s="39"/>
      <c r="D28" s="39"/>
      <c r="E28" s="39"/>
      <c r="F28" s="39"/>
      <c r="G28" s="40" t="s">
        <v>303</v>
      </c>
      <c r="H28" s="40"/>
      <c r="I28" s="40"/>
      <c r="J28" s="333">
        <f>SUM(J6:J27)</f>
        <v>780000</v>
      </c>
      <c r="K28" s="41">
        <f>SUM(K6:K27)</f>
        <v>0</v>
      </c>
      <c r="L28" s="41">
        <f>SUM(L6:L27)</f>
        <v>0</v>
      </c>
      <c r="M28" s="41">
        <f>SUM(M6:M27)</f>
        <v>1189</v>
      </c>
      <c r="N28" s="41">
        <f>SUM(N6:N27)</f>
        <v>582</v>
      </c>
      <c r="O28" s="41">
        <f>SUM(O6:O27)</f>
        <v>10</v>
      </c>
      <c r="P28" s="41">
        <f>SUM(P6:P27)</f>
        <v>592</v>
      </c>
      <c r="Q28" s="42">
        <f>IFERROR(P28/M28,"-")</f>
        <v>0.49789739276703</v>
      </c>
      <c r="R28" s="76">
        <f>SUM(R6:R27)</f>
        <v>81</v>
      </c>
      <c r="S28" s="76">
        <f>SUM(S6:S27)</f>
        <v>93</v>
      </c>
      <c r="T28" s="42">
        <f>IFERROR(R28/P28,"-")</f>
        <v>0.13682432432432</v>
      </c>
      <c r="U28" s="338">
        <f>IFERROR(J28/P28,"-")</f>
        <v>1317.5675675676</v>
      </c>
      <c r="V28" s="44">
        <f>SUM(V6:V27)</f>
        <v>19</v>
      </c>
      <c r="W28" s="42">
        <f>IFERROR(V28/P28,"-")</f>
        <v>0.032094594594595</v>
      </c>
      <c r="X28" s="333">
        <f>SUM(X6:X27)</f>
        <v>2070960</v>
      </c>
      <c r="Y28" s="333">
        <f>IFERROR(X28/P28,"-")</f>
        <v>3498.2432432432</v>
      </c>
      <c r="Z28" s="333">
        <f>IFERROR(X28/V28,"-")</f>
        <v>108997.89473684</v>
      </c>
      <c r="AA28" s="333">
        <f>X28-J28</f>
        <v>1290960</v>
      </c>
      <c r="AB28" s="45">
        <f>X28/J28</f>
        <v>2.6550769230769</v>
      </c>
      <c r="AC28" s="58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30</v>
      </c>
      <c r="B2" s="27" t="s">
        <v>31</v>
      </c>
      <c r="C2" s="1"/>
      <c r="G2" s="74"/>
      <c r="H2" s="74"/>
      <c r="I2" s="74"/>
      <c r="J2" s="75"/>
      <c r="K2" s="75"/>
      <c r="L2" s="75" t="s">
        <v>32</v>
      </c>
      <c r="M2" s="1"/>
      <c r="N2" s="1"/>
      <c r="O2" s="12" t="s">
        <v>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35</v>
      </c>
      <c r="CP2" s="273" t="s">
        <v>36</v>
      </c>
      <c r="CQ2" s="261" t="s">
        <v>37</v>
      </c>
      <c r="CR2" s="262"/>
      <c r="CS2" s="263"/>
    </row>
    <row r="3" spans="1:98" customHeight="1" ht="14.25">
      <c r="A3" s="11" t="s">
        <v>304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39</v>
      </c>
      <c r="AE3" s="265"/>
      <c r="AF3" s="265"/>
      <c r="AG3" s="265"/>
      <c r="AH3" s="265"/>
      <c r="AI3" s="265"/>
      <c r="AJ3" s="265"/>
      <c r="AK3" s="265"/>
      <c r="AL3" s="265"/>
      <c r="AM3" s="276" t="s">
        <v>40</v>
      </c>
      <c r="AN3" s="277"/>
      <c r="AO3" s="277"/>
      <c r="AP3" s="277"/>
      <c r="AQ3" s="277"/>
      <c r="AR3" s="277"/>
      <c r="AS3" s="277"/>
      <c r="AT3" s="277"/>
      <c r="AU3" s="278"/>
      <c r="AV3" s="279" t="s">
        <v>41</v>
      </c>
      <c r="AW3" s="280"/>
      <c r="AX3" s="280"/>
      <c r="AY3" s="280"/>
      <c r="AZ3" s="280"/>
      <c r="BA3" s="280"/>
      <c r="BB3" s="280"/>
      <c r="BC3" s="280"/>
      <c r="BD3" s="281"/>
      <c r="BE3" s="282" t="s">
        <v>42</v>
      </c>
      <c r="BF3" s="283"/>
      <c r="BG3" s="283"/>
      <c r="BH3" s="283"/>
      <c r="BI3" s="283"/>
      <c r="BJ3" s="283"/>
      <c r="BK3" s="283"/>
      <c r="BL3" s="283"/>
      <c r="BM3" s="284"/>
      <c r="BN3" s="285" t="s">
        <v>43</v>
      </c>
      <c r="BO3" s="286"/>
      <c r="BP3" s="286"/>
      <c r="BQ3" s="286"/>
      <c r="BR3" s="286"/>
      <c r="BS3" s="286"/>
      <c r="BT3" s="286"/>
      <c r="BU3" s="286"/>
      <c r="BV3" s="287"/>
      <c r="BW3" s="288" t="s">
        <v>44</v>
      </c>
      <c r="BX3" s="289"/>
      <c r="BY3" s="289"/>
      <c r="BZ3" s="289"/>
      <c r="CA3" s="289"/>
      <c r="CB3" s="289"/>
      <c r="CC3" s="289"/>
      <c r="CD3" s="289"/>
      <c r="CE3" s="290"/>
      <c r="CF3" s="291" t="s">
        <v>45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46</v>
      </c>
      <c r="CR3" s="267"/>
      <c r="CS3" s="268" t="s">
        <v>47</v>
      </c>
    </row>
    <row r="4" spans="1:98">
      <c r="A4" s="26"/>
      <c r="B4" s="5" t="s">
        <v>48</v>
      </c>
      <c r="C4" s="5" t="s">
        <v>49</v>
      </c>
      <c r="D4" s="5" t="s">
        <v>50</v>
      </c>
      <c r="E4" s="5" t="s">
        <v>51</v>
      </c>
      <c r="F4" s="20" t="s">
        <v>52</v>
      </c>
      <c r="G4" s="5" t="s">
        <v>53</v>
      </c>
      <c r="H4" s="14" t="s">
        <v>54</v>
      </c>
      <c r="I4" s="14" t="s">
        <v>55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56</v>
      </c>
      <c r="AE4" s="46" t="s">
        <v>57</v>
      </c>
      <c r="AF4" s="46" t="s">
        <v>58</v>
      </c>
      <c r="AG4" s="46" t="s">
        <v>17</v>
      </c>
      <c r="AH4" s="46" t="s">
        <v>59</v>
      </c>
      <c r="AI4" s="46" t="s">
        <v>60</v>
      </c>
      <c r="AJ4" s="46" t="s">
        <v>61</v>
      </c>
      <c r="AK4" s="46" t="s">
        <v>62</v>
      </c>
      <c r="AL4" s="46" t="s">
        <v>63</v>
      </c>
      <c r="AM4" s="47" t="s">
        <v>56</v>
      </c>
      <c r="AN4" s="47" t="s">
        <v>57</v>
      </c>
      <c r="AO4" s="47" t="s">
        <v>58</v>
      </c>
      <c r="AP4" s="47" t="s">
        <v>17</v>
      </c>
      <c r="AQ4" s="47" t="s">
        <v>59</v>
      </c>
      <c r="AR4" s="47" t="s">
        <v>60</v>
      </c>
      <c r="AS4" s="47" t="s">
        <v>61</v>
      </c>
      <c r="AT4" s="47" t="s">
        <v>62</v>
      </c>
      <c r="AU4" s="47" t="s">
        <v>63</v>
      </c>
      <c r="AV4" s="48" t="s">
        <v>56</v>
      </c>
      <c r="AW4" s="48" t="s">
        <v>57</v>
      </c>
      <c r="AX4" s="48" t="s">
        <v>58</v>
      </c>
      <c r="AY4" s="48" t="s">
        <v>17</v>
      </c>
      <c r="AZ4" s="48" t="s">
        <v>59</v>
      </c>
      <c r="BA4" s="48" t="s">
        <v>60</v>
      </c>
      <c r="BB4" s="48" t="s">
        <v>61</v>
      </c>
      <c r="BC4" s="48" t="s">
        <v>62</v>
      </c>
      <c r="BD4" s="48" t="s">
        <v>63</v>
      </c>
      <c r="BE4" s="49" t="s">
        <v>56</v>
      </c>
      <c r="BF4" s="49" t="s">
        <v>57</v>
      </c>
      <c r="BG4" s="49" t="s">
        <v>58</v>
      </c>
      <c r="BH4" s="49" t="s">
        <v>17</v>
      </c>
      <c r="BI4" s="49" t="s">
        <v>59</v>
      </c>
      <c r="BJ4" s="49" t="s">
        <v>60</v>
      </c>
      <c r="BK4" s="49" t="s">
        <v>61</v>
      </c>
      <c r="BL4" s="49" t="s">
        <v>62</v>
      </c>
      <c r="BM4" s="49" t="s">
        <v>63</v>
      </c>
      <c r="BN4" s="116" t="s">
        <v>56</v>
      </c>
      <c r="BO4" s="116" t="s">
        <v>57</v>
      </c>
      <c r="BP4" s="116" t="s">
        <v>58</v>
      </c>
      <c r="BQ4" s="116" t="s">
        <v>17</v>
      </c>
      <c r="BR4" s="116" t="s">
        <v>59</v>
      </c>
      <c r="BS4" s="116" t="s">
        <v>60</v>
      </c>
      <c r="BT4" s="116" t="s">
        <v>61</v>
      </c>
      <c r="BU4" s="116" t="s">
        <v>62</v>
      </c>
      <c r="BV4" s="116" t="s">
        <v>63</v>
      </c>
      <c r="BW4" s="50" t="s">
        <v>56</v>
      </c>
      <c r="BX4" s="50" t="s">
        <v>57</v>
      </c>
      <c r="BY4" s="50" t="s">
        <v>58</v>
      </c>
      <c r="BZ4" s="50" t="s">
        <v>17</v>
      </c>
      <c r="CA4" s="50" t="s">
        <v>59</v>
      </c>
      <c r="CB4" s="50" t="s">
        <v>60</v>
      </c>
      <c r="CC4" s="50" t="s">
        <v>61</v>
      </c>
      <c r="CD4" s="50" t="s">
        <v>62</v>
      </c>
      <c r="CE4" s="50" t="s">
        <v>63</v>
      </c>
      <c r="CF4" s="51" t="s">
        <v>56</v>
      </c>
      <c r="CG4" s="51" t="s">
        <v>57</v>
      </c>
      <c r="CH4" s="51" t="s">
        <v>58</v>
      </c>
      <c r="CI4" s="51" t="s">
        <v>17</v>
      </c>
      <c r="CJ4" s="51" t="s">
        <v>59</v>
      </c>
      <c r="CK4" s="51" t="s">
        <v>60</v>
      </c>
      <c r="CL4" s="51" t="s">
        <v>61</v>
      </c>
      <c r="CM4" s="51" t="s">
        <v>62</v>
      </c>
      <c r="CN4" s="51" t="s">
        <v>63</v>
      </c>
      <c r="CO4" s="272"/>
      <c r="CP4" s="275"/>
      <c r="CQ4" s="52" t="s">
        <v>64</v>
      </c>
      <c r="CR4" s="52" t="s">
        <v>65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305</v>
      </c>
      <c r="C6" s="347"/>
      <c r="D6" s="347"/>
      <c r="E6" s="347"/>
      <c r="F6" s="347" t="s">
        <v>69</v>
      </c>
      <c r="G6" s="88" t="s">
        <v>306</v>
      </c>
      <c r="H6" s="88"/>
      <c r="I6" s="88"/>
      <c r="J6" s="330">
        <v>36000</v>
      </c>
      <c r="K6" s="79">
        <v>0</v>
      </c>
      <c r="L6" s="79">
        <v>0</v>
      </c>
      <c r="M6" s="79">
        <v>258</v>
      </c>
      <c r="N6" s="89">
        <v>1</v>
      </c>
      <c r="O6" s="90">
        <v>0</v>
      </c>
      <c r="P6" s="91">
        <f>N6+O6</f>
        <v>1</v>
      </c>
      <c r="Q6" s="80">
        <f>IFERROR(P6/M6,"-")</f>
        <v>0.0038759689922481</v>
      </c>
      <c r="R6" s="79">
        <v>0</v>
      </c>
      <c r="S6" s="79">
        <v>0</v>
      </c>
      <c r="T6" s="80">
        <f>IFERROR(R6/(P6),"-")</f>
        <v>0</v>
      </c>
      <c r="U6" s="336">
        <f>IFERROR(J6/SUM(N6:O6),"-")</f>
        <v>36000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SUM(X6:X6)-SUM(J6:J6)</f>
        <v>-36000</v>
      </c>
      <c r="AB6" s="83">
        <f>SUM(X6:X6)/SUM(J6:J6)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30"/>
      <c r="B7" s="85"/>
      <c r="C7" s="86"/>
      <c r="D7" s="86"/>
      <c r="E7" s="86"/>
      <c r="F7" s="87"/>
      <c r="G7" s="88"/>
      <c r="H7" s="88"/>
      <c r="I7" s="88"/>
      <c r="J7" s="331"/>
      <c r="K7" s="34"/>
      <c r="L7" s="34"/>
      <c r="M7" s="31"/>
      <c r="N7" s="23"/>
      <c r="O7" s="23"/>
      <c r="P7" s="23"/>
      <c r="Q7" s="32"/>
      <c r="R7" s="32"/>
      <c r="S7" s="23"/>
      <c r="T7" s="32"/>
      <c r="U7" s="337"/>
      <c r="V7" s="25"/>
      <c r="W7" s="25"/>
      <c r="X7" s="337"/>
      <c r="Y7" s="337"/>
      <c r="Z7" s="337"/>
      <c r="AA7" s="337"/>
      <c r="AB7" s="33"/>
      <c r="AC7" s="57"/>
      <c r="AD7" s="61"/>
      <c r="AE7" s="62"/>
      <c r="AF7" s="61"/>
      <c r="AG7" s="65"/>
      <c r="AH7" s="66"/>
      <c r="AI7" s="67"/>
      <c r="AJ7" s="68"/>
      <c r="AK7" s="68"/>
      <c r="AL7" s="68"/>
      <c r="AM7" s="61"/>
      <c r="AN7" s="62"/>
      <c r="AO7" s="61"/>
      <c r="AP7" s="65"/>
      <c r="AQ7" s="66"/>
      <c r="AR7" s="67"/>
      <c r="AS7" s="68"/>
      <c r="AT7" s="68"/>
      <c r="AU7" s="68"/>
      <c r="AV7" s="61"/>
      <c r="AW7" s="62"/>
      <c r="AX7" s="61"/>
      <c r="AY7" s="65"/>
      <c r="AZ7" s="66"/>
      <c r="BA7" s="67"/>
      <c r="BB7" s="68"/>
      <c r="BC7" s="68"/>
      <c r="BD7" s="68"/>
      <c r="BE7" s="61"/>
      <c r="BF7" s="62"/>
      <c r="BG7" s="61"/>
      <c r="BH7" s="65"/>
      <c r="BI7" s="66"/>
      <c r="BJ7" s="67"/>
      <c r="BK7" s="68"/>
      <c r="BL7" s="68"/>
      <c r="BM7" s="68"/>
      <c r="BN7" s="63"/>
      <c r="BO7" s="64"/>
      <c r="BP7" s="61"/>
      <c r="BQ7" s="65"/>
      <c r="BR7" s="66"/>
      <c r="BS7" s="67"/>
      <c r="BT7" s="68"/>
      <c r="BU7" s="68"/>
      <c r="BV7" s="68"/>
      <c r="BW7" s="63"/>
      <c r="BX7" s="64"/>
      <c r="BY7" s="61"/>
      <c r="BZ7" s="65"/>
      <c r="CA7" s="66"/>
      <c r="CB7" s="67"/>
      <c r="CC7" s="68"/>
      <c r="CD7" s="68"/>
      <c r="CE7" s="68"/>
      <c r="CF7" s="63"/>
      <c r="CG7" s="64"/>
      <c r="CH7" s="61"/>
      <c r="CI7" s="65"/>
      <c r="CJ7" s="66"/>
      <c r="CK7" s="67"/>
      <c r="CL7" s="68"/>
      <c r="CM7" s="68"/>
      <c r="CN7" s="68"/>
      <c r="CO7" s="69"/>
      <c r="CP7" s="66"/>
      <c r="CQ7" s="66"/>
      <c r="CR7" s="66"/>
      <c r="CS7" s="70"/>
    </row>
    <row r="8" spans="1:98">
      <c r="A8" s="30"/>
      <c r="B8" s="37"/>
      <c r="C8" s="21"/>
      <c r="D8" s="21"/>
      <c r="E8" s="21"/>
      <c r="F8" s="22"/>
      <c r="G8" s="36"/>
      <c r="H8" s="36"/>
      <c r="I8" s="73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9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19">
        <f>AB9</f>
        <v>0</v>
      </c>
      <c r="B9" s="39"/>
      <c r="C9" s="39"/>
      <c r="D9" s="39"/>
      <c r="E9" s="39"/>
      <c r="F9" s="39"/>
      <c r="G9" s="40" t="s">
        <v>307</v>
      </c>
      <c r="H9" s="40"/>
      <c r="I9" s="40"/>
      <c r="J9" s="333">
        <f>SUM(J6:J8)</f>
        <v>36000</v>
      </c>
      <c r="K9" s="41">
        <f>SUM(K6:K8)</f>
        <v>0</v>
      </c>
      <c r="L9" s="41">
        <f>SUM(L6:L8)</f>
        <v>0</v>
      </c>
      <c r="M9" s="41">
        <f>SUM(M6:M8)</f>
        <v>258</v>
      </c>
      <c r="N9" s="41">
        <f>SUM(N6:N8)</f>
        <v>1</v>
      </c>
      <c r="O9" s="41">
        <f>SUM(O6:O8)</f>
        <v>0</v>
      </c>
      <c r="P9" s="41">
        <f>SUM(P6:P8)</f>
        <v>1</v>
      </c>
      <c r="Q9" s="42">
        <f>IFERROR(P9/M9,"-")</f>
        <v>0.0038759689922481</v>
      </c>
      <c r="R9" s="76">
        <f>SUM(R6:R8)</f>
        <v>0</v>
      </c>
      <c r="S9" s="76">
        <f>SUM(S6:S8)</f>
        <v>0</v>
      </c>
      <c r="T9" s="42">
        <f>IFERROR(R9/P9,"-")</f>
        <v>0</v>
      </c>
      <c r="U9" s="338">
        <f>IFERROR(J9/P9,"-")</f>
        <v>36000</v>
      </c>
      <c r="V9" s="44">
        <f>SUM(V6:V8)</f>
        <v>0</v>
      </c>
      <c r="W9" s="42">
        <f>IFERROR(V9/P9,"-")</f>
        <v>0</v>
      </c>
      <c r="X9" s="333">
        <f>SUM(X6:X8)</f>
        <v>0</v>
      </c>
      <c r="Y9" s="333">
        <f>IFERROR(X9/P9,"-")</f>
        <v>0</v>
      </c>
      <c r="Z9" s="333" t="str">
        <f>IFERROR(X9/V9,"-")</f>
        <v>-</v>
      </c>
      <c r="AA9" s="333">
        <f>X9-J9</f>
        <v>-36000</v>
      </c>
      <c r="AB9" s="45">
        <f>X9/J9</f>
        <v>0</v>
      </c>
      <c r="AC9" s="58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7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34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35</v>
      </c>
      <c r="CM2" s="307" t="s">
        <v>36</v>
      </c>
      <c r="CN2" s="310" t="s">
        <v>37</v>
      </c>
      <c r="CO2" s="311"/>
      <c r="CP2" s="312"/>
    </row>
    <row r="3" spans="1:96" customHeight="1" ht="14.25">
      <c r="A3" s="145" t="s">
        <v>308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39</v>
      </c>
      <c r="AB3" s="319"/>
      <c r="AC3" s="319"/>
      <c r="AD3" s="319"/>
      <c r="AE3" s="319"/>
      <c r="AF3" s="319"/>
      <c r="AG3" s="319"/>
      <c r="AH3" s="319"/>
      <c r="AI3" s="319"/>
      <c r="AJ3" s="320" t="s">
        <v>40</v>
      </c>
      <c r="AK3" s="321"/>
      <c r="AL3" s="321"/>
      <c r="AM3" s="321"/>
      <c r="AN3" s="321"/>
      <c r="AO3" s="321"/>
      <c r="AP3" s="321"/>
      <c r="AQ3" s="321"/>
      <c r="AR3" s="322"/>
      <c r="AS3" s="323" t="s">
        <v>41</v>
      </c>
      <c r="AT3" s="324"/>
      <c r="AU3" s="324"/>
      <c r="AV3" s="324"/>
      <c r="AW3" s="324"/>
      <c r="AX3" s="324"/>
      <c r="AY3" s="324"/>
      <c r="AZ3" s="324"/>
      <c r="BA3" s="325"/>
      <c r="BB3" s="326" t="s">
        <v>42</v>
      </c>
      <c r="BC3" s="327"/>
      <c r="BD3" s="327"/>
      <c r="BE3" s="327"/>
      <c r="BF3" s="327"/>
      <c r="BG3" s="327"/>
      <c r="BH3" s="327"/>
      <c r="BI3" s="327"/>
      <c r="BJ3" s="328"/>
      <c r="BK3" s="313" t="s">
        <v>43</v>
      </c>
      <c r="BL3" s="314"/>
      <c r="BM3" s="314"/>
      <c r="BN3" s="314"/>
      <c r="BO3" s="314"/>
      <c r="BP3" s="314"/>
      <c r="BQ3" s="314"/>
      <c r="BR3" s="314"/>
      <c r="BS3" s="315"/>
      <c r="BT3" s="294" t="s">
        <v>44</v>
      </c>
      <c r="BU3" s="295"/>
      <c r="BV3" s="295"/>
      <c r="BW3" s="295"/>
      <c r="BX3" s="295"/>
      <c r="BY3" s="295"/>
      <c r="BZ3" s="295"/>
      <c r="CA3" s="295"/>
      <c r="CB3" s="296"/>
      <c r="CC3" s="297" t="s">
        <v>45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46</v>
      </c>
      <c r="CO3" s="301"/>
      <c r="CP3" s="302" t="s">
        <v>47</v>
      </c>
    </row>
    <row r="4" spans="1:96">
      <c r="A4" s="151"/>
      <c r="B4" s="152" t="s">
        <v>48</v>
      </c>
      <c r="C4" s="152" t="s">
        <v>309</v>
      </c>
      <c r="D4" s="153" t="s">
        <v>52</v>
      </c>
      <c r="E4" s="152" t="s">
        <v>53</v>
      </c>
      <c r="F4" s="154" t="s">
        <v>55</v>
      </c>
      <c r="G4" s="152" t="s">
        <v>4</v>
      </c>
      <c r="H4" s="152" t="s">
        <v>310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311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56</v>
      </c>
      <c r="AB4" s="158" t="s">
        <v>57</v>
      </c>
      <c r="AC4" s="158" t="s">
        <v>58</v>
      </c>
      <c r="AD4" s="158" t="s">
        <v>17</v>
      </c>
      <c r="AE4" s="158" t="s">
        <v>59</v>
      </c>
      <c r="AF4" s="158" t="s">
        <v>60</v>
      </c>
      <c r="AG4" s="158" t="s">
        <v>61</v>
      </c>
      <c r="AH4" s="158" t="s">
        <v>62</v>
      </c>
      <c r="AI4" s="158" t="s">
        <v>63</v>
      </c>
      <c r="AJ4" s="159" t="s">
        <v>56</v>
      </c>
      <c r="AK4" s="159" t="s">
        <v>57</v>
      </c>
      <c r="AL4" s="159" t="s">
        <v>58</v>
      </c>
      <c r="AM4" s="159" t="s">
        <v>17</v>
      </c>
      <c r="AN4" s="159" t="s">
        <v>59</v>
      </c>
      <c r="AO4" s="159" t="s">
        <v>60</v>
      </c>
      <c r="AP4" s="159" t="s">
        <v>61</v>
      </c>
      <c r="AQ4" s="159" t="s">
        <v>62</v>
      </c>
      <c r="AR4" s="159" t="s">
        <v>63</v>
      </c>
      <c r="AS4" s="160" t="s">
        <v>56</v>
      </c>
      <c r="AT4" s="160" t="s">
        <v>57</v>
      </c>
      <c r="AU4" s="160" t="s">
        <v>58</v>
      </c>
      <c r="AV4" s="160" t="s">
        <v>17</v>
      </c>
      <c r="AW4" s="160" t="s">
        <v>59</v>
      </c>
      <c r="AX4" s="160" t="s">
        <v>60</v>
      </c>
      <c r="AY4" s="160" t="s">
        <v>61</v>
      </c>
      <c r="AZ4" s="160" t="s">
        <v>62</v>
      </c>
      <c r="BA4" s="160" t="s">
        <v>63</v>
      </c>
      <c r="BB4" s="161" t="s">
        <v>56</v>
      </c>
      <c r="BC4" s="161" t="s">
        <v>57</v>
      </c>
      <c r="BD4" s="161" t="s">
        <v>58</v>
      </c>
      <c r="BE4" s="161" t="s">
        <v>17</v>
      </c>
      <c r="BF4" s="161" t="s">
        <v>59</v>
      </c>
      <c r="BG4" s="161" t="s">
        <v>60</v>
      </c>
      <c r="BH4" s="161" t="s">
        <v>61</v>
      </c>
      <c r="BI4" s="161" t="s">
        <v>62</v>
      </c>
      <c r="BJ4" s="161" t="s">
        <v>63</v>
      </c>
      <c r="BK4" s="162" t="s">
        <v>56</v>
      </c>
      <c r="BL4" s="162" t="s">
        <v>57</v>
      </c>
      <c r="BM4" s="162" t="s">
        <v>58</v>
      </c>
      <c r="BN4" s="162" t="s">
        <v>17</v>
      </c>
      <c r="BO4" s="162" t="s">
        <v>59</v>
      </c>
      <c r="BP4" s="162" t="s">
        <v>60</v>
      </c>
      <c r="BQ4" s="162" t="s">
        <v>61</v>
      </c>
      <c r="BR4" s="162" t="s">
        <v>62</v>
      </c>
      <c r="BS4" s="162" t="s">
        <v>63</v>
      </c>
      <c r="BT4" s="163" t="s">
        <v>56</v>
      </c>
      <c r="BU4" s="163" t="s">
        <v>57</v>
      </c>
      <c r="BV4" s="163" t="s">
        <v>58</v>
      </c>
      <c r="BW4" s="163" t="s">
        <v>17</v>
      </c>
      <c r="BX4" s="163" t="s">
        <v>59</v>
      </c>
      <c r="BY4" s="163" t="s">
        <v>60</v>
      </c>
      <c r="BZ4" s="163" t="s">
        <v>61</v>
      </c>
      <c r="CA4" s="163" t="s">
        <v>62</v>
      </c>
      <c r="CB4" s="163" t="s">
        <v>63</v>
      </c>
      <c r="CC4" s="164" t="s">
        <v>56</v>
      </c>
      <c r="CD4" s="164" t="s">
        <v>57</v>
      </c>
      <c r="CE4" s="164" t="s">
        <v>58</v>
      </c>
      <c r="CF4" s="164" t="s">
        <v>17</v>
      </c>
      <c r="CG4" s="164" t="s">
        <v>59</v>
      </c>
      <c r="CH4" s="164" t="s">
        <v>60</v>
      </c>
      <c r="CI4" s="164" t="s">
        <v>61</v>
      </c>
      <c r="CJ4" s="164" t="s">
        <v>62</v>
      </c>
      <c r="CK4" s="164" t="s">
        <v>63</v>
      </c>
      <c r="CL4" s="306"/>
      <c r="CM4" s="309"/>
      <c r="CN4" s="165" t="s">
        <v>64</v>
      </c>
      <c r="CO4" s="165" t="s">
        <v>65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312</v>
      </c>
      <c r="C6" s="347" t="s">
        <v>313</v>
      </c>
      <c r="D6" s="347" t="s">
        <v>314</v>
      </c>
      <c r="E6" s="175" t="s">
        <v>315</v>
      </c>
      <c r="F6" s="175" t="s">
        <v>316</v>
      </c>
      <c r="G6" s="340">
        <v>0</v>
      </c>
      <c r="H6" s="340">
        <v>3000</v>
      </c>
      <c r="I6" s="176">
        <v>0</v>
      </c>
      <c r="J6" s="176">
        <v>0</v>
      </c>
      <c r="K6" s="176">
        <v>8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1.875</v>
      </c>
      <c r="B7" s="347" t="s">
        <v>317</v>
      </c>
      <c r="C7" s="347" t="s">
        <v>318</v>
      </c>
      <c r="D7" s="347">
        <v>25</v>
      </c>
      <c r="E7" s="175" t="s">
        <v>319</v>
      </c>
      <c r="F7" s="175" t="s">
        <v>316</v>
      </c>
      <c r="G7" s="340">
        <v>33600</v>
      </c>
      <c r="H7" s="340">
        <v>2800</v>
      </c>
      <c r="I7" s="176">
        <v>0</v>
      </c>
      <c r="J7" s="176">
        <v>0</v>
      </c>
      <c r="K7" s="176">
        <v>996</v>
      </c>
      <c r="L7" s="177">
        <v>12</v>
      </c>
      <c r="M7" s="178">
        <v>12</v>
      </c>
      <c r="N7" s="179">
        <f>IFERROR(L7/K7,"-")</f>
        <v>0.012048192771084</v>
      </c>
      <c r="O7" s="176">
        <v>0</v>
      </c>
      <c r="P7" s="176">
        <v>4</v>
      </c>
      <c r="Q7" s="179">
        <f>IFERROR(O7/L7,"-")</f>
        <v>0</v>
      </c>
      <c r="R7" s="180">
        <f>IFERROR(G7/SUM(L7:L7),"-")</f>
        <v>2800</v>
      </c>
      <c r="S7" s="181">
        <v>1</v>
      </c>
      <c r="T7" s="179">
        <f>IF(L7=0,"-",S7/L7)</f>
        <v>0.083333333333333</v>
      </c>
      <c r="U7" s="345">
        <v>63000</v>
      </c>
      <c r="V7" s="346">
        <f>IFERROR(U7/L7,"-")</f>
        <v>5250</v>
      </c>
      <c r="W7" s="346">
        <f>IFERROR(U7/S7,"-")</f>
        <v>63000</v>
      </c>
      <c r="X7" s="340">
        <f>SUM(U7:U7)-SUM(G7:G7)</f>
        <v>29400</v>
      </c>
      <c r="Y7" s="183">
        <f>SUM(U7:U7)/SUM(G7:G7)</f>
        <v>1.875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>
        <v>2</v>
      </c>
      <c r="AT7" s="197">
        <f>IF(L7=0,"",IF(AS7=0,"",(AS7/L7)))</f>
        <v>0.16666666666667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>
        <v>5</v>
      </c>
      <c r="BC7" s="203">
        <f>IF(L7=0,"",IF(BB7=0,"",(BB7/L7)))</f>
        <v>0.41666666666667</v>
      </c>
      <c r="BD7" s="202">
        <v>1</v>
      </c>
      <c r="BE7" s="204">
        <f>IFERROR(BD7/BB7,"-")</f>
        <v>0.2</v>
      </c>
      <c r="BF7" s="205">
        <v>63000</v>
      </c>
      <c r="BG7" s="206">
        <f>IFERROR(BF7/BB7,"-")</f>
        <v>12600</v>
      </c>
      <c r="BH7" s="207"/>
      <c r="BI7" s="207"/>
      <c r="BJ7" s="207">
        <v>1</v>
      </c>
      <c r="BK7" s="208">
        <v>4</v>
      </c>
      <c r="BL7" s="209">
        <f>IF(L7=0,"",IF(BK7=0,"",(BK7/L7)))</f>
        <v>0.33333333333333</v>
      </c>
      <c r="BM7" s="210"/>
      <c r="BN7" s="211">
        <f>IFERROR(BM7/BK7,"-")</f>
        <v>0</v>
      </c>
      <c r="BO7" s="212"/>
      <c r="BP7" s="213">
        <f>IFERROR(BO7/BK7,"-")</f>
        <v>0</v>
      </c>
      <c r="BQ7" s="214"/>
      <c r="BR7" s="214"/>
      <c r="BS7" s="214"/>
      <c r="BT7" s="215">
        <v>1</v>
      </c>
      <c r="BU7" s="216">
        <f>IF(L7=0,"",IF(BT7=0,"",(BT7/L7)))</f>
        <v>0.083333333333333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1</v>
      </c>
      <c r="CM7" s="230">
        <v>63000</v>
      </c>
      <c r="CN7" s="230">
        <v>63000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</v>
      </c>
      <c r="B8" s="347" t="s">
        <v>320</v>
      </c>
      <c r="C8" s="347" t="s">
        <v>318</v>
      </c>
      <c r="D8" s="347">
        <v>25</v>
      </c>
      <c r="E8" s="175" t="s">
        <v>319</v>
      </c>
      <c r="F8" s="175" t="s">
        <v>316</v>
      </c>
      <c r="G8" s="340">
        <v>5400</v>
      </c>
      <c r="H8" s="340">
        <v>2700</v>
      </c>
      <c r="I8" s="176">
        <v>0</v>
      </c>
      <c r="J8" s="176">
        <v>0</v>
      </c>
      <c r="K8" s="176">
        <v>99</v>
      </c>
      <c r="L8" s="177">
        <v>2</v>
      </c>
      <c r="M8" s="178">
        <v>2</v>
      </c>
      <c r="N8" s="179">
        <f>IFERROR(L8/K8,"-")</f>
        <v>0.02020202020202</v>
      </c>
      <c r="O8" s="176">
        <v>0</v>
      </c>
      <c r="P8" s="176">
        <v>0</v>
      </c>
      <c r="Q8" s="179">
        <f>IFERROR(O8/L8,"-")</f>
        <v>0</v>
      </c>
      <c r="R8" s="180">
        <f>IFERROR(G8/SUM(L8:L8),"-")</f>
        <v>2700</v>
      </c>
      <c r="S8" s="181">
        <v>0</v>
      </c>
      <c r="T8" s="179">
        <f>IF(L8=0,"-",S8/L8)</f>
        <v>0</v>
      </c>
      <c r="U8" s="345"/>
      <c r="V8" s="346">
        <f>IFERROR(U8/L8,"-")</f>
        <v>0</v>
      </c>
      <c r="W8" s="346" t="str">
        <f>IFERROR(U8/S8,"-")</f>
        <v>-</v>
      </c>
      <c r="X8" s="340">
        <f>SUM(U8:U8)-SUM(G8:G8)</f>
        <v>-5400</v>
      </c>
      <c r="Y8" s="183">
        <f>SUM(U8:U8)/SUM(G8:G8)</f>
        <v>0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>
        <f>IF(L8=0,"",IF(AS8=0,"",(AS8/L8)))</f>
        <v>0</v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>
        <v>2</v>
      </c>
      <c r="BC8" s="203">
        <f>IF(L8=0,"",IF(BB8=0,"",(BB8/L8)))</f>
        <v>1</v>
      </c>
      <c r="BD8" s="202"/>
      <c r="BE8" s="204">
        <f>IFERROR(BD8/BB8,"-")</f>
        <v>0</v>
      </c>
      <c r="BF8" s="205"/>
      <c r="BG8" s="206">
        <f>IFERROR(BF8/BB8,"-")</f>
        <v>0</v>
      </c>
      <c r="BH8" s="207"/>
      <c r="BI8" s="207"/>
      <c r="BJ8" s="207"/>
      <c r="BK8" s="208"/>
      <c r="BL8" s="209">
        <f>IF(L8=0,"",IF(BK8=0,"",(BK8/L8)))</f>
        <v>0</v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>
        <f>Y9</f>
        <v>0</v>
      </c>
      <c r="B9" s="347" t="s">
        <v>321</v>
      </c>
      <c r="C9" s="347" t="s">
        <v>318</v>
      </c>
      <c r="D9" s="347">
        <v>25</v>
      </c>
      <c r="E9" s="175" t="s">
        <v>322</v>
      </c>
      <c r="F9" s="175" t="s">
        <v>316</v>
      </c>
      <c r="G9" s="340">
        <v>4600</v>
      </c>
      <c r="H9" s="340">
        <v>2300</v>
      </c>
      <c r="I9" s="176">
        <v>0</v>
      </c>
      <c r="J9" s="176">
        <v>0</v>
      </c>
      <c r="K9" s="176">
        <v>133</v>
      </c>
      <c r="L9" s="177">
        <v>2</v>
      </c>
      <c r="M9" s="178">
        <v>2</v>
      </c>
      <c r="N9" s="179">
        <f>IFERROR(L9/K9,"-")</f>
        <v>0.015037593984962</v>
      </c>
      <c r="O9" s="176">
        <v>0</v>
      </c>
      <c r="P9" s="176">
        <v>0</v>
      </c>
      <c r="Q9" s="179">
        <f>IFERROR(O9/L9,"-")</f>
        <v>0</v>
      </c>
      <c r="R9" s="180">
        <f>IFERROR(G9/SUM(L9:L9),"-")</f>
        <v>2300</v>
      </c>
      <c r="S9" s="181">
        <v>0</v>
      </c>
      <c r="T9" s="179">
        <f>IF(L9=0,"-",S9/L9)</f>
        <v>0</v>
      </c>
      <c r="U9" s="345"/>
      <c r="V9" s="346">
        <f>IFERROR(U9/L9,"-")</f>
        <v>0</v>
      </c>
      <c r="W9" s="346" t="str">
        <f>IFERROR(U9/S9,"-")</f>
        <v>-</v>
      </c>
      <c r="X9" s="340">
        <f>SUM(U9:U9)-SUM(G9:G9)</f>
        <v>-4600</v>
      </c>
      <c r="Y9" s="183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>
        <v>1</v>
      </c>
      <c r="AK9" s="191">
        <f>IF(L9=0,"",IF(AJ9=0,"",(AJ9/L9)))</f>
        <v>0.5</v>
      </c>
      <c r="AL9" s="190"/>
      <c r="AM9" s="192">
        <f>IFERROR(AL9/AJ9,"-")</f>
        <v>0</v>
      </c>
      <c r="AN9" s="193"/>
      <c r="AO9" s="194">
        <f>IFERROR(AN9/AJ9,"-")</f>
        <v>0</v>
      </c>
      <c r="AP9" s="195"/>
      <c r="AQ9" s="195"/>
      <c r="AR9" s="195"/>
      <c r="AS9" s="196"/>
      <c r="AT9" s="197">
        <f>IF(L9=0,"",IF(AS9=0,"",(AS9/L9)))</f>
        <v>0</v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>
        <v>1</v>
      </c>
      <c r="BC9" s="203">
        <f>IF(L9=0,"",IF(BB9=0,"",(BB9/L9)))</f>
        <v>0.5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/>
      <c r="BL9" s="209">
        <f>IF(L9=0,"",IF(BK9=0,"",(BK9/L9)))</f>
        <v>0</v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>
        <f>IF(L9=0,"",IF(BT9=0,"",(BT9/L9)))</f>
        <v>0</v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323</v>
      </c>
      <c r="C10" s="347"/>
      <c r="D10" s="347" t="s">
        <v>324</v>
      </c>
      <c r="E10" s="175" t="s">
        <v>325</v>
      </c>
      <c r="F10" s="175" t="s">
        <v>316</v>
      </c>
      <c r="G10" s="340">
        <v>0</v>
      </c>
      <c r="H10" s="340"/>
      <c r="I10" s="176">
        <v>0</v>
      </c>
      <c r="J10" s="176">
        <v>0</v>
      </c>
      <c r="K10" s="176">
        <v>0</v>
      </c>
      <c r="L10" s="177">
        <v>25</v>
      </c>
      <c r="M10" s="178">
        <v>25</v>
      </c>
      <c r="N10" s="179" t="str">
        <f>IFERROR(L10/K10,"-")</f>
        <v>-</v>
      </c>
      <c r="O10" s="176">
        <v>0</v>
      </c>
      <c r="P10" s="176">
        <v>10</v>
      </c>
      <c r="Q10" s="179">
        <f>IFERROR(O10/L10,"-")</f>
        <v>0</v>
      </c>
      <c r="R10" s="180">
        <f>IFERROR(G10/SUM(L10:L10),"-")</f>
        <v>0</v>
      </c>
      <c r="S10" s="181">
        <v>1</v>
      </c>
      <c r="T10" s="179">
        <f>IF(L10=0,"-",S10/L10)</f>
        <v>0.04</v>
      </c>
      <c r="U10" s="345">
        <v>8000</v>
      </c>
      <c r="V10" s="346">
        <f>IFERROR(U10/L10,"-")</f>
        <v>320</v>
      </c>
      <c r="W10" s="346">
        <f>IFERROR(U10/S10,"-")</f>
        <v>8000</v>
      </c>
      <c r="X10" s="340">
        <f>SUM(U10:U10)-SUM(G10:G10)</f>
        <v>8000</v>
      </c>
      <c r="Y10" s="183" t="str">
        <f>SUM(U10:U10)/SUM(G10:G10)</f>
        <v>0</v>
      </c>
      <c r="AA10" s="184"/>
      <c r="AB10" s="185">
        <f>IF(L10=0,"",IF(AA10=0,"",(AA10/L10)))</f>
        <v>0</v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>
        <v>1</v>
      </c>
      <c r="AK10" s="191">
        <f>IF(L10=0,"",IF(AJ10=0,"",(AJ10/L10)))</f>
        <v>0.04</v>
      </c>
      <c r="AL10" s="190"/>
      <c r="AM10" s="192">
        <f>IFERROR(AL10/AJ10,"-")</f>
        <v>0</v>
      </c>
      <c r="AN10" s="193"/>
      <c r="AO10" s="194">
        <f>IFERROR(AN10/AJ10,"-")</f>
        <v>0</v>
      </c>
      <c r="AP10" s="195"/>
      <c r="AQ10" s="195"/>
      <c r="AR10" s="195"/>
      <c r="AS10" s="196">
        <v>4</v>
      </c>
      <c r="AT10" s="197">
        <f>IF(L10=0,"",IF(AS10=0,"",(AS10/L10)))</f>
        <v>0.16</v>
      </c>
      <c r="AU10" s="196"/>
      <c r="AV10" s="198">
        <f>IFERROR(AU10/AS10,"-")</f>
        <v>0</v>
      </c>
      <c r="AW10" s="199"/>
      <c r="AX10" s="200">
        <f>IFERROR(AW10/AS10,"-")</f>
        <v>0</v>
      </c>
      <c r="AY10" s="201"/>
      <c r="AZ10" s="201"/>
      <c r="BA10" s="201"/>
      <c r="BB10" s="202">
        <v>3</v>
      </c>
      <c r="BC10" s="203">
        <f>IF(L10=0,"",IF(BB10=0,"",(BB10/L10)))</f>
        <v>0.12</v>
      </c>
      <c r="BD10" s="202"/>
      <c r="BE10" s="204">
        <f>IFERROR(BD10/BB10,"-")</f>
        <v>0</v>
      </c>
      <c r="BF10" s="205"/>
      <c r="BG10" s="206">
        <f>IFERROR(BF10/BB10,"-")</f>
        <v>0</v>
      </c>
      <c r="BH10" s="207"/>
      <c r="BI10" s="207"/>
      <c r="BJ10" s="207"/>
      <c r="BK10" s="208">
        <v>10</v>
      </c>
      <c r="BL10" s="209">
        <f>IF(L10=0,"",IF(BK10=0,"",(BK10/L10)))</f>
        <v>0.4</v>
      </c>
      <c r="BM10" s="210"/>
      <c r="BN10" s="211">
        <f>IFERROR(BM10/BK10,"-")</f>
        <v>0</v>
      </c>
      <c r="BO10" s="212"/>
      <c r="BP10" s="213">
        <f>IFERROR(BO10/BK10,"-")</f>
        <v>0</v>
      </c>
      <c r="BQ10" s="214"/>
      <c r="BR10" s="214"/>
      <c r="BS10" s="214"/>
      <c r="BT10" s="215">
        <v>7</v>
      </c>
      <c r="BU10" s="216">
        <f>IF(L10=0,"",IF(BT10=0,"",(BT10/L10)))</f>
        <v>0.28</v>
      </c>
      <c r="BV10" s="217">
        <v>1</v>
      </c>
      <c r="BW10" s="218">
        <f>IFERROR(BV10/BT10,"-")</f>
        <v>0.14285714285714</v>
      </c>
      <c r="BX10" s="219">
        <v>8000</v>
      </c>
      <c r="BY10" s="220">
        <f>IFERROR(BX10/BT10,"-")</f>
        <v>1142.8571428571</v>
      </c>
      <c r="BZ10" s="221"/>
      <c r="CA10" s="221"/>
      <c r="CB10" s="221">
        <v>1</v>
      </c>
      <c r="CC10" s="222"/>
      <c r="CD10" s="223">
        <f>IF(L10=0,"",IF(CC10=0,"",(CC10/L10)))</f>
        <v>0</v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1</v>
      </c>
      <c r="CM10" s="230">
        <v>8000</v>
      </c>
      <c r="CN10" s="230">
        <v>8000</v>
      </c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232"/>
      <c r="B11" s="151"/>
      <c r="C11" s="233"/>
      <c r="D11" s="234"/>
      <c r="E11" s="175"/>
      <c r="F11" s="175"/>
      <c r="G11" s="341"/>
      <c r="H11" s="341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172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232"/>
      <c r="B12" s="246"/>
      <c r="C12" s="176"/>
      <c r="D12" s="176"/>
      <c r="E12" s="247"/>
      <c r="F12" s="248"/>
      <c r="G12" s="342"/>
      <c r="H12" s="342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249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166">
        <f>Y13</f>
        <v>1.6284403669725</v>
      </c>
      <c r="B13" s="250"/>
      <c r="C13" s="250"/>
      <c r="D13" s="250"/>
      <c r="E13" s="251" t="s">
        <v>326</v>
      </c>
      <c r="F13" s="251"/>
      <c r="G13" s="343">
        <f>SUM(G6:G12)</f>
        <v>43600</v>
      </c>
      <c r="H13" s="343"/>
      <c r="I13" s="250">
        <f>SUM(I6:I12)</f>
        <v>0</v>
      </c>
      <c r="J13" s="250">
        <f>SUM(J6:J12)</f>
        <v>0</v>
      </c>
      <c r="K13" s="250">
        <f>SUM(K6:K12)</f>
        <v>1236</v>
      </c>
      <c r="L13" s="250">
        <f>SUM(L6:L12)</f>
        <v>41</v>
      </c>
      <c r="M13" s="250">
        <f>SUM(M6:M12)</f>
        <v>41</v>
      </c>
      <c r="N13" s="252">
        <f>IFERROR(L13/K13,"-")</f>
        <v>0.033171521035599</v>
      </c>
      <c r="O13" s="253">
        <f>SUM(O6:O12)</f>
        <v>0</v>
      </c>
      <c r="P13" s="253">
        <f>SUM(P6:P12)</f>
        <v>14</v>
      </c>
      <c r="Q13" s="252">
        <f>IFERROR(O13/L13,"-")</f>
        <v>0</v>
      </c>
      <c r="R13" s="254">
        <f>IFERROR(G13/L13,"-")</f>
        <v>1063.4146341463</v>
      </c>
      <c r="S13" s="255">
        <f>SUM(S6:S12)</f>
        <v>2</v>
      </c>
      <c r="T13" s="252">
        <f>IFERROR(S13/L13,"-")</f>
        <v>0.048780487804878</v>
      </c>
      <c r="U13" s="343">
        <f>SUM(U6:U12)</f>
        <v>71000</v>
      </c>
      <c r="V13" s="343">
        <f>IFERROR(U13/L13,"-")</f>
        <v>1731.7073170732</v>
      </c>
      <c r="W13" s="343">
        <f>IFERROR(U13/S13,"-")</f>
        <v>35500</v>
      </c>
      <c r="X13" s="343">
        <f>U13-G13</f>
        <v>27400</v>
      </c>
      <c r="Y13" s="256">
        <f>U13/G13</f>
        <v>1.6284403669725</v>
      </c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8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34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35</v>
      </c>
      <c r="CK2" s="307" t="s">
        <v>36</v>
      </c>
      <c r="CL2" s="310" t="s">
        <v>37</v>
      </c>
      <c r="CM2" s="311"/>
      <c r="CN2" s="312"/>
    </row>
    <row r="3" spans="1:94" customHeight="1" ht="14.25">
      <c r="A3" s="145" t="s">
        <v>327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39</v>
      </c>
      <c r="Z3" s="319"/>
      <c r="AA3" s="319"/>
      <c r="AB3" s="319"/>
      <c r="AC3" s="319"/>
      <c r="AD3" s="319"/>
      <c r="AE3" s="319"/>
      <c r="AF3" s="319"/>
      <c r="AG3" s="319"/>
      <c r="AH3" s="320" t="s">
        <v>40</v>
      </c>
      <c r="AI3" s="321"/>
      <c r="AJ3" s="321"/>
      <c r="AK3" s="321"/>
      <c r="AL3" s="321"/>
      <c r="AM3" s="321"/>
      <c r="AN3" s="321"/>
      <c r="AO3" s="321"/>
      <c r="AP3" s="322"/>
      <c r="AQ3" s="323" t="s">
        <v>41</v>
      </c>
      <c r="AR3" s="324"/>
      <c r="AS3" s="324"/>
      <c r="AT3" s="324"/>
      <c r="AU3" s="324"/>
      <c r="AV3" s="324"/>
      <c r="AW3" s="324"/>
      <c r="AX3" s="324"/>
      <c r="AY3" s="325"/>
      <c r="AZ3" s="326" t="s">
        <v>42</v>
      </c>
      <c r="BA3" s="327"/>
      <c r="BB3" s="327"/>
      <c r="BC3" s="327"/>
      <c r="BD3" s="327"/>
      <c r="BE3" s="327"/>
      <c r="BF3" s="327"/>
      <c r="BG3" s="327"/>
      <c r="BH3" s="328"/>
      <c r="BI3" s="313" t="s">
        <v>43</v>
      </c>
      <c r="BJ3" s="314"/>
      <c r="BK3" s="314"/>
      <c r="BL3" s="314"/>
      <c r="BM3" s="314"/>
      <c r="BN3" s="314"/>
      <c r="BO3" s="314"/>
      <c r="BP3" s="314"/>
      <c r="BQ3" s="315"/>
      <c r="BR3" s="294" t="s">
        <v>44</v>
      </c>
      <c r="BS3" s="295"/>
      <c r="BT3" s="295"/>
      <c r="BU3" s="295"/>
      <c r="BV3" s="295"/>
      <c r="BW3" s="295"/>
      <c r="BX3" s="295"/>
      <c r="BY3" s="295"/>
      <c r="BZ3" s="296"/>
      <c r="CA3" s="297" t="s">
        <v>45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46</v>
      </c>
      <c r="CM3" s="301"/>
      <c r="CN3" s="302" t="s">
        <v>47</v>
      </c>
    </row>
    <row r="4" spans="1:94">
      <c r="A4" s="151"/>
      <c r="B4" s="152" t="s">
        <v>48</v>
      </c>
      <c r="C4" s="152" t="s">
        <v>309</v>
      </c>
      <c r="D4" s="153" t="s">
        <v>52</v>
      </c>
      <c r="E4" s="152" t="s">
        <v>53</v>
      </c>
      <c r="F4" s="154" t="s">
        <v>55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56</v>
      </c>
      <c r="Z4" s="158" t="s">
        <v>57</v>
      </c>
      <c r="AA4" s="158" t="s">
        <v>58</v>
      </c>
      <c r="AB4" s="158" t="s">
        <v>17</v>
      </c>
      <c r="AC4" s="158" t="s">
        <v>59</v>
      </c>
      <c r="AD4" s="158" t="s">
        <v>60</v>
      </c>
      <c r="AE4" s="158" t="s">
        <v>61</v>
      </c>
      <c r="AF4" s="158" t="s">
        <v>62</v>
      </c>
      <c r="AG4" s="158" t="s">
        <v>63</v>
      </c>
      <c r="AH4" s="159" t="s">
        <v>56</v>
      </c>
      <c r="AI4" s="159" t="s">
        <v>57</v>
      </c>
      <c r="AJ4" s="159" t="s">
        <v>58</v>
      </c>
      <c r="AK4" s="159" t="s">
        <v>17</v>
      </c>
      <c r="AL4" s="159" t="s">
        <v>59</v>
      </c>
      <c r="AM4" s="159" t="s">
        <v>60</v>
      </c>
      <c r="AN4" s="159" t="s">
        <v>61</v>
      </c>
      <c r="AO4" s="159" t="s">
        <v>62</v>
      </c>
      <c r="AP4" s="159" t="s">
        <v>63</v>
      </c>
      <c r="AQ4" s="160" t="s">
        <v>56</v>
      </c>
      <c r="AR4" s="160" t="s">
        <v>57</v>
      </c>
      <c r="AS4" s="160" t="s">
        <v>58</v>
      </c>
      <c r="AT4" s="160" t="s">
        <v>17</v>
      </c>
      <c r="AU4" s="160" t="s">
        <v>59</v>
      </c>
      <c r="AV4" s="160" t="s">
        <v>60</v>
      </c>
      <c r="AW4" s="160" t="s">
        <v>61</v>
      </c>
      <c r="AX4" s="160" t="s">
        <v>62</v>
      </c>
      <c r="AY4" s="160" t="s">
        <v>63</v>
      </c>
      <c r="AZ4" s="161" t="s">
        <v>56</v>
      </c>
      <c r="BA4" s="161" t="s">
        <v>57</v>
      </c>
      <c r="BB4" s="161" t="s">
        <v>58</v>
      </c>
      <c r="BC4" s="161" t="s">
        <v>17</v>
      </c>
      <c r="BD4" s="161" t="s">
        <v>59</v>
      </c>
      <c r="BE4" s="161" t="s">
        <v>60</v>
      </c>
      <c r="BF4" s="161" t="s">
        <v>61</v>
      </c>
      <c r="BG4" s="161" t="s">
        <v>62</v>
      </c>
      <c r="BH4" s="161" t="s">
        <v>63</v>
      </c>
      <c r="BI4" s="162" t="s">
        <v>56</v>
      </c>
      <c r="BJ4" s="162" t="s">
        <v>57</v>
      </c>
      <c r="BK4" s="162" t="s">
        <v>58</v>
      </c>
      <c r="BL4" s="162" t="s">
        <v>17</v>
      </c>
      <c r="BM4" s="162" t="s">
        <v>59</v>
      </c>
      <c r="BN4" s="162" t="s">
        <v>60</v>
      </c>
      <c r="BO4" s="162" t="s">
        <v>61</v>
      </c>
      <c r="BP4" s="162" t="s">
        <v>62</v>
      </c>
      <c r="BQ4" s="162" t="s">
        <v>63</v>
      </c>
      <c r="BR4" s="163" t="s">
        <v>56</v>
      </c>
      <c r="BS4" s="163" t="s">
        <v>57</v>
      </c>
      <c r="BT4" s="163" t="s">
        <v>58</v>
      </c>
      <c r="BU4" s="163" t="s">
        <v>17</v>
      </c>
      <c r="BV4" s="163" t="s">
        <v>59</v>
      </c>
      <c r="BW4" s="163" t="s">
        <v>60</v>
      </c>
      <c r="BX4" s="163" t="s">
        <v>61</v>
      </c>
      <c r="BY4" s="163" t="s">
        <v>62</v>
      </c>
      <c r="BZ4" s="163" t="s">
        <v>63</v>
      </c>
      <c r="CA4" s="164" t="s">
        <v>56</v>
      </c>
      <c r="CB4" s="164" t="s">
        <v>57</v>
      </c>
      <c r="CC4" s="164" t="s">
        <v>58</v>
      </c>
      <c r="CD4" s="164" t="s">
        <v>17</v>
      </c>
      <c r="CE4" s="164" t="s">
        <v>59</v>
      </c>
      <c r="CF4" s="164" t="s">
        <v>60</v>
      </c>
      <c r="CG4" s="164" t="s">
        <v>61</v>
      </c>
      <c r="CH4" s="164" t="s">
        <v>62</v>
      </c>
      <c r="CI4" s="164" t="s">
        <v>63</v>
      </c>
      <c r="CJ4" s="306"/>
      <c r="CK4" s="309"/>
      <c r="CL4" s="165" t="s">
        <v>64</v>
      </c>
      <c r="CM4" s="165" t="s">
        <v>65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328</v>
      </c>
      <c r="C6" s="347" t="s">
        <v>329</v>
      </c>
      <c r="D6" s="347" t="s">
        <v>330</v>
      </c>
      <c r="E6" s="175" t="s">
        <v>331</v>
      </c>
      <c r="F6" s="175" t="s">
        <v>316</v>
      </c>
      <c r="G6" s="340">
        <v>0</v>
      </c>
      <c r="H6" s="176">
        <v>0</v>
      </c>
      <c r="I6" s="176">
        <v>0</v>
      </c>
      <c r="J6" s="176">
        <v>1018891</v>
      </c>
      <c r="K6" s="177">
        <v>4698</v>
      </c>
      <c r="L6" s="179">
        <f>IFERROR(K6/J6,"-")</f>
        <v>0.004610895571754</v>
      </c>
      <c r="M6" s="176">
        <v>138</v>
      </c>
      <c r="N6" s="176">
        <v>1704</v>
      </c>
      <c r="O6" s="179">
        <f>IFERROR(M6/(K6),"-")</f>
        <v>0.029374201787995</v>
      </c>
      <c r="P6" s="180">
        <f>IFERROR(G6/SUM(K6:K6),"-")</f>
        <v>0</v>
      </c>
      <c r="Q6" s="181">
        <v>535</v>
      </c>
      <c r="R6" s="179">
        <f>IF(K6=0,"-",Q6/K6)</f>
        <v>0.11387824606215</v>
      </c>
      <c r="S6" s="345">
        <v>23498120</v>
      </c>
      <c r="T6" s="346">
        <f>IFERROR(S6/K6,"-")</f>
        <v>5001.7283950617</v>
      </c>
      <c r="U6" s="346">
        <f>IFERROR(S6/Q6,"-")</f>
        <v>43921.719626168</v>
      </c>
      <c r="V6" s="340">
        <f>SUM(S6:S6)-SUM(G6:G6)</f>
        <v>23498120</v>
      </c>
      <c r="W6" s="183" t="str">
        <f>SUM(S6:S6)/SUM(G6:G6)</f>
        <v>0</v>
      </c>
      <c r="Y6" s="184">
        <v>156</v>
      </c>
      <c r="Z6" s="185">
        <f>IF(K6=0,"",IF(Y6=0,"",(Y6/K6)))</f>
        <v>0.033205619412516</v>
      </c>
      <c r="AA6" s="184">
        <v>4</v>
      </c>
      <c r="AB6" s="186">
        <f>IFERROR(AA6/Y6,"-")</f>
        <v>0.025641025641026</v>
      </c>
      <c r="AC6" s="187">
        <v>45000</v>
      </c>
      <c r="AD6" s="188">
        <f>IFERROR(AC6/Y6,"-")</f>
        <v>288.46153846154</v>
      </c>
      <c r="AE6" s="189">
        <v>2</v>
      </c>
      <c r="AF6" s="189"/>
      <c r="AG6" s="189">
        <v>2</v>
      </c>
      <c r="AH6" s="190">
        <v>538</v>
      </c>
      <c r="AI6" s="191">
        <f>IF(K6=0,"",IF(AH6=0,"",(AH6/K6)))</f>
        <v>0.11451681566624</v>
      </c>
      <c r="AJ6" s="190">
        <v>49</v>
      </c>
      <c r="AK6" s="192">
        <f>IFERROR(AJ6/AH6,"-")</f>
        <v>0.091078066914498</v>
      </c>
      <c r="AL6" s="193">
        <v>1354000</v>
      </c>
      <c r="AM6" s="194">
        <f>IFERROR(AL6/AH6,"-")</f>
        <v>2516.7286245353</v>
      </c>
      <c r="AN6" s="195">
        <v>24</v>
      </c>
      <c r="AO6" s="195">
        <v>8</v>
      </c>
      <c r="AP6" s="195">
        <v>17</v>
      </c>
      <c r="AQ6" s="196">
        <v>690</v>
      </c>
      <c r="AR6" s="197">
        <f>IF(K6=0,"",IF(AQ6=0,"",(AQ6/K6)))</f>
        <v>0.14687100893997</v>
      </c>
      <c r="AS6" s="196">
        <v>52</v>
      </c>
      <c r="AT6" s="198">
        <f>IFERROR(AS6/AQ6,"-")</f>
        <v>0.07536231884058</v>
      </c>
      <c r="AU6" s="199">
        <v>398000</v>
      </c>
      <c r="AV6" s="200">
        <f>IFERROR(AU6/AQ6,"-")</f>
        <v>576.8115942029</v>
      </c>
      <c r="AW6" s="201">
        <v>34</v>
      </c>
      <c r="AX6" s="201">
        <v>10</v>
      </c>
      <c r="AY6" s="201">
        <v>8</v>
      </c>
      <c r="AZ6" s="202">
        <v>1231</v>
      </c>
      <c r="BA6" s="203">
        <f>IF(K6=0,"",IF(AZ6=0,"",(AZ6/K6)))</f>
        <v>0.2620263942103</v>
      </c>
      <c r="BB6" s="202">
        <v>112</v>
      </c>
      <c r="BC6" s="204">
        <f>IFERROR(BB6/AZ6,"-")</f>
        <v>0.090982940698619</v>
      </c>
      <c r="BD6" s="205">
        <v>2050000</v>
      </c>
      <c r="BE6" s="206">
        <f>IFERROR(BD6/AZ6,"-")</f>
        <v>1665.3127538587</v>
      </c>
      <c r="BF6" s="207">
        <v>59</v>
      </c>
      <c r="BG6" s="207">
        <v>18</v>
      </c>
      <c r="BH6" s="207">
        <v>35</v>
      </c>
      <c r="BI6" s="208">
        <v>1448</v>
      </c>
      <c r="BJ6" s="209">
        <f>IF(K6=0,"",IF(BI6=0,"",(BI6/K6)))</f>
        <v>0.30821626223925</v>
      </c>
      <c r="BK6" s="210">
        <v>199</v>
      </c>
      <c r="BL6" s="211">
        <f>IFERROR(BK6/BI6,"-")</f>
        <v>0.13743093922652</v>
      </c>
      <c r="BM6" s="212">
        <v>8254120</v>
      </c>
      <c r="BN6" s="213">
        <f>IFERROR(BM6/BI6,"-")</f>
        <v>5700.3591160221</v>
      </c>
      <c r="BO6" s="214">
        <v>83</v>
      </c>
      <c r="BP6" s="214">
        <v>31</v>
      </c>
      <c r="BQ6" s="214">
        <v>85</v>
      </c>
      <c r="BR6" s="215">
        <v>535</v>
      </c>
      <c r="BS6" s="216">
        <f>IF(K6=0,"",IF(BR6=0,"",(BR6/K6)))</f>
        <v>0.11387824606215</v>
      </c>
      <c r="BT6" s="217">
        <v>102</v>
      </c>
      <c r="BU6" s="218">
        <f>IFERROR(BT6/BR6,"-")</f>
        <v>0.19065420560748</v>
      </c>
      <c r="BV6" s="219">
        <v>8236000</v>
      </c>
      <c r="BW6" s="220">
        <f>IFERROR(BV6/BR6,"-")</f>
        <v>15394.392523364</v>
      </c>
      <c r="BX6" s="221">
        <v>20</v>
      </c>
      <c r="BY6" s="221">
        <v>11</v>
      </c>
      <c r="BZ6" s="221">
        <v>71</v>
      </c>
      <c r="CA6" s="222">
        <v>100</v>
      </c>
      <c r="CB6" s="223">
        <f>IF(K6=0,"",IF(CA6=0,"",(CA6/K6)))</f>
        <v>0.021285653469562</v>
      </c>
      <c r="CC6" s="224">
        <v>17</v>
      </c>
      <c r="CD6" s="225">
        <f>IFERROR(CC6/CA6,"-")</f>
        <v>0.17</v>
      </c>
      <c r="CE6" s="226">
        <v>3161000</v>
      </c>
      <c r="CF6" s="227">
        <f>IFERROR(CE6/CA6,"-")</f>
        <v>31610</v>
      </c>
      <c r="CG6" s="228">
        <v>2</v>
      </c>
      <c r="CH6" s="228">
        <v>3</v>
      </c>
      <c r="CI6" s="228">
        <v>12</v>
      </c>
      <c r="CJ6" s="229">
        <v>535</v>
      </c>
      <c r="CK6" s="230">
        <v>23498120</v>
      </c>
      <c r="CL6" s="230">
        <v>2234000</v>
      </c>
      <c r="CM6" s="230">
        <v>11000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332</v>
      </c>
      <c r="C7" s="347" t="s">
        <v>329</v>
      </c>
      <c r="D7" s="347" t="s">
        <v>330</v>
      </c>
      <c r="E7" s="175" t="s">
        <v>333</v>
      </c>
      <c r="F7" s="175" t="s">
        <v>316</v>
      </c>
      <c r="G7" s="340">
        <v>0</v>
      </c>
      <c r="H7" s="176">
        <v>0</v>
      </c>
      <c r="I7" s="176">
        <v>0</v>
      </c>
      <c r="J7" s="176">
        <v>7</v>
      </c>
      <c r="K7" s="177">
        <v>1</v>
      </c>
      <c r="L7" s="179">
        <f>IFERROR(K7/J7,"-")</f>
        <v>0.14285714285714</v>
      </c>
      <c r="M7" s="176">
        <v>0</v>
      </c>
      <c r="N7" s="176">
        <v>0</v>
      </c>
      <c r="O7" s="179">
        <f>IFERROR(M7/(K7),"-")</f>
        <v>0</v>
      </c>
      <c r="P7" s="180">
        <f>IFERROR(G7/SUM(K7:K7),"-")</f>
        <v>0</v>
      </c>
      <c r="Q7" s="181">
        <v>1</v>
      </c>
      <c r="R7" s="179">
        <f>IF(K7=0,"-",Q7/K7)</f>
        <v>1</v>
      </c>
      <c r="S7" s="345">
        <v>3000</v>
      </c>
      <c r="T7" s="346">
        <f>IFERROR(S7/K7,"-")</f>
        <v>3000</v>
      </c>
      <c r="U7" s="346">
        <f>IFERROR(S7/Q7,"-")</f>
        <v>3000</v>
      </c>
      <c r="V7" s="340">
        <f>SUM(S7:S7)-SUM(G7:G7)</f>
        <v>3000</v>
      </c>
      <c r="W7" s="183" t="str">
        <f>SUM(S7:S7)/SUM(G7:G7)</f>
        <v>0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>
        <f>IF(K7=0,"",IF(AH7=0,"",(AH7/K7)))</f>
        <v>0</v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>
        <f>IF(K7=0,"",IF(AQ7=0,"",(AQ7/K7)))</f>
        <v>0</v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>
        <f>IF(K7=0,"",IF(AZ7=0,"",(AZ7/K7)))</f>
        <v>0</v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>
        <v>1</v>
      </c>
      <c r="BJ7" s="209">
        <f>IF(K7=0,"",IF(BI7=0,"",(BI7/K7)))</f>
        <v>1</v>
      </c>
      <c r="BK7" s="210">
        <v>1</v>
      </c>
      <c r="BL7" s="211">
        <f>IFERROR(BK7/BI7,"-")</f>
        <v>1</v>
      </c>
      <c r="BM7" s="212">
        <v>3000</v>
      </c>
      <c r="BN7" s="213">
        <f>IFERROR(BM7/BI7,"-")</f>
        <v>3000</v>
      </c>
      <c r="BO7" s="214">
        <v>1</v>
      </c>
      <c r="BP7" s="214"/>
      <c r="BQ7" s="214"/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1</v>
      </c>
      <c r="CK7" s="230">
        <v>3000</v>
      </c>
      <c r="CL7" s="230">
        <v>3000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334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1018898</v>
      </c>
      <c r="K10" s="250">
        <f>SUM(K6:K9)</f>
        <v>4699</v>
      </c>
      <c r="L10" s="252">
        <f>IFERROR(K10/J10,"-")</f>
        <v>0.0046118453466392</v>
      </c>
      <c r="M10" s="253">
        <f>SUM(M6:M9)</f>
        <v>138</v>
      </c>
      <c r="N10" s="253">
        <f>SUM(N6:N9)</f>
        <v>1704</v>
      </c>
      <c r="O10" s="252">
        <f>IFERROR(M10/K10,"-")</f>
        <v>0.029367950627793</v>
      </c>
      <c r="P10" s="254">
        <f>IFERROR(G10/K10,"-")</f>
        <v>0</v>
      </c>
      <c r="Q10" s="255">
        <f>SUM(Q6:Q9)</f>
        <v>536</v>
      </c>
      <c r="R10" s="252">
        <f>IFERROR(Q10/K10,"-")</f>
        <v>0.11406682272824</v>
      </c>
      <c r="S10" s="343">
        <f>SUM(S6:S9)</f>
        <v>23501120</v>
      </c>
      <c r="T10" s="343">
        <f>IFERROR(S10/K10,"-")</f>
        <v>5001.302404767</v>
      </c>
      <c r="U10" s="343">
        <f>IFERROR(S10/Q10,"-")</f>
        <v>43845.373134328</v>
      </c>
      <c r="V10" s="343">
        <f>S10-G10</f>
        <v>23501120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30</v>
      </c>
      <c r="B2" s="145" t="s">
        <v>31</v>
      </c>
      <c r="E2" s="147"/>
      <c r="F2" s="147"/>
      <c r="G2" s="147"/>
      <c r="H2" s="147"/>
      <c r="I2" s="147"/>
      <c r="J2" s="148"/>
      <c r="K2" s="148"/>
      <c r="L2" s="148" t="s">
        <v>32</v>
      </c>
      <c r="M2" s="148"/>
      <c r="N2" s="148"/>
      <c r="O2" s="148" t="s">
        <v>33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34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35</v>
      </c>
      <c r="CK2" s="307" t="s">
        <v>36</v>
      </c>
      <c r="CL2" s="310" t="s">
        <v>37</v>
      </c>
      <c r="CM2" s="311"/>
      <c r="CN2" s="312"/>
    </row>
    <row r="3" spans="1:94" customHeight="1" ht="14.25">
      <c r="A3" s="145" t="s">
        <v>335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39</v>
      </c>
      <c r="Z3" s="319"/>
      <c r="AA3" s="319"/>
      <c r="AB3" s="319"/>
      <c r="AC3" s="319"/>
      <c r="AD3" s="319"/>
      <c r="AE3" s="319"/>
      <c r="AF3" s="319"/>
      <c r="AG3" s="319"/>
      <c r="AH3" s="320" t="s">
        <v>40</v>
      </c>
      <c r="AI3" s="321"/>
      <c r="AJ3" s="321"/>
      <c r="AK3" s="321"/>
      <c r="AL3" s="321"/>
      <c r="AM3" s="321"/>
      <c r="AN3" s="321"/>
      <c r="AO3" s="321"/>
      <c r="AP3" s="322"/>
      <c r="AQ3" s="323" t="s">
        <v>41</v>
      </c>
      <c r="AR3" s="324"/>
      <c r="AS3" s="324"/>
      <c r="AT3" s="324"/>
      <c r="AU3" s="324"/>
      <c r="AV3" s="324"/>
      <c r="AW3" s="324"/>
      <c r="AX3" s="324"/>
      <c r="AY3" s="325"/>
      <c r="AZ3" s="326" t="s">
        <v>42</v>
      </c>
      <c r="BA3" s="327"/>
      <c r="BB3" s="327"/>
      <c r="BC3" s="327"/>
      <c r="BD3" s="327"/>
      <c r="BE3" s="327"/>
      <c r="BF3" s="327"/>
      <c r="BG3" s="327"/>
      <c r="BH3" s="328"/>
      <c r="BI3" s="313" t="s">
        <v>43</v>
      </c>
      <c r="BJ3" s="314"/>
      <c r="BK3" s="314"/>
      <c r="BL3" s="314"/>
      <c r="BM3" s="314"/>
      <c r="BN3" s="314"/>
      <c r="BO3" s="314"/>
      <c r="BP3" s="314"/>
      <c r="BQ3" s="315"/>
      <c r="BR3" s="294" t="s">
        <v>44</v>
      </c>
      <c r="BS3" s="295"/>
      <c r="BT3" s="295"/>
      <c r="BU3" s="295"/>
      <c r="BV3" s="295"/>
      <c r="BW3" s="295"/>
      <c r="BX3" s="295"/>
      <c r="BY3" s="295"/>
      <c r="BZ3" s="296"/>
      <c r="CA3" s="297" t="s">
        <v>45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46</v>
      </c>
      <c r="CM3" s="301"/>
      <c r="CN3" s="302" t="s">
        <v>47</v>
      </c>
    </row>
    <row r="4" spans="1:94">
      <c r="A4" s="151"/>
      <c r="B4" s="152" t="s">
        <v>48</v>
      </c>
      <c r="C4" s="152" t="s">
        <v>309</v>
      </c>
      <c r="D4" s="153" t="s">
        <v>52</v>
      </c>
      <c r="E4" s="152" t="s">
        <v>53</v>
      </c>
      <c r="F4" s="154" t="s">
        <v>55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56</v>
      </c>
      <c r="Z4" s="158" t="s">
        <v>57</v>
      </c>
      <c r="AA4" s="158" t="s">
        <v>58</v>
      </c>
      <c r="AB4" s="158" t="s">
        <v>17</v>
      </c>
      <c r="AC4" s="158" t="s">
        <v>59</v>
      </c>
      <c r="AD4" s="158" t="s">
        <v>60</v>
      </c>
      <c r="AE4" s="158" t="s">
        <v>61</v>
      </c>
      <c r="AF4" s="158" t="s">
        <v>62</v>
      </c>
      <c r="AG4" s="158" t="s">
        <v>63</v>
      </c>
      <c r="AH4" s="159" t="s">
        <v>56</v>
      </c>
      <c r="AI4" s="159" t="s">
        <v>57</v>
      </c>
      <c r="AJ4" s="159" t="s">
        <v>58</v>
      </c>
      <c r="AK4" s="159" t="s">
        <v>17</v>
      </c>
      <c r="AL4" s="159" t="s">
        <v>59</v>
      </c>
      <c r="AM4" s="159" t="s">
        <v>60</v>
      </c>
      <c r="AN4" s="159" t="s">
        <v>61</v>
      </c>
      <c r="AO4" s="159" t="s">
        <v>62</v>
      </c>
      <c r="AP4" s="159" t="s">
        <v>63</v>
      </c>
      <c r="AQ4" s="160" t="s">
        <v>56</v>
      </c>
      <c r="AR4" s="160" t="s">
        <v>57</v>
      </c>
      <c r="AS4" s="160" t="s">
        <v>58</v>
      </c>
      <c r="AT4" s="160" t="s">
        <v>17</v>
      </c>
      <c r="AU4" s="160" t="s">
        <v>59</v>
      </c>
      <c r="AV4" s="160" t="s">
        <v>60</v>
      </c>
      <c r="AW4" s="160" t="s">
        <v>61</v>
      </c>
      <c r="AX4" s="160" t="s">
        <v>62</v>
      </c>
      <c r="AY4" s="160" t="s">
        <v>63</v>
      </c>
      <c r="AZ4" s="161" t="s">
        <v>56</v>
      </c>
      <c r="BA4" s="161" t="s">
        <v>57</v>
      </c>
      <c r="BB4" s="161" t="s">
        <v>58</v>
      </c>
      <c r="BC4" s="161" t="s">
        <v>17</v>
      </c>
      <c r="BD4" s="161" t="s">
        <v>59</v>
      </c>
      <c r="BE4" s="161" t="s">
        <v>60</v>
      </c>
      <c r="BF4" s="161" t="s">
        <v>61</v>
      </c>
      <c r="BG4" s="161" t="s">
        <v>62</v>
      </c>
      <c r="BH4" s="161" t="s">
        <v>63</v>
      </c>
      <c r="BI4" s="162" t="s">
        <v>56</v>
      </c>
      <c r="BJ4" s="162" t="s">
        <v>57</v>
      </c>
      <c r="BK4" s="162" t="s">
        <v>58</v>
      </c>
      <c r="BL4" s="162" t="s">
        <v>17</v>
      </c>
      <c r="BM4" s="162" t="s">
        <v>59</v>
      </c>
      <c r="BN4" s="162" t="s">
        <v>60</v>
      </c>
      <c r="BO4" s="162" t="s">
        <v>61</v>
      </c>
      <c r="BP4" s="162" t="s">
        <v>62</v>
      </c>
      <c r="BQ4" s="162" t="s">
        <v>63</v>
      </c>
      <c r="BR4" s="163" t="s">
        <v>56</v>
      </c>
      <c r="BS4" s="163" t="s">
        <v>57</v>
      </c>
      <c r="BT4" s="163" t="s">
        <v>58</v>
      </c>
      <c r="BU4" s="163" t="s">
        <v>17</v>
      </c>
      <c r="BV4" s="163" t="s">
        <v>59</v>
      </c>
      <c r="BW4" s="163" t="s">
        <v>60</v>
      </c>
      <c r="BX4" s="163" t="s">
        <v>61</v>
      </c>
      <c r="BY4" s="163" t="s">
        <v>62</v>
      </c>
      <c r="BZ4" s="163" t="s">
        <v>63</v>
      </c>
      <c r="CA4" s="164" t="s">
        <v>56</v>
      </c>
      <c r="CB4" s="164" t="s">
        <v>57</v>
      </c>
      <c r="CC4" s="164" t="s">
        <v>58</v>
      </c>
      <c r="CD4" s="164" t="s">
        <v>17</v>
      </c>
      <c r="CE4" s="164" t="s">
        <v>59</v>
      </c>
      <c r="CF4" s="164" t="s">
        <v>60</v>
      </c>
      <c r="CG4" s="164" t="s">
        <v>61</v>
      </c>
      <c r="CH4" s="164" t="s">
        <v>62</v>
      </c>
      <c r="CI4" s="164" t="s">
        <v>63</v>
      </c>
      <c r="CJ4" s="306"/>
      <c r="CK4" s="309"/>
      <c r="CL4" s="165" t="s">
        <v>64</v>
      </c>
      <c r="CM4" s="165" t="s">
        <v>65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336</v>
      </c>
      <c r="C6" s="347" t="s">
        <v>337</v>
      </c>
      <c r="D6" s="347" t="s">
        <v>338</v>
      </c>
      <c r="E6" s="175" t="s">
        <v>339</v>
      </c>
      <c r="F6" s="175" t="s">
        <v>316</v>
      </c>
      <c r="G6" s="340">
        <v>0</v>
      </c>
      <c r="H6" s="176">
        <v>0</v>
      </c>
      <c r="I6" s="176">
        <v>0</v>
      </c>
      <c r="J6" s="176">
        <v>0</v>
      </c>
      <c r="K6" s="177">
        <v>5</v>
      </c>
      <c r="L6" s="179" t="str">
        <f>IFERROR(K6/J6,"-")</f>
        <v>-</v>
      </c>
      <c r="M6" s="176">
        <v>0</v>
      </c>
      <c r="N6" s="176">
        <v>3</v>
      </c>
      <c r="O6" s="179">
        <f>IFERROR(M6/(K6),"-")</f>
        <v>0</v>
      </c>
      <c r="P6" s="180">
        <f>IFERROR(G6/SUM(K6:K6),"-")</f>
        <v>0</v>
      </c>
      <c r="Q6" s="181">
        <v>1</v>
      </c>
      <c r="R6" s="179">
        <f>IF(K6=0,"-",Q6/K6)</f>
        <v>0.2</v>
      </c>
      <c r="S6" s="345">
        <v>5000</v>
      </c>
      <c r="T6" s="346">
        <f>IFERROR(S6/K6,"-")</f>
        <v>1000</v>
      </c>
      <c r="U6" s="346">
        <f>IFERROR(S6/Q6,"-")</f>
        <v>5000</v>
      </c>
      <c r="V6" s="340">
        <f>SUM(S6:S6)-SUM(G6:G6)</f>
        <v>5000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4</v>
      </c>
      <c r="AI6" s="191">
        <f>IF(K6=0,"",IF(AH6=0,"",(AH6/K6)))</f>
        <v>0.8</v>
      </c>
      <c r="AJ6" s="190">
        <v>1</v>
      </c>
      <c r="AK6" s="192">
        <f>IFERROR(AJ6/AH6,"-")</f>
        <v>0.25</v>
      </c>
      <c r="AL6" s="193">
        <v>5000</v>
      </c>
      <c r="AM6" s="194">
        <f>IFERROR(AL6/AH6,"-")</f>
        <v>1250</v>
      </c>
      <c r="AN6" s="195">
        <v>1</v>
      </c>
      <c r="AO6" s="195"/>
      <c r="AP6" s="195"/>
      <c r="AQ6" s="196"/>
      <c r="AR6" s="197">
        <f>IF(K6=0,"",IF(AQ6=0,"",(AQ6/K6)))</f>
        <v>0</v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>
        <v>1</v>
      </c>
      <c r="BA6" s="203">
        <f>IF(K6=0,"",IF(AZ6=0,"",(AZ6/K6)))</f>
        <v>0.2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1</v>
      </c>
      <c r="CK6" s="230">
        <v>5000</v>
      </c>
      <c r="CL6" s="230">
        <v>5000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340</v>
      </c>
      <c r="C7" s="347" t="s">
        <v>337</v>
      </c>
      <c r="D7" s="347" t="s">
        <v>338</v>
      </c>
      <c r="E7" s="175" t="s">
        <v>341</v>
      </c>
      <c r="F7" s="175" t="s">
        <v>316</v>
      </c>
      <c r="G7" s="340">
        <v>0</v>
      </c>
      <c r="H7" s="176">
        <v>0</v>
      </c>
      <c r="I7" s="176">
        <v>0</v>
      </c>
      <c r="J7" s="176">
        <v>0</v>
      </c>
      <c r="K7" s="177">
        <v>77</v>
      </c>
      <c r="L7" s="179" t="str">
        <f>IFERROR(K7/J7,"-")</f>
        <v>-</v>
      </c>
      <c r="M7" s="176">
        <v>0</v>
      </c>
      <c r="N7" s="176">
        <v>21</v>
      </c>
      <c r="O7" s="179">
        <f>IFERROR(M7/(K7),"-")</f>
        <v>0</v>
      </c>
      <c r="P7" s="180">
        <f>IFERROR(G7/SUM(K7:K7),"-")</f>
        <v>0</v>
      </c>
      <c r="Q7" s="181">
        <v>1</v>
      </c>
      <c r="R7" s="179">
        <f>IF(K7=0,"-",Q7/K7)</f>
        <v>0.012987012987013</v>
      </c>
      <c r="S7" s="345">
        <v>3000</v>
      </c>
      <c r="T7" s="346">
        <f>IFERROR(S7/K7,"-")</f>
        <v>38.961038961039</v>
      </c>
      <c r="U7" s="346">
        <f>IFERROR(S7/Q7,"-")</f>
        <v>3000</v>
      </c>
      <c r="V7" s="340">
        <f>SUM(S7:S7)-SUM(G7:G7)</f>
        <v>3000</v>
      </c>
      <c r="W7" s="183" t="str">
        <f>SUM(S7:S7)/SUM(G7:G7)</f>
        <v>0</v>
      </c>
      <c r="Y7" s="184">
        <v>16</v>
      </c>
      <c r="Z7" s="185">
        <f>IF(K7=0,"",IF(Y7=0,"",(Y7/K7)))</f>
        <v>0.20779220779221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15</v>
      </c>
      <c r="AI7" s="191">
        <f>IF(K7=0,"",IF(AH7=0,"",(AH7/K7)))</f>
        <v>0.19480519480519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18</v>
      </c>
      <c r="AR7" s="197">
        <f>IF(K7=0,"",IF(AQ7=0,"",(AQ7/K7)))</f>
        <v>0.23376623376623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17</v>
      </c>
      <c r="BA7" s="203">
        <f>IF(K7=0,"",IF(AZ7=0,"",(AZ7/K7)))</f>
        <v>0.22077922077922</v>
      </c>
      <c r="BB7" s="202">
        <v>1</v>
      </c>
      <c r="BC7" s="204">
        <f>IFERROR(BB7/AZ7,"-")</f>
        <v>0.058823529411765</v>
      </c>
      <c r="BD7" s="205">
        <v>3000</v>
      </c>
      <c r="BE7" s="206">
        <f>IFERROR(BD7/AZ7,"-")</f>
        <v>176.47058823529</v>
      </c>
      <c r="BF7" s="207">
        <v>1</v>
      </c>
      <c r="BG7" s="207"/>
      <c r="BH7" s="207"/>
      <c r="BI7" s="208">
        <v>9</v>
      </c>
      <c r="BJ7" s="209">
        <f>IF(K7=0,"",IF(BI7=0,"",(BI7/K7)))</f>
        <v>0.11688311688312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>
        <v>2</v>
      </c>
      <c r="CB7" s="223">
        <f>IF(K7=0,"",IF(CA7=0,"",(CA7/K7)))</f>
        <v>0.025974025974026</v>
      </c>
      <c r="CC7" s="224"/>
      <c r="CD7" s="225">
        <f>IFERROR(CC7/CA7,"-")</f>
        <v>0</v>
      </c>
      <c r="CE7" s="226"/>
      <c r="CF7" s="227">
        <f>IFERROR(CE7/CA7,"-")</f>
        <v>0</v>
      </c>
      <c r="CG7" s="228"/>
      <c r="CH7" s="228"/>
      <c r="CI7" s="228"/>
      <c r="CJ7" s="229">
        <v>1</v>
      </c>
      <c r="CK7" s="230">
        <v>3000</v>
      </c>
      <c r="CL7" s="230">
        <v>3000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342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82</v>
      </c>
      <c r="L10" s="252" t="str">
        <f>IFERROR(K10/J10,"-")</f>
        <v>-</v>
      </c>
      <c r="M10" s="253">
        <f>SUM(M6:M9)</f>
        <v>0</v>
      </c>
      <c r="N10" s="253">
        <f>SUM(N6:N9)</f>
        <v>24</v>
      </c>
      <c r="O10" s="252">
        <f>IFERROR(M10/K10,"-")</f>
        <v>0</v>
      </c>
      <c r="P10" s="254">
        <f>IFERROR(G10/K10,"-")</f>
        <v>0</v>
      </c>
      <c r="Q10" s="255">
        <f>SUM(Q6:Q9)</f>
        <v>2</v>
      </c>
      <c r="R10" s="252">
        <f>IFERROR(Q10/K10,"-")</f>
        <v>0.024390243902439</v>
      </c>
      <c r="S10" s="343">
        <f>SUM(S6:S9)</f>
        <v>8000</v>
      </c>
      <c r="T10" s="343">
        <f>IFERROR(S10/K10,"-")</f>
        <v>97.560975609756</v>
      </c>
      <c r="U10" s="343">
        <f>IFERROR(S10/Q10,"-")</f>
        <v>4000</v>
      </c>
      <c r="V10" s="343">
        <f>S10-G10</f>
        <v>8000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新聞</vt:lpstr>
      <vt:lpstr>雑誌</vt:lpstr>
      <vt:lpstr>DVD</vt:lpstr>
      <vt:lpstr>WEB純広広告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