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<sst xmlns="http://schemas.openxmlformats.org/spreadsheetml/2006/main" uniqueCount="376">
  <si>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</si>
  <si>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</si>
  <si>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</si>
  <si>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</si>
  <si>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</si>
  <si>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</si>
  <si>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</si>
  <si>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</si>
  <si>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</si>
  <si>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</si>
  <si>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</si>
  <si>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</si>
  <si>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</si>
  <si>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</si>
  <si>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</si>
  <si>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</si>
  <si>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</si>
  <si>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</si>
  <si>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</si>
  <si>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</si>
  <si>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</si>
  <si>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</si>
  <si>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</si>
  <si>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</si>
  <si>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</si>
  <si>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</si>
  <si>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</si>
  <si>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</si>
  <si>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</si>
  <si>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</si>
  <si>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</si>
  <si>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</si>
  <si>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</si>
  <si>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</si>
  <si>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</si>
  <si>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</si>
  <si>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</si>
  <si>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</si>
  <si>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</si>
  <si>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</si>
  <si>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</si>
  <si>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</si>
  <si>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</si>
  <si>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</si>
  <si>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</si>
  <si>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</si>
  <si>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</si>
  <si>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</si>
  <si>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</si>
  <si>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</si>
  <si>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</si>
  <si>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</si>
  <si>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</si>
  <si>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</si>
  <si>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</si>
  <si>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</si>
  <si>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</si>
  <si>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</si>
  <si>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</si>
  <si>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</si>
  <si>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</si>
  <si>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</si>
  <si>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</si>
  <si>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</si>
  <si>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</si>
  <si>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sms_w219</t>
  </si>
  <si>
    <t>右女３</t>
  </si>
  <si>
    <t>出会いの大御所〇〇に危機！サービス史上最大の男性不足</t>
  </si>
  <si>
    <t>i34</t>
  </si>
  <si>
    <t>スポニチ関東</t>
  </si>
  <si>
    <t>4C終面全5段</t>
  </si>
  <si>
    <t>9月07日(土)</t>
  </si>
  <si>
    <t>sms_w220</t>
  </si>
  <si>
    <t>スポニチ関西</t>
  </si>
  <si>
    <t>sms_w221</t>
  </si>
  <si>
    <t>スポニチ西部</t>
  </si>
  <si>
    <t>sms_w222</t>
  </si>
  <si>
    <t>スポニチ北海道</t>
  </si>
  <si>
    <t>smss1908</t>
  </si>
  <si>
    <t>(空電共通)</t>
  </si>
  <si>
    <t>空電</t>
  </si>
  <si>
    <t>空電(共通)</t>
  </si>
  <si>
    <t>sms_w223</t>
  </si>
  <si>
    <t>雑誌版 SPA</t>
  </si>
  <si>
    <t>求む！50歳以上の女性と</t>
  </si>
  <si>
    <t>サンスポ関東</t>
  </si>
  <si>
    <t>9月23日(月)</t>
  </si>
  <si>
    <t>smss1909</t>
  </si>
  <si>
    <t>sms_w224</t>
  </si>
  <si>
    <t>GOGO(i31)</t>
  </si>
  <si>
    <t>サンスポ関西</t>
  </si>
  <si>
    <t>全5段</t>
  </si>
  <si>
    <t>9月08日(日)</t>
  </si>
  <si>
    <t>smss1910</t>
  </si>
  <si>
    <t>sms_w225</t>
  </si>
  <si>
    <t>４コマ漫画版</t>
  </si>
  <si>
    <t>i38</t>
  </si>
  <si>
    <t>9月16日(月)</t>
  </si>
  <si>
    <t>smss1911</t>
  </si>
  <si>
    <t>sms_w226</t>
  </si>
  <si>
    <t>6段タイアップ</t>
  </si>
  <si>
    <t>9月11日(水)</t>
  </si>
  <si>
    <t>smss1912</t>
  </si>
  <si>
    <t>sms_w227</t>
  </si>
  <si>
    <t>ニッカン関西</t>
  </si>
  <si>
    <t>4C全面</t>
  </si>
  <si>
    <t>smss1913</t>
  </si>
  <si>
    <t>sms_w228</t>
  </si>
  <si>
    <t>記事風版</t>
  </si>
  <si>
    <t>4C煙突</t>
  </si>
  <si>
    <t>9月28日(土)</t>
  </si>
  <si>
    <t>smss1914</t>
  </si>
  <si>
    <t>sms_w229</t>
  </si>
  <si>
    <t>(新txt)求む！50歳以上の女性と</t>
  </si>
  <si>
    <t>デイリースポーツ関西</t>
  </si>
  <si>
    <t>全5段・半5段段つかみ１0段保証</t>
  </si>
  <si>
    <t>9/1～</t>
  </si>
  <si>
    <t>sms_w230</t>
  </si>
  <si>
    <t>sms_w231</t>
  </si>
  <si>
    <t>献身交際。キュートな四十路妻。</t>
  </si>
  <si>
    <t>sms_w232</t>
  </si>
  <si>
    <t>５分で出会って</t>
  </si>
  <si>
    <t>sms_w233</t>
  </si>
  <si>
    <t>黒：C版</t>
  </si>
  <si>
    <t>お相手するの好きなの。ヤリすぎねえさんの日常</t>
  </si>
  <si>
    <t>smss1915</t>
  </si>
  <si>
    <t>sms_w234</t>
  </si>
  <si>
    <t>①(新txt)求む！５０歳以上の女性と…</t>
  </si>
  <si>
    <t>スポーツ報知西部 5回以上</t>
  </si>
  <si>
    <t>4C終面雑報</t>
  </si>
  <si>
    <t>sms_w235</t>
  </si>
  <si>
    <t>②学生いません！ギャルもいません！熟女！熟女！熟女！熟女！</t>
  </si>
  <si>
    <t>sms_w236</t>
  </si>
  <si>
    <t>③久々にすごく興奮した</t>
  </si>
  <si>
    <t>smss1916</t>
  </si>
  <si>
    <t>sms_w237</t>
  </si>
  <si>
    <t>スポーツ報知関東</t>
  </si>
  <si>
    <t>全5段つかみ4回</t>
  </si>
  <si>
    <t>9月02日(月)</t>
  </si>
  <si>
    <t>sms_w238</t>
  </si>
  <si>
    <t>9月10日(火)</t>
  </si>
  <si>
    <t>sms_w239</t>
  </si>
  <si>
    <t>9月20日(金)</t>
  </si>
  <si>
    <t>sms_w240</t>
  </si>
  <si>
    <t>(新txt)５分で出会って</t>
  </si>
  <si>
    <t>smss1917</t>
  </si>
  <si>
    <t>sms_w241</t>
  </si>
  <si>
    <t>①求む！５０歳以上の女性と…</t>
  </si>
  <si>
    <t>半2段・半3段つかみそれぞれ10段保証</t>
  </si>
  <si>
    <t>1～10日</t>
  </si>
  <si>
    <t>sms_w242</t>
  </si>
  <si>
    <t>11～20日</t>
  </si>
  <si>
    <t>sms_w243</t>
  </si>
  <si>
    <t>21～31日</t>
  </si>
  <si>
    <t>smss1918</t>
  </si>
  <si>
    <t>sms_w244</t>
  </si>
  <si>
    <t>sms_w245</t>
  </si>
  <si>
    <t>sms_w246</t>
  </si>
  <si>
    <t>smss1919</t>
  </si>
  <si>
    <t>sms_w247</t>
  </si>
  <si>
    <t>黒：右女３</t>
  </si>
  <si>
    <t>ニッカン西部</t>
  </si>
  <si>
    <t>半2段つかみ20段保証</t>
  </si>
  <si>
    <t>sms_w248</t>
  </si>
  <si>
    <t>sms_w249</t>
  </si>
  <si>
    <t>smss1920</t>
  </si>
  <si>
    <t>sms_w250</t>
  </si>
  <si>
    <t>smss1921</t>
  </si>
  <si>
    <t>sms_w251</t>
  </si>
  <si>
    <t>9月15日(日)</t>
  </si>
  <si>
    <t>smss1922</t>
  </si>
  <si>
    <t>sms_w252</t>
  </si>
  <si>
    <t>9月06日(金)</t>
  </si>
  <si>
    <t>smss1923</t>
  </si>
  <si>
    <t>sms_w253</t>
  </si>
  <si>
    <t>smss1924</t>
  </si>
  <si>
    <t>sms_w254</t>
  </si>
  <si>
    <t>smss1925</t>
  </si>
  <si>
    <t>sms_w255</t>
  </si>
  <si>
    <t>smss1926</t>
  </si>
  <si>
    <t>sms_w256</t>
  </si>
  <si>
    <t>smss1927</t>
  </si>
  <si>
    <t>sms_w257</t>
  </si>
  <si>
    <t>九スポ</t>
  </si>
  <si>
    <t>9月01日(日)</t>
  </si>
  <si>
    <t>smss1928</t>
  </si>
  <si>
    <t>sms_w258</t>
  </si>
  <si>
    <t>9月21日(土)</t>
  </si>
  <si>
    <t>smss1929</t>
  </si>
  <si>
    <t>sms_w259</t>
  </si>
  <si>
    <t>スポーツ報知関東 1回目</t>
  </si>
  <si>
    <t>smss1930</t>
  </si>
  <si>
    <t>sms_w260</t>
  </si>
  <si>
    <t>スポーツ報知関東 2回目</t>
  </si>
  <si>
    <t>9月13日(金)</t>
  </si>
  <si>
    <t>smss1931</t>
  </si>
  <si>
    <t>sms_w261</t>
  </si>
  <si>
    <t>スポーツ報知関西</t>
  </si>
  <si>
    <t>smss1932</t>
  </si>
  <si>
    <t>sms_w262</t>
  </si>
  <si>
    <t>4C半5段</t>
  </si>
  <si>
    <t>smss1933</t>
  </si>
  <si>
    <t>sms_w263</t>
  </si>
  <si>
    <t>9月29日(日)</t>
  </si>
  <si>
    <t>smss1934</t>
  </si>
  <si>
    <t>sms_w264</t>
  </si>
  <si>
    <t>記事枠</t>
  </si>
  <si>
    <t>smss1935</t>
  </si>
  <si>
    <t>新聞 TOTAL</t>
  </si>
  <si>
    <t>●雑誌 広告</t>
  </si>
  <si>
    <t>sms_w215</t>
  </si>
  <si>
    <t>芸文社</t>
  </si>
  <si>
    <t>新50代</t>
  </si>
  <si>
    <t>カミオン</t>
  </si>
  <si>
    <t>4C1P</t>
  </si>
  <si>
    <t>8月30日(金)</t>
  </si>
  <si>
    <t>smss1904</t>
  </si>
  <si>
    <t>sms_w216</t>
  </si>
  <si>
    <t>ぶんか社</t>
  </si>
  <si>
    <t>EXMAX</t>
  </si>
  <si>
    <t>表4</t>
  </si>
  <si>
    <t>9月26日(木)</t>
  </si>
  <si>
    <t>smss1905</t>
  </si>
  <si>
    <t>sms_w217</t>
  </si>
  <si>
    <t>扶桑社</t>
  </si>
  <si>
    <t>求む50歳以上の女性と恋愛・結婚したい男性</t>
  </si>
  <si>
    <t>Tvnavi</t>
  </si>
  <si>
    <t>(月間Tvnavi)①</t>
  </si>
  <si>
    <t>9月24日(火)</t>
  </si>
  <si>
    <t>smss1906</t>
  </si>
  <si>
    <t>sms_w218</t>
  </si>
  <si>
    <t>女性からご飯に誘われる。</t>
  </si>
  <si>
    <t>smss1907</t>
  </si>
  <si>
    <t>smss1888</t>
  </si>
  <si>
    <t>いろいろ</t>
  </si>
  <si>
    <t>企画枠ラーメン信夫</t>
  </si>
  <si>
    <t>実話カタログ企画</t>
  </si>
  <si>
    <t>企画枠</t>
  </si>
  <si>
    <t>sms_a921</t>
  </si>
  <si>
    <t>大洋図書</t>
  </si>
  <si>
    <t>5P_着エロ画像メイン(加藤あやの)</t>
  </si>
  <si>
    <t>昭和の不思議101</t>
  </si>
  <si>
    <t>1C5P</t>
  </si>
  <si>
    <t>smss1889</t>
  </si>
  <si>
    <t>sms_a922</t>
  </si>
  <si>
    <t>コアマガジン</t>
  </si>
  <si>
    <t>実話BUNKA超タブー</t>
  </si>
  <si>
    <t>smss1890</t>
  </si>
  <si>
    <t>sms_a923</t>
  </si>
  <si>
    <t>実話ナックルズGOLD</t>
  </si>
  <si>
    <t>9月09日(月)</t>
  </si>
  <si>
    <t>smss1891</t>
  </si>
  <si>
    <t>sms_a924</t>
  </si>
  <si>
    <t>マイウェイ出版</t>
  </si>
  <si>
    <t>2P_素敵なヤリ活(アイ)</t>
  </si>
  <si>
    <t>お宝タブー キャノンボール</t>
  </si>
  <si>
    <t>4C2P</t>
  </si>
  <si>
    <t>smss1892</t>
  </si>
  <si>
    <t>sms_a925</t>
  </si>
  <si>
    <t>実話BUNKAタブー</t>
  </si>
  <si>
    <t>9月14日(土)</t>
  </si>
  <si>
    <t>smss1893</t>
  </si>
  <si>
    <t>sms_a926</t>
  </si>
  <si>
    <t>1P記事_求む！中高年男性版_アイ</t>
  </si>
  <si>
    <t>実話ナックルズSPECIAL2019</t>
  </si>
  <si>
    <t>表2　4C1P</t>
  </si>
  <si>
    <t>9月17日(火)</t>
  </si>
  <si>
    <t>smss1894</t>
  </si>
  <si>
    <t>sms_a927</t>
  </si>
  <si>
    <t>メディアソフト</t>
  </si>
  <si>
    <t>2P_対談風原稿_アイ</t>
  </si>
  <si>
    <t>ありえない芸能アイドル封印黒歴史スッパ抜き</t>
  </si>
  <si>
    <t>smss1895</t>
  </si>
  <si>
    <t>sms_a928</t>
  </si>
  <si>
    <t>三和出版</t>
  </si>
  <si>
    <t>限界ギリギリ羞恥　極</t>
  </si>
  <si>
    <t>smss1896</t>
  </si>
  <si>
    <t>sms_a929</t>
  </si>
  <si>
    <t>日本ジャーナル出版</t>
  </si>
  <si>
    <t>週刊実話増刊「実話ザ・タブー」</t>
  </si>
  <si>
    <t>9月25日(水)</t>
  </si>
  <si>
    <t>smss1897</t>
  </si>
  <si>
    <t>sms_a930</t>
  </si>
  <si>
    <t>ダイアプレス</t>
  </si>
  <si>
    <t>実録JOKER</t>
  </si>
  <si>
    <t>9月27日(金)</t>
  </si>
  <si>
    <t>smss1898</t>
  </si>
  <si>
    <t>sms_a931</t>
  </si>
  <si>
    <t>1P記事_求む！中高年男性版（OL風）_アイ</t>
  </si>
  <si>
    <t>写真実話</t>
  </si>
  <si>
    <t>表4　4C1P</t>
  </si>
  <si>
    <t>smss1899</t>
  </si>
  <si>
    <t>sms_a932</t>
  </si>
  <si>
    <t>一水社</t>
  </si>
  <si>
    <t>EX芸能モンスター</t>
  </si>
  <si>
    <t>smss1900</t>
  </si>
  <si>
    <t>sms_a933</t>
  </si>
  <si>
    <t>封印お宝ふわふわ爆乳揉みまくりSP</t>
  </si>
  <si>
    <t>smss1901</t>
  </si>
  <si>
    <t>sms_a934</t>
  </si>
  <si>
    <t>究極美女プレステージSP</t>
  </si>
  <si>
    <t>smss1902</t>
  </si>
  <si>
    <t>sms_a935</t>
  </si>
  <si>
    <t>楽楽出版</t>
  </si>
  <si>
    <t>美女アスリートEXPRESS!</t>
  </si>
  <si>
    <t>9月30日(月)</t>
  </si>
  <si>
    <t>smss1903</t>
  </si>
  <si>
    <t>雑誌 TOTAL</t>
  </si>
  <si>
    <t>●DVD 広告</t>
  </si>
  <si>
    <t>sms_a914</t>
  </si>
  <si>
    <t>DVD漫画まさお</t>
  </si>
  <si>
    <t>A4判、書店売、1620円、4c16P</t>
  </si>
  <si>
    <t>mv20i</t>
  </si>
  <si>
    <t>DVD GOLD9時間</t>
  </si>
  <si>
    <t>DVD貼付け面4C1/2P</t>
  </si>
  <si>
    <t>smss1880</t>
  </si>
  <si>
    <t>sms_a916</t>
  </si>
  <si>
    <t>DVD4コマ</t>
  </si>
  <si>
    <t>EXCITING MAX!Special</t>
  </si>
  <si>
    <t>DVD袋裏1C+DVDコンテンツ枠</t>
  </si>
  <si>
    <t>smss1883</t>
  </si>
  <si>
    <t>sms_a917</t>
  </si>
  <si>
    <t>インフォメディア</t>
  </si>
  <si>
    <t>B5判、書店売、1250円、4c32P、2万部</t>
  </si>
  <si>
    <t>五十路六十路 完熟奥さまの中出しファック!</t>
  </si>
  <si>
    <t>DVD袋裏1C+コンテンツ枠</t>
  </si>
  <si>
    <t>smss1884</t>
  </si>
  <si>
    <t>sms_a918</t>
  </si>
  <si>
    <t>A4判、書店売、1620円、4c32P</t>
  </si>
  <si>
    <t>中出しEveryday地下DVD9時間</t>
  </si>
  <si>
    <t>smss1885</t>
  </si>
  <si>
    <t>sms_a920</t>
  </si>
  <si>
    <t>メディアックス</t>
  </si>
  <si>
    <t>しろうと美人妻中出し新作地下DVD9時間不倫が病み付きになったわ</t>
  </si>
  <si>
    <t>smss1887</t>
  </si>
  <si>
    <t>sms_a919</t>
  </si>
  <si>
    <t>A4判、書店売、1188円、4c52P</t>
  </si>
  <si>
    <t>性春の坂道</t>
  </si>
  <si>
    <t>DVD袋表4C</t>
  </si>
  <si>
    <t>smss1886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</si>
  <si>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</si>
  <si>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</si>
  <si>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</si>
  <si>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</si>
  <si>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</si>
  <si>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</si>
  <si>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</si>
  <si>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</si>
  <si>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</si>
  <si>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9/1～9/30</t>
  </si>
  <si>
    <t>dsn291</t>
  </si>
  <si>
    <t>MB</t>
  </si>
  <si>
    <t>ドコモ公式SEO</t>
  </si>
  <si>
    <t>frk005</t>
  </si>
  <si>
    <t>frk007</t>
  </si>
  <si>
    <t>KY-LINE＠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</si>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</sst>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74</v>
      </c>
      <c r="D6" s="330">
        <v>7284000</v>
      </c>
      <c r="E6" s="79">
        <v>0</v>
      </c>
      <c r="F6" s="79">
        <v>0</v>
      </c>
      <c r="G6" s="79">
        <v>2771</v>
      </c>
      <c r="H6" s="89">
        <v>379</v>
      </c>
      <c r="I6" s="90">
        <v>2</v>
      </c>
      <c r="J6" s="143">
        <f>H6+I6</f>
        <v>381</v>
      </c>
      <c r="K6" s="80">
        <f>IFERROR(J6/G6,"-")</f>
        <v>0.13749548899314</v>
      </c>
      <c r="L6" s="79">
        <v>42</v>
      </c>
      <c r="M6" s="79">
        <v>90</v>
      </c>
      <c r="N6" s="80">
        <f>IFERROR(L6/J6,"-")</f>
        <v>0.11023622047244</v>
      </c>
      <c r="O6" s="81">
        <f>IFERROR(D6/J6,"-")</f>
        <v>19118.11023622</v>
      </c>
      <c r="P6" s="82">
        <v>94</v>
      </c>
      <c r="Q6" s="80">
        <f>IFERROR(P6/J6,"-")</f>
        <v>0.24671916010499</v>
      </c>
      <c r="R6" s="335">
        <v>11727000</v>
      </c>
      <c r="S6" s="336">
        <f>IFERROR(R6/J6,"-")</f>
        <v>30779.527559055</v>
      </c>
      <c r="T6" s="336">
        <f>IFERROR(R6/P6,"-")</f>
        <v>124755.31914894</v>
      </c>
      <c r="U6" s="330">
        <f>IFERROR(R6-D6,"-")</f>
        <v>4443000</v>
      </c>
      <c r="V6" s="83">
        <f>R6/D6</f>
        <v>1.6099670510708</v>
      </c>
      <c r="W6" s="77"/>
      <c r="X6" s="142"/>
    </row>
    <row r="7" spans="1:24">
      <c r="A7" s="78"/>
      <c r="B7" s="84" t="s">
        <v>24</v>
      </c>
      <c r="C7" s="84">
        <v>39</v>
      </c>
      <c r="D7" s="330">
        <v>1870800</v>
      </c>
      <c r="E7" s="79">
        <v>0</v>
      </c>
      <c r="F7" s="79">
        <v>0</v>
      </c>
      <c r="G7" s="79">
        <v>1341</v>
      </c>
      <c r="H7" s="89">
        <v>253</v>
      </c>
      <c r="I7" s="90">
        <v>0</v>
      </c>
      <c r="J7" s="143">
        <f>H7+I7</f>
        <v>253</v>
      </c>
      <c r="K7" s="80">
        <f>IFERROR(J7/G7,"-")</f>
        <v>0.18866517524236</v>
      </c>
      <c r="L7" s="79">
        <v>31</v>
      </c>
      <c r="M7" s="79">
        <v>62</v>
      </c>
      <c r="N7" s="80">
        <f>IFERROR(L7/J7,"-")</f>
        <v>0.12252964426877</v>
      </c>
      <c r="O7" s="81">
        <f>IFERROR(D7/J7,"-")</f>
        <v>7394.4664031621</v>
      </c>
      <c r="P7" s="82">
        <v>44</v>
      </c>
      <c r="Q7" s="80">
        <f>IFERROR(P7/J7,"-")</f>
        <v>0.17391304347826</v>
      </c>
      <c r="R7" s="335">
        <v>2861500</v>
      </c>
      <c r="S7" s="336">
        <f>IFERROR(R7/J7,"-")</f>
        <v>11310.276679842</v>
      </c>
      <c r="T7" s="336">
        <f>IFERROR(R7/P7,"-")</f>
        <v>65034.090909091</v>
      </c>
      <c r="U7" s="330">
        <f>IFERROR(R7-D7,"-")</f>
        <v>990700</v>
      </c>
      <c r="V7" s="83">
        <f>R7/D7</f>
        <v>1.529559546718</v>
      </c>
      <c r="W7" s="77"/>
      <c r="X7" s="142"/>
    </row>
    <row r="8" spans="1:24">
      <c r="A8" s="78"/>
      <c r="B8" s="84" t="s">
        <v>25</v>
      </c>
      <c r="C8" s="84">
        <v>12</v>
      </c>
      <c r="D8" s="330">
        <v>612000</v>
      </c>
      <c r="E8" s="79">
        <v>0</v>
      </c>
      <c r="F8" s="79">
        <v>0</v>
      </c>
      <c r="G8" s="79">
        <v>895</v>
      </c>
      <c r="H8" s="89">
        <v>281</v>
      </c>
      <c r="I8" s="90">
        <v>1</v>
      </c>
      <c r="J8" s="143">
        <f>H8+I8</f>
        <v>282</v>
      </c>
      <c r="K8" s="80">
        <f>IFERROR(J8/G8,"-")</f>
        <v>0.31508379888268</v>
      </c>
      <c r="L8" s="79">
        <v>3</v>
      </c>
      <c r="M8" s="79">
        <v>52</v>
      </c>
      <c r="N8" s="80">
        <f>IFERROR(L8/J8,"-")</f>
        <v>0.01063829787234</v>
      </c>
      <c r="O8" s="81">
        <f>IFERROR(D8/J8,"-")</f>
        <v>2170.2127659574</v>
      </c>
      <c r="P8" s="82">
        <v>8</v>
      </c>
      <c r="Q8" s="80">
        <f>IFERROR(P8/J8,"-")</f>
        <v>0.028368794326241</v>
      </c>
      <c r="R8" s="335">
        <v>2242500</v>
      </c>
      <c r="S8" s="336">
        <f>IFERROR(R8/J8,"-")</f>
        <v>7952.1276595745</v>
      </c>
      <c r="T8" s="336">
        <f>IFERROR(R8/P8,"-")</f>
        <v>280312.5</v>
      </c>
      <c r="U8" s="330">
        <f>IFERROR(R8-D8,"-")</f>
        <v>1630500</v>
      </c>
      <c r="V8" s="83">
        <f>R8/D8</f>
        <v>3.6642156862745</v>
      </c>
      <c r="W8" s="77"/>
      <c r="X8" s="142"/>
    </row>
    <row r="9" spans="1:24">
      <c r="A9" s="78"/>
      <c r="B9" s="84" t="s">
        <v>26</v>
      </c>
      <c r="C9" s="84">
        <v>5</v>
      </c>
      <c r="D9" s="330">
        <v>95200</v>
      </c>
      <c r="E9" s="79">
        <v>0</v>
      </c>
      <c r="F9" s="79">
        <v>0</v>
      </c>
      <c r="G9" s="79">
        <v>1633</v>
      </c>
      <c r="H9" s="89">
        <v>58</v>
      </c>
      <c r="I9" s="90">
        <v>7</v>
      </c>
      <c r="J9" s="143">
        <f>H9+I9</f>
        <v>65</v>
      </c>
      <c r="K9" s="80">
        <f>IFERROR(J9/G9,"-")</f>
        <v>0.039804041641151</v>
      </c>
      <c r="L9" s="79">
        <v>1</v>
      </c>
      <c r="M9" s="79">
        <v>26</v>
      </c>
      <c r="N9" s="80">
        <f>IFERROR(L9/J9,"-")</f>
        <v>0.015384615384615</v>
      </c>
      <c r="O9" s="81">
        <f>IFERROR(D9/J9,"-")</f>
        <v>1464.6153846154</v>
      </c>
      <c r="P9" s="82">
        <v>11</v>
      </c>
      <c r="Q9" s="80">
        <f>IFERROR(P9/J9,"-")</f>
        <v>0.16923076923077</v>
      </c>
      <c r="R9" s="335">
        <v>126000</v>
      </c>
      <c r="S9" s="336">
        <f>IFERROR(R9/J9,"-")</f>
        <v>1938.4615384615</v>
      </c>
      <c r="T9" s="336">
        <f>IFERROR(R9/P9,"-")</f>
        <v>11454.545454545</v>
      </c>
      <c r="U9" s="330">
        <f>IFERROR(R9-D9,"-")</f>
        <v>30800</v>
      </c>
      <c r="V9" s="83">
        <f>R9/D9</f>
        <v>1.3235294117647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905498</v>
      </c>
      <c r="H10" s="89">
        <v>5575</v>
      </c>
      <c r="I10" s="90">
        <v>133</v>
      </c>
      <c r="J10" s="143">
        <f>H10+I10</f>
        <v>5708</v>
      </c>
      <c r="K10" s="80">
        <f>IFERROR(J10/G10,"-")</f>
        <v>0.0063037135366395</v>
      </c>
      <c r="L10" s="79">
        <v>163</v>
      </c>
      <c r="M10" s="79">
        <v>1946</v>
      </c>
      <c r="N10" s="80">
        <f>IFERROR(L10/J10,"-")</f>
        <v>0.028556412053259</v>
      </c>
      <c r="O10" s="81">
        <f>IFERROR(D10/J10,"-")</f>
        <v>0</v>
      </c>
      <c r="P10" s="82">
        <v>671</v>
      </c>
      <c r="Q10" s="80">
        <f>IFERROR(P10/J10,"-")</f>
        <v>0.11755430974071</v>
      </c>
      <c r="R10" s="335">
        <v>41159648</v>
      </c>
      <c r="S10" s="336">
        <f>IFERROR(R10/J10,"-")</f>
        <v>7210.8703573931</v>
      </c>
      <c r="T10" s="336">
        <f>IFERROR(R10/P10,"-")</f>
        <v>61340.757078987</v>
      </c>
      <c r="U10" s="330">
        <f>IFERROR(R10-D10,"-")</f>
        <v>41159648</v>
      </c>
      <c r="V10" s="83" t="str">
        <f>R10/D10</f>
        <v>0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91</v>
      </c>
      <c r="I11" s="90">
        <v>9</v>
      </c>
      <c r="J11" s="143">
        <f>H11+I11</f>
        <v>100</v>
      </c>
      <c r="K11" s="80" t="str">
        <f>IFERROR(J11/G11,"-")</f>
        <v>-</v>
      </c>
      <c r="L11" s="79">
        <v>1</v>
      </c>
      <c r="M11" s="79">
        <v>32</v>
      </c>
      <c r="N11" s="80">
        <f>IFERROR(L11/J11,"-")</f>
        <v>0.01</v>
      </c>
      <c r="O11" s="81">
        <f>IFERROR(D11/J11,"-")</f>
        <v>0</v>
      </c>
      <c r="P11" s="82">
        <v>5</v>
      </c>
      <c r="Q11" s="80">
        <f>IFERROR(P11/J11,"-")</f>
        <v>0.05</v>
      </c>
      <c r="R11" s="335">
        <v>99800</v>
      </c>
      <c r="S11" s="336">
        <f>IFERROR(R11/J11,"-")</f>
        <v>998</v>
      </c>
      <c r="T11" s="336">
        <f>IFERROR(R11/P11,"-")</f>
        <v>19960</v>
      </c>
      <c r="U11" s="330">
        <f>IFERROR(R11-D11,"-")</f>
        <v>99800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9862000</v>
      </c>
      <c r="E14" s="41">
        <f>SUM(E6:E12)</f>
        <v>0</v>
      </c>
      <c r="F14" s="41">
        <f>SUM(F6:F12)</f>
        <v>0</v>
      </c>
      <c r="G14" s="41">
        <f>SUM(G6:G12)</f>
        <v>912138</v>
      </c>
      <c r="H14" s="41">
        <f>SUM(H6:H12)</f>
        <v>6637</v>
      </c>
      <c r="I14" s="41">
        <f>SUM(I6:I12)</f>
        <v>152</v>
      </c>
      <c r="J14" s="41">
        <f>SUM(J6:J12)</f>
        <v>6789</v>
      </c>
      <c r="K14" s="42">
        <f>IFERROR(J14/G14,"-")</f>
        <v>0.0074429527111029</v>
      </c>
      <c r="L14" s="76">
        <f>SUM(L6:L12)</f>
        <v>241</v>
      </c>
      <c r="M14" s="76">
        <f>SUM(M6:M12)</f>
        <v>2208</v>
      </c>
      <c r="N14" s="42">
        <f>IFERROR(L14/J14,"-")</f>
        <v>0.035498600677567</v>
      </c>
      <c r="O14" s="43">
        <f>IFERROR(D14/J14,"-")</f>
        <v>1452.6439829135</v>
      </c>
      <c r="P14" s="44">
        <f>SUM(P6:P12)</f>
        <v>833</v>
      </c>
      <c r="Q14" s="42">
        <f>IFERROR(P14/J14,"-")</f>
        <v>0.12269848283989</v>
      </c>
      <c r="R14" s="333">
        <f>SUM(R6:R12)</f>
        <v>58216448</v>
      </c>
      <c r="S14" s="333">
        <f>IFERROR(R14/J14,"-")</f>
        <v>8575.1138606569</v>
      </c>
      <c r="T14" s="333">
        <f>IFERROR(P14/P14,"-")</f>
        <v>1</v>
      </c>
      <c r="U14" s="333">
        <f>SUM(U6:U12)</f>
        <v>48354448</v>
      </c>
      <c r="V14" s="45">
        <f>IFERROR(R14/D14,"-")</f>
        <v>5.9031076860677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0.99404761904762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82</v>
      </c>
      <c r="N6" s="89">
        <v>11</v>
      </c>
      <c r="O6" s="90">
        <v>0</v>
      </c>
      <c r="P6" s="91">
        <f>N6+O6</f>
        <v>11</v>
      </c>
      <c r="Q6" s="80">
        <f>IFERROR(P6/M6,"-")</f>
        <v>0.13414634146341</v>
      </c>
      <c r="R6" s="79">
        <v>0</v>
      </c>
      <c r="S6" s="79">
        <v>4</v>
      </c>
      <c r="T6" s="80">
        <f>IFERROR(R6/(P6),"-")</f>
        <v>0</v>
      </c>
      <c r="U6" s="336">
        <f>IFERROR(J6/SUM(N6:O10),"-")</f>
        <v>17500</v>
      </c>
      <c r="V6" s="82">
        <v>1</v>
      </c>
      <c r="W6" s="80">
        <f>IF(P6=0,"-",V6/P6)</f>
        <v>0.090909090909091</v>
      </c>
      <c r="X6" s="335">
        <v>10000</v>
      </c>
      <c r="Y6" s="336">
        <f>IFERROR(X6/P6,"-")</f>
        <v>909.09090909091</v>
      </c>
      <c r="Z6" s="336">
        <f>IFERROR(X6/V6,"-")</f>
        <v>10000</v>
      </c>
      <c r="AA6" s="330">
        <f>SUM(X6:X10)-SUM(J6:J10)</f>
        <v>-5000</v>
      </c>
      <c r="AB6" s="83">
        <f>SUM(X6:X10)/SUM(J6:J10)</f>
        <v>0.99404761904762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0.27272727272727</v>
      </c>
      <c r="BP6" s="119">
        <v>1</v>
      </c>
      <c r="BQ6" s="120">
        <f>IFERROR(BP6/BN6,"-")</f>
        <v>0.33333333333333</v>
      </c>
      <c r="BR6" s="121">
        <v>10000</v>
      </c>
      <c r="BS6" s="122">
        <f>IFERROR(BR6/BN6,"-")</f>
        <v>3333.3333333333</v>
      </c>
      <c r="BT6" s="123"/>
      <c r="BU6" s="123">
        <v>1</v>
      </c>
      <c r="BV6" s="123"/>
      <c r="BW6" s="124">
        <v>3</v>
      </c>
      <c r="BX6" s="125">
        <f>IF(P6=0,"",IF(BW6=0,"",(BW6/P6)))</f>
        <v>0.27272727272727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104</v>
      </c>
      <c r="N7" s="89">
        <v>8</v>
      </c>
      <c r="O7" s="90">
        <v>0</v>
      </c>
      <c r="P7" s="91">
        <f>N7+O7</f>
        <v>8</v>
      </c>
      <c r="Q7" s="80">
        <f>IFERROR(P7/M7,"-")</f>
        <v>0.076923076923077</v>
      </c>
      <c r="R7" s="79">
        <v>0</v>
      </c>
      <c r="S7" s="79">
        <v>3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38</v>
      </c>
      <c r="N8" s="89">
        <v>5</v>
      </c>
      <c r="O8" s="90">
        <v>0</v>
      </c>
      <c r="P8" s="91">
        <f>N8+O8</f>
        <v>5</v>
      </c>
      <c r="Q8" s="80">
        <f>IFERROR(P8/M8,"-")</f>
        <v>0.13157894736842</v>
      </c>
      <c r="R8" s="79">
        <v>0</v>
      </c>
      <c r="S8" s="79">
        <v>1</v>
      </c>
      <c r="T8" s="80">
        <f>IFERROR(R8/(P8),"-")</f>
        <v>0</v>
      </c>
      <c r="U8" s="336"/>
      <c r="V8" s="82">
        <v>1</v>
      </c>
      <c r="W8" s="80">
        <f>IF(P8=0,"-",V8/P8)</f>
        <v>0.2</v>
      </c>
      <c r="X8" s="335">
        <v>39000</v>
      </c>
      <c r="Y8" s="336">
        <f>IFERROR(X8/P8,"-")</f>
        <v>7800</v>
      </c>
      <c r="Z8" s="336">
        <f>IFERROR(X8/V8,"-")</f>
        <v>39000</v>
      </c>
      <c r="AA8" s="330"/>
      <c r="AB8" s="83"/>
      <c r="AC8" s="77"/>
      <c r="AD8" s="92">
        <v>1</v>
      </c>
      <c r="AE8" s="93">
        <f>IF(P8=0,"",IF(AD8=0,"",(AD8/P8)))</f>
        <v>0.2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>
        <v>1</v>
      </c>
      <c r="BQ8" s="120">
        <f>IFERROR(BP8/BN8,"-")</f>
        <v>0.5</v>
      </c>
      <c r="BR8" s="121">
        <v>39000</v>
      </c>
      <c r="BS8" s="122">
        <f>IFERROR(BR8/BN8,"-")</f>
        <v>19500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39000</v>
      </c>
      <c r="CQ8" s="139">
        <v>39000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25</v>
      </c>
      <c r="N9" s="89">
        <v>3</v>
      </c>
      <c r="O9" s="90">
        <v>0</v>
      </c>
      <c r="P9" s="91">
        <f>N9+O9</f>
        <v>3</v>
      </c>
      <c r="Q9" s="80">
        <f>IFERROR(P9/M9,"-")</f>
        <v>0.12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101</v>
      </c>
      <c r="N10" s="89">
        <v>20</v>
      </c>
      <c r="O10" s="90">
        <v>1</v>
      </c>
      <c r="P10" s="91">
        <f>N10+O10</f>
        <v>21</v>
      </c>
      <c r="Q10" s="80">
        <f>IFERROR(P10/M10,"-")</f>
        <v>0.20792079207921</v>
      </c>
      <c r="R10" s="79">
        <v>3</v>
      </c>
      <c r="S10" s="79">
        <v>5</v>
      </c>
      <c r="T10" s="80">
        <f>IFERROR(R10/(P10),"-")</f>
        <v>0.14285714285714</v>
      </c>
      <c r="U10" s="336"/>
      <c r="V10" s="82">
        <v>8</v>
      </c>
      <c r="W10" s="80">
        <f>IF(P10=0,"-",V10/P10)</f>
        <v>0.38095238095238</v>
      </c>
      <c r="X10" s="335">
        <v>786000</v>
      </c>
      <c r="Y10" s="336">
        <f>IFERROR(X10/P10,"-")</f>
        <v>37428.571428571</v>
      </c>
      <c r="Z10" s="336">
        <f>IFERROR(X10/V10,"-")</f>
        <v>98250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0.095238095238095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0.047619047619048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0.047619047619048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0.38095238095238</v>
      </c>
      <c r="BP10" s="119">
        <v>3</v>
      </c>
      <c r="BQ10" s="120">
        <f>IFERROR(BP10/BN10,"-")</f>
        <v>0.375</v>
      </c>
      <c r="BR10" s="121">
        <v>289000</v>
      </c>
      <c r="BS10" s="122">
        <f>IFERROR(BR10/BN10,"-")</f>
        <v>36125</v>
      </c>
      <c r="BT10" s="123">
        <v>1</v>
      </c>
      <c r="BU10" s="123"/>
      <c r="BV10" s="123">
        <v>2</v>
      </c>
      <c r="BW10" s="124">
        <v>8</v>
      </c>
      <c r="BX10" s="125">
        <f>IF(P10=0,"",IF(BW10=0,"",(BW10/P10)))</f>
        <v>0.38095238095238</v>
      </c>
      <c r="BY10" s="126">
        <v>5</v>
      </c>
      <c r="BZ10" s="127">
        <f>IFERROR(BY10/BW10,"-")</f>
        <v>0.625</v>
      </c>
      <c r="CA10" s="128">
        <v>517000</v>
      </c>
      <c r="CB10" s="129">
        <f>IFERROR(CA10/BW10,"-")</f>
        <v>64625</v>
      </c>
      <c r="CC10" s="130">
        <v>1</v>
      </c>
      <c r="CD10" s="130">
        <v>1</v>
      </c>
      <c r="CE10" s="130">
        <v>3</v>
      </c>
      <c r="CF10" s="131">
        <v>1</v>
      </c>
      <c r="CG10" s="132">
        <f>IF(P10=0,"",IF(CF10=0,"",(CF10/P10)))</f>
        <v>0.047619047619048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8</v>
      </c>
      <c r="CP10" s="139">
        <v>786000</v>
      </c>
      <c r="CQ10" s="139">
        <v>362000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0.3874269005848</v>
      </c>
      <c r="B11" s="347" t="s">
        <v>82</v>
      </c>
      <c r="C11" s="347"/>
      <c r="D11" s="347" t="s">
        <v>83</v>
      </c>
      <c r="E11" s="347" t="s">
        <v>84</v>
      </c>
      <c r="F11" s="347" t="s">
        <v>68</v>
      </c>
      <c r="G11" s="88" t="s">
        <v>85</v>
      </c>
      <c r="H11" s="88" t="s">
        <v>70</v>
      </c>
      <c r="I11" s="88" t="s">
        <v>86</v>
      </c>
      <c r="J11" s="330">
        <v>684000</v>
      </c>
      <c r="K11" s="79">
        <v>0</v>
      </c>
      <c r="L11" s="79">
        <v>0</v>
      </c>
      <c r="M11" s="79">
        <v>66</v>
      </c>
      <c r="N11" s="89">
        <v>9</v>
      </c>
      <c r="O11" s="90">
        <v>0</v>
      </c>
      <c r="P11" s="91">
        <f>N11+O11</f>
        <v>9</v>
      </c>
      <c r="Q11" s="80">
        <f>IFERROR(P11/M11,"-")</f>
        <v>0.13636363636364</v>
      </c>
      <c r="R11" s="79">
        <v>0</v>
      </c>
      <c r="S11" s="79">
        <v>3</v>
      </c>
      <c r="T11" s="80">
        <f>IFERROR(R11/(P11),"-")</f>
        <v>0</v>
      </c>
      <c r="U11" s="336">
        <f>IFERROR(J11/SUM(N11:O16),"-")</f>
        <v>23586.206896552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SUM(X11:X16)-SUM(J11:J16)</f>
        <v>-419000</v>
      </c>
      <c r="AB11" s="83">
        <f>SUM(X11:X16)/SUM(J11:J16)</f>
        <v>0.3874269005848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0.22222222222222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0.66666666666667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0.11111111111111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83</v>
      </c>
      <c r="E12" s="347" t="s">
        <v>84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13</v>
      </c>
      <c r="N12" s="89">
        <v>4</v>
      </c>
      <c r="O12" s="90">
        <v>0</v>
      </c>
      <c r="P12" s="91">
        <f>N12+O12</f>
        <v>4</v>
      </c>
      <c r="Q12" s="80">
        <f>IFERROR(P12/M12,"-")</f>
        <v>0.30769230769231</v>
      </c>
      <c r="R12" s="79">
        <v>0</v>
      </c>
      <c r="S12" s="79">
        <v>2</v>
      </c>
      <c r="T12" s="80">
        <f>IFERROR(R12/(P12),"-")</f>
        <v>0</v>
      </c>
      <c r="U12" s="336"/>
      <c r="V12" s="82">
        <v>1</v>
      </c>
      <c r="W12" s="80">
        <f>IF(P12=0,"-",V12/P12)</f>
        <v>0.25</v>
      </c>
      <c r="X12" s="335">
        <v>150000</v>
      </c>
      <c r="Y12" s="336">
        <f>IFERROR(X12/P12,"-")</f>
        <v>37500</v>
      </c>
      <c r="Z12" s="336">
        <f>IFERROR(X12/V12,"-")</f>
        <v>150000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3</v>
      </c>
      <c r="BX12" s="125">
        <f>IF(P12=0,"",IF(BW12=0,"",(BW12/P12)))</f>
        <v>0.75</v>
      </c>
      <c r="BY12" s="126">
        <v>1</v>
      </c>
      <c r="BZ12" s="127">
        <f>IFERROR(BY12/BW12,"-")</f>
        <v>0.33333333333333</v>
      </c>
      <c r="CA12" s="128">
        <v>150000</v>
      </c>
      <c r="CB12" s="129">
        <f>IFERROR(CA12/BW12,"-")</f>
        <v>50000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150000</v>
      </c>
      <c r="CQ12" s="139">
        <v>150000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83</v>
      </c>
      <c r="E13" s="347" t="s">
        <v>84</v>
      </c>
      <c r="F13" s="347" t="s">
        <v>89</v>
      </c>
      <c r="G13" s="88" t="s">
        <v>90</v>
      </c>
      <c r="H13" s="88" t="s">
        <v>91</v>
      </c>
      <c r="I13" s="349" t="s">
        <v>92</v>
      </c>
      <c r="J13" s="330"/>
      <c r="K13" s="79">
        <v>0</v>
      </c>
      <c r="L13" s="79">
        <v>0</v>
      </c>
      <c r="M13" s="79">
        <v>63</v>
      </c>
      <c r="N13" s="89">
        <v>6</v>
      </c>
      <c r="O13" s="90">
        <v>0</v>
      </c>
      <c r="P13" s="91">
        <f>N13+O13</f>
        <v>6</v>
      </c>
      <c r="Q13" s="80">
        <f>IFERROR(P13/M13,"-")</f>
        <v>0.095238095238095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0.16666666666667</v>
      </c>
      <c r="X13" s="335">
        <v>13000</v>
      </c>
      <c r="Y13" s="336">
        <f>IFERROR(X13/P13,"-")</f>
        <v>2166.6666666667</v>
      </c>
      <c r="Z13" s="336">
        <f>IFERROR(X13/V13,"-")</f>
        <v>13000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>
        <v>1</v>
      </c>
      <c r="BQ13" s="120">
        <f>IFERROR(BP13/BN13,"-")</f>
        <v>0.33333333333333</v>
      </c>
      <c r="BR13" s="121">
        <v>13000</v>
      </c>
      <c r="BS13" s="122">
        <f>IFERROR(BR13/BN13,"-")</f>
        <v>4333.3333333333</v>
      </c>
      <c r="BT13" s="123"/>
      <c r="BU13" s="123">
        <v>1</v>
      </c>
      <c r="BV13" s="123"/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13000</v>
      </c>
      <c r="CQ13" s="139">
        <v>13000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83</v>
      </c>
      <c r="E14" s="347" t="s">
        <v>84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6</v>
      </c>
      <c r="N14" s="89">
        <v>3</v>
      </c>
      <c r="O14" s="90">
        <v>1</v>
      </c>
      <c r="P14" s="91">
        <f>N14+O14</f>
        <v>4</v>
      </c>
      <c r="Q14" s="80">
        <f>IFERROR(P14/M14,"-")</f>
        <v>0.66666666666667</v>
      </c>
      <c r="R14" s="79">
        <v>0</v>
      </c>
      <c r="S14" s="79">
        <v>0</v>
      </c>
      <c r="T14" s="80">
        <f>IFERROR(R14/(P14),"-")</f>
        <v>0</v>
      </c>
      <c r="U14" s="336"/>
      <c r="V14" s="82">
        <v>1</v>
      </c>
      <c r="W14" s="80">
        <f>IF(P14=0,"-",V14/P14)</f>
        <v>0.25</v>
      </c>
      <c r="X14" s="335">
        <v>10000</v>
      </c>
      <c r="Y14" s="336">
        <f>IFERROR(X14/P14,"-")</f>
        <v>2500</v>
      </c>
      <c r="Z14" s="336">
        <f>IFERROR(X14/V14,"-")</f>
        <v>10000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0.75</v>
      </c>
      <c r="BP14" s="119">
        <v>1</v>
      </c>
      <c r="BQ14" s="120">
        <f>IFERROR(BP14/BN14,"-")</f>
        <v>0.33333333333333</v>
      </c>
      <c r="BR14" s="121">
        <v>10000</v>
      </c>
      <c r="BS14" s="122">
        <f>IFERROR(BR14/BN14,"-")</f>
        <v>3333.3333333333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10000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94</v>
      </c>
      <c r="C15" s="347"/>
      <c r="D15" s="347" t="s">
        <v>95</v>
      </c>
      <c r="E15" s="347" t="s">
        <v>67</v>
      </c>
      <c r="F15" s="347" t="s">
        <v>96</v>
      </c>
      <c r="G15" s="88" t="s">
        <v>90</v>
      </c>
      <c r="H15" s="88" t="s">
        <v>91</v>
      </c>
      <c r="I15" s="88" t="s">
        <v>97</v>
      </c>
      <c r="J15" s="330"/>
      <c r="K15" s="79">
        <v>0</v>
      </c>
      <c r="L15" s="79">
        <v>0</v>
      </c>
      <c r="M15" s="79">
        <v>28</v>
      </c>
      <c r="N15" s="89">
        <v>3</v>
      </c>
      <c r="O15" s="90">
        <v>0</v>
      </c>
      <c r="P15" s="91">
        <f>N15+O15</f>
        <v>3</v>
      </c>
      <c r="Q15" s="80">
        <f>IFERROR(P15/M15,"-")</f>
        <v>0.10714285714286</v>
      </c>
      <c r="R15" s="79">
        <v>0</v>
      </c>
      <c r="S15" s="79">
        <v>2</v>
      </c>
      <c r="T15" s="80">
        <f>IFERROR(R15/(P15),"-")</f>
        <v>0</v>
      </c>
      <c r="U15" s="336"/>
      <c r="V15" s="82">
        <v>1</v>
      </c>
      <c r="W15" s="80">
        <f>IF(P15=0,"-",V15/P15)</f>
        <v>0.33333333333333</v>
      </c>
      <c r="X15" s="335">
        <v>92000</v>
      </c>
      <c r="Y15" s="336">
        <f>IFERROR(X15/P15,"-")</f>
        <v>30666.666666667</v>
      </c>
      <c r="Z15" s="336">
        <f>IFERROR(X15/V15,"-")</f>
        <v>92000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0.33333333333333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>
        <v>1</v>
      </c>
      <c r="BZ15" s="127">
        <f>IFERROR(BY15/BW15,"-")</f>
        <v>1</v>
      </c>
      <c r="CA15" s="128">
        <v>92000</v>
      </c>
      <c r="CB15" s="129">
        <f>IFERROR(CA15/BW15,"-")</f>
        <v>92000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92000</v>
      </c>
      <c r="CQ15" s="139">
        <v>92000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95</v>
      </c>
      <c r="E16" s="347" t="s">
        <v>67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3</v>
      </c>
      <c r="N16" s="89">
        <v>3</v>
      </c>
      <c r="O16" s="90">
        <v>0</v>
      </c>
      <c r="P16" s="91">
        <f>N16+O16</f>
        <v>3</v>
      </c>
      <c r="Q16" s="80">
        <f>IFERROR(P16/M16,"-")</f>
        <v>1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0.33333333333333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0.33333333333333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1.3135416666667</v>
      </c>
      <c r="B17" s="347" t="s">
        <v>99</v>
      </c>
      <c r="C17" s="347"/>
      <c r="D17" s="347"/>
      <c r="E17" s="347" t="s">
        <v>84</v>
      </c>
      <c r="F17" s="347" t="s">
        <v>68</v>
      </c>
      <c r="G17" s="88" t="s">
        <v>69</v>
      </c>
      <c r="H17" s="88" t="s">
        <v>100</v>
      </c>
      <c r="I17" s="88" t="s">
        <v>101</v>
      </c>
      <c r="J17" s="330">
        <v>960000</v>
      </c>
      <c r="K17" s="79">
        <v>0</v>
      </c>
      <c r="L17" s="79">
        <v>0</v>
      </c>
      <c r="M17" s="79">
        <v>112</v>
      </c>
      <c r="N17" s="89">
        <v>10</v>
      </c>
      <c r="O17" s="90">
        <v>0</v>
      </c>
      <c r="P17" s="91">
        <f>N17+O17</f>
        <v>10</v>
      </c>
      <c r="Q17" s="80">
        <f>IFERROR(P17/M17,"-")</f>
        <v>0.089285714285714</v>
      </c>
      <c r="R17" s="79">
        <v>1</v>
      </c>
      <c r="S17" s="79">
        <v>5</v>
      </c>
      <c r="T17" s="80">
        <f>IFERROR(R17/(P17),"-")</f>
        <v>0.1</v>
      </c>
      <c r="U17" s="336">
        <f>IFERROR(J17/SUM(N17:O18),"-")</f>
        <v>30967.741935484</v>
      </c>
      <c r="V17" s="82">
        <v>5</v>
      </c>
      <c r="W17" s="80">
        <f>IF(P17=0,"-",V17/P17)</f>
        <v>0.5</v>
      </c>
      <c r="X17" s="335">
        <v>682000</v>
      </c>
      <c r="Y17" s="336">
        <f>IFERROR(X17/P17,"-")</f>
        <v>68200</v>
      </c>
      <c r="Z17" s="336">
        <f>IFERROR(X17/V17,"-")</f>
        <v>136400</v>
      </c>
      <c r="AA17" s="330">
        <f>SUM(X17:X18)-SUM(J17:J18)</f>
        <v>301000</v>
      </c>
      <c r="AB17" s="83">
        <f>SUM(X17:X18)/SUM(J17:J18)</f>
        <v>1.3135416666667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6</v>
      </c>
      <c r="BO17" s="118">
        <f>IF(P17=0,"",IF(BN17=0,"",(BN17/P17)))</f>
        <v>0.6</v>
      </c>
      <c r="BP17" s="119">
        <v>2</v>
      </c>
      <c r="BQ17" s="120">
        <f>IFERROR(BP17/BN17,"-")</f>
        <v>0.33333333333333</v>
      </c>
      <c r="BR17" s="121">
        <v>29000</v>
      </c>
      <c r="BS17" s="122">
        <f>IFERROR(BR17/BN17,"-")</f>
        <v>4833.3333333333</v>
      </c>
      <c r="BT17" s="123">
        <v>1</v>
      </c>
      <c r="BU17" s="123"/>
      <c r="BV17" s="123">
        <v>1</v>
      </c>
      <c r="BW17" s="124">
        <v>3</v>
      </c>
      <c r="BX17" s="125">
        <f>IF(P17=0,"",IF(BW17=0,"",(BW17/P17)))</f>
        <v>0.3</v>
      </c>
      <c r="BY17" s="126">
        <v>3</v>
      </c>
      <c r="BZ17" s="127">
        <f>IFERROR(BY17/BW17,"-")</f>
        <v>1</v>
      </c>
      <c r="CA17" s="128">
        <v>653000</v>
      </c>
      <c r="CB17" s="129">
        <f>IFERROR(CA17/BW17,"-")</f>
        <v>217666.66666667</v>
      </c>
      <c r="CC17" s="130">
        <v>1</v>
      </c>
      <c r="CD17" s="130"/>
      <c r="CE17" s="130">
        <v>2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5</v>
      </c>
      <c r="CP17" s="139">
        <v>682000</v>
      </c>
      <c r="CQ17" s="139">
        <v>538000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7" t="s">
        <v>102</v>
      </c>
      <c r="C18" s="347"/>
      <c r="D18" s="347"/>
      <c r="E18" s="347" t="s">
        <v>84</v>
      </c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53</v>
      </c>
      <c r="N18" s="89">
        <v>21</v>
      </c>
      <c r="O18" s="90">
        <v>0</v>
      </c>
      <c r="P18" s="91">
        <f>N18+O18</f>
        <v>21</v>
      </c>
      <c r="Q18" s="80">
        <f>IFERROR(P18/M18,"-")</f>
        <v>0.39622641509434</v>
      </c>
      <c r="R18" s="79">
        <v>1</v>
      </c>
      <c r="S18" s="79">
        <v>3</v>
      </c>
      <c r="T18" s="80">
        <f>IFERROR(R18/(P18),"-")</f>
        <v>0.047619047619048</v>
      </c>
      <c r="U18" s="336"/>
      <c r="V18" s="82">
        <v>5</v>
      </c>
      <c r="W18" s="80">
        <f>IF(P18=0,"-",V18/P18)</f>
        <v>0.23809523809524</v>
      </c>
      <c r="X18" s="335">
        <v>579000</v>
      </c>
      <c r="Y18" s="336">
        <f>IFERROR(X18/P18,"-")</f>
        <v>27571.428571429</v>
      </c>
      <c r="Z18" s="336">
        <f>IFERROR(X18/V18,"-")</f>
        <v>115800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9</v>
      </c>
      <c r="BO18" s="118">
        <f>IF(P18=0,"",IF(BN18=0,"",(BN18/P18)))</f>
        <v>0.42857142857143</v>
      </c>
      <c r="BP18" s="119">
        <v>2</v>
      </c>
      <c r="BQ18" s="120">
        <f>IFERROR(BP18/BN18,"-")</f>
        <v>0.22222222222222</v>
      </c>
      <c r="BR18" s="121">
        <v>521000</v>
      </c>
      <c r="BS18" s="122">
        <f>IFERROR(BR18/BN18,"-")</f>
        <v>57888.888888889</v>
      </c>
      <c r="BT18" s="123">
        <v>1</v>
      </c>
      <c r="BU18" s="123"/>
      <c r="BV18" s="123">
        <v>1</v>
      </c>
      <c r="BW18" s="124">
        <v>7</v>
      </c>
      <c r="BX18" s="125">
        <f>IF(P18=0,"",IF(BW18=0,"",(BW18/P18)))</f>
        <v>0.33333333333333</v>
      </c>
      <c r="BY18" s="126">
        <v>2</v>
      </c>
      <c r="BZ18" s="127">
        <f>IFERROR(BY18/BW18,"-")</f>
        <v>0.28571428571429</v>
      </c>
      <c r="CA18" s="128">
        <v>29000</v>
      </c>
      <c r="CB18" s="129">
        <f>IFERROR(CA18/BW18,"-")</f>
        <v>4142.8571428571</v>
      </c>
      <c r="CC18" s="130"/>
      <c r="CD18" s="130">
        <v>1</v>
      </c>
      <c r="CE18" s="130">
        <v>1</v>
      </c>
      <c r="CF18" s="131">
        <v>2</v>
      </c>
      <c r="CG18" s="132">
        <f>IF(P18=0,"",IF(CF18=0,"",(CF18/P18)))</f>
        <v>0.095238095238095</v>
      </c>
      <c r="CH18" s="133">
        <v>1</v>
      </c>
      <c r="CI18" s="134">
        <f>IFERROR(CH18/CF18,"-")</f>
        <v>0.5</v>
      </c>
      <c r="CJ18" s="135">
        <v>26000</v>
      </c>
      <c r="CK18" s="136">
        <f>IFERROR(CJ18/CF18,"-")</f>
        <v>13000</v>
      </c>
      <c r="CL18" s="137"/>
      <c r="CM18" s="137"/>
      <c r="CN18" s="137">
        <v>1</v>
      </c>
      <c r="CO18" s="138">
        <v>5</v>
      </c>
      <c r="CP18" s="139">
        <v>579000</v>
      </c>
      <c r="CQ18" s="139">
        <v>518000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0.296875</v>
      </c>
      <c r="B19" s="347" t="s">
        <v>103</v>
      </c>
      <c r="C19" s="347"/>
      <c r="D19" s="347" t="s">
        <v>66</v>
      </c>
      <c r="E19" s="347" t="s">
        <v>84</v>
      </c>
      <c r="F19" s="347" t="s">
        <v>68</v>
      </c>
      <c r="G19" s="88" t="s">
        <v>104</v>
      </c>
      <c r="H19" s="88" t="s">
        <v>105</v>
      </c>
      <c r="I19" s="88" t="s">
        <v>86</v>
      </c>
      <c r="J19" s="330">
        <v>384000</v>
      </c>
      <c r="K19" s="79">
        <v>0</v>
      </c>
      <c r="L19" s="79">
        <v>0</v>
      </c>
      <c r="M19" s="79">
        <v>143</v>
      </c>
      <c r="N19" s="89">
        <v>17</v>
      </c>
      <c r="O19" s="90">
        <v>0</v>
      </c>
      <c r="P19" s="91">
        <f>N19+O19</f>
        <v>17</v>
      </c>
      <c r="Q19" s="80">
        <f>IFERROR(P19/M19,"-")</f>
        <v>0.11888111888112</v>
      </c>
      <c r="R19" s="79">
        <v>1</v>
      </c>
      <c r="S19" s="79">
        <v>2</v>
      </c>
      <c r="T19" s="80">
        <f>IFERROR(R19/(P19),"-")</f>
        <v>0.058823529411765</v>
      </c>
      <c r="U19" s="336">
        <f>IFERROR(J19/SUM(N19:O20),"-")</f>
        <v>13714.285714286</v>
      </c>
      <c r="V19" s="82">
        <v>2</v>
      </c>
      <c r="W19" s="80">
        <f>IF(P19=0,"-",V19/P19)</f>
        <v>0.11764705882353</v>
      </c>
      <c r="X19" s="335">
        <v>68000</v>
      </c>
      <c r="Y19" s="336">
        <f>IFERROR(X19/P19,"-")</f>
        <v>4000</v>
      </c>
      <c r="Z19" s="336">
        <f>IFERROR(X19/V19,"-")</f>
        <v>34000</v>
      </c>
      <c r="AA19" s="330">
        <f>SUM(X19:X20)-SUM(J19:J20)</f>
        <v>-270000</v>
      </c>
      <c r="AB19" s="83">
        <f>SUM(X19:X20)/SUM(J19:J20)</f>
        <v>0.296875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0.11764705882353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6</v>
      </c>
      <c r="BF19" s="111">
        <f>IF(P19=0,"",IF(BE19=0,"",(BE19/P19)))</f>
        <v>0.35294117647059</v>
      </c>
      <c r="BG19" s="110">
        <v>1</v>
      </c>
      <c r="BH19" s="112">
        <f>IFERROR(BG19/BE19,"-")</f>
        <v>0.16666666666667</v>
      </c>
      <c r="BI19" s="113">
        <v>3000</v>
      </c>
      <c r="BJ19" s="114">
        <f>IFERROR(BI19/BE19,"-")</f>
        <v>500</v>
      </c>
      <c r="BK19" s="115">
        <v>1</v>
      </c>
      <c r="BL19" s="115"/>
      <c r="BM19" s="115"/>
      <c r="BN19" s="117">
        <v>3</v>
      </c>
      <c r="BO19" s="118">
        <f>IF(P19=0,"",IF(BN19=0,"",(BN19/P19)))</f>
        <v>0.17647058823529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6</v>
      </c>
      <c r="BX19" s="125">
        <f>IF(P19=0,"",IF(BW19=0,"",(BW19/P19)))</f>
        <v>0.35294117647059</v>
      </c>
      <c r="BY19" s="126">
        <v>1</v>
      </c>
      <c r="BZ19" s="127">
        <f>IFERROR(BY19/BW19,"-")</f>
        <v>0.16666666666667</v>
      </c>
      <c r="CA19" s="128">
        <v>65000</v>
      </c>
      <c r="CB19" s="129">
        <f>IFERROR(CA19/BW19,"-")</f>
        <v>10833.333333333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68000</v>
      </c>
      <c r="CQ19" s="139">
        <v>65000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106</v>
      </c>
      <c r="C20" s="347"/>
      <c r="D20" s="347" t="s">
        <v>66</v>
      </c>
      <c r="E20" s="347" t="s">
        <v>84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25</v>
      </c>
      <c r="N20" s="89">
        <v>11</v>
      </c>
      <c r="O20" s="90">
        <v>0</v>
      </c>
      <c r="P20" s="91">
        <f>N20+O20</f>
        <v>11</v>
      </c>
      <c r="Q20" s="80">
        <f>IFERROR(P20/M20,"-")</f>
        <v>0.44</v>
      </c>
      <c r="R20" s="79">
        <v>1</v>
      </c>
      <c r="S20" s="79">
        <v>4</v>
      </c>
      <c r="T20" s="80">
        <f>IFERROR(R20/(P20),"-")</f>
        <v>0.090909090909091</v>
      </c>
      <c r="U20" s="336"/>
      <c r="V20" s="82">
        <v>3</v>
      </c>
      <c r="W20" s="80">
        <f>IF(P20=0,"-",V20/P20)</f>
        <v>0.27272727272727</v>
      </c>
      <c r="X20" s="335">
        <v>46000</v>
      </c>
      <c r="Y20" s="336">
        <f>IFERROR(X20/P20,"-")</f>
        <v>4181.8181818182</v>
      </c>
      <c r="Z20" s="336">
        <f>IFERROR(X20/V20,"-")</f>
        <v>15333.333333333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0.090909090909091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5</v>
      </c>
      <c r="BO20" s="118">
        <f>IF(P20=0,"",IF(BN20=0,"",(BN20/P20)))</f>
        <v>0.45454545454545</v>
      </c>
      <c r="BP20" s="119">
        <v>1</v>
      </c>
      <c r="BQ20" s="120">
        <f>IFERROR(BP20/BN20,"-")</f>
        <v>0.2</v>
      </c>
      <c r="BR20" s="121">
        <v>20000</v>
      </c>
      <c r="BS20" s="122">
        <f>IFERROR(BR20/BN20,"-")</f>
        <v>4000</v>
      </c>
      <c r="BT20" s="123"/>
      <c r="BU20" s="123"/>
      <c r="BV20" s="123">
        <v>1</v>
      </c>
      <c r="BW20" s="124">
        <v>4</v>
      </c>
      <c r="BX20" s="125">
        <f>IF(P20=0,"",IF(BW20=0,"",(BW20/P20)))</f>
        <v>0.36363636363636</v>
      </c>
      <c r="BY20" s="126">
        <v>2</v>
      </c>
      <c r="BZ20" s="127">
        <f>IFERROR(BY20/BW20,"-")</f>
        <v>0.5</v>
      </c>
      <c r="CA20" s="128">
        <v>26000</v>
      </c>
      <c r="CB20" s="129">
        <f>IFERROR(CA20/BW20,"-")</f>
        <v>6500</v>
      </c>
      <c r="CC20" s="130">
        <v>1</v>
      </c>
      <c r="CD20" s="130"/>
      <c r="CE20" s="130">
        <v>1</v>
      </c>
      <c r="CF20" s="131">
        <v>1</v>
      </c>
      <c r="CG20" s="132">
        <f>IF(P20=0,"",IF(CF20=0,"",(CF20/P20)))</f>
        <v>0.090909090909091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3</v>
      </c>
      <c r="CP20" s="139">
        <v>46000</v>
      </c>
      <c r="CQ20" s="139">
        <v>23000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3.2421875</v>
      </c>
      <c r="B21" s="347" t="s">
        <v>107</v>
      </c>
      <c r="C21" s="347"/>
      <c r="D21" s="347" t="s">
        <v>108</v>
      </c>
      <c r="E21" s="347" t="s">
        <v>67</v>
      </c>
      <c r="F21" s="347" t="s">
        <v>68</v>
      </c>
      <c r="G21" s="88" t="s">
        <v>104</v>
      </c>
      <c r="H21" s="88" t="s">
        <v>109</v>
      </c>
      <c r="I21" s="348" t="s">
        <v>110</v>
      </c>
      <c r="J21" s="330">
        <v>384000</v>
      </c>
      <c r="K21" s="79">
        <v>0</v>
      </c>
      <c r="L21" s="79">
        <v>0</v>
      </c>
      <c r="M21" s="79">
        <v>30</v>
      </c>
      <c r="N21" s="89">
        <v>5</v>
      </c>
      <c r="O21" s="90">
        <v>0</v>
      </c>
      <c r="P21" s="91">
        <f>N21+O21</f>
        <v>5</v>
      </c>
      <c r="Q21" s="80">
        <f>IFERROR(P21/M21,"-")</f>
        <v>0.16666666666667</v>
      </c>
      <c r="R21" s="79">
        <v>1</v>
      </c>
      <c r="S21" s="79">
        <v>1</v>
      </c>
      <c r="T21" s="80">
        <f>IFERROR(R21/(P21),"-")</f>
        <v>0.2</v>
      </c>
      <c r="U21" s="336">
        <f>IFERROR(J21/SUM(N21:O22),"-")</f>
        <v>25600</v>
      </c>
      <c r="V21" s="82">
        <v>1</v>
      </c>
      <c r="W21" s="80">
        <f>IF(P21=0,"-",V21/P21)</f>
        <v>0.2</v>
      </c>
      <c r="X21" s="335">
        <v>36000</v>
      </c>
      <c r="Y21" s="336">
        <f>IFERROR(X21/P21,"-")</f>
        <v>7200</v>
      </c>
      <c r="Z21" s="336">
        <f>IFERROR(X21/V21,"-")</f>
        <v>36000</v>
      </c>
      <c r="AA21" s="330">
        <f>SUM(X21:X22)-SUM(J21:J22)</f>
        <v>861000</v>
      </c>
      <c r="AB21" s="83">
        <f>SUM(X21:X22)/SUM(J21:J22)</f>
        <v>3.2421875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>
        <v>1</v>
      </c>
      <c r="BH21" s="112">
        <f>IFERROR(BG21/BE21,"-")</f>
        <v>1</v>
      </c>
      <c r="BI21" s="113">
        <v>36000</v>
      </c>
      <c r="BJ21" s="114">
        <f>IFERROR(BI21/BE21,"-")</f>
        <v>36000</v>
      </c>
      <c r="BK21" s="115"/>
      <c r="BL21" s="115"/>
      <c r="BM21" s="115">
        <v>1</v>
      </c>
      <c r="BN21" s="117">
        <v>3</v>
      </c>
      <c r="BO21" s="118">
        <f>IF(P21=0,"",IF(BN21=0,"",(BN21/P21)))</f>
        <v>0.6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36000</v>
      </c>
      <c r="CQ21" s="139">
        <v>36000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111</v>
      </c>
      <c r="C22" s="347"/>
      <c r="D22" s="347" t="s">
        <v>108</v>
      </c>
      <c r="E22" s="347" t="s">
        <v>67</v>
      </c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27</v>
      </c>
      <c r="N22" s="89">
        <v>10</v>
      </c>
      <c r="O22" s="90">
        <v>0</v>
      </c>
      <c r="P22" s="91">
        <f>N22+O22</f>
        <v>10</v>
      </c>
      <c r="Q22" s="80">
        <f>IFERROR(P22/M22,"-")</f>
        <v>0.37037037037037</v>
      </c>
      <c r="R22" s="79">
        <v>2</v>
      </c>
      <c r="S22" s="79">
        <v>1</v>
      </c>
      <c r="T22" s="80">
        <f>IFERROR(R22/(P22),"-")</f>
        <v>0.2</v>
      </c>
      <c r="U22" s="336"/>
      <c r="V22" s="82">
        <v>4</v>
      </c>
      <c r="W22" s="80">
        <f>IF(P22=0,"-",V22/P22)</f>
        <v>0.4</v>
      </c>
      <c r="X22" s="335">
        <v>1209000</v>
      </c>
      <c r="Y22" s="336">
        <f>IFERROR(X22/P22,"-")</f>
        <v>120900</v>
      </c>
      <c r="Z22" s="336">
        <f>IFERROR(X22/V22,"-")</f>
        <v>302250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0.4</v>
      </c>
      <c r="BP22" s="119">
        <v>1</v>
      </c>
      <c r="BQ22" s="120">
        <f>IFERROR(BP22/BN22,"-")</f>
        <v>0.25</v>
      </c>
      <c r="BR22" s="121">
        <v>994000</v>
      </c>
      <c r="BS22" s="122">
        <f>IFERROR(BR22/BN22,"-")</f>
        <v>248500</v>
      </c>
      <c r="BT22" s="123"/>
      <c r="BU22" s="123"/>
      <c r="BV22" s="123">
        <v>1</v>
      </c>
      <c r="BW22" s="124">
        <v>4</v>
      </c>
      <c r="BX22" s="125">
        <f>IF(P22=0,"",IF(BW22=0,"",(BW22/P22)))</f>
        <v>0.4</v>
      </c>
      <c r="BY22" s="126">
        <v>3</v>
      </c>
      <c r="BZ22" s="127">
        <f>IFERROR(BY22/BW22,"-")</f>
        <v>0.75</v>
      </c>
      <c r="CA22" s="128">
        <v>215000</v>
      </c>
      <c r="CB22" s="129">
        <f>IFERROR(CA22/BW22,"-")</f>
        <v>53750</v>
      </c>
      <c r="CC22" s="130"/>
      <c r="CD22" s="130"/>
      <c r="CE22" s="130">
        <v>3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1209000</v>
      </c>
      <c r="CQ22" s="139">
        <v>994000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0.87083333333333</v>
      </c>
      <c r="B23" s="347" t="s">
        <v>112</v>
      </c>
      <c r="C23" s="347"/>
      <c r="D23" s="347" t="s">
        <v>66</v>
      </c>
      <c r="E23" s="347" t="s">
        <v>113</v>
      </c>
      <c r="F23" s="347" t="s">
        <v>68</v>
      </c>
      <c r="G23" s="88" t="s">
        <v>114</v>
      </c>
      <c r="H23" s="88" t="s">
        <v>115</v>
      </c>
      <c r="I23" s="88" t="s">
        <v>116</v>
      </c>
      <c r="J23" s="330">
        <v>240000</v>
      </c>
      <c r="K23" s="79">
        <v>0</v>
      </c>
      <c r="L23" s="79">
        <v>0</v>
      </c>
      <c r="M23" s="79">
        <v>19</v>
      </c>
      <c r="N23" s="89">
        <v>2</v>
      </c>
      <c r="O23" s="90">
        <v>0</v>
      </c>
      <c r="P23" s="91">
        <f>N23+O23</f>
        <v>2</v>
      </c>
      <c r="Q23" s="80">
        <f>IFERROR(P23/M23,"-")</f>
        <v>0.10526315789474</v>
      </c>
      <c r="R23" s="79">
        <v>0</v>
      </c>
      <c r="S23" s="79">
        <v>0</v>
      </c>
      <c r="T23" s="80">
        <f>IFERROR(R23/(P23),"-")</f>
        <v>0</v>
      </c>
      <c r="U23" s="336">
        <f>IFERROR(J23/SUM(N23:O28),"-")</f>
        <v>12631.578947368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SUM(X23:X28)-SUM(J23:J28)</f>
        <v>-31000</v>
      </c>
      <c r="AB23" s="83">
        <f>SUM(X23:X28)/SUM(J23:J28)</f>
        <v>0.87083333333333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117</v>
      </c>
      <c r="C24" s="347"/>
      <c r="D24" s="347" t="s">
        <v>95</v>
      </c>
      <c r="E24" s="347" t="s">
        <v>67</v>
      </c>
      <c r="F24" s="347" t="s">
        <v>68</v>
      </c>
      <c r="G24" s="88"/>
      <c r="H24" s="88" t="s">
        <v>115</v>
      </c>
      <c r="I24" s="88"/>
      <c r="J24" s="330"/>
      <c r="K24" s="79">
        <v>0</v>
      </c>
      <c r="L24" s="79">
        <v>0</v>
      </c>
      <c r="M24" s="79">
        <v>27</v>
      </c>
      <c r="N24" s="89">
        <v>1</v>
      </c>
      <c r="O24" s="90">
        <v>0</v>
      </c>
      <c r="P24" s="91">
        <f>N24+O24</f>
        <v>1</v>
      </c>
      <c r="Q24" s="80">
        <f>IFERROR(P24/M24,"-")</f>
        <v>0.037037037037037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118</v>
      </c>
      <c r="C25" s="347"/>
      <c r="D25" s="347" t="s">
        <v>83</v>
      </c>
      <c r="E25" s="347" t="s">
        <v>119</v>
      </c>
      <c r="F25" s="347" t="s">
        <v>68</v>
      </c>
      <c r="G25" s="88"/>
      <c r="H25" s="88" t="s">
        <v>115</v>
      </c>
      <c r="I25" s="88"/>
      <c r="J25" s="330"/>
      <c r="K25" s="79">
        <v>0</v>
      </c>
      <c r="L25" s="79">
        <v>0</v>
      </c>
      <c r="M25" s="79">
        <v>15</v>
      </c>
      <c r="N25" s="89">
        <v>1</v>
      </c>
      <c r="O25" s="90">
        <v>0</v>
      </c>
      <c r="P25" s="91">
        <f>N25+O25</f>
        <v>1</v>
      </c>
      <c r="Q25" s="80">
        <f>IFERROR(P25/M25,"-")</f>
        <v>0.066666666666667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120</v>
      </c>
      <c r="C26" s="347"/>
      <c r="D26" s="347" t="s">
        <v>108</v>
      </c>
      <c r="E26" s="347" t="s">
        <v>121</v>
      </c>
      <c r="F26" s="347" t="s">
        <v>68</v>
      </c>
      <c r="G26" s="88"/>
      <c r="H26" s="88" t="s">
        <v>115</v>
      </c>
      <c r="I26" s="88"/>
      <c r="J26" s="330"/>
      <c r="K26" s="79">
        <v>0</v>
      </c>
      <c r="L26" s="79">
        <v>0</v>
      </c>
      <c r="M26" s="79">
        <v>27</v>
      </c>
      <c r="N26" s="89">
        <v>2</v>
      </c>
      <c r="O26" s="90">
        <v>0</v>
      </c>
      <c r="P26" s="91">
        <f>N26+O26</f>
        <v>2</v>
      </c>
      <c r="Q26" s="80">
        <f>IFERROR(P26/M26,"-")</f>
        <v>0.074074074074074</v>
      </c>
      <c r="R26" s="79">
        <v>2</v>
      </c>
      <c r="S26" s="79">
        <v>0</v>
      </c>
      <c r="T26" s="80">
        <f>IFERROR(R26/(P26),"-")</f>
        <v>1</v>
      </c>
      <c r="U26" s="336"/>
      <c r="V26" s="82">
        <v>2</v>
      </c>
      <c r="W26" s="80">
        <f>IF(P26=0,"-",V26/P26)</f>
        <v>1</v>
      </c>
      <c r="X26" s="335">
        <v>106000</v>
      </c>
      <c r="Y26" s="336">
        <f>IFERROR(X26/P26,"-")</f>
        <v>53000</v>
      </c>
      <c r="Z26" s="336">
        <f>IFERROR(X26/V26,"-")</f>
        <v>53000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>
        <v>1</v>
      </c>
      <c r="BQ26" s="120">
        <f>IFERROR(BP26/BN26,"-")</f>
        <v>1</v>
      </c>
      <c r="BR26" s="121">
        <v>92000</v>
      </c>
      <c r="BS26" s="122">
        <f>IFERROR(BR26/BN26,"-")</f>
        <v>92000</v>
      </c>
      <c r="BT26" s="123"/>
      <c r="BU26" s="123"/>
      <c r="BV26" s="123">
        <v>1</v>
      </c>
      <c r="BW26" s="124">
        <v>1</v>
      </c>
      <c r="BX26" s="125">
        <f>IF(P26=0,"",IF(BW26=0,"",(BW26/P26)))</f>
        <v>0.5</v>
      </c>
      <c r="BY26" s="126">
        <v>1</v>
      </c>
      <c r="BZ26" s="127">
        <f>IFERROR(BY26/BW26,"-")</f>
        <v>1</v>
      </c>
      <c r="CA26" s="128">
        <v>14000</v>
      </c>
      <c r="CB26" s="129">
        <f>IFERROR(CA26/BW26,"-")</f>
        <v>14000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106000</v>
      </c>
      <c r="CQ26" s="139">
        <v>92000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122</v>
      </c>
      <c r="C27" s="347"/>
      <c r="D27" s="347" t="s">
        <v>123</v>
      </c>
      <c r="E27" s="347" t="s">
        <v>124</v>
      </c>
      <c r="F27" s="347" t="s">
        <v>68</v>
      </c>
      <c r="G27" s="88"/>
      <c r="H27" s="88" t="s">
        <v>115</v>
      </c>
      <c r="I27" s="88"/>
      <c r="J27" s="330"/>
      <c r="K27" s="79">
        <v>0</v>
      </c>
      <c r="L27" s="79">
        <v>0</v>
      </c>
      <c r="M27" s="79">
        <v>21</v>
      </c>
      <c r="N27" s="89">
        <v>1</v>
      </c>
      <c r="O27" s="90">
        <v>0</v>
      </c>
      <c r="P27" s="91">
        <f>N27+O27</f>
        <v>1</v>
      </c>
      <c r="Q27" s="80">
        <f>IFERROR(P27/M27,"-")</f>
        <v>0.047619047619048</v>
      </c>
      <c r="R27" s="79">
        <v>0</v>
      </c>
      <c r="S27" s="79">
        <v>1</v>
      </c>
      <c r="T27" s="80">
        <f>IFERROR(R27/(P27),"-")</f>
        <v>0</v>
      </c>
      <c r="U27" s="336"/>
      <c r="V27" s="82">
        <v>1</v>
      </c>
      <c r="W27" s="80">
        <f>IF(P27=0,"-",V27/P27)</f>
        <v>1</v>
      </c>
      <c r="X27" s="335">
        <v>3000</v>
      </c>
      <c r="Y27" s="336">
        <f>IFERROR(X27/P27,"-")</f>
        <v>3000</v>
      </c>
      <c r="Z27" s="336">
        <f>IFERROR(X27/V27,"-")</f>
        <v>3000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>
        <v>1</v>
      </c>
      <c r="BZ27" s="127">
        <f>IFERROR(BY27/BW27,"-")</f>
        <v>1</v>
      </c>
      <c r="CA27" s="128">
        <v>3000</v>
      </c>
      <c r="CB27" s="129">
        <f>IFERROR(CA27/BW27,"-")</f>
        <v>3000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125</v>
      </c>
      <c r="C28" s="347"/>
      <c r="D28" s="347" t="s">
        <v>79</v>
      </c>
      <c r="E28" s="347" t="s">
        <v>79</v>
      </c>
      <c r="F28" s="347" t="s">
        <v>80</v>
      </c>
      <c r="G28" s="88"/>
      <c r="H28" s="88"/>
      <c r="I28" s="88"/>
      <c r="J28" s="330"/>
      <c r="K28" s="79">
        <v>0</v>
      </c>
      <c r="L28" s="79">
        <v>0</v>
      </c>
      <c r="M28" s="79">
        <v>67</v>
      </c>
      <c r="N28" s="89">
        <v>12</v>
      </c>
      <c r="O28" s="90">
        <v>0</v>
      </c>
      <c r="P28" s="91">
        <f>N28+O28</f>
        <v>12</v>
      </c>
      <c r="Q28" s="80">
        <f>IFERROR(P28/M28,"-")</f>
        <v>0.17910447761194</v>
      </c>
      <c r="R28" s="79">
        <v>2</v>
      </c>
      <c r="S28" s="79">
        <v>3</v>
      </c>
      <c r="T28" s="80">
        <f>IFERROR(R28/(P28),"-")</f>
        <v>0.16666666666667</v>
      </c>
      <c r="U28" s="336"/>
      <c r="V28" s="82">
        <v>3</v>
      </c>
      <c r="W28" s="80">
        <f>IF(P28=0,"-",V28/P28)</f>
        <v>0.25</v>
      </c>
      <c r="X28" s="335">
        <v>100000</v>
      </c>
      <c r="Y28" s="336">
        <f>IFERROR(X28/P28,"-")</f>
        <v>8333.3333333333</v>
      </c>
      <c r="Z28" s="336">
        <f>IFERROR(X28/V28,"-")</f>
        <v>33333.333333333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0.083333333333333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7</v>
      </c>
      <c r="BO28" s="118">
        <f>IF(P28=0,"",IF(BN28=0,"",(BN28/P28)))</f>
        <v>0.58333333333333</v>
      </c>
      <c r="BP28" s="119">
        <v>3</v>
      </c>
      <c r="BQ28" s="120">
        <f>IFERROR(BP28/BN28,"-")</f>
        <v>0.42857142857143</v>
      </c>
      <c r="BR28" s="121">
        <v>100000</v>
      </c>
      <c r="BS28" s="122">
        <f>IFERROR(BR28/BN28,"-")</f>
        <v>14285.714285714</v>
      </c>
      <c r="BT28" s="123"/>
      <c r="BU28" s="123"/>
      <c r="BV28" s="123">
        <v>3</v>
      </c>
      <c r="BW28" s="124">
        <v>2</v>
      </c>
      <c r="BX28" s="125">
        <f>IF(P28=0,"",IF(BW28=0,"",(BW28/P28)))</f>
        <v>0.16666666666667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0.16666666666667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3</v>
      </c>
      <c r="CP28" s="139">
        <v>100000</v>
      </c>
      <c r="CQ28" s="139">
        <v>45000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6.35</v>
      </c>
      <c r="B29" s="347" t="s">
        <v>126</v>
      </c>
      <c r="C29" s="347"/>
      <c r="D29" s="347" t="s">
        <v>80</v>
      </c>
      <c r="E29" s="347" t="s">
        <v>127</v>
      </c>
      <c r="F29" s="347" t="s">
        <v>68</v>
      </c>
      <c r="G29" s="88" t="s">
        <v>128</v>
      </c>
      <c r="H29" s="88" t="s">
        <v>129</v>
      </c>
      <c r="I29" s="88" t="s">
        <v>116</v>
      </c>
      <c r="J29" s="330">
        <v>180000</v>
      </c>
      <c r="K29" s="79">
        <v>0</v>
      </c>
      <c r="L29" s="79">
        <v>0</v>
      </c>
      <c r="M29" s="79">
        <v>11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>
        <f>IFERROR(J29/SUM(N29:O32),"-")</f>
        <v>16363.636363636</v>
      </c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>
        <f>SUM(X29:X32)-SUM(J29:J32)</f>
        <v>963000</v>
      </c>
      <c r="AB29" s="83">
        <f>SUM(X29:X32)/SUM(J29:J32)</f>
        <v>6.35</v>
      </c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130</v>
      </c>
      <c r="C30" s="347"/>
      <c r="D30" s="347" t="s">
        <v>80</v>
      </c>
      <c r="E30" s="347" t="s">
        <v>131</v>
      </c>
      <c r="F30" s="347" t="s">
        <v>68</v>
      </c>
      <c r="G30" s="88"/>
      <c r="H30" s="88" t="s">
        <v>129</v>
      </c>
      <c r="I30" s="88"/>
      <c r="J30" s="330"/>
      <c r="K30" s="79">
        <v>0</v>
      </c>
      <c r="L30" s="79">
        <v>0</v>
      </c>
      <c r="M30" s="79">
        <v>25</v>
      </c>
      <c r="N30" s="89">
        <v>8</v>
      </c>
      <c r="O30" s="90">
        <v>0</v>
      </c>
      <c r="P30" s="91">
        <f>N30+O30</f>
        <v>8</v>
      </c>
      <c r="Q30" s="80">
        <f>IFERROR(P30/M30,"-")</f>
        <v>0.32</v>
      </c>
      <c r="R30" s="79">
        <v>0</v>
      </c>
      <c r="S30" s="79">
        <v>3</v>
      </c>
      <c r="T30" s="80">
        <f>IFERROR(R30/(P30),"-")</f>
        <v>0</v>
      </c>
      <c r="U30" s="336"/>
      <c r="V30" s="82">
        <v>3</v>
      </c>
      <c r="W30" s="80">
        <f>IF(P30=0,"-",V30/P30)</f>
        <v>0.375</v>
      </c>
      <c r="X30" s="335">
        <v>932000</v>
      </c>
      <c r="Y30" s="336">
        <f>IFERROR(X30/P30,"-")</f>
        <v>116500</v>
      </c>
      <c r="Z30" s="336">
        <f>IFERROR(X30/V30,"-")</f>
        <v>310666.66666667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2</v>
      </c>
      <c r="AN30" s="99">
        <f>IF(P30=0,"",IF(AM30=0,"",(AM30/P30)))</f>
        <v>0.25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0.125</v>
      </c>
      <c r="AX30" s="104">
        <v>1</v>
      </c>
      <c r="AY30" s="106">
        <f>IFERROR(AX30/AV30,"-")</f>
        <v>1</v>
      </c>
      <c r="AZ30" s="107">
        <v>3000</v>
      </c>
      <c r="BA30" s="108">
        <f>IFERROR(AZ30/AV30,"-")</f>
        <v>3000</v>
      </c>
      <c r="BB30" s="109">
        <v>1</v>
      </c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0.375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0.125</v>
      </c>
      <c r="BY30" s="126">
        <v>1</v>
      </c>
      <c r="BZ30" s="127">
        <f>IFERROR(BY30/BW30,"-")</f>
        <v>1</v>
      </c>
      <c r="CA30" s="128">
        <v>3000</v>
      </c>
      <c r="CB30" s="129">
        <f>IFERROR(CA30/BW30,"-")</f>
        <v>3000</v>
      </c>
      <c r="CC30" s="130">
        <v>1</v>
      </c>
      <c r="CD30" s="130"/>
      <c r="CE30" s="130"/>
      <c r="CF30" s="131">
        <v>1</v>
      </c>
      <c r="CG30" s="132">
        <f>IF(P30=0,"",IF(CF30=0,"",(CF30/P30)))</f>
        <v>0.125</v>
      </c>
      <c r="CH30" s="133">
        <v>1</v>
      </c>
      <c r="CI30" s="134">
        <f>IFERROR(CH30/CF30,"-")</f>
        <v>1</v>
      </c>
      <c r="CJ30" s="135">
        <v>926000</v>
      </c>
      <c r="CK30" s="136">
        <f>IFERROR(CJ30/CF30,"-")</f>
        <v>926000</v>
      </c>
      <c r="CL30" s="137"/>
      <c r="CM30" s="137"/>
      <c r="CN30" s="137">
        <v>1</v>
      </c>
      <c r="CO30" s="138">
        <v>3</v>
      </c>
      <c r="CP30" s="139">
        <v>932000</v>
      </c>
      <c r="CQ30" s="139">
        <v>926000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7" t="s">
        <v>132</v>
      </c>
      <c r="C31" s="347"/>
      <c r="D31" s="347" t="s">
        <v>80</v>
      </c>
      <c r="E31" s="347" t="s">
        <v>133</v>
      </c>
      <c r="F31" s="347" t="s">
        <v>68</v>
      </c>
      <c r="G31" s="88"/>
      <c r="H31" s="88" t="s">
        <v>129</v>
      </c>
      <c r="I31" s="88"/>
      <c r="J31" s="330"/>
      <c r="K31" s="79">
        <v>0</v>
      </c>
      <c r="L31" s="79">
        <v>0</v>
      </c>
      <c r="M31" s="79">
        <v>4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134</v>
      </c>
      <c r="C32" s="347"/>
      <c r="D32" s="347" t="s">
        <v>79</v>
      </c>
      <c r="E32" s="347" t="s">
        <v>79</v>
      </c>
      <c r="F32" s="347" t="s">
        <v>80</v>
      </c>
      <c r="G32" s="88"/>
      <c r="H32" s="88"/>
      <c r="I32" s="88"/>
      <c r="J32" s="330"/>
      <c r="K32" s="79">
        <v>0</v>
      </c>
      <c r="L32" s="79">
        <v>0</v>
      </c>
      <c r="M32" s="79">
        <v>8</v>
      </c>
      <c r="N32" s="89">
        <v>3</v>
      </c>
      <c r="O32" s="90">
        <v>0</v>
      </c>
      <c r="P32" s="91">
        <f>N32+O32</f>
        <v>3</v>
      </c>
      <c r="Q32" s="80">
        <f>IFERROR(P32/M32,"-")</f>
        <v>0.375</v>
      </c>
      <c r="R32" s="79">
        <v>2</v>
      </c>
      <c r="S32" s="79">
        <v>0</v>
      </c>
      <c r="T32" s="80">
        <f>IFERROR(R32/(P32),"-")</f>
        <v>0.66666666666667</v>
      </c>
      <c r="U32" s="336"/>
      <c r="V32" s="82">
        <v>2</v>
      </c>
      <c r="W32" s="80">
        <f>IF(P32=0,"-",V32/P32)</f>
        <v>0.66666666666667</v>
      </c>
      <c r="X32" s="335">
        <v>211000</v>
      </c>
      <c r="Y32" s="336">
        <f>IFERROR(X32/P32,"-")</f>
        <v>70333.333333333</v>
      </c>
      <c r="Z32" s="336">
        <f>IFERROR(X32/V32,"-")</f>
        <v>105500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0.66666666666667</v>
      </c>
      <c r="BY32" s="126">
        <v>1</v>
      </c>
      <c r="BZ32" s="127">
        <f>IFERROR(BY32/BW32,"-")</f>
        <v>0.5</v>
      </c>
      <c r="CA32" s="128">
        <v>58000</v>
      </c>
      <c r="CB32" s="129">
        <f>IFERROR(CA32/BW32,"-")</f>
        <v>29000</v>
      </c>
      <c r="CC32" s="130"/>
      <c r="CD32" s="130"/>
      <c r="CE32" s="130">
        <v>1</v>
      </c>
      <c r="CF32" s="131">
        <v>1</v>
      </c>
      <c r="CG32" s="132">
        <f>IF(P32=0,"",IF(CF32=0,"",(CF32/P32)))</f>
        <v>0.33333333333333</v>
      </c>
      <c r="CH32" s="133">
        <v>1</v>
      </c>
      <c r="CI32" s="134">
        <f>IFERROR(CH32/CF32,"-")</f>
        <v>1</v>
      </c>
      <c r="CJ32" s="135">
        <v>153000</v>
      </c>
      <c r="CK32" s="136">
        <f>IFERROR(CJ32/CF32,"-")</f>
        <v>153000</v>
      </c>
      <c r="CL32" s="137"/>
      <c r="CM32" s="137"/>
      <c r="CN32" s="137">
        <v>1</v>
      </c>
      <c r="CO32" s="138">
        <v>2</v>
      </c>
      <c r="CP32" s="139">
        <v>211000</v>
      </c>
      <c r="CQ32" s="139">
        <v>153000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1.2419871794872</v>
      </c>
      <c r="B33" s="347" t="s">
        <v>135</v>
      </c>
      <c r="C33" s="347"/>
      <c r="D33" s="347" t="s">
        <v>66</v>
      </c>
      <c r="E33" s="347" t="s">
        <v>113</v>
      </c>
      <c r="F33" s="347" t="s">
        <v>68</v>
      </c>
      <c r="G33" s="88" t="s">
        <v>136</v>
      </c>
      <c r="H33" s="88" t="s">
        <v>137</v>
      </c>
      <c r="I33" s="88" t="s">
        <v>138</v>
      </c>
      <c r="J33" s="330">
        <v>624000</v>
      </c>
      <c r="K33" s="79">
        <v>0</v>
      </c>
      <c r="L33" s="79">
        <v>0</v>
      </c>
      <c r="M33" s="79">
        <v>21</v>
      </c>
      <c r="N33" s="89">
        <v>4</v>
      </c>
      <c r="O33" s="90">
        <v>0</v>
      </c>
      <c r="P33" s="91">
        <f>N33+O33</f>
        <v>4</v>
      </c>
      <c r="Q33" s="80">
        <f>IFERROR(P33/M33,"-")</f>
        <v>0.19047619047619</v>
      </c>
      <c r="R33" s="79">
        <v>0</v>
      </c>
      <c r="S33" s="79">
        <v>0</v>
      </c>
      <c r="T33" s="80">
        <f>IFERROR(R33/(P33),"-")</f>
        <v>0</v>
      </c>
      <c r="U33" s="336">
        <f>IFERROR(J33/SUM(N33:O37),"-")</f>
        <v>24000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151000</v>
      </c>
      <c r="AB33" s="83">
        <f>SUM(X33:X37)/SUM(J33:J37)</f>
        <v>1.2419871794872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0.25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139</v>
      </c>
      <c r="C34" s="347"/>
      <c r="D34" s="347" t="s">
        <v>95</v>
      </c>
      <c r="E34" s="347" t="s">
        <v>67</v>
      </c>
      <c r="F34" s="347" t="s">
        <v>68</v>
      </c>
      <c r="G34" s="88" t="s">
        <v>136</v>
      </c>
      <c r="H34" s="88" t="s">
        <v>137</v>
      </c>
      <c r="I34" s="88" t="s">
        <v>140</v>
      </c>
      <c r="J34" s="330"/>
      <c r="K34" s="79">
        <v>0</v>
      </c>
      <c r="L34" s="79">
        <v>0</v>
      </c>
      <c r="M34" s="79">
        <v>110</v>
      </c>
      <c r="N34" s="89">
        <v>2</v>
      </c>
      <c r="O34" s="90">
        <v>0</v>
      </c>
      <c r="P34" s="91">
        <f>N34+O34</f>
        <v>2</v>
      </c>
      <c r="Q34" s="80">
        <f>IFERROR(P34/M34,"-")</f>
        <v>0.018181818181818</v>
      </c>
      <c r="R34" s="79">
        <v>0</v>
      </c>
      <c r="S34" s="79">
        <v>0</v>
      </c>
      <c r="T34" s="80">
        <f>IFERROR(R34/(P34),"-")</f>
        <v>0</v>
      </c>
      <c r="U34" s="336"/>
      <c r="V34" s="82">
        <v>2</v>
      </c>
      <c r="W34" s="80">
        <f>IF(P34=0,"-",V34/P34)</f>
        <v>1</v>
      </c>
      <c r="X34" s="335">
        <v>50000</v>
      </c>
      <c r="Y34" s="336">
        <f>IFERROR(X34/P34,"-")</f>
        <v>25000</v>
      </c>
      <c r="Z34" s="336">
        <f>IFERROR(X34/V34,"-")</f>
        <v>25000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0.5</v>
      </c>
      <c r="BG34" s="110">
        <v>1</v>
      </c>
      <c r="BH34" s="112">
        <f>IFERROR(BG34/BE34,"-")</f>
        <v>1</v>
      </c>
      <c r="BI34" s="113">
        <v>6000</v>
      </c>
      <c r="BJ34" s="114">
        <f>IFERROR(BI34/BE34,"-")</f>
        <v>6000</v>
      </c>
      <c r="BK34" s="115"/>
      <c r="BL34" s="115">
        <v>1</v>
      </c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>
        <v>1</v>
      </c>
      <c r="BZ34" s="127">
        <f>IFERROR(BY34/BW34,"-")</f>
        <v>1</v>
      </c>
      <c r="CA34" s="128">
        <v>44000</v>
      </c>
      <c r="CB34" s="129">
        <f>IFERROR(CA34/BW34,"-")</f>
        <v>44000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50000</v>
      </c>
      <c r="CQ34" s="139">
        <v>44000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141</v>
      </c>
      <c r="C35" s="347"/>
      <c r="D35" s="347" t="s">
        <v>83</v>
      </c>
      <c r="E35" s="347" t="s">
        <v>119</v>
      </c>
      <c r="F35" s="347" t="s">
        <v>68</v>
      </c>
      <c r="G35" s="88" t="s">
        <v>136</v>
      </c>
      <c r="H35" s="88" t="s">
        <v>137</v>
      </c>
      <c r="I35" s="88" t="s">
        <v>142</v>
      </c>
      <c r="J35" s="330"/>
      <c r="K35" s="79">
        <v>0</v>
      </c>
      <c r="L35" s="79">
        <v>0</v>
      </c>
      <c r="M35" s="79">
        <v>25</v>
      </c>
      <c r="N35" s="89">
        <v>3</v>
      </c>
      <c r="O35" s="90">
        <v>0</v>
      </c>
      <c r="P35" s="91">
        <f>N35+O35</f>
        <v>3</v>
      </c>
      <c r="Q35" s="80">
        <f>IFERROR(P35/M35,"-")</f>
        <v>0.12</v>
      </c>
      <c r="R35" s="79">
        <v>0</v>
      </c>
      <c r="S35" s="79">
        <v>1</v>
      </c>
      <c r="T35" s="80">
        <f>IFERROR(R35/(P35),"-")</f>
        <v>0</v>
      </c>
      <c r="U35" s="336"/>
      <c r="V35" s="82">
        <v>1</v>
      </c>
      <c r="W35" s="80">
        <f>IF(P35=0,"-",V35/P35)</f>
        <v>0.33333333333333</v>
      </c>
      <c r="X35" s="335">
        <v>127000</v>
      </c>
      <c r="Y35" s="336">
        <f>IFERROR(X35/P35,"-")</f>
        <v>42333.333333333</v>
      </c>
      <c r="Z35" s="336">
        <f>IFERROR(X35/V35,"-")</f>
        <v>127000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0.66666666666667</v>
      </c>
      <c r="BP35" s="119">
        <v>1</v>
      </c>
      <c r="BQ35" s="120">
        <f>IFERROR(BP35/BN35,"-")</f>
        <v>0.5</v>
      </c>
      <c r="BR35" s="121">
        <v>127000</v>
      </c>
      <c r="BS35" s="122">
        <f>IFERROR(BR35/BN35,"-")</f>
        <v>63500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127000</v>
      </c>
      <c r="CQ35" s="139">
        <v>127000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143</v>
      </c>
      <c r="C36" s="347"/>
      <c r="D36" s="347" t="s">
        <v>108</v>
      </c>
      <c r="E36" s="347" t="s">
        <v>144</v>
      </c>
      <c r="F36" s="347" t="s">
        <v>68</v>
      </c>
      <c r="G36" s="88" t="s">
        <v>136</v>
      </c>
      <c r="H36" s="88" t="s">
        <v>137</v>
      </c>
      <c r="I36" s="88" t="s">
        <v>86</v>
      </c>
      <c r="J36" s="330"/>
      <c r="K36" s="79">
        <v>0</v>
      </c>
      <c r="L36" s="79">
        <v>0</v>
      </c>
      <c r="M36" s="79">
        <v>21</v>
      </c>
      <c r="N36" s="89">
        <v>3</v>
      </c>
      <c r="O36" s="90">
        <v>0</v>
      </c>
      <c r="P36" s="91">
        <f>N36+O36</f>
        <v>3</v>
      </c>
      <c r="Q36" s="80">
        <f>IFERROR(P36/M36,"-")</f>
        <v>0.14285714285714</v>
      </c>
      <c r="R36" s="79">
        <v>1</v>
      </c>
      <c r="S36" s="79">
        <v>1</v>
      </c>
      <c r="T36" s="80">
        <f>IFERROR(R36/(P36),"-")</f>
        <v>0.33333333333333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0.33333333333333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</v>
      </c>
      <c r="AW36" s="105">
        <f>IF(P36=0,"",IF(AV36=0,"",(AV36/P36)))</f>
        <v>0.33333333333333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145</v>
      </c>
      <c r="C37" s="347"/>
      <c r="D37" s="347" t="s">
        <v>79</v>
      </c>
      <c r="E37" s="347" t="s">
        <v>79</v>
      </c>
      <c r="F37" s="347" t="s">
        <v>80</v>
      </c>
      <c r="G37" s="88" t="s">
        <v>81</v>
      </c>
      <c r="H37" s="88"/>
      <c r="I37" s="88"/>
      <c r="J37" s="330"/>
      <c r="K37" s="79">
        <v>0</v>
      </c>
      <c r="L37" s="79">
        <v>0</v>
      </c>
      <c r="M37" s="79">
        <v>79</v>
      </c>
      <c r="N37" s="89">
        <v>14</v>
      </c>
      <c r="O37" s="90">
        <v>0</v>
      </c>
      <c r="P37" s="91">
        <f>N37+O37</f>
        <v>14</v>
      </c>
      <c r="Q37" s="80">
        <f>IFERROR(P37/M37,"-")</f>
        <v>0.17721518987342</v>
      </c>
      <c r="R37" s="79">
        <v>2</v>
      </c>
      <c r="S37" s="79">
        <v>3</v>
      </c>
      <c r="T37" s="80">
        <f>IFERROR(R37/(P37),"-")</f>
        <v>0.14285714285714</v>
      </c>
      <c r="U37" s="336"/>
      <c r="V37" s="82">
        <v>3</v>
      </c>
      <c r="W37" s="80">
        <f>IF(P37=0,"-",V37/P37)</f>
        <v>0.21428571428571</v>
      </c>
      <c r="X37" s="335">
        <v>598000</v>
      </c>
      <c r="Y37" s="336">
        <f>IFERROR(X37/P37,"-")</f>
        <v>42714.285714286</v>
      </c>
      <c r="Z37" s="336">
        <f>IFERROR(X37/V37,"-")</f>
        <v>199333.33333333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0.071428571428571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2</v>
      </c>
      <c r="BF37" s="111">
        <f>IF(P37=0,"",IF(BE37=0,"",(BE37/P37)))</f>
        <v>0.14285714285714</v>
      </c>
      <c r="BG37" s="110">
        <v>1</v>
      </c>
      <c r="BH37" s="112">
        <f>IFERROR(BG37/BE37,"-")</f>
        <v>0.5</v>
      </c>
      <c r="BI37" s="113">
        <v>13000</v>
      </c>
      <c r="BJ37" s="114">
        <f>IFERROR(BI37/BE37,"-")</f>
        <v>6500</v>
      </c>
      <c r="BK37" s="115"/>
      <c r="BL37" s="115"/>
      <c r="BM37" s="115">
        <v>1</v>
      </c>
      <c r="BN37" s="117">
        <v>6</v>
      </c>
      <c r="BO37" s="118">
        <f>IF(P37=0,"",IF(BN37=0,"",(BN37/P37)))</f>
        <v>0.42857142857143</v>
      </c>
      <c r="BP37" s="119">
        <v>1</v>
      </c>
      <c r="BQ37" s="120">
        <f>IFERROR(BP37/BN37,"-")</f>
        <v>0.16666666666667</v>
      </c>
      <c r="BR37" s="121">
        <v>461000</v>
      </c>
      <c r="BS37" s="122">
        <f>IFERROR(BR37/BN37,"-")</f>
        <v>76833.333333333</v>
      </c>
      <c r="BT37" s="123"/>
      <c r="BU37" s="123"/>
      <c r="BV37" s="123">
        <v>1</v>
      </c>
      <c r="BW37" s="124">
        <v>4</v>
      </c>
      <c r="BX37" s="125">
        <f>IF(P37=0,"",IF(BW37=0,"",(BW37/P37)))</f>
        <v>0.28571428571429</v>
      </c>
      <c r="BY37" s="126">
        <v>1</v>
      </c>
      <c r="BZ37" s="127">
        <f>IFERROR(BY37/BW37,"-")</f>
        <v>0.25</v>
      </c>
      <c r="CA37" s="128">
        <v>124000</v>
      </c>
      <c r="CB37" s="129">
        <f>IFERROR(CA37/BW37,"-")</f>
        <v>31000</v>
      </c>
      <c r="CC37" s="130"/>
      <c r="CD37" s="130"/>
      <c r="CE37" s="130">
        <v>1</v>
      </c>
      <c r="CF37" s="131">
        <v>1</v>
      </c>
      <c r="CG37" s="132">
        <f>IF(P37=0,"",IF(CF37=0,"",(CF37/P37)))</f>
        <v>0.071428571428571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3</v>
      </c>
      <c r="CP37" s="139">
        <v>598000</v>
      </c>
      <c r="CQ37" s="139">
        <v>461000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4.6833333333333</v>
      </c>
      <c r="B38" s="347" t="s">
        <v>146</v>
      </c>
      <c r="C38" s="347"/>
      <c r="D38" s="347" t="s">
        <v>66</v>
      </c>
      <c r="E38" s="347" t="s">
        <v>147</v>
      </c>
      <c r="F38" s="347" t="s">
        <v>68</v>
      </c>
      <c r="G38" s="88" t="s">
        <v>85</v>
      </c>
      <c r="H38" s="88" t="s">
        <v>148</v>
      </c>
      <c r="I38" s="88" t="s">
        <v>149</v>
      </c>
      <c r="J38" s="330">
        <v>600000</v>
      </c>
      <c r="K38" s="79">
        <v>0</v>
      </c>
      <c r="L38" s="79">
        <v>0</v>
      </c>
      <c r="M38" s="79">
        <v>38</v>
      </c>
      <c r="N38" s="89">
        <v>3</v>
      </c>
      <c r="O38" s="90">
        <v>0</v>
      </c>
      <c r="P38" s="91">
        <f>N38+O38</f>
        <v>3</v>
      </c>
      <c r="Q38" s="80">
        <f>IFERROR(P38/M38,"-")</f>
        <v>0.078947368421053</v>
      </c>
      <c r="R38" s="79">
        <v>0</v>
      </c>
      <c r="S38" s="79">
        <v>1</v>
      </c>
      <c r="T38" s="80">
        <f>IFERROR(R38/(P38),"-")</f>
        <v>0</v>
      </c>
      <c r="U38" s="336">
        <f>IFERROR(J38/SUM(N38:O45),"-")</f>
        <v>19354.838709677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SUM(X38:X45)-SUM(J38:J45)</f>
        <v>2210000</v>
      </c>
      <c r="AB38" s="83">
        <f>SUM(X38:X45)/SUM(J38:J45)</f>
        <v>4.6833333333333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0.33333333333333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0.66666666666667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150</v>
      </c>
      <c r="C39" s="347"/>
      <c r="D39" s="347" t="s">
        <v>66</v>
      </c>
      <c r="E39" s="347" t="s">
        <v>131</v>
      </c>
      <c r="F39" s="347" t="s">
        <v>68</v>
      </c>
      <c r="G39" s="88"/>
      <c r="H39" s="88" t="s">
        <v>148</v>
      </c>
      <c r="I39" s="88" t="s">
        <v>151</v>
      </c>
      <c r="J39" s="330"/>
      <c r="K39" s="79">
        <v>0</v>
      </c>
      <c r="L39" s="79">
        <v>0</v>
      </c>
      <c r="M39" s="79">
        <v>45</v>
      </c>
      <c r="N39" s="89">
        <v>2</v>
      </c>
      <c r="O39" s="90">
        <v>0</v>
      </c>
      <c r="P39" s="91">
        <f>N39+O39</f>
        <v>2</v>
      </c>
      <c r="Q39" s="80">
        <f>IFERROR(P39/M39,"-")</f>
        <v>0.044444444444444</v>
      </c>
      <c r="R39" s="79">
        <v>0</v>
      </c>
      <c r="S39" s="79">
        <v>1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0.5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152</v>
      </c>
      <c r="C40" s="347"/>
      <c r="D40" s="347" t="s">
        <v>66</v>
      </c>
      <c r="E40" s="347" t="s">
        <v>133</v>
      </c>
      <c r="F40" s="347" t="s">
        <v>68</v>
      </c>
      <c r="G40" s="88"/>
      <c r="H40" s="88" t="s">
        <v>148</v>
      </c>
      <c r="I40" s="88" t="s">
        <v>153</v>
      </c>
      <c r="J40" s="330"/>
      <c r="K40" s="79">
        <v>0</v>
      </c>
      <c r="L40" s="79">
        <v>0</v>
      </c>
      <c r="M40" s="79">
        <v>2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154</v>
      </c>
      <c r="C41" s="347"/>
      <c r="D41" s="347" t="s">
        <v>79</v>
      </c>
      <c r="E41" s="347" t="s">
        <v>79</v>
      </c>
      <c r="F41" s="347" t="s">
        <v>80</v>
      </c>
      <c r="G41" s="88"/>
      <c r="H41" s="88"/>
      <c r="I41" s="88"/>
      <c r="J41" s="330"/>
      <c r="K41" s="79">
        <v>0</v>
      </c>
      <c r="L41" s="79">
        <v>0</v>
      </c>
      <c r="M41" s="79">
        <v>38</v>
      </c>
      <c r="N41" s="89">
        <v>5</v>
      </c>
      <c r="O41" s="90">
        <v>0</v>
      </c>
      <c r="P41" s="91">
        <f>N41+O41</f>
        <v>5</v>
      </c>
      <c r="Q41" s="80">
        <f>IFERROR(P41/M41,"-")</f>
        <v>0.13157894736842</v>
      </c>
      <c r="R41" s="79">
        <v>0</v>
      </c>
      <c r="S41" s="79">
        <v>1</v>
      </c>
      <c r="T41" s="80">
        <f>IFERROR(R41/(P41),"-")</f>
        <v>0</v>
      </c>
      <c r="U41" s="336"/>
      <c r="V41" s="82">
        <v>2</v>
      </c>
      <c r="W41" s="80">
        <f>IF(P41=0,"-",V41/P41)</f>
        <v>0.4</v>
      </c>
      <c r="X41" s="335">
        <v>87000</v>
      </c>
      <c r="Y41" s="336">
        <f>IFERROR(X41/P41,"-")</f>
        <v>17400</v>
      </c>
      <c r="Z41" s="336">
        <f>IFERROR(X41/V41,"-")</f>
        <v>43500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0.4</v>
      </c>
      <c r="BP41" s="119">
        <v>1</v>
      </c>
      <c r="BQ41" s="120">
        <f>IFERROR(BP41/BN41,"-")</f>
        <v>0.5</v>
      </c>
      <c r="BR41" s="121">
        <v>8000</v>
      </c>
      <c r="BS41" s="122">
        <f>IFERROR(BR41/BN41,"-")</f>
        <v>4000</v>
      </c>
      <c r="BT41" s="123"/>
      <c r="BU41" s="123">
        <v>1</v>
      </c>
      <c r="BV41" s="123"/>
      <c r="BW41" s="124">
        <v>3</v>
      </c>
      <c r="BX41" s="125">
        <f>IF(P41=0,"",IF(BW41=0,"",(BW41/P41)))</f>
        <v>0.6</v>
      </c>
      <c r="BY41" s="126">
        <v>1</v>
      </c>
      <c r="BZ41" s="127">
        <f>IFERROR(BY41/BW41,"-")</f>
        <v>0.33333333333333</v>
      </c>
      <c r="CA41" s="128">
        <v>79000</v>
      </c>
      <c r="CB41" s="129">
        <f>IFERROR(CA41/BW41,"-")</f>
        <v>26333.333333333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87000</v>
      </c>
      <c r="CQ41" s="139">
        <v>79000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155</v>
      </c>
      <c r="C42" s="347"/>
      <c r="D42" s="347" t="s">
        <v>66</v>
      </c>
      <c r="E42" s="347" t="s">
        <v>147</v>
      </c>
      <c r="F42" s="347" t="s">
        <v>68</v>
      </c>
      <c r="G42" s="88" t="s">
        <v>90</v>
      </c>
      <c r="H42" s="88" t="s">
        <v>148</v>
      </c>
      <c r="I42" s="88" t="s">
        <v>149</v>
      </c>
      <c r="J42" s="330"/>
      <c r="K42" s="79">
        <v>0</v>
      </c>
      <c r="L42" s="79">
        <v>0</v>
      </c>
      <c r="M42" s="79">
        <v>50</v>
      </c>
      <c r="N42" s="89">
        <v>2</v>
      </c>
      <c r="O42" s="90">
        <v>0</v>
      </c>
      <c r="P42" s="91">
        <f>N42+O42</f>
        <v>2</v>
      </c>
      <c r="Q42" s="80">
        <f>IFERROR(P42/M42,"-")</f>
        <v>0.04</v>
      </c>
      <c r="R42" s="79">
        <v>0</v>
      </c>
      <c r="S42" s="79">
        <v>0</v>
      </c>
      <c r="T42" s="80">
        <f>IFERROR(R42/(P42),"-")</f>
        <v>0</v>
      </c>
      <c r="U42" s="336"/>
      <c r="V42" s="82">
        <v>1</v>
      </c>
      <c r="W42" s="80">
        <f>IF(P42=0,"-",V42/P42)</f>
        <v>0.5</v>
      </c>
      <c r="X42" s="335">
        <v>3000</v>
      </c>
      <c r="Y42" s="336">
        <f>IFERROR(X42/P42,"-")</f>
        <v>1500</v>
      </c>
      <c r="Z42" s="336">
        <f>IFERROR(X42/V42,"-")</f>
        <v>3000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>
        <v>1</v>
      </c>
      <c r="BH42" s="112">
        <f>IFERROR(BG42/BE42,"-")</f>
        <v>1</v>
      </c>
      <c r="BI42" s="113">
        <v>3000</v>
      </c>
      <c r="BJ42" s="114">
        <f>IFERROR(BI42/BE42,"-")</f>
        <v>3000</v>
      </c>
      <c r="BK42" s="115">
        <v>1</v>
      </c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66</v>
      </c>
      <c r="E43" s="347" t="s">
        <v>131</v>
      </c>
      <c r="F43" s="347" t="s">
        <v>68</v>
      </c>
      <c r="G43" s="88"/>
      <c r="H43" s="88" t="s">
        <v>148</v>
      </c>
      <c r="I43" s="88" t="s">
        <v>151</v>
      </c>
      <c r="J43" s="330"/>
      <c r="K43" s="79">
        <v>0</v>
      </c>
      <c r="L43" s="79">
        <v>0</v>
      </c>
      <c r="M43" s="79">
        <v>80</v>
      </c>
      <c r="N43" s="89">
        <v>8</v>
      </c>
      <c r="O43" s="90">
        <v>0</v>
      </c>
      <c r="P43" s="91">
        <f>N43+O43</f>
        <v>8</v>
      </c>
      <c r="Q43" s="80">
        <f>IFERROR(P43/M43,"-")</f>
        <v>0.1</v>
      </c>
      <c r="R43" s="79">
        <v>2</v>
      </c>
      <c r="S43" s="79">
        <v>3</v>
      </c>
      <c r="T43" s="80">
        <f>IFERROR(R43/(P43),"-")</f>
        <v>0.25</v>
      </c>
      <c r="U43" s="336"/>
      <c r="V43" s="82">
        <v>4</v>
      </c>
      <c r="W43" s="80">
        <f>IF(P43=0,"-",V43/P43)</f>
        <v>0.5</v>
      </c>
      <c r="X43" s="335">
        <v>422000</v>
      </c>
      <c r="Y43" s="336">
        <f>IFERROR(X43/P43,"-")</f>
        <v>52750</v>
      </c>
      <c r="Z43" s="336">
        <f>IFERROR(X43/V43,"-")</f>
        <v>105500</v>
      </c>
      <c r="AA43" s="330"/>
      <c r="AB43" s="83"/>
      <c r="AC43" s="77"/>
      <c r="AD43" s="92">
        <v>1</v>
      </c>
      <c r="AE43" s="93">
        <f>IF(P43=0,"",IF(AD43=0,"",(AD43/P43)))</f>
        <v>0.125</v>
      </c>
      <c r="AF43" s="92"/>
      <c r="AG43" s="94">
        <f>IFERROR(AF43/AD43,"-")</f>
        <v>0</v>
      </c>
      <c r="AH43" s="95"/>
      <c r="AI43" s="96">
        <f>IFERROR(AH43/AD43,"-")</f>
        <v>0</v>
      </c>
      <c r="AJ43" s="97"/>
      <c r="AK43" s="97"/>
      <c r="AL43" s="97"/>
      <c r="AM43" s="98">
        <v>1</v>
      </c>
      <c r="AN43" s="99">
        <f>IF(P43=0,"",IF(AM43=0,"",(AM43/P43)))</f>
        <v>0.125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0.25</v>
      </c>
      <c r="BP43" s="119">
        <v>1</v>
      </c>
      <c r="BQ43" s="120">
        <f>IFERROR(BP43/BN43,"-")</f>
        <v>0.5</v>
      </c>
      <c r="BR43" s="121">
        <v>348000</v>
      </c>
      <c r="BS43" s="122">
        <f>IFERROR(BR43/BN43,"-")</f>
        <v>174000</v>
      </c>
      <c r="BT43" s="123"/>
      <c r="BU43" s="123"/>
      <c r="BV43" s="123">
        <v>1</v>
      </c>
      <c r="BW43" s="124">
        <v>3</v>
      </c>
      <c r="BX43" s="125">
        <f>IF(P43=0,"",IF(BW43=0,"",(BW43/P43)))</f>
        <v>0.375</v>
      </c>
      <c r="BY43" s="126">
        <v>2</v>
      </c>
      <c r="BZ43" s="127">
        <f>IFERROR(BY43/BW43,"-")</f>
        <v>0.66666666666667</v>
      </c>
      <c r="CA43" s="128">
        <v>28000</v>
      </c>
      <c r="CB43" s="129">
        <f>IFERROR(CA43/BW43,"-")</f>
        <v>9333.3333333333</v>
      </c>
      <c r="CC43" s="130">
        <v>1</v>
      </c>
      <c r="CD43" s="130"/>
      <c r="CE43" s="130">
        <v>1</v>
      </c>
      <c r="CF43" s="131">
        <v>1</v>
      </c>
      <c r="CG43" s="132">
        <f>IF(P43=0,"",IF(CF43=0,"",(CF43/P43)))</f>
        <v>0.125</v>
      </c>
      <c r="CH43" s="133">
        <v>1</v>
      </c>
      <c r="CI43" s="134">
        <f>IFERROR(CH43/CF43,"-")</f>
        <v>1</v>
      </c>
      <c r="CJ43" s="135">
        <v>46000</v>
      </c>
      <c r="CK43" s="136">
        <f>IFERROR(CJ43/CF43,"-")</f>
        <v>46000</v>
      </c>
      <c r="CL43" s="137"/>
      <c r="CM43" s="137"/>
      <c r="CN43" s="137">
        <v>1</v>
      </c>
      <c r="CO43" s="138">
        <v>4</v>
      </c>
      <c r="CP43" s="139">
        <v>422000</v>
      </c>
      <c r="CQ43" s="139">
        <v>348000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/>
      <c r="B44" s="347" t="s">
        <v>157</v>
      </c>
      <c r="C44" s="347"/>
      <c r="D44" s="347" t="s">
        <v>66</v>
      </c>
      <c r="E44" s="347" t="s">
        <v>133</v>
      </c>
      <c r="F44" s="347" t="s">
        <v>68</v>
      </c>
      <c r="G44" s="88"/>
      <c r="H44" s="88" t="s">
        <v>148</v>
      </c>
      <c r="I44" s="88" t="s">
        <v>153</v>
      </c>
      <c r="J44" s="330"/>
      <c r="K44" s="79">
        <v>0</v>
      </c>
      <c r="L44" s="79">
        <v>0</v>
      </c>
      <c r="M44" s="79">
        <v>65</v>
      </c>
      <c r="N44" s="89">
        <v>5</v>
      </c>
      <c r="O44" s="90">
        <v>0</v>
      </c>
      <c r="P44" s="91">
        <f>N44+O44</f>
        <v>5</v>
      </c>
      <c r="Q44" s="80">
        <f>IFERROR(P44/M44,"-")</f>
        <v>0.076923076923077</v>
      </c>
      <c r="R44" s="79">
        <v>1</v>
      </c>
      <c r="S44" s="79">
        <v>3</v>
      </c>
      <c r="T44" s="80">
        <f>IFERROR(R44/(P44),"-")</f>
        <v>0.2</v>
      </c>
      <c r="U44" s="336"/>
      <c r="V44" s="82">
        <v>1</v>
      </c>
      <c r="W44" s="80">
        <f>IF(P44=0,"-",V44/P44)</f>
        <v>0.2</v>
      </c>
      <c r="X44" s="335">
        <v>10000</v>
      </c>
      <c r="Y44" s="336">
        <f>IFERROR(X44/P44,"-")</f>
        <v>2000</v>
      </c>
      <c r="Z44" s="336">
        <f>IFERROR(X44/V44,"-")</f>
        <v>10000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0.2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0.2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0.2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2</v>
      </c>
      <c r="BX44" s="125">
        <f>IF(P44=0,"",IF(BW44=0,"",(BW44/P44)))</f>
        <v>0.4</v>
      </c>
      <c r="BY44" s="126">
        <v>1</v>
      </c>
      <c r="BZ44" s="127">
        <f>IFERROR(BY44/BW44,"-")</f>
        <v>0.5</v>
      </c>
      <c r="CA44" s="128">
        <v>10000</v>
      </c>
      <c r="CB44" s="129">
        <f>IFERROR(CA44/BW44,"-")</f>
        <v>5000</v>
      </c>
      <c r="CC44" s="130"/>
      <c r="CD44" s="130">
        <v>1</v>
      </c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10000</v>
      </c>
      <c r="CQ44" s="139">
        <v>10000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158</v>
      </c>
      <c r="C45" s="347"/>
      <c r="D45" s="347" t="s">
        <v>79</v>
      </c>
      <c r="E45" s="347" t="s">
        <v>79</v>
      </c>
      <c r="F45" s="347" t="s">
        <v>80</v>
      </c>
      <c r="G45" s="88"/>
      <c r="H45" s="88"/>
      <c r="I45" s="88"/>
      <c r="J45" s="330"/>
      <c r="K45" s="79">
        <v>0</v>
      </c>
      <c r="L45" s="79">
        <v>0</v>
      </c>
      <c r="M45" s="79">
        <v>36</v>
      </c>
      <c r="N45" s="89">
        <v>6</v>
      </c>
      <c r="O45" s="90">
        <v>0</v>
      </c>
      <c r="P45" s="91">
        <f>N45+O45</f>
        <v>6</v>
      </c>
      <c r="Q45" s="80">
        <f>IFERROR(P45/M45,"-")</f>
        <v>0.16666666666667</v>
      </c>
      <c r="R45" s="79">
        <v>1</v>
      </c>
      <c r="S45" s="79">
        <v>0</v>
      </c>
      <c r="T45" s="80">
        <f>IFERROR(R45/(P45),"-")</f>
        <v>0.16666666666667</v>
      </c>
      <c r="U45" s="336"/>
      <c r="V45" s="82">
        <v>3</v>
      </c>
      <c r="W45" s="80">
        <f>IF(P45=0,"-",V45/P45)</f>
        <v>0.5</v>
      </c>
      <c r="X45" s="335">
        <v>2288000</v>
      </c>
      <c r="Y45" s="336">
        <f>IFERROR(X45/P45,"-")</f>
        <v>381333.33333333</v>
      </c>
      <c r="Z45" s="336">
        <f>IFERROR(X45/V45,"-")</f>
        <v>762666.66666667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0.16666666666667</v>
      </c>
      <c r="AO45" s="98">
        <v>1</v>
      </c>
      <c r="AP45" s="100">
        <f>IFERROR(AO45/AM45,"-")</f>
        <v>1</v>
      </c>
      <c r="AQ45" s="101">
        <v>27000</v>
      </c>
      <c r="AR45" s="102">
        <f>IFERROR(AQ45/AM45,"-")</f>
        <v>27000</v>
      </c>
      <c r="AS45" s="103"/>
      <c r="AT45" s="103"/>
      <c r="AU45" s="103">
        <v>1</v>
      </c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0.16666666666667</v>
      </c>
      <c r="BP45" s="119">
        <v>1</v>
      </c>
      <c r="BQ45" s="120">
        <f>IFERROR(BP45/BN45,"-")</f>
        <v>1</v>
      </c>
      <c r="BR45" s="121">
        <v>1663000</v>
      </c>
      <c r="BS45" s="122">
        <f>IFERROR(BR45/BN45,"-")</f>
        <v>1663000</v>
      </c>
      <c r="BT45" s="123"/>
      <c r="BU45" s="123"/>
      <c r="BV45" s="123">
        <v>1</v>
      </c>
      <c r="BW45" s="124">
        <v>4</v>
      </c>
      <c r="BX45" s="125">
        <f>IF(P45=0,"",IF(BW45=0,"",(BW45/P45)))</f>
        <v>0.66666666666667</v>
      </c>
      <c r="BY45" s="126">
        <v>1</v>
      </c>
      <c r="BZ45" s="127">
        <f>IFERROR(BY45/BW45,"-")</f>
        <v>0.25</v>
      </c>
      <c r="CA45" s="128">
        <v>598000</v>
      </c>
      <c r="CB45" s="129">
        <f>IFERROR(CA45/BW45,"-")</f>
        <v>149500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3</v>
      </c>
      <c r="CP45" s="139">
        <v>2288000</v>
      </c>
      <c r="CQ45" s="139">
        <v>1663000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2.6416666666667</v>
      </c>
      <c r="B46" s="347" t="s">
        <v>159</v>
      </c>
      <c r="C46" s="347"/>
      <c r="D46" s="347" t="s">
        <v>160</v>
      </c>
      <c r="E46" s="347" t="s">
        <v>147</v>
      </c>
      <c r="F46" s="347" t="s">
        <v>68</v>
      </c>
      <c r="G46" s="88" t="s">
        <v>161</v>
      </c>
      <c r="H46" s="88" t="s">
        <v>162</v>
      </c>
      <c r="I46" s="88" t="s">
        <v>149</v>
      </c>
      <c r="J46" s="330">
        <v>240000</v>
      </c>
      <c r="K46" s="79">
        <v>0</v>
      </c>
      <c r="L46" s="79">
        <v>0</v>
      </c>
      <c r="M46" s="79">
        <v>25</v>
      </c>
      <c r="N46" s="89">
        <v>2</v>
      </c>
      <c r="O46" s="90">
        <v>0</v>
      </c>
      <c r="P46" s="91">
        <f>N46+O46</f>
        <v>2</v>
      </c>
      <c r="Q46" s="80">
        <f>IFERROR(P46/M46,"-")</f>
        <v>0.08</v>
      </c>
      <c r="R46" s="79">
        <v>0</v>
      </c>
      <c r="S46" s="79">
        <v>1</v>
      </c>
      <c r="T46" s="80">
        <f>IFERROR(R46/(P46),"-")</f>
        <v>0</v>
      </c>
      <c r="U46" s="336">
        <f>IFERROR(J46/SUM(N46:O49),"-")</f>
        <v>10000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SUM(X46:X49)-SUM(J46:J49)</f>
        <v>394000</v>
      </c>
      <c r="AB46" s="83">
        <f>SUM(X46:X49)/SUM(J46:J49)</f>
        <v>2.6416666666667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160</v>
      </c>
      <c r="E47" s="347" t="s">
        <v>131</v>
      </c>
      <c r="F47" s="347" t="s">
        <v>68</v>
      </c>
      <c r="G47" s="88"/>
      <c r="H47" s="88" t="s">
        <v>162</v>
      </c>
      <c r="I47" s="88" t="s">
        <v>151</v>
      </c>
      <c r="J47" s="330"/>
      <c r="K47" s="79">
        <v>0</v>
      </c>
      <c r="L47" s="79">
        <v>0</v>
      </c>
      <c r="M47" s="79">
        <v>54</v>
      </c>
      <c r="N47" s="89">
        <v>5</v>
      </c>
      <c r="O47" s="90">
        <v>0</v>
      </c>
      <c r="P47" s="91">
        <f>N47+O47</f>
        <v>5</v>
      </c>
      <c r="Q47" s="80">
        <f>IFERROR(P47/M47,"-")</f>
        <v>0.092592592592593</v>
      </c>
      <c r="R47" s="79">
        <v>1</v>
      </c>
      <c r="S47" s="79">
        <v>3</v>
      </c>
      <c r="T47" s="80">
        <f>IFERROR(R47/(P47),"-")</f>
        <v>0.2</v>
      </c>
      <c r="U47" s="336"/>
      <c r="V47" s="82">
        <v>2</v>
      </c>
      <c r="W47" s="80">
        <f>IF(P47=0,"-",V47/P47)</f>
        <v>0.4</v>
      </c>
      <c r="X47" s="335">
        <v>19000</v>
      </c>
      <c r="Y47" s="336">
        <f>IFERROR(X47/P47,"-")</f>
        <v>3800</v>
      </c>
      <c r="Z47" s="336">
        <f>IFERROR(X47/V47,"-")</f>
        <v>9500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0.4</v>
      </c>
      <c r="BP47" s="119">
        <v>1</v>
      </c>
      <c r="BQ47" s="120">
        <f>IFERROR(BP47/BN47,"-")</f>
        <v>0.5</v>
      </c>
      <c r="BR47" s="121">
        <v>5000</v>
      </c>
      <c r="BS47" s="122">
        <f>IFERROR(BR47/BN47,"-")</f>
        <v>2500</v>
      </c>
      <c r="BT47" s="123">
        <v>1</v>
      </c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0.2</v>
      </c>
      <c r="CH47" s="133">
        <v>1</v>
      </c>
      <c r="CI47" s="134">
        <f>IFERROR(CH47/CF47,"-")</f>
        <v>1</v>
      </c>
      <c r="CJ47" s="135">
        <v>14000</v>
      </c>
      <c r="CK47" s="136">
        <f>IFERROR(CJ47/CF47,"-")</f>
        <v>14000</v>
      </c>
      <c r="CL47" s="137"/>
      <c r="CM47" s="137"/>
      <c r="CN47" s="137">
        <v>1</v>
      </c>
      <c r="CO47" s="138">
        <v>2</v>
      </c>
      <c r="CP47" s="139">
        <v>19000</v>
      </c>
      <c r="CQ47" s="139">
        <v>14000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164</v>
      </c>
      <c r="C48" s="347"/>
      <c r="D48" s="347" t="s">
        <v>160</v>
      </c>
      <c r="E48" s="347" t="s">
        <v>133</v>
      </c>
      <c r="F48" s="347" t="s">
        <v>68</v>
      </c>
      <c r="G48" s="88"/>
      <c r="H48" s="88" t="s">
        <v>162</v>
      </c>
      <c r="I48" s="88" t="s">
        <v>153</v>
      </c>
      <c r="J48" s="330"/>
      <c r="K48" s="79">
        <v>0</v>
      </c>
      <c r="L48" s="79">
        <v>0</v>
      </c>
      <c r="M48" s="79">
        <v>37</v>
      </c>
      <c r="N48" s="89">
        <v>6</v>
      </c>
      <c r="O48" s="90">
        <v>0</v>
      </c>
      <c r="P48" s="91">
        <f>N48+O48</f>
        <v>6</v>
      </c>
      <c r="Q48" s="80">
        <f>IFERROR(P48/M48,"-")</f>
        <v>0.16216216216216</v>
      </c>
      <c r="R48" s="79">
        <v>0</v>
      </c>
      <c r="S48" s="79">
        <v>3</v>
      </c>
      <c r="T48" s="80">
        <f>IFERROR(R48/(P48),"-")</f>
        <v>0</v>
      </c>
      <c r="U48" s="336"/>
      <c r="V48" s="82">
        <v>1</v>
      </c>
      <c r="W48" s="80">
        <f>IF(P48=0,"-",V48/P48)</f>
        <v>0.16666666666667</v>
      </c>
      <c r="X48" s="335">
        <v>5000</v>
      </c>
      <c r="Y48" s="336">
        <f>IFERROR(X48/P48,"-")</f>
        <v>833.33333333333</v>
      </c>
      <c r="Z48" s="336">
        <f>IFERROR(X48/V48,"-")</f>
        <v>5000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0.16666666666667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0.16666666666667</v>
      </c>
      <c r="BG48" s="110">
        <v>1</v>
      </c>
      <c r="BH48" s="112">
        <f>IFERROR(BG48/BE48,"-")</f>
        <v>1</v>
      </c>
      <c r="BI48" s="113">
        <v>5000</v>
      </c>
      <c r="BJ48" s="114">
        <f>IFERROR(BI48/BE48,"-")</f>
        <v>5000</v>
      </c>
      <c r="BK48" s="115">
        <v>1</v>
      </c>
      <c r="BL48" s="115"/>
      <c r="BM48" s="115"/>
      <c r="BN48" s="117">
        <v>4</v>
      </c>
      <c r="BO48" s="118">
        <f>IF(P48=0,"",IF(BN48=0,"",(BN48/P48)))</f>
        <v>0.66666666666667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5000</v>
      </c>
      <c r="CQ48" s="139">
        <v>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165</v>
      </c>
      <c r="C49" s="347"/>
      <c r="D49" s="347" t="s">
        <v>79</v>
      </c>
      <c r="E49" s="347" t="s">
        <v>79</v>
      </c>
      <c r="F49" s="347" t="s">
        <v>80</v>
      </c>
      <c r="G49" s="88"/>
      <c r="H49" s="88"/>
      <c r="I49" s="88"/>
      <c r="J49" s="330"/>
      <c r="K49" s="79">
        <v>0</v>
      </c>
      <c r="L49" s="79">
        <v>0</v>
      </c>
      <c r="M49" s="79">
        <v>42</v>
      </c>
      <c r="N49" s="89">
        <v>11</v>
      </c>
      <c r="O49" s="90">
        <v>0</v>
      </c>
      <c r="P49" s="91">
        <f>N49+O49</f>
        <v>11</v>
      </c>
      <c r="Q49" s="80">
        <f>IFERROR(P49/M49,"-")</f>
        <v>0.26190476190476</v>
      </c>
      <c r="R49" s="79">
        <v>2</v>
      </c>
      <c r="S49" s="79">
        <v>2</v>
      </c>
      <c r="T49" s="80">
        <f>IFERROR(R49/(P49),"-")</f>
        <v>0.18181818181818</v>
      </c>
      <c r="U49" s="336"/>
      <c r="V49" s="82">
        <v>4</v>
      </c>
      <c r="W49" s="80">
        <f>IF(P49=0,"-",V49/P49)</f>
        <v>0.36363636363636</v>
      </c>
      <c r="X49" s="335">
        <v>610000</v>
      </c>
      <c r="Y49" s="336">
        <f>IFERROR(X49/P49,"-")</f>
        <v>55454.545454545</v>
      </c>
      <c r="Z49" s="336">
        <f>IFERROR(X49/V49,"-")</f>
        <v>152500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0.18181818181818</v>
      </c>
      <c r="BG49" s="110">
        <v>1</v>
      </c>
      <c r="BH49" s="112">
        <f>IFERROR(BG49/BE49,"-")</f>
        <v>0.5</v>
      </c>
      <c r="BI49" s="113">
        <v>2000</v>
      </c>
      <c r="BJ49" s="114">
        <f>IFERROR(BI49/BE49,"-")</f>
        <v>1000</v>
      </c>
      <c r="BK49" s="115">
        <v>1</v>
      </c>
      <c r="BL49" s="115"/>
      <c r="BM49" s="115"/>
      <c r="BN49" s="117">
        <v>5</v>
      </c>
      <c r="BO49" s="118">
        <f>IF(P49=0,"",IF(BN49=0,"",(BN49/P49)))</f>
        <v>0.45454545454545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4</v>
      </c>
      <c r="BX49" s="125">
        <f>IF(P49=0,"",IF(BW49=0,"",(BW49/P49)))</f>
        <v>0.36363636363636</v>
      </c>
      <c r="BY49" s="126">
        <v>3</v>
      </c>
      <c r="BZ49" s="127">
        <f>IFERROR(BY49/BW49,"-")</f>
        <v>0.75</v>
      </c>
      <c r="CA49" s="128">
        <v>608000</v>
      </c>
      <c r="CB49" s="129">
        <f>IFERROR(CA49/BW49,"-")</f>
        <v>152000</v>
      </c>
      <c r="CC49" s="130"/>
      <c r="CD49" s="130"/>
      <c r="CE49" s="130">
        <v>3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4</v>
      </c>
      <c r="CP49" s="139">
        <v>610000</v>
      </c>
      <c r="CQ49" s="139">
        <v>376000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1.2666666666667</v>
      </c>
      <c r="B50" s="347" t="s">
        <v>166</v>
      </c>
      <c r="C50" s="347"/>
      <c r="D50" s="347" t="s">
        <v>95</v>
      </c>
      <c r="E50" s="347" t="s">
        <v>113</v>
      </c>
      <c r="F50" s="347" t="s">
        <v>96</v>
      </c>
      <c r="G50" s="88" t="s">
        <v>73</v>
      </c>
      <c r="H50" s="88" t="s">
        <v>91</v>
      </c>
      <c r="I50" s="88" t="s">
        <v>86</v>
      </c>
      <c r="J50" s="330">
        <v>180000</v>
      </c>
      <c r="K50" s="79">
        <v>0</v>
      </c>
      <c r="L50" s="79">
        <v>0</v>
      </c>
      <c r="M50" s="79">
        <v>25</v>
      </c>
      <c r="N50" s="89">
        <v>3</v>
      </c>
      <c r="O50" s="90">
        <v>0</v>
      </c>
      <c r="P50" s="91">
        <f>N50+O50</f>
        <v>3</v>
      </c>
      <c r="Q50" s="80">
        <f>IFERROR(P50/M50,"-")</f>
        <v>0.12</v>
      </c>
      <c r="R50" s="79">
        <v>1</v>
      </c>
      <c r="S50" s="79">
        <v>1</v>
      </c>
      <c r="T50" s="80">
        <f>IFERROR(R50/(P50),"-")</f>
        <v>0.33333333333333</v>
      </c>
      <c r="U50" s="336">
        <f>IFERROR(J50/SUM(N50:O51),"-")</f>
        <v>20000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SUM(X50:X51)-SUM(J50:J51)</f>
        <v>48000</v>
      </c>
      <c r="AB50" s="83">
        <f>SUM(X50:X51)/SUM(J50:J51)</f>
        <v>1.2666666666667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0.33333333333333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0.33333333333333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167</v>
      </c>
      <c r="C51" s="347"/>
      <c r="D51" s="347" t="s">
        <v>95</v>
      </c>
      <c r="E51" s="347" t="s">
        <v>113</v>
      </c>
      <c r="F51" s="347" t="s">
        <v>80</v>
      </c>
      <c r="G51" s="88"/>
      <c r="H51" s="88"/>
      <c r="I51" s="88"/>
      <c r="J51" s="330"/>
      <c r="K51" s="79">
        <v>0</v>
      </c>
      <c r="L51" s="79">
        <v>0</v>
      </c>
      <c r="M51" s="79">
        <v>17</v>
      </c>
      <c r="N51" s="89">
        <v>6</v>
      </c>
      <c r="O51" s="90">
        <v>0</v>
      </c>
      <c r="P51" s="91">
        <f>N51+O51</f>
        <v>6</v>
      </c>
      <c r="Q51" s="80">
        <f>IFERROR(P51/M51,"-")</f>
        <v>0.35294117647059</v>
      </c>
      <c r="R51" s="79">
        <v>1</v>
      </c>
      <c r="S51" s="79">
        <v>0</v>
      </c>
      <c r="T51" s="80">
        <f>IFERROR(R51/(P51),"-")</f>
        <v>0.16666666666667</v>
      </c>
      <c r="U51" s="336"/>
      <c r="V51" s="82">
        <v>1</v>
      </c>
      <c r="W51" s="80">
        <f>IF(P51=0,"-",V51/P51)</f>
        <v>0.16666666666667</v>
      </c>
      <c r="X51" s="335">
        <v>228000</v>
      </c>
      <c r="Y51" s="336">
        <f>IFERROR(X51/P51,"-")</f>
        <v>38000</v>
      </c>
      <c r="Z51" s="336">
        <f>IFERROR(X51/V51,"-")</f>
        <v>228000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0.33333333333333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0.33333333333333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0.33333333333333</v>
      </c>
      <c r="BY51" s="126">
        <v>1</v>
      </c>
      <c r="BZ51" s="127">
        <f>IFERROR(BY51/BW51,"-")</f>
        <v>0.5</v>
      </c>
      <c r="CA51" s="128">
        <v>228000</v>
      </c>
      <c r="CB51" s="129">
        <f>IFERROR(CA51/BW51,"-")</f>
        <v>114000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228000</v>
      </c>
      <c r="CQ51" s="139">
        <v>228000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0.088888888888889</v>
      </c>
      <c r="B52" s="347" t="s">
        <v>168</v>
      </c>
      <c r="C52" s="347"/>
      <c r="D52" s="347" t="s">
        <v>108</v>
      </c>
      <c r="E52" s="347" t="s">
        <v>119</v>
      </c>
      <c r="F52" s="347" t="s">
        <v>89</v>
      </c>
      <c r="G52" s="88" t="s">
        <v>73</v>
      </c>
      <c r="H52" s="88" t="s">
        <v>91</v>
      </c>
      <c r="I52" s="349" t="s">
        <v>169</v>
      </c>
      <c r="J52" s="330">
        <v>180000</v>
      </c>
      <c r="K52" s="79">
        <v>0</v>
      </c>
      <c r="L52" s="79">
        <v>0</v>
      </c>
      <c r="M52" s="79">
        <v>47</v>
      </c>
      <c r="N52" s="89">
        <v>2</v>
      </c>
      <c r="O52" s="90">
        <v>0</v>
      </c>
      <c r="P52" s="91">
        <f>N52+O52</f>
        <v>2</v>
      </c>
      <c r="Q52" s="80">
        <f>IFERROR(P52/M52,"-")</f>
        <v>0.042553191489362</v>
      </c>
      <c r="R52" s="79">
        <v>0</v>
      </c>
      <c r="S52" s="79">
        <v>2</v>
      </c>
      <c r="T52" s="80">
        <f>IFERROR(R52/(P52),"-")</f>
        <v>0</v>
      </c>
      <c r="U52" s="336">
        <f>IFERROR(J52/SUM(N52:O53),"-")</f>
        <v>30000</v>
      </c>
      <c r="V52" s="82">
        <v>2</v>
      </c>
      <c r="W52" s="80">
        <f>IF(P52=0,"-",V52/P52)</f>
        <v>1</v>
      </c>
      <c r="X52" s="335">
        <v>16000</v>
      </c>
      <c r="Y52" s="336">
        <f>IFERROR(X52/P52,"-")</f>
        <v>8000</v>
      </c>
      <c r="Z52" s="336">
        <f>IFERROR(X52/V52,"-")</f>
        <v>8000</v>
      </c>
      <c r="AA52" s="330">
        <f>SUM(X52:X53)-SUM(J52:J53)</f>
        <v>-164000</v>
      </c>
      <c r="AB52" s="83">
        <f>SUM(X52:X53)/SUM(J52:J53)</f>
        <v>0.088888888888889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>
        <v>1</v>
      </c>
      <c r="BQ52" s="120">
        <f>IFERROR(BP52/BN52,"-")</f>
        <v>1</v>
      </c>
      <c r="BR52" s="121">
        <v>5000</v>
      </c>
      <c r="BS52" s="122">
        <f>IFERROR(BR52/BN52,"-")</f>
        <v>5000</v>
      </c>
      <c r="BT52" s="123">
        <v>1</v>
      </c>
      <c r="BU52" s="123"/>
      <c r="BV52" s="123"/>
      <c r="BW52" s="124">
        <v>1</v>
      </c>
      <c r="BX52" s="125">
        <f>IF(P52=0,"",IF(BW52=0,"",(BW52/P52)))</f>
        <v>0.5</v>
      </c>
      <c r="BY52" s="126">
        <v>1</v>
      </c>
      <c r="BZ52" s="127">
        <f>IFERROR(BY52/BW52,"-")</f>
        <v>1</v>
      </c>
      <c r="CA52" s="128">
        <v>11000</v>
      </c>
      <c r="CB52" s="129">
        <f>IFERROR(CA52/BW52,"-")</f>
        <v>11000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2</v>
      </c>
      <c r="CP52" s="139">
        <v>16000</v>
      </c>
      <c r="CQ52" s="139">
        <v>11000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170</v>
      </c>
      <c r="C53" s="347"/>
      <c r="D53" s="347" t="s">
        <v>108</v>
      </c>
      <c r="E53" s="347" t="s">
        <v>119</v>
      </c>
      <c r="F53" s="347" t="s">
        <v>80</v>
      </c>
      <c r="G53" s="88"/>
      <c r="H53" s="88"/>
      <c r="I53" s="88"/>
      <c r="J53" s="330"/>
      <c r="K53" s="79">
        <v>0</v>
      </c>
      <c r="L53" s="79">
        <v>0</v>
      </c>
      <c r="M53" s="79">
        <v>8</v>
      </c>
      <c r="N53" s="89">
        <v>4</v>
      </c>
      <c r="O53" s="90">
        <v>0</v>
      </c>
      <c r="P53" s="91">
        <f>N53+O53</f>
        <v>4</v>
      </c>
      <c r="Q53" s="80">
        <f>IFERROR(P53/M53,"-")</f>
        <v>0.5</v>
      </c>
      <c r="R53" s="79">
        <v>0</v>
      </c>
      <c r="S53" s="79">
        <v>1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0.032051282051282</v>
      </c>
      <c r="B54" s="347" t="s">
        <v>171</v>
      </c>
      <c r="C54" s="347"/>
      <c r="D54" s="347" t="s">
        <v>95</v>
      </c>
      <c r="E54" s="347" t="s">
        <v>67</v>
      </c>
      <c r="F54" s="347" t="s">
        <v>96</v>
      </c>
      <c r="G54" s="88" t="s">
        <v>85</v>
      </c>
      <c r="H54" s="88" t="s">
        <v>91</v>
      </c>
      <c r="I54" s="88" t="s">
        <v>172</v>
      </c>
      <c r="J54" s="330">
        <v>156000</v>
      </c>
      <c r="K54" s="79">
        <v>0</v>
      </c>
      <c r="L54" s="79">
        <v>0</v>
      </c>
      <c r="M54" s="79">
        <v>22</v>
      </c>
      <c r="N54" s="89">
        <v>4</v>
      </c>
      <c r="O54" s="90">
        <v>0</v>
      </c>
      <c r="P54" s="91">
        <f>N54+O54</f>
        <v>4</v>
      </c>
      <c r="Q54" s="80">
        <f>IFERROR(P54/M54,"-")</f>
        <v>0.18181818181818</v>
      </c>
      <c r="R54" s="79">
        <v>1</v>
      </c>
      <c r="S54" s="79">
        <v>1</v>
      </c>
      <c r="T54" s="80">
        <f>IFERROR(R54/(P54),"-")</f>
        <v>0.25</v>
      </c>
      <c r="U54" s="336">
        <f>IFERROR(J54/SUM(N54:O55),"-")</f>
        <v>26000</v>
      </c>
      <c r="V54" s="82">
        <v>1</v>
      </c>
      <c r="W54" s="80">
        <f>IF(P54=0,"-",V54/P54)</f>
        <v>0.25</v>
      </c>
      <c r="X54" s="335">
        <v>5000</v>
      </c>
      <c r="Y54" s="336">
        <f>IFERROR(X54/P54,"-")</f>
        <v>1250</v>
      </c>
      <c r="Z54" s="336">
        <f>IFERROR(X54/V54,"-")</f>
        <v>5000</v>
      </c>
      <c r="AA54" s="330">
        <f>SUM(X54:X55)-SUM(J54:J55)</f>
        <v>-151000</v>
      </c>
      <c r="AB54" s="83">
        <f>SUM(X54:X55)/SUM(J54:J55)</f>
        <v>0.032051282051282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0.25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0.25</v>
      </c>
      <c r="BG54" s="110">
        <v>1</v>
      </c>
      <c r="BH54" s="112">
        <f>IFERROR(BG54/BE54,"-")</f>
        <v>1</v>
      </c>
      <c r="BI54" s="113">
        <v>5000</v>
      </c>
      <c r="BJ54" s="114">
        <f>IFERROR(BI54/BE54,"-")</f>
        <v>5000</v>
      </c>
      <c r="BK54" s="115">
        <v>1</v>
      </c>
      <c r="BL54" s="115"/>
      <c r="BM54" s="115"/>
      <c r="BN54" s="117">
        <v>2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5000</v>
      </c>
      <c r="CQ54" s="139">
        <v>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173</v>
      </c>
      <c r="C55" s="347"/>
      <c r="D55" s="347" t="s">
        <v>95</v>
      </c>
      <c r="E55" s="347" t="s">
        <v>67</v>
      </c>
      <c r="F55" s="347" t="s">
        <v>80</v>
      </c>
      <c r="G55" s="88"/>
      <c r="H55" s="88"/>
      <c r="I55" s="88"/>
      <c r="J55" s="330"/>
      <c r="K55" s="79">
        <v>0</v>
      </c>
      <c r="L55" s="79">
        <v>0</v>
      </c>
      <c r="M55" s="79">
        <v>5</v>
      </c>
      <c r="N55" s="89">
        <v>2</v>
      </c>
      <c r="O55" s="90">
        <v>0</v>
      </c>
      <c r="P55" s="91">
        <f>N55+O55</f>
        <v>2</v>
      </c>
      <c r="Q55" s="80">
        <f>IFERROR(P55/M55,"-")</f>
        <v>0.4</v>
      </c>
      <c r="R55" s="79">
        <v>0</v>
      </c>
      <c r="S55" s="79">
        <v>1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1.275641025641</v>
      </c>
      <c r="B56" s="347" t="s">
        <v>174</v>
      </c>
      <c r="C56" s="347"/>
      <c r="D56" s="347" t="s">
        <v>66</v>
      </c>
      <c r="E56" s="347" t="s">
        <v>119</v>
      </c>
      <c r="F56" s="347" t="s">
        <v>89</v>
      </c>
      <c r="G56" s="88" t="s">
        <v>85</v>
      </c>
      <c r="H56" s="88" t="s">
        <v>91</v>
      </c>
      <c r="I56" s="349" t="s">
        <v>92</v>
      </c>
      <c r="J56" s="330">
        <v>156000</v>
      </c>
      <c r="K56" s="79">
        <v>0</v>
      </c>
      <c r="L56" s="79">
        <v>0</v>
      </c>
      <c r="M56" s="79">
        <v>49</v>
      </c>
      <c r="N56" s="89">
        <v>3</v>
      </c>
      <c r="O56" s="90">
        <v>0</v>
      </c>
      <c r="P56" s="91">
        <f>N56+O56</f>
        <v>3</v>
      </c>
      <c r="Q56" s="80">
        <f>IFERROR(P56/M56,"-")</f>
        <v>0.061224489795918</v>
      </c>
      <c r="R56" s="79">
        <v>0</v>
      </c>
      <c r="S56" s="79">
        <v>0</v>
      </c>
      <c r="T56" s="80">
        <f>IFERROR(R56/(P56),"-")</f>
        <v>0</v>
      </c>
      <c r="U56" s="336">
        <f>IFERROR(J56/SUM(N56:O57),"-")</f>
        <v>22285.714285714</v>
      </c>
      <c r="V56" s="82">
        <v>1</v>
      </c>
      <c r="W56" s="80">
        <f>IF(P56=0,"-",V56/P56)</f>
        <v>0.33333333333333</v>
      </c>
      <c r="X56" s="335">
        <v>8000</v>
      </c>
      <c r="Y56" s="336">
        <f>IFERROR(X56/P56,"-")</f>
        <v>2666.6666666667</v>
      </c>
      <c r="Z56" s="336">
        <f>IFERROR(X56/V56,"-")</f>
        <v>8000</v>
      </c>
      <c r="AA56" s="330">
        <f>SUM(X56:X57)-SUM(J56:J57)</f>
        <v>43000</v>
      </c>
      <c r="AB56" s="83">
        <f>SUM(X56:X57)/SUM(J56:J57)</f>
        <v>1.275641025641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0.66666666666667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0.33333333333333</v>
      </c>
      <c r="BY56" s="126">
        <v>1</v>
      </c>
      <c r="BZ56" s="127">
        <f>IFERROR(BY56/BW56,"-")</f>
        <v>1</v>
      </c>
      <c r="CA56" s="128">
        <v>8000</v>
      </c>
      <c r="CB56" s="129">
        <f>IFERROR(CA56/BW56,"-")</f>
        <v>8000</v>
      </c>
      <c r="CC56" s="130"/>
      <c r="CD56" s="130">
        <v>1</v>
      </c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8000</v>
      </c>
      <c r="CQ56" s="139">
        <v>8000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175</v>
      </c>
      <c r="C57" s="347"/>
      <c r="D57" s="347" t="s">
        <v>66</v>
      </c>
      <c r="E57" s="347" t="s">
        <v>119</v>
      </c>
      <c r="F57" s="347" t="s">
        <v>80</v>
      </c>
      <c r="G57" s="88"/>
      <c r="H57" s="88"/>
      <c r="I57" s="88"/>
      <c r="J57" s="330"/>
      <c r="K57" s="79">
        <v>0</v>
      </c>
      <c r="L57" s="79">
        <v>0</v>
      </c>
      <c r="M57" s="79">
        <v>8</v>
      </c>
      <c r="N57" s="89">
        <v>4</v>
      </c>
      <c r="O57" s="90">
        <v>0</v>
      </c>
      <c r="P57" s="91">
        <f>N57+O57</f>
        <v>4</v>
      </c>
      <c r="Q57" s="80">
        <f>IFERROR(P57/M57,"-")</f>
        <v>0.5</v>
      </c>
      <c r="R57" s="79">
        <v>0</v>
      </c>
      <c r="S57" s="79">
        <v>2</v>
      </c>
      <c r="T57" s="80">
        <f>IFERROR(R57/(P57),"-")</f>
        <v>0</v>
      </c>
      <c r="U57" s="336"/>
      <c r="V57" s="82">
        <v>2</v>
      </c>
      <c r="W57" s="80">
        <f>IF(P57=0,"-",V57/P57)</f>
        <v>0.5</v>
      </c>
      <c r="X57" s="335">
        <v>191000</v>
      </c>
      <c r="Y57" s="336">
        <f>IFERROR(X57/P57,"-")</f>
        <v>47750</v>
      </c>
      <c r="Z57" s="336">
        <f>IFERROR(X57/V57,"-")</f>
        <v>95500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0.5</v>
      </c>
      <c r="BP57" s="119">
        <v>1</v>
      </c>
      <c r="BQ57" s="120">
        <f>IFERROR(BP57/BN57,"-")</f>
        <v>0.5</v>
      </c>
      <c r="BR57" s="121">
        <v>8000</v>
      </c>
      <c r="BS57" s="122">
        <f>IFERROR(BR57/BN57,"-")</f>
        <v>4000</v>
      </c>
      <c r="BT57" s="123"/>
      <c r="BU57" s="123">
        <v>1</v>
      </c>
      <c r="BV57" s="123"/>
      <c r="BW57" s="124">
        <v>1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0.25</v>
      </c>
      <c r="CH57" s="133">
        <v>1</v>
      </c>
      <c r="CI57" s="134">
        <f>IFERROR(CH57/CF57,"-")</f>
        <v>1</v>
      </c>
      <c r="CJ57" s="135">
        <v>183000</v>
      </c>
      <c r="CK57" s="136">
        <f>IFERROR(CJ57/CF57,"-")</f>
        <v>183000</v>
      </c>
      <c r="CL57" s="137"/>
      <c r="CM57" s="137"/>
      <c r="CN57" s="137">
        <v>1</v>
      </c>
      <c r="CO57" s="138">
        <v>2</v>
      </c>
      <c r="CP57" s="139">
        <v>191000</v>
      </c>
      <c r="CQ57" s="139">
        <v>183000</v>
      </c>
      <c r="CR57" s="139"/>
      <c r="CS57" s="140" t="str">
        <f>IF(AND(CQ57=0,CR57=0),"",IF(AND(CQ57&lt;=100000,CR57&lt;=100000),"",IF(CQ57/CP57&gt;0.7,"男高",IF(CR57/CP57&gt;0.7,"女高",""))))</f>
        <v>男高</v>
      </c>
    </row>
    <row r="58" spans="1:98">
      <c r="A58" s="78">
        <f>AB58</f>
        <v>2.5512820512821</v>
      </c>
      <c r="B58" s="347" t="s">
        <v>176</v>
      </c>
      <c r="C58" s="347"/>
      <c r="D58" s="347" t="s">
        <v>66</v>
      </c>
      <c r="E58" s="347" t="s">
        <v>119</v>
      </c>
      <c r="F58" s="347" t="s">
        <v>96</v>
      </c>
      <c r="G58" s="88" t="s">
        <v>90</v>
      </c>
      <c r="H58" s="88" t="s">
        <v>91</v>
      </c>
      <c r="I58" s="88" t="s">
        <v>86</v>
      </c>
      <c r="J58" s="330">
        <v>156000</v>
      </c>
      <c r="K58" s="79">
        <v>0</v>
      </c>
      <c r="L58" s="79">
        <v>0</v>
      </c>
      <c r="M58" s="79">
        <v>28</v>
      </c>
      <c r="N58" s="89">
        <v>5</v>
      </c>
      <c r="O58" s="90">
        <v>0</v>
      </c>
      <c r="P58" s="91">
        <f>N58+O58</f>
        <v>5</v>
      </c>
      <c r="Q58" s="80">
        <f>IFERROR(P58/M58,"-")</f>
        <v>0.17857142857143</v>
      </c>
      <c r="R58" s="79">
        <v>1</v>
      </c>
      <c r="S58" s="79">
        <v>1</v>
      </c>
      <c r="T58" s="80">
        <f>IFERROR(R58/(P58),"-")</f>
        <v>0.2</v>
      </c>
      <c r="U58" s="336">
        <f>IFERROR(J58/SUM(N58:O59),"-")</f>
        <v>26000</v>
      </c>
      <c r="V58" s="82">
        <v>2</v>
      </c>
      <c r="W58" s="80">
        <f>IF(P58=0,"-",V58/P58)</f>
        <v>0.4</v>
      </c>
      <c r="X58" s="335">
        <v>398000</v>
      </c>
      <c r="Y58" s="336">
        <f>IFERROR(X58/P58,"-")</f>
        <v>79600</v>
      </c>
      <c r="Z58" s="336">
        <f>IFERROR(X58/V58,"-")</f>
        <v>199000</v>
      </c>
      <c r="AA58" s="330">
        <f>SUM(X58:X59)-SUM(J58:J59)</f>
        <v>242000</v>
      </c>
      <c r="AB58" s="83">
        <f>SUM(X58:X59)/SUM(J58:J59)</f>
        <v>2.5512820512821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2</v>
      </c>
      <c r="BF58" s="111">
        <f>IF(P58=0,"",IF(BE58=0,"",(BE58/P58)))</f>
        <v>0.4</v>
      </c>
      <c r="BG58" s="110">
        <v>1</v>
      </c>
      <c r="BH58" s="112">
        <f>IFERROR(BG58/BE58,"-")</f>
        <v>0.5</v>
      </c>
      <c r="BI58" s="113">
        <v>22000</v>
      </c>
      <c r="BJ58" s="114">
        <f>IFERROR(BI58/BE58,"-")</f>
        <v>11000</v>
      </c>
      <c r="BK58" s="115"/>
      <c r="BL58" s="115"/>
      <c r="BM58" s="115">
        <v>1</v>
      </c>
      <c r="BN58" s="117">
        <v>2</v>
      </c>
      <c r="BO58" s="118">
        <f>IF(P58=0,"",IF(BN58=0,"",(BN58/P58)))</f>
        <v>0.4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</v>
      </c>
      <c r="BY58" s="126">
        <v>1</v>
      </c>
      <c r="BZ58" s="127">
        <f>IFERROR(BY58/BW58,"-")</f>
        <v>1</v>
      </c>
      <c r="CA58" s="128">
        <v>376000</v>
      </c>
      <c r="CB58" s="129">
        <f>IFERROR(CA58/BW58,"-")</f>
        <v>376000</v>
      </c>
      <c r="CC58" s="130"/>
      <c r="CD58" s="130"/>
      <c r="CE58" s="130">
        <v>1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398000</v>
      </c>
      <c r="CQ58" s="139">
        <v>376000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/>
      <c r="B59" s="347" t="s">
        <v>177</v>
      </c>
      <c r="C59" s="347"/>
      <c r="D59" s="347" t="s">
        <v>66</v>
      </c>
      <c r="E59" s="347" t="s">
        <v>119</v>
      </c>
      <c r="F59" s="347" t="s">
        <v>80</v>
      </c>
      <c r="G59" s="88"/>
      <c r="H59" s="88"/>
      <c r="I59" s="88"/>
      <c r="J59" s="330"/>
      <c r="K59" s="79">
        <v>0</v>
      </c>
      <c r="L59" s="79">
        <v>0</v>
      </c>
      <c r="M59" s="79">
        <v>10</v>
      </c>
      <c r="N59" s="89">
        <v>1</v>
      </c>
      <c r="O59" s="90">
        <v>0</v>
      </c>
      <c r="P59" s="91">
        <f>N59+O59</f>
        <v>1</v>
      </c>
      <c r="Q59" s="80">
        <f>IFERROR(P59/M59,"-")</f>
        <v>0.1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1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1.2291666666667</v>
      </c>
      <c r="B60" s="347" t="s">
        <v>178</v>
      </c>
      <c r="C60" s="347"/>
      <c r="D60" s="347" t="s">
        <v>66</v>
      </c>
      <c r="E60" s="347" t="s">
        <v>113</v>
      </c>
      <c r="F60" s="347" t="s">
        <v>68</v>
      </c>
      <c r="G60" s="88" t="s">
        <v>114</v>
      </c>
      <c r="H60" s="88" t="s">
        <v>70</v>
      </c>
      <c r="I60" s="348" t="s">
        <v>71</v>
      </c>
      <c r="J60" s="330">
        <v>144000</v>
      </c>
      <c r="K60" s="79">
        <v>0</v>
      </c>
      <c r="L60" s="79">
        <v>0</v>
      </c>
      <c r="M60" s="79">
        <v>48</v>
      </c>
      <c r="N60" s="89">
        <v>6</v>
      </c>
      <c r="O60" s="90">
        <v>0</v>
      </c>
      <c r="P60" s="91">
        <f>N60+O60</f>
        <v>6</v>
      </c>
      <c r="Q60" s="80">
        <f>IFERROR(P60/M60,"-")</f>
        <v>0.125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9000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33000</v>
      </c>
      <c r="AB60" s="83">
        <f>SUM(X60:X61)/SUM(J60:J61)</f>
        <v>1.2291666666667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>
        <v>1</v>
      </c>
      <c r="AN60" s="99">
        <f>IF(P60=0,"",IF(AM60=0,"",(AM60/P60)))</f>
        <v>0.16666666666667</v>
      </c>
      <c r="AO60" s="98"/>
      <c r="AP60" s="100">
        <f>IFERROR(AO60/AM60,"-")</f>
        <v>0</v>
      </c>
      <c r="AQ60" s="101"/>
      <c r="AR60" s="102">
        <f>IFERROR(AQ60/AM60,"-")</f>
        <v>0</v>
      </c>
      <c r="AS60" s="103"/>
      <c r="AT60" s="103"/>
      <c r="AU60" s="103"/>
      <c r="AV60" s="104">
        <v>1</v>
      </c>
      <c r="AW60" s="105">
        <f>IF(P60=0,"",IF(AV60=0,"",(AV60/P60)))</f>
        <v>0.16666666666667</v>
      </c>
      <c r="AX60" s="104"/>
      <c r="AY60" s="106">
        <f>IFERROR(AX60/AV60,"-")</f>
        <v>0</v>
      </c>
      <c r="AZ60" s="107"/>
      <c r="BA60" s="108">
        <f>IFERROR(AZ60/AV60,"-")</f>
        <v>0</v>
      </c>
      <c r="BB60" s="109"/>
      <c r="BC60" s="109"/>
      <c r="BD60" s="109"/>
      <c r="BE60" s="110">
        <v>2</v>
      </c>
      <c r="BF60" s="111">
        <f>IF(P60=0,"",IF(BE60=0,"",(BE60/P60)))</f>
        <v>0.33333333333333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0.33333333333333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179</v>
      </c>
      <c r="C61" s="347"/>
      <c r="D61" s="347" t="s">
        <v>66</v>
      </c>
      <c r="E61" s="347" t="s">
        <v>113</v>
      </c>
      <c r="F61" s="347" t="s">
        <v>80</v>
      </c>
      <c r="G61" s="88"/>
      <c r="H61" s="88"/>
      <c r="I61" s="88"/>
      <c r="J61" s="330"/>
      <c r="K61" s="79">
        <v>0</v>
      </c>
      <c r="L61" s="79">
        <v>0</v>
      </c>
      <c r="M61" s="79">
        <v>37</v>
      </c>
      <c r="N61" s="89">
        <v>10</v>
      </c>
      <c r="O61" s="90">
        <v>0</v>
      </c>
      <c r="P61" s="91">
        <f>N61+O61</f>
        <v>10</v>
      </c>
      <c r="Q61" s="80">
        <f>IFERROR(P61/M61,"-")</f>
        <v>0.27027027027027</v>
      </c>
      <c r="R61" s="79">
        <v>0</v>
      </c>
      <c r="S61" s="79">
        <v>0</v>
      </c>
      <c r="T61" s="80">
        <f>IFERROR(R61/(P61),"-")</f>
        <v>0</v>
      </c>
      <c r="U61" s="336"/>
      <c r="V61" s="82">
        <v>1</v>
      </c>
      <c r="W61" s="80">
        <f>IF(P61=0,"-",V61/P61)</f>
        <v>0.1</v>
      </c>
      <c r="X61" s="335">
        <v>177000</v>
      </c>
      <c r="Y61" s="336">
        <f>IFERROR(X61/P61,"-")</f>
        <v>17700</v>
      </c>
      <c r="Z61" s="336">
        <f>IFERROR(X61/V61,"-")</f>
        <v>177000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0.1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>
        <v>1</v>
      </c>
      <c r="BF61" s="111">
        <f>IF(P61=0,"",IF(BE61=0,"",(BE61/P61)))</f>
        <v>0.1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4</v>
      </c>
      <c r="BO61" s="118">
        <f>IF(P61=0,"",IF(BN61=0,"",(BN61/P61)))</f>
        <v>0.4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3</v>
      </c>
      <c r="BX61" s="125">
        <f>IF(P61=0,"",IF(BW61=0,"",(BW61/P61)))</f>
        <v>0.3</v>
      </c>
      <c r="BY61" s="126">
        <v>1</v>
      </c>
      <c r="BZ61" s="127">
        <f>IFERROR(BY61/BW61,"-")</f>
        <v>0.33333333333333</v>
      </c>
      <c r="CA61" s="128">
        <v>177000</v>
      </c>
      <c r="CB61" s="129">
        <f>IFERROR(CA61/BW61,"-")</f>
        <v>59000</v>
      </c>
      <c r="CC61" s="130"/>
      <c r="CD61" s="130"/>
      <c r="CE61" s="130">
        <v>1</v>
      </c>
      <c r="CF61" s="131">
        <v>1</v>
      </c>
      <c r="CG61" s="132">
        <f>IF(P61=0,"",IF(CF61=0,"",(CF61/P61)))</f>
        <v>0.1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1</v>
      </c>
      <c r="CP61" s="139">
        <v>177000</v>
      </c>
      <c r="CQ61" s="139">
        <v>177000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</v>
      </c>
      <c r="B62" s="347" t="s">
        <v>180</v>
      </c>
      <c r="C62" s="347"/>
      <c r="D62" s="347" t="s">
        <v>108</v>
      </c>
      <c r="E62" s="347" t="s">
        <v>67</v>
      </c>
      <c r="F62" s="347" t="s">
        <v>89</v>
      </c>
      <c r="G62" s="88" t="s">
        <v>114</v>
      </c>
      <c r="H62" s="88" t="s">
        <v>70</v>
      </c>
      <c r="I62" s="88" t="s">
        <v>142</v>
      </c>
      <c r="J62" s="330">
        <v>144000</v>
      </c>
      <c r="K62" s="79">
        <v>0</v>
      </c>
      <c r="L62" s="79">
        <v>0</v>
      </c>
      <c r="M62" s="79">
        <v>19</v>
      </c>
      <c r="N62" s="89">
        <v>2</v>
      </c>
      <c r="O62" s="90">
        <v>0</v>
      </c>
      <c r="P62" s="91">
        <f>N62+O62</f>
        <v>2</v>
      </c>
      <c r="Q62" s="80">
        <f>IFERROR(P62/M62,"-")</f>
        <v>0.10526315789474</v>
      </c>
      <c r="R62" s="79">
        <v>0</v>
      </c>
      <c r="S62" s="79">
        <v>1</v>
      </c>
      <c r="T62" s="80">
        <f>IFERROR(R62/(P62),"-")</f>
        <v>0</v>
      </c>
      <c r="U62" s="336">
        <f>IFERROR(J62/SUM(N62:O63),"-")</f>
        <v>24000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-144000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2</v>
      </c>
      <c r="BX62" s="125">
        <f>IF(P62=0,"",IF(BW62=0,"",(BW62/P62)))</f>
        <v>1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181</v>
      </c>
      <c r="C63" s="347"/>
      <c r="D63" s="347" t="s">
        <v>108</v>
      </c>
      <c r="E63" s="347" t="s">
        <v>67</v>
      </c>
      <c r="F63" s="347" t="s">
        <v>80</v>
      </c>
      <c r="G63" s="88"/>
      <c r="H63" s="88"/>
      <c r="I63" s="88"/>
      <c r="J63" s="330"/>
      <c r="K63" s="79">
        <v>0</v>
      </c>
      <c r="L63" s="79">
        <v>0</v>
      </c>
      <c r="M63" s="79">
        <v>11</v>
      </c>
      <c r="N63" s="89">
        <v>4</v>
      </c>
      <c r="O63" s="90">
        <v>0</v>
      </c>
      <c r="P63" s="91">
        <f>N63+O63</f>
        <v>4</v>
      </c>
      <c r="Q63" s="80">
        <f>IFERROR(P63/M63,"-")</f>
        <v>0.36363636363636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0.25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0.25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182</v>
      </c>
      <c r="C64" s="347"/>
      <c r="D64" s="347" t="s">
        <v>66</v>
      </c>
      <c r="E64" s="347" t="s">
        <v>67</v>
      </c>
      <c r="F64" s="347" t="s">
        <v>89</v>
      </c>
      <c r="G64" s="88" t="s">
        <v>183</v>
      </c>
      <c r="H64" s="88" t="s">
        <v>91</v>
      </c>
      <c r="I64" s="349" t="s">
        <v>184</v>
      </c>
      <c r="J64" s="330">
        <v>96000</v>
      </c>
      <c r="K64" s="79">
        <v>0</v>
      </c>
      <c r="L64" s="79">
        <v>0</v>
      </c>
      <c r="M64" s="79">
        <v>39</v>
      </c>
      <c r="N64" s="89">
        <v>1</v>
      </c>
      <c r="O64" s="90">
        <v>0</v>
      </c>
      <c r="P64" s="91">
        <f>N64+O64</f>
        <v>1</v>
      </c>
      <c r="Q64" s="80">
        <f>IFERROR(P64/M64,"-")</f>
        <v>0.025641025641026</v>
      </c>
      <c r="R64" s="79">
        <v>1</v>
      </c>
      <c r="S64" s="79">
        <v>0</v>
      </c>
      <c r="T64" s="80">
        <f>IFERROR(R64/(P64),"-")</f>
        <v>1</v>
      </c>
      <c r="U64" s="336">
        <f>IFERROR(J64/SUM(N64:O65),"-")</f>
        <v>24000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-96000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185</v>
      </c>
      <c r="C65" s="347"/>
      <c r="D65" s="347" t="s">
        <v>66</v>
      </c>
      <c r="E65" s="347" t="s">
        <v>67</v>
      </c>
      <c r="F65" s="347" t="s">
        <v>80</v>
      </c>
      <c r="G65" s="88"/>
      <c r="H65" s="88"/>
      <c r="I65" s="88"/>
      <c r="J65" s="330"/>
      <c r="K65" s="79">
        <v>0</v>
      </c>
      <c r="L65" s="79">
        <v>0</v>
      </c>
      <c r="M65" s="79">
        <v>3</v>
      </c>
      <c r="N65" s="89">
        <v>3</v>
      </c>
      <c r="O65" s="90">
        <v>0</v>
      </c>
      <c r="P65" s="91">
        <f>N65+O65</f>
        <v>3</v>
      </c>
      <c r="Q65" s="80">
        <f>IFERROR(P65/M65,"-")</f>
        <v>1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0.33333333333333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0.33333333333333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1.1458333333333</v>
      </c>
      <c r="B66" s="347" t="s">
        <v>186</v>
      </c>
      <c r="C66" s="347"/>
      <c r="D66" s="347" t="s">
        <v>108</v>
      </c>
      <c r="E66" s="347" t="s">
        <v>119</v>
      </c>
      <c r="F66" s="347" t="s">
        <v>68</v>
      </c>
      <c r="G66" s="88" t="s">
        <v>183</v>
      </c>
      <c r="H66" s="88" t="s">
        <v>91</v>
      </c>
      <c r="I66" s="348" t="s">
        <v>187</v>
      </c>
      <c r="J66" s="330">
        <v>96000</v>
      </c>
      <c r="K66" s="79">
        <v>0</v>
      </c>
      <c r="L66" s="79">
        <v>0</v>
      </c>
      <c r="M66" s="79">
        <v>30</v>
      </c>
      <c r="N66" s="89">
        <v>2</v>
      </c>
      <c r="O66" s="90">
        <v>0</v>
      </c>
      <c r="P66" s="91">
        <f>N66+O66</f>
        <v>2</v>
      </c>
      <c r="Q66" s="80">
        <f>IFERROR(P66/M66,"-")</f>
        <v>0.066666666666667</v>
      </c>
      <c r="R66" s="79">
        <v>1</v>
      </c>
      <c r="S66" s="79">
        <v>1</v>
      </c>
      <c r="T66" s="80">
        <f>IFERROR(R66/(P66),"-")</f>
        <v>0.5</v>
      </c>
      <c r="U66" s="336">
        <f>IFERROR(J66/SUM(N66:O67),"-")</f>
        <v>24000</v>
      </c>
      <c r="V66" s="82">
        <v>1</v>
      </c>
      <c r="W66" s="80">
        <f>IF(P66=0,"-",V66/P66)</f>
        <v>0.5</v>
      </c>
      <c r="X66" s="335">
        <v>95000</v>
      </c>
      <c r="Y66" s="336">
        <f>IFERROR(X66/P66,"-")</f>
        <v>47500</v>
      </c>
      <c r="Z66" s="336">
        <f>IFERROR(X66/V66,"-")</f>
        <v>95000</v>
      </c>
      <c r="AA66" s="330">
        <f>SUM(X66:X67)-SUM(J66:J67)</f>
        <v>14000</v>
      </c>
      <c r="AB66" s="83">
        <f>SUM(X66:X67)/SUM(J66:J67)</f>
        <v>1.1458333333333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2</v>
      </c>
      <c r="BO66" s="118">
        <f>IF(P66=0,"",IF(BN66=0,"",(BN66/P66)))</f>
        <v>1</v>
      </c>
      <c r="BP66" s="119">
        <v>1</v>
      </c>
      <c r="BQ66" s="120">
        <f>IFERROR(BP66/BN66,"-")</f>
        <v>0.5</v>
      </c>
      <c r="BR66" s="121">
        <v>95000</v>
      </c>
      <c r="BS66" s="122">
        <f>IFERROR(BR66/BN66,"-")</f>
        <v>47500</v>
      </c>
      <c r="BT66" s="123"/>
      <c r="BU66" s="123"/>
      <c r="BV66" s="123">
        <v>1</v>
      </c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95000</v>
      </c>
      <c r="CQ66" s="139">
        <v>95000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188</v>
      </c>
      <c r="C67" s="347"/>
      <c r="D67" s="347" t="s">
        <v>108</v>
      </c>
      <c r="E67" s="347" t="s">
        <v>119</v>
      </c>
      <c r="F67" s="347" t="s">
        <v>80</v>
      </c>
      <c r="G67" s="88"/>
      <c r="H67" s="88"/>
      <c r="I67" s="88"/>
      <c r="J67" s="330"/>
      <c r="K67" s="79">
        <v>0</v>
      </c>
      <c r="L67" s="79">
        <v>0</v>
      </c>
      <c r="M67" s="79">
        <v>3</v>
      </c>
      <c r="N67" s="89">
        <v>2</v>
      </c>
      <c r="O67" s="90">
        <v>0</v>
      </c>
      <c r="P67" s="91">
        <f>N67+O67</f>
        <v>2</v>
      </c>
      <c r="Q67" s="80">
        <f>IFERROR(P67/M67,"-")</f>
        <v>0.66666666666667</v>
      </c>
      <c r="R67" s="79">
        <v>1</v>
      </c>
      <c r="S67" s="79">
        <v>1</v>
      </c>
      <c r="T67" s="80">
        <f>IFERROR(R67/(P67),"-")</f>
        <v>0.5</v>
      </c>
      <c r="U67" s="336"/>
      <c r="V67" s="82">
        <v>1</v>
      </c>
      <c r="W67" s="80">
        <f>IF(P67=0,"-",V67/P67)</f>
        <v>0.5</v>
      </c>
      <c r="X67" s="335">
        <v>15000</v>
      </c>
      <c r="Y67" s="336">
        <f>IFERROR(X67/P67,"-")</f>
        <v>7500</v>
      </c>
      <c r="Z67" s="336">
        <f>IFERROR(X67/V67,"-")</f>
        <v>15000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0.5</v>
      </c>
      <c r="BY67" s="126">
        <v>1</v>
      </c>
      <c r="BZ67" s="127">
        <f>IFERROR(BY67/BW67,"-")</f>
        <v>1</v>
      </c>
      <c r="CA67" s="128">
        <v>15000</v>
      </c>
      <c r="CB67" s="129">
        <f>IFERROR(CA67/BW67,"-")</f>
        <v>15000</v>
      </c>
      <c r="CC67" s="130"/>
      <c r="CD67" s="130">
        <v>1</v>
      </c>
      <c r="CE67" s="130"/>
      <c r="CF67" s="131">
        <v>1</v>
      </c>
      <c r="CG67" s="132">
        <f>IF(P67=0,"",IF(CF67=0,"",(CF67/P67)))</f>
        <v>0.5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1</v>
      </c>
      <c r="CP67" s="139">
        <v>15000</v>
      </c>
      <c r="CQ67" s="139">
        <v>15000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4</v>
      </c>
      <c r="B68" s="347" t="s">
        <v>189</v>
      </c>
      <c r="C68" s="347"/>
      <c r="D68" s="347" t="s">
        <v>80</v>
      </c>
      <c r="E68" s="347" t="s">
        <v>67</v>
      </c>
      <c r="F68" s="347" t="s">
        <v>68</v>
      </c>
      <c r="G68" s="88" t="s">
        <v>190</v>
      </c>
      <c r="H68" s="88" t="s">
        <v>129</v>
      </c>
      <c r="I68" s="88" t="s">
        <v>172</v>
      </c>
      <c r="J68" s="330">
        <v>60000</v>
      </c>
      <c r="K68" s="79">
        <v>0</v>
      </c>
      <c r="L68" s="79">
        <v>0</v>
      </c>
      <c r="M68" s="79">
        <v>12</v>
      </c>
      <c r="N68" s="89">
        <v>2</v>
      </c>
      <c r="O68" s="90">
        <v>0</v>
      </c>
      <c r="P68" s="91">
        <f>N68+O68</f>
        <v>2</v>
      </c>
      <c r="Q68" s="80">
        <f>IFERROR(P68/M68,"-")</f>
        <v>0.16666666666667</v>
      </c>
      <c r="R68" s="79">
        <v>1</v>
      </c>
      <c r="S68" s="79">
        <v>1</v>
      </c>
      <c r="T68" s="80">
        <f>IFERROR(R68/(P68),"-")</f>
        <v>0.5</v>
      </c>
      <c r="U68" s="336">
        <f>IFERROR(J68/SUM(N68:O69),"-")</f>
        <v>30000</v>
      </c>
      <c r="V68" s="82">
        <v>1</v>
      </c>
      <c r="W68" s="80">
        <f>IF(P68=0,"-",V68/P68)</f>
        <v>0.5</v>
      </c>
      <c r="X68" s="335">
        <v>240000</v>
      </c>
      <c r="Y68" s="336">
        <f>IFERROR(X68/P68,"-")</f>
        <v>120000</v>
      </c>
      <c r="Z68" s="336">
        <f>IFERROR(X68/V68,"-")</f>
        <v>240000</v>
      </c>
      <c r="AA68" s="330">
        <f>SUM(X68:X69)-SUM(J68:J69)</f>
        <v>180000</v>
      </c>
      <c r="AB68" s="83">
        <f>SUM(X68:X69)/SUM(J68:J69)</f>
        <v>4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1</v>
      </c>
      <c r="BP68" s="119">
        <v>1</v>
      </c>
      <c r="BQ68" s="120">
        <f>IFERROR(BP68/BN68,"-")</f>
        <v>0.5</v>
      </c>
      <c r="BR68" s="121">
        <v>240000</v>
      </c>
      <c r="BS68" s="122">
        <f>IFERROR(BR68/BN68,"-")</f>
        <v>120000</v>
      </c>
      <c r="BT68" s="123"/>
      <c r="BU68" s="123"/>
      <c r="BV68" s="123">
        <v>1</v>
      </c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240000</v>
      </c>
      <c r="CQ68" s="139">
        <v>240000</v>
      </c>
      <c r="CR68" s="139"/>
      <c r="CS68" s="140" t="str">
        <f>IF(AND(CQ68=0,CR68=0),"",IF(AND(CQ68&lt;=100000,CR68&lt;=100000),"",IF(CQ68/CP68&gt;0.7,"男高",IF(CR68/CP68&gt;0.7,"女高",""))))</f>
        <v>男高</v>
      </c>
    </row>
    <row r="69" spans="1:98">
      <c r="A69" s="78"/>
      <c r="B69" s="347" t="s">
        <v>191</v>
      </c>
      <c r="C69" s="347"/>
      <c r="D69" s="347" t="s">
        <v>80</v>
      </c>
      <c r="E69" s="347" t="s">
        <v>67</v>
      </c>
      <c r="F69" s="347" t="s">
        <v>80</v>
      </c>
      <c r="G69" s="88"/>
      <c r="H69" s="88"/>
      <c r="I69" s="88"/>
      <c r="J69" s="330"/>
      <c r="K69" s="79">
        <v>0</v>
      </c>
      <c r="L69" s="79">
        <v>0</v>
      </c>
      <c r="M69" s="79">
        <v>3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347" t="s">
        <v>192</v>
      </c>
      <c r="C70" s="347"/>
      <c r="D70" s="347" t="s">
        <v>80</v>
      </c>
      <c r="E70" s="347" t="s">
        <v>119</v>
      </c>
      <c r="F70" s="347" t="s">
        <v>89</v>
      </c>
      <c r="G70" s="88" t="s">
        <v>193</v>
      </c>
      <c r="H70" s="88" t="s">
        <v>129</v>
      </c>
      <c r="I70" s="88" t="s">
        <v>194</v>
      </c>
      <c r="J70" s="330">
        <v>60000</v>
      </c>
      <c r="K70" s="79">
        <v>0</v>
      </c>
      <c r="L70" s="79">
        <v>0</v>
      </c>
      <c r="M70" s="79">
        <v>59</v>
      </c>
      <c r="N70" s="89">
        <v>3</v>
      </c>
      <c r="O70" s="90">
        <v>0</v>
      </c>
      <c r="P70" s="91">
        <f>N70+O70</f>
        <v>3</v>
      </c>
      <c r="Q70" s="80">
        <f>IFERROR(P70/M70,"-")</f>
        <v>0.050847457627119</v>
      </c>
      <c r="R70" s="79">
        <v>0</v>
      </c>
      <c r="S70" s="79">
        <v>0</v>
      </c>
      <c r="T70" s="80">
        <f>IFERROR(R70/(P70),"-")</f>
        <v>0</v>
      </c>
      <c r="U70" s="336">
        <f>IFERROR(J70/SUM(N70:O71),"-")</f>
        <v>12000</v>
      </c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>
        <f>SUM(X70:X71)-SUM(J70:J71)</f>
        <v>-60000</v>
      </c>
      <c r="AB70" s="83">
        <f>SUM(X70:X71)/SUM(J70:J71)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0.33333333333333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2</v>
      </c>
      <c r="BO70" s="118">
        <f>IF(P70=0,"",IF(BN70=0,"",(BN70/P70)))</f>
        <v>0.66666666666667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195</v>
      </c>
      <c r="C71" s="347"/>
      <c r="D71" s="347" t="s">
        <v>80</v>
      </c>
      <c r="E71" s="347" t="s">
        <v>119</v>
      </c>
      <c r="F71" s="347" t="s">
        <v>80</v>
      </c>
      <c r="G71" s="88"/>
      <c r="H71" s="88"/>
      <c r="I71" s="88"/>
      <c r="J71" s="330"/>
      <c r="K71" s="79">
        <v>0</v>
      </c>
      <c r="L71" s="79">
        <v>0</v>
      </c>
      <c r="M71" s="79">
        <v>54</v>
      </c>
      <c r="N71" s="89">
        <v>2</v>
      </c>
      <c r="O71" s="90">
        <v>0</v>
      </c>
      <c r="P71" s="91">
        <f>N71+O71</f>
        <v>2</v>
      </c>
      <c r="Q71" s="80">
        <f>IFERROR(P71/M71,"-")</f>
        <v>0.037037037037037</v>
      </c>
      <c r="R71" s="79">
        <v>0</v>
      </c>
      <c r="S71" s="79">
        <v>1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0.5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0.375</v>
      </c>
      <c r="B72" s="347" t="s">
        <v>196</v>
      </c>
      <c r="C72" s="347"/>
      <c r="D72" s="347" t="s">
        <v>66</v>
      </c>
      <c r="E72" s="347" t="s">
        <v>84</v>
      </c>
      <c r="F72" s="347" t="s">
        <v>68</v>
      </c>
      <c r="G72" s="88" t="s">
        <v>197</v>
      </c>
      <c r="H72" s="88" t="s">
        <v>105</v>
      </c>
      <c r="I72" s="348" t="s">
        <v>110</v>
      </c>
      <c r="J72" s="330">
        <v>384000</v>
      </c>
      <c r="K72" s="79">
        <v>0</v>
      </c>
      <c r="L72" s="79">
        <v>0</v>
      </c>
      <c r="M72" s="79">
        <v>110</v>
      </c>
      <c r="N72" s="89">
        <v>12</v>
      </c>
      <c r="O72" s="90">
        <v>0</v>
      </c>
      <c r="P72" s="91">
        <f>N72+O72</f>
        <v>12</v>
      </c>
      <c r="Q72" s="80">
        <f>IFERROR(P72/M72,"-")</f>
        <v>0.10909090909091</v>
      </c>
      <c r="R72" s="79">
        <v>1</v>
      </c>
      <c r="S72" s="79">
        <v>2</v>
      </c>
      <c r="T72" s="80">
        <f>IFERROR(R72/(P72),"-")</f>
        <v>0.083333333333333</v>
      </c>
      <c r="U72" s="336">
        <f>IFERROR(J72/SUM(N72:O73),"-")</f>
        <v>16695.652173913</v>
      </c>
      <c r="V72" s="82">
        <v>3</v>
      </c>
      <c r="W72" s="80">
        <f>IF(P72=0,"-",V72/P72)</f>
        <v>0.25</v>
      </c>
      <c r="X72" s="335">
        <v>44000</v>
      </c>
      <c r="Y72" s="336">
        <f>IFERROR(X72/P72,"-")</f>
        <v>3666.6666666667</v>
      </c>
      <c r="Z72" s="336">
        <f>IFERROR(X72/V72,"-")</f>
        <v>14666.666666667</v>
      </c>
      <c r="AA72" s="330">
        <f>SUM(X72:X73)-SUM(J72:J73)</f>
        <v>-240000</v>
      </c>
      <c r="AB72" s="83">
        <f>SUM(X72:X73)/SUM(J72:J73)</f>
        <v>0.375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1</v>
      </c>
      <c r="AW72" s="105">
        <f>IF(P72=0,"",IF(AV72=0,"",(AV72/P72)))</f>
        <v>0.083333333333333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>
        <v>3</v>
      </c>
      <c r="BF72" s="111">
        <f>IF(P72=0,"",IF(BE72=0,"",(BE72/P72)))</f>
        <v>0.25</v>
      </c>
      <c r="BG72" s="110">
        <v>1</v>
      </c>
      <c r="BH72" s="112">
        <f>IFERROR(BG72/BE72,"-")</f>
        <v>0.33333333333333</v>
      </c>
      <c r="BI72" s="113">
        <v>11000</v>
      </c>
      <c r="BJ72" s="114">
        <f>IFERROR(BI72/BE72,"-")</f>
        <v>3666.6666666667</v>
      </c>
      <c r="BK72" s="115"/>
      <c r="BL72" s="115"/>
      <c r="BM72" s="115">
        <v>1</v>
      </c>
      <c r="BN72" s="117">
        <v>6</v>
      </c>
      <c r="BO72" s="118">
        <f>IF(P72=0,"",IF(BN72=0,"",(BN72/P72)))</f>
        <v>0.5</v>
      </c>
      <c r="BP72" s="119">
        <v>1</v>
      </c>
      <c r="BQ72" s="120">
        <f>IFERROR(BP72/BN72,"-")</f>
        <v>0.16666666666667</v>
      </c>
      <c r="BR72" s="121">
        <v>3000</v>
      </c>
      <c r="BS72" s="122">
        <f>IFERROR(BR72/BN72,"-")</f>
        <v>500</v>
      </c>
      <c r="BT72" s="123">
        <v>1</v>
      </c>
      <c r="BU72" s="123"/>
      <c r="BV72" s="123"/>
      <c r="BW72" s="124">
        <v>2</v>
      </c>
      <c r="BX72" s="125">
        <f>IF(P72=0,"",IF(BW72=0,"",(BW72/P72)))</f>
        <v>0.16666666666667</v>
      </c>
      <c r="BY72" s="126">
        <v>1</v>
      </c>
      <c r="BZ72" s="127">
        <f>IFERROR(BY72/BW72,"-")</f>
        <v>0.5</v>
      </c>
      <c r="CA72" s="128">
        <v>30000</v>
      </c>
      <c r="CB72" s="129">
        <f>IFERROR(CA72/BW72,"-")</f>
        <v>15000</v>
      </c>
      <c r="CC72" s="130"/>
      <c r="CD72" s="130"/>
      <c r="CE72" s="130">
        <v>1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3</v>
      </c>
      <c r="CP72" s="139">
        <v>44000</v>
      </c>
      <c r="CQ72" s="139">
        <v>30000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198</v>
      </c>
      <c r="C73" s="347"/>
      <c r="D73" s="347" t="s">
        <v>66</v>
      </c>
      <c r="E73" s="347" t="s">
        <v>84</v>
      </c>
      <c r="F73" s="347" t="s">
        <v>80</v>
      </c>
      <c r="G73" s="88"/>
      <c r="H73" s="88"/>
      <c r="I73" s="88"/>
      <c r="J73" s="330"/>
      <c r="K73" s="79">
        <v>0</v>
      </c>
      <c r="L73" s="79">
        <v>0</v>
      </c>
      <c r="M73" s="79">
        <v>27</v>
      </c>
      <c r="N73" s="89">
        <v>11</v>
      </c>
      <c r="O73" s="90">
        <v>0</v>
      </c>
      <c r="P73" s="91">
        <f>N73+O73</f>
        <v>11</v>
      </c>
      <c r="Q73" s="80">
        <f>IFERROR(P73/M73,"-")</f>
        <v>0.40740740740741</v>
      </c>
      <c r="R73" s="79">
        <v>3</v>
      </c>
      <c r="S73" s="79">
        <v>0</v>
      </c>
      <c r="T73" s="80">
        <f>IFERROR(R73/(P73),"-")</f>
        <v>0.27272727272727</v>
      </c>
      <c r="U73" s="336"/>
      <c r="V73" s="82">
        <v>1</v>
      </c>
      <c r="W73" s="80">
        <f>IF(P73=0,"-",V73/P73)</f>
        <v>0.090909090909091</v>
      </c>
      <c r="X73" s="335">
        <v>100000</v>
      </c>
      <c r="Y73" s="336">
        <f>IFERROR(X73/P73,"-")</f>
        <v>9090.9090909091</v>
      </c>
      <c r="Z73" s="336">
        <f>IFERROR(X73/V73,"-")</f>
        <v>100000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0.18181818181818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6</v>
      </c>
      <c r="BO73" s="118">
        <f>IF(P73=0,"",IF(BN73=0,"",(BN73/P73)))</f>
        <v>0.54545454545455</v>
      </c>
      <c r="BP73" s="119">
        <v>1</v>
      </c>
      <c r="BQ73" s="120">
        <f>IFERROR(BP73/BN73,"-")</f>
        <v>0.16666666666667</v>
      </c>
      <c r="BR73" s="121">
        <v>41000</v>
      </c>
      <c r="BS73" s="122">
        <f>IFERROR(BR73/BN73,"-")</f>
        <v>6833.3333333333</v>
      </c>
      <c r="BT73" s="123"/>
      <c r="BU73" s="123"/>
      <c r="BV73" s="123">
        <v>1</v>
      </c>
      <c r="BW73" s="124">
        <v>3</v>
      </c>
      <c r="BX73" s="125">
        <f>IF(P73=0,"",IF(BW73=0,"",(BW73/P73)))</f>
        <v>0.27272727272727</v>
      </c>
      <c r="BY73" s="126">
        <v>1</v>
      </c>
      <c r="BZ73" s="127">
        <f>IFERROR(BY73/BW73,"-")</f>
        <v>0.33333333333333</v>
      </c>
      <c r="CA73" s="128">
        <v>100000</v>
      </c>
      <c r="CB73" s="129">
        <f>IFERROR(CA73/BW73,"-")</f>
        <v>33333.333333333</v>
      </c>
      <c r="CC73" s="130"/>
      <c r="CD73" s="130"/>
      <c r="CE73" s="130">
        <v>1</v>
      </c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100000</v>
      </c>
      <c r="CQ73" s="139">
        <v>100000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3.9464285714286</v>
      </c>
      <c r="B74" s="347" t="s">
        <v>199</v>
      </c>
      <c r="C74" s="347"/>
      <c r="D74" s="347" t="s">
        <v>108</v>
      </c>
      <c r="E74" s="347" t="s">
        <v>119</v>
      </c>
      <c r="F74" s="347" t="s">
        <v>68</v>
      </c>
      <c r="G74" s="88" t="s">
        <v>69</v>
      </c>
      <c r="H74" s="88" t="s">
        <v>200</v>
      </c>
      <c r="I74" s="349" t="s">
        <v>169</v>
      </c>
      <c r="J74" s="330">
        <v>168000</v>
      </c>
      <c r="K74" s="79">
        <v>0</v>
      </c>
      <c r="L74" s="79">
        <v>0</v>
      </c>
      <c r="M74" s="79">
        <v>58</v>
      </c>
      <c r="N74" s="89">
        <v>7</v>
      </c>
      <c r="O74" s="90">
        <v>0</v>
      </c>
      <c r="P74" s="91">
        <f>N74+O74</f>
        <v>7</v>
      </c>
      <c r="Q74" s="80">
        <f>IFERROR(P74/M74,"-")</f>
        <v>0.12068965517241</v>
      </c>
      <c r="R74" s="79">
        <v>2</v>
      </c>
      <c r="S74" s="79">
        <v>2</v>
      </c>
      <c r="T74" s="80">
        <f>IFERROR(R74/(P74),"-")</f>
        <v>0.28571428571429</v>
      </c>
      <c r="U74" s="336">
        <f>IFERROR(J74/SUM(N74:O75),"-")</f>
        <v>11200</v>
      </c>
      <c r="V74" s="82">
        <v>4</v>
      </c>
      <c r="W74" s="80">
        <f>IF(P74=0,"-",V74/P74)</f>
        <v>0.57142857142857</v>
      </c>
      <c r="X74" s="335">
        <v>368000</v>
      </c>
      <c r="Y74" s="336">
        <f>IFERROR(X74/P74,"-")</f>
        <v>52571.428571429</v>
      </c>
      <c r="Z74" s="336">
        <f>IFERROR(X74/V74,"-")</f>
        <v>92000</v>
      </c>
      <c r="AA74" s="330">
        <f>SUM(X74:X75)-SUM(J74:J75)</f>
        <v>495000</v>
      </c>
      <c r="AB74" s="83">
        <f>SUM(X74:X75)/SUM(J74:J75)</f>
        <v>3.9464285714286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0.14285714285714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3</v>
      </c>
      <c r="BF74" s="111">
        <f>IF(P74=0,"",IF(BE74=0,"",(BE74/P74)))</f>
        <v>0.42857142857143</v>
      </c>
      <c r="BG74" s="110">
        <v>2</v>
      </c>
      <c r="BH74" s="112">
        <f>IFERROR(BG74/BE74,"-")</f>
        <v>0.66666666666667</v>
      </c>
      <c r="BI74" s="113">
        <v>56000</v>
      </c>
      <c r="BJ74" s="114">
        <f>IFERROR(BI74/BE74,"-")</f>
        <v>18666.666666667</v>
      </c>
      <c r="BK74" s="115"/>
      <c r="BL74" s="115"/>
      <c r="BM74" s="115">
        <v>2</v>
      </c>
      <c r="BN74" s="117">
        <v>2</v>
      </c>
      <c r="BO74" s="118">
        <f>IF(P74=0,"",IF(BN74=0,"",(BN74/P74)))</f>
        <v>0.28571428571429</v>
      </c>
      <c r="BP74" s="119">
        <v>1</v>
      </c>
      <c r="BQ74" s="120">
        <f>IFERROR(BP74/BN74,"-")</f>
        <v>0.5</v>
      </c>
      <c r="BR74" s="121">
        <v>3000</v>
      </c>
      <c r="BS74" s="122">
        <f>IFERROR(BR74/BN74,"-")</f>
        <v>1500</v>
      </c>
      <c r="BT74" s="123">
        <v>1</v>
      </c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>
        <v>1</v>
      </c>
      <c r="CG74" s="132">
        <f>IF(P74=0,"",IF(CF74=0,"",(CF74/P74)))</f>
        <v>0.14285714285714</v>
      </c>
      <c r="CH74" s="133">
        <v>1</v>
      </c>
      <c r="CI74" s="134">
        <f>IFERROR(CH74/CF74,"-")</f>
        <v>1</v>
      </c>
      <c r="CJ74" s="135">
        <v>309000</v>
      </c>
      <c r="CK74" s="136">
        <f>IFERROR(CJ74/CF74,"-")</f>
        <v>309000</v>
      </c>
      <c r="CL74" s="137"/>
      <c r="CM74" s="137"/>
      <c r="CN74" s="137">
        <v>1</v>
      </c>
      <c r="CO74" s="138">
        <v>4</v>
      </c>
      <c r="CP74" s="139">
        <v>368000</v>
      </c>
      <c r="CQ74" s="139">
        <v>309000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/>
      <c r="B75" s="347" t="s">
        <v>201</v>
      </c>
      <c r="C75" s="347"/>
      <c r="D75" s="347" t="s">
        <v>108</v>
      </c>
      <c r="E75" s="347" t="s">
        <v>119</v>
      </c>
      <c r="F75" s="347" t="s">
        <v>80</v>
      </c>
      <c r="G75" s="88"/>
      <c r="H75" s="88"/>
      <c r="I75" s="88"/>
      <c r="J75" s="330"/>
      <c r="K75" s="79">
        <v>0</v>
      </c>
      <c r="L75" s="79">
        <v>0</v>
      </c>
      <c r="M75" s="79">
        <v>20</v>
      </c>
      <c r="N75" s="89">
        <v>8</v>
      </c>
      <c r="O75" s="90">
        <v>0</v>
      </c>
      <c r="P75" s="91">
        <f>N75+O75</f>
        <v>8</v>
      </c>
      <c r="Q75" s="80">
        <f>IFERROR(P75/M75,"-")</f>
        <v>0.4</v>
      </c>
      <c r="R75" s="79">
        <v>2</v>
      </c>
      <c r="S75" s="79">
        <v>0</v>
      </c>
      <c r="T75" s="80">
        <f>IFERROR(R75/(P75),"-")</f>
        <v>0.25</v>
      </c>
      <c r="U75" s="336"/>
      <c r="V75" s="82">
        <v>2</v>
      </c>
      <c r="W75" s="80">
        <f>IF(P75=0,"-",V75/P75)</f>
        <v>0.25</v>
      </c>
      <c r="X75" s="335">
        <v>295000</v>
      </c>
      <c r="Y75" s="336">
        <f>IFERROR(X75/P75,"-")</f>
        <v>36875</v>
      </c>
      <c r="Z75" s="336">
        <f>IFERROR(X75/V75,"-")</f>
        <v>147500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0.125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5</v>
      </c>
      <c r="BO75" s="118">
        <f>IF(P75=0,"",IF(BN75=0,"",(BN75/P75)))</f>
        <v>0.625</v>
      </c>
      <c r="BP75" s="119">
        <v>1</v>
      </c>
      <c r="BQ75" s="120">
        <f>IFERROR(BP75/BN75,"-")</f>
        <v>0.2</v>
      </c>
      <c r="BR75" s="121">
        <v>220000</v>
      </c>
      <c r="BS75" s="122">
        <f>IFERROR(BR75/BN75,"-")</f>
        <v>44000</v>
      </c>
      <c r="BT75" s="123"/>
      <c r="BU75" s="123"/>
      <c r="BV75" s="123">
        <v>1</v>
      </c>
      <c r="BW75" s="124">
        <v>1</v>
      </c>
      <c r="BX75" s="125">
        <f>IF(P75=0,"",IF(BW75=0,"",(BW75/P75)))</f>
        <v>0.125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>
        <v>1</v>
      </c>
      <c r="CG75" s="132">
        <f>IF(P75=0,"",IF(CF75=0,"",(CF75/P75)))</f>
        <v>0.125</v>
      </c>
      <c r="CH75" s="133">
        <v>1</v>
      </c>
      <c r="CI75" s="134">
        <f>IFERROR(CH75/CF75,"-")</f>
        <v>1</v>
      </c>
      <c r="CJ75" s="135">
        <v>75000</v>
      </c>
      <c r="CK75" s="136">
        <f>IFERROR(CJ75/CF75,"-")</f>
        <v>75000</v>
      </c>
      <c r="CL75" s="137"/>
      <c r="CM75" s="137"/>
      <c r="CN75" s="137">
        <v>1</v>
      </c>
      <c r="CO75" s="138">
        <v>2</v>
      </c>
      <c r="CP75" s="139">
        <v>295000</v>
      </c>
      <c r="CQ75" s="139">
        <v>220000</v>
      </c>
      <c r="CR75" s="139"/>
      <c r="CS75" s="140" t="str">
        <f>IF(AND(CQ75=0,CR75=0),"",IF(AND(CQ75&lt;=100000,CR75&lt;=100000),"",IF(CQ75/CP75&gt;0.7,"男高",IF(CR75/CP75&gt;0.7,"女高",""))))</f>
        <v>男高</v>
      </c>
    </row>
    <row r="76" spans="1:98">
      <c r="A76" s="78">
        <f>AB76</f>
        <v>1.5238095238095</v>
      </c>
      <c r="B76" s="347" t="s">
        <v>202</v>
      </c>
      <c r="C76" s="347"/>
      <c r="D76" s="347" t="s">
        <v>95</v>
      </c>
      <c r="E76" s="347" t="s">
        <v>113</v>
      </c>
      <c r="F76" s="347" t="s">
        <v>89</v>
      </c>
      <c r="G76" s="88" t="s">
        <v>69</v>
      </c>
      <c r="H76" s="88" t="s">
        <v>200</v>
      </c>
      <c r="I76" s="349" t="s">
        <v>203</v>
      </c>
      <c r="J76" s="330">
        <v>168000</v>
      </c>
      <c r="K76" s="79">
        <v>0</v>
      </c>
      <c r="L76" s="79">
        <v>0</v>
      </c>
      <c r="M76" s="79">
        <v>70</v>
      </c>
      <c r="N76" s="89">
        <v>4</v>
      </c>
      <c r="O76" s="90">
        <v>0</v>
      </c>
      <c r="P76" s="91">
        <f>N76+O76</f>
        <v>4</v>
      </c>
      <c r="Q76" s="80">
        <f>IFERROR(P76/M76,"-")</f>
        <v>0.057142857142857</v>
      </c>
      <c r="R76" s="79">
        <v>0</v>
      </c>
      <c r="S76" s="79">
        <v>1</v>
      </c>
      <c r="T76" s="80">
        <f>IFERROR(R76/(P76),"-")</f>
        <v>0</v>
      </c>
      <c r="U76" s="336">
        <f>IFERROR(J76/SUM(N76:O77),"-")</f>
        <v>16800</v>
      </c>
      <c r="V76" s="82">
        <v>1</v>
      </c>
      <c r="W76" s="80">
        <f>IF(P76=0,"-",V76/P76)</f>
        <v>0.25</v>
      </c>
      <c r="X76" s="335">
        <v>18000</v>
      </c>
      <c r="Y76" s="336">
        <f>IFERROR(X76/P76,"-")</f>
        <v>4500</v>
      </c>
      <c r="Z76" s="336">
        <f>IFERROR(X76/V76,"-")</f>
        <v>18000</v>
      </c>
      <c r="AA76" s="330">
        <f>SUM(X76:X77)-SUM(J76:J77)</f>
        <v>88000</v>
      </c>
      <c r="AB76" s="83">
        <f>SUM(X76:X77)/SUM(J76:J77)</f>
        <v>1.5238095238095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0.25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2</v>
      </c>
      <c r="BO76" s="118">
        <f>IF(P76=0,"",IF(BN76=0,"",(BN76/P76)))</f>
        <v>0.5</v>
      </c>
      <c r="BP76" s="119">
        <v>1</v>
      </c>
      <c r="BQ76" s="120">
        <f>IFERROR(BP76/BN76,"-")</f>
        <v>0.5</v>
      </c>
      <c r="BR76" s="121">
        <v>18000</v>
      </c>
      <c r="BS76" s="122">
        <f>IFERROR(BR76/BN76,"-")</f>
        <v>9000</v>
      </c>
      <c r="BT76" s="123"/>
      <c r="BU76" s="123"/>
      <c r="BV76" s="123">
        <v>1</v>
      </c>
      <c r="BW76" s="124">
        <v>1</v>
      </c>
      <c r="BX76" s="125">
        <f>IF(P76=0,"",IF(BW76=0,"",(BW76/P76)))</f>
        <v>0.25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18000</v>
      </c>
      <c r="CQ76" s="139">
        <v>18000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204</v>
      </c>
      <c r="C77" s="347"/>
      <c r="D77" s="347" t="s">
        <v>95</v>
      </c>
      <c r="E77" s="347" t="s">
        <v>113</v>
      </c>
      <c r="F77" s="347" t="s">
        <v>80</v>
      </c>
      <c r="G77" s="88"/>
      <c r="H77" s="88"/>
      <c r="I77" s="88"/>
      <c r="J77" s="330"/>
      <c r="K77" s="79">
        <v>0</v>
      </c>
      <c r="L77" s="79">
        <v>0</v>
      </c>
      <c r="M77" s="79">
        <v>23</v>
      </c>
      <c r="N77" s="89">
        <v>6</v>
      </c>
      <c r="O77" s="90">
        <v>0</v>
      </c>
      <c r="P77" s="91">
        <f>N77+O77</f>
        <v>6</v>
      </c>
      <c r="Q77" s="80">
        <f>IFERROR(P77/M77,"-")</f>
        <v>0.26086956521739</v>
      </c>
      <c r="R77" s="79">
        <v>0</v>
      </c>
      <c r="S77" s="79">
        <v>2</v>
      </c>
      <c r="T77" s="80">
        <f>IFERROR(R77/(P77),"-")</f>
        <v>0</v>
      </c>
      <c r="U77" s="336"/>
      <c r="V77" s="82">
        <v>1</v>
      </c>
      <c r="W77" s="80">
        <f>IF(P77=0,"-",V77/P77)</f>
        <v>0.16666666666667</v>
      </c>
      <c r="X77" s="335">
        <v>238000</v>
      </c>
      <c r="Y77" s="336">
        <f>IFERROR(X77/P77,"-")</f>
        <v>39666.666666667</v>
      </c>
      <c r="Z77" s="336">
        <f>IFERROR(X77/V77,"-")</f>
        <v>238000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0.16666666666667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0.16666666666667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3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0.16666666666667</v>
      </c>
      <c r="BY77" s="126">
        <v>1</v>
      </c>
      <c r="BZ77" s="127">
        <f>IFERROR(BY77/BW77,"-")</f>
        <v>1</v>
      </c>
      <c r="CA77" s="128">
        <v>238000</v>
      </c>
      <c r="CB77" s="129">
        <f>IFERROR(CA77/BW77,"-")</f>
        <v>238000</v>
      </c>
      <c r="CC77" s="130"/>
      <c r="CD77" s="130"/>
      <c r="CE77" s="130">
        <v>1</v>
      </c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238000</v>
      </c>
      <c r="CQ77" s="139">
        <v>238000</v>
      </c>
      <c r="CR77" s="139"/>
      <c r="CS77" s="140" t="str">
        <f>IF(AND(CQ77=0,CR77=0),"",IF(AND(CQ77&lt;=100000,CR77&lt;=100000),"",IF(CQ77/CP77&gt;0.7,"男高",IF(CR77/CP77&gt;0.7,"女高",""))))</f>
        <v>男高</v>
      </c>
    </row>
    <row r="78" spans="1:98">
      <c r="A78" s="78" t="str">
        <f>AB78</f>
        <v>0</v>
      </c>
      <c r="B78" s="347" t="s">
        <v>205</v>
      </c>
      <c r="C78" s="347"/>
      <c r="D78" s="347"/>
      <c r="E78" s="347"/>
      <c r="F78" s="347" t="s">
        <v>68</v>
      </c>
      <c r="G78" s="88" t="s">
        <v>183</v>
      </c>
      <c r="H78" s="88" t="s">
        <v>206</v>
      </c>
      <c r="I78" s="349" t="s">
        <v>92</v>
      </c>
      <c r="J78" s="330">
        <v>0</v>
      </c>
      <c r="K78" s="79">
        <v>0</v>
      </c>
      <c r="L78" s="79">
        <v>0</v>
      </c>
      <c r="M78" s="79">
        <v>15</v>
      </c>
      <c r="N78" s="89">
        <v>0</v>
      </c>
      <c r="O78" s="90">
        <v>0</v>
      </c>
      <c r="P78" s="91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336" t="str">
        <f>IFERROR(J78/SUM(N78:O79),"-")</f>
        <v>-</v>
      </c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>
        <f>SUM(X78:X79)-SUM(J78:J79)</f>
        <v>0</v>
      </c>
      <c r="AB78" s="83" t="str">
        <f>SUM(X78:X79)/SUM(J78:J79)</f>
        <v>0</v>
      </c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207</v>
      </c>
      <c r="C79" s="347"/>
      <c r="D79" s="347"/>
      <c r="E79" s="347"/>
      <c r="F79" s="347" t="s">
        <v>80</v>
      </c>
      <c r="G79" s="88"/>
      <c r="H79" s="88"/>
      <c r="I79" s="88"/>
      <c r="J79" s="330"/>
      <c r="K79" s="79">
        <v>0</v>
      </c>
      <c r="L79" s="79">
        <v>0</v>
      </c>
      <c r="M79" s="79">
        <v>0</v>
      </c>
      <c r="N79" s="89">
        <v>0</v>
      </c>
      <c r="O79" s="90">
        <v>0</v>
      </c>
      <c r="P79" s="91">
        <f>N79+O79</f>
        <v>0</v>
      </c>
      <c r="Q79" s="80" t="str">
        <f>IFERROR(P79/M79,"-")</f>
        <v>-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30"/>
      <c r="B80" s="85"/>
      <c r="C80" s="86"/>
      <c r="D80" s="86"/>
      <c r="E80" s="86"/>
      <c r="F80" s="87"/>
      <c r="G80" s="88"/>
      <c r="H80" s="88"/>
      <c r="I80" s="88"/>
      <c r="J80" s="331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7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30"/>
      <c r="B81" s="37"/>
      <c r="C81" s="21"/>
      <c r="D81" s="21"/>
      <c r="E81" s="21"/>
      <c r="F81" s="22"/>
      <c r="G81" s="36"/>
      <c r="H81" s="36"/>
      <c r="I81" s="73"/>
      <c r="J81" s="332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337"/>
      <c r="V81" s="25"/>
      <c r="W81" s="25"/>
      <c r="X81" s="337"/>
      <c r="Y81" s="337"/>
      <c r="Z81" s="337"/>
      <c r="AA81" s="337"/>
      <c r="AB81" s="33"/>
      <c r="AC81" s="59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19">
        <f>AB82</f>
        <v>1.6099670510708</v>
      </c>
      <c r="B82" s="39"/>
      <c r="C82" s="39"/>
      <c r="D82" s="39"/>
      <c r="E82" s="39"/>
      <c r="F82" s="39"/>
      <c r="G82" s="40" t="s">
        <v>208</v>
      </c>
      <c r="H82" s="40"/>
      <c r="I82" s="40"/>
      <c r="J82" s="333">
        <f>SUM(J6:J81)</f>
        <v>7284000</v>
      </c>
      <c r="K82" s="41">
        <f>SUM(K6:K81)</f>
        <v>0</v>
      </c>
      <c r="L82" s="41">
        <f>SUM(L6:L81)</f>
        <v>0</v>
      </c>
      <c r="M82" s="41">
        <f>SUM(M6:M81)</f>
        <v>2771</v>
      </c>
      <c r="N82" s="41">
        <f>SUM(N6:N81)</f>
        <v>379</v>
      </c>
      <c r="O82" s="41">
        <f>SUM(O6:O81)</f>
        <v>2</v>
      </c>
      <c r="P82" s="41">
        <f>SUM(P6:P81)</f>
        <v>381</v>
      </c>
      <c r="Q82" s="42">
        <f>IFERROR(P82/M82,"-")</f>
        <v>0.13749548899314</v>
      </c>
      <c r="R82" s="76">
        <f>SUM(R6:R81)</f>
        <v>42</v>
      </c>
      <c r="S82" s="76">
        <f>SUM(S6:S81)</f>
        <v>90</v>
      </c>
      <c r="T82" s="42">
        <f>IFERROR(R82/P82,"-")</f>
        <v>0.11023622047244</v>
      </c>
      <c r="U82" s="338">
        <f>IFERROR(J82/P82,"-")</f>
        <v>19118.11023622</v>
      </c>
      <c r="V82" s="44">
        <f>SUM(V6:V81)</f>
        <v>94</v>
      </c>
      <c r="W82" s="42">
        <f>IFERROR(V82/P82,"-")</f>
        <v>0.24671916010499</v>
      </c>
      <c r="X82" s="333">
        <f>SUM(X6:X81)</f>
        <v>11727000</v>
      </c>
      <c r="Y82" s="333">
        <f>IFERROR(X82/P82,"-")</f>
        <v>30779.527559055</v>
      </c>
      <c r="Z82" s="333">
        <f>IFERROR(X82/V82,"-")</f>
        <v>124755.31914894</v>
      </c>
      <c r="AA82" s="333">
        <f>X82-J82</f>
        <v>4443000</v>
      </c>
      <c r="AB82" s="45">
        <f>X82/J82</f>
        <v>1.6099670510708</v>
      </c>
      <c r="AC82" s="58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8"/>
    <mergeCell ref="J23:J28"/>
    <mergeCell ref="U23:U28"/>
    <mergeCell ref="AA23:AA28"/>
    <mergeCell ref="AB23:AB28"/>
    <mergeCell ref="A29:A32"/>
    <mergeCell ref="J29:J32"/>
    <mergeCell ref="U29:U32"/>
    <mergeCell ref="AA29:AA32"/>
    <mergeCell ref="AB29:AB32"/>
    <mergeCell ref="A33:A37"/>
    <mergeCell ref="J33:J37"/>
    <mergeCell ref="U33:U37"/>
    <mergeCell ref="AA33:AA37"/>
    <mergeCell ref="AB33:AB37"/>
    <mergeCell ref="A38:A45"/>
    <mergeCell ref="J38:J45"/>
    <mergeCell ref="U38:U45"/>
    <mergeCell ref="AA38:AA45"/>
    <mergeCell ref="AB38:AB45"/>
    <mergeCell ref="A46:A49"/>
    <mergeCell ref="J46:J49"/>
    <mergeCell ref="U46:U49"/>
    <mergeCell ref="AA46:AA49"/>
    <mergeCell ref="AB46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209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0.49166666666667</v>
      </c>
      <c r="B6" s="347" t="s">
        <v>210</v>
      </c>
      <c r="C6" s="347" t="s">
        <v>211</v>
      </c>
      <c r="D6" s="347" t="s">
        <v>212</v>
      </c>
      <c r="E6" s="347" t="s">
        <v>84</v>
      </c>
      <c r="F6" s="347" t="s">
        <v>68</v>
      </c>
      <c r="G6" s="88" t="s">
        <v>213</v>
      </c>
      <c r="H6" s="88" t="s">
        <v>214</v>
      </c>
      <c r="I6" s="88" t="s">
        <v>215</v>
      </c>
      <c r="J6" s="330">
        <v>120000</v>
      </c>
      <c r="K6" s="79">
        <v>0</v>
      </c>
      <c r="L6" s="79">
        <v>0</v>
      </c>
      <c r="M6" s="79">
        <v>56</v>
      </c>
      <c r="N6" s="89">
        <v>9</v>
      </c>
      <c r="O6" s="90">
        <v>0</v>
      </c>
      <c r="P6" s="91">
        <f>N6+O6</f>
        <v>9</v>
      </c>
      <c r="Q6" s="80">
        <f>IFERROR(P6/M6,"-")</f>
        <v>0.16071428571429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5714.2857142857</v>
      </c>
      <c r="V6" s="82">
        <v>2</v>
      </c>
      <c r="W6" s="80">
        <f>IF(P6=0,"-",V6/P6)</f>
        <v>0.22222222222222</v>
      </c>
      <c r="X6" s="335">
        <v>6000</v>
      </c>
      <c r="Y6" s="336">
        <f>IFERROR(X6/P6,"-")</f>
        <v>666.66666666667</v>
      </c>
      <c r="Z6" s="336">
        <f>IFERROR(X6/V6,"-")</f>
        <v>3000</v>
      </c>
      <c r="AA6" s="330">
        <f>SUM(X6:X7)-SUM(J6:J7)</f>
        <v>-61000</v>
      </c>
      <c r="AB6" s="83">
        <f>SUM(X6:X7)/SUM(J6:J7)</f>
        <v>0.49166666666667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0.33333333333333</v>
      </c>
      <c r="AO6" s="98">
        <v>1</v>
      </c>
      <c r="AP6" s="100">
        <f>IFERROR(AO6/AM6,"-")</f>
        <v>0.33333333333333</v>
      </c>
      <c r="AQ6" s="101">
        <v>5000</v>
      </c>
      <c r="AR6" s="102">
        <f>IFERROR(AQ6/AM6,"-")</f>
        <v>1666.6666666667</v>
      </c>
      <c r="AS6" s="103">
        <v>1</v>
      </c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0.22222222222222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>
        <v>2</v>
      </c>
      <c r="BQ6" s="120">
        <f>IFERROR(BP6/BN6,"-")</f>
        <v>0.66666666666667</v>
      </c>
      <c r="BR6" s="121">
        <v>6000</v>
      </c>
      <c r="BS6" s="122">
        <f>IFERROR(BR6/BN6,"-")</f>
        <v>2000</v>
      </c>
      <c r="BT6" s="123">
        <v>2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6000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216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21</v>
      </c>
      <c r="N7" s="89">
        <v>12</v>
      </c>
      <c r="O7" s="90">
        <v>0</v>
      </c>
      <c r="P7" s="91">
        <f>N7+O7</f>
        <v>12</v>
      </c>
      <c r="Q7" s="80">
        <f>IFERROR(P7/M7,"-")</f>
        <v>0.57142857142857</v>
      </c>
      <c r="R7" s="79">
        <v>1</v>
      </c>
      <c r="S7" s="79">
        <v>1</v>
      </c>
      <c r="T7" s="80">
        <f>IFERROR(R7/(P7),"-")</f>
        <v>0.083333333333333</v>
      </c>
      <c r="U7" s="336"/>
      <c r="V7" s="82">
        <v>2</v>
      </c>
      <c r="W7" s="80">
        <f>IF(P7=0,"-",V7/P7)</f>
        <v>0.16666666666667</v>
      </c>
      <c r="X7" s="335">
        <v>53000</v>
      </c>
      <c r="Y7" s="336">
        <f>IFERROR(X7/P7,"-")</f>
        <v>4416.6666666667</v>
      </c>
      <c r="Z7" s="336">
        <f>IFERROR(X7/V7,"-")</f>
        <v>26500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0.083333333333333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0.083333333333333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0.41666666666667</v>
      </c>
      <c r="BG7" s="110">
        <v>1</v>
      </c>
      <c r="BH7" s="112">
        <f>IFERROR(BG7/BE7,"-")</f>
        <v>0.2</v>
      </c>
      <c r="BI7" s="113">
        <v>5000</v>
      </c>
      <c r="BJ7" s="114">
        <f>IFERROR(BI7/BE7,"-")</f>
        <v>1000</v>
      </c>
      <c r="BK7" s="115">
        <v>1</v>
      </c>
      <c r="BL7" s="115"/>
      <c r="BM7" s="115"/>
      <c r="BN7" s="117">
        <v>5</v>
      </c>
      <c r="BO7" s="118">
        <f>IF(P7=0,"",IF(BN7=0,"",(BN7/P7)))</f>
        <v>0.41666666666667</v>
      </c>
      <c r="BP7" s="119">
        <v>1</v>
      </c>
      <c r="BQ7" s="120">
        <f>IFERROR(BP7/BN7,"-")</f>
        <v>0.2</v>
      </c>
      <c r="BR7" s="121">
        <v>48000</v>
      </c>
      <c r="BS7" s="122">
        <f>IFERROR(BR7/BN7,"-")</f>
        <v>9600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53000</v>
      </c>
      <c r="CQ7" s="139">
        <v>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2.125</v>
      </c>
      <c r="B8" s="347" t="s">
        <v>217</v>
      </c>
      <c r="C8" s="347" t="s">
        <v>218</v>
      </c>
      <c r="D8" s="347" t="s">
        <v>212</v>
      </c>
      <c r="E8" s="347" t="s">
        <v>84</v>
      </c>
      <c r="F8" s="347" t="s">
        <v>68</v>
      </c>
      <c r="G8" s="88" t="s">
        <v>219</v>
      </c>
      <c r="H8" s="88" t="s">
        <v>220</v>
      </c>
      <c r="I8" s="88" t="s">
        <v>221</v>
      </c>
      <c r="J8" s="330">
        <v>96000</v>
      </c>
      <c r="K8" s="79">
        <v>0</v>
      </c>
      <c r="L8" s="79">
        <v>0</v>
      </c>
      <c r="M8" s="79">
        <v>102</v>
      </c>
      <c r="N8" s="89">
        <v>16</v>
      </c>
      <c r="O8" s="90">
        <v>0</v>
      </c>
      <c r="P8" s="91">
        <f>N8+O8</f>
        <v>16</v>
      </c>
      <c r="Q8" s="80">
        <f>IFERROR(P8/M8,"-")</f>
        <v>0.15686274509804</v>
      </c>
      <c r="R8" s="79">
        <v>2</v>
      </c>
      <c r="S8" s="79">
        <v>5</v>
      </c>
      <c r="T8" s="80">
        <f>IFERROR(R8/(P8),"-")</f>
        <v>0.125</v>
      </c>
      <c r="U8" s="336">
        <f>IFERROR(J8/SUM(N8:O9),"-")</f>
        <v>3692.3076923077</v>
      </c>
      <c r="V8" s="82">
        <v>4</v>
      </c>
      <c r="W8" s="80">
        <f>IF(P8=0,"-",V8/P8)</f>
        <v>0.25</v>
      </c>
      <c r="X8" s="335">
        <v>204000</v>
      </c>
      <c r="Y8" s="336">
        <f>IFERROR(X8/P8,"-")</f>
        <v>12750</v>
      </c>
      <c r="Z8" s="336">
        <f>IFERROR(X8/V8,"-")</f>
        <v>51000</v>
      </c>
      <c r="AA8" s="330">
        <f>SUM(X8:X9)-SUM(J8:J9)</f>
        <v>108000</v>
      </c>
      <c r="AB8" s="83">
        <f>SUM(X8:X9)/SUM(J8:J9)</f>
        <v>2.125</v>
      </c>
      <c r="AC8" s="77"/>
      <c r="AD8" s="92">
        <v>1</v>
      </c>
      <c r="AE8" s="93">
        <f>IF(P8=0,"",IF(AD8=0,"",(AD8/P8)))</f>
        <v>0.0625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0.25</v>
      </c>
      <c r="BP8" s="119">
        <v>3</v>
      </c>
      <c r="BQ8" s="120">
        <f>IFERROR(BP8/BN8,"-")</f>
        <v>0.75</v>
      </c>
      <c r="BR8" s="121">
        <v>144000</v>
      </c>
      <c r="BS8" s="122">
        <f>IFERROR(BR8/BN8,"-")</f>
        <v>36000</v>
      </c>
      <c r="BT8" s="123"/>
      <c r="BU8" s="123"/>
      <c r="BV8" s="123">
        <v>3</v>
      </c>
      <c r="BW8" s="124">
        <v>1</v>
      </c>
      <c r="BX8" s="125">
        <f>IF(P8=0,"",IF(BW8=0,"",(BW8/P8)))</f>
        <v>0.0625</v>
      </c>
      <c r="BY8" s="126">
        <v>1</v>
      </c>
      <c r="BZ8" s="127">
        <f>IFERROR(BY8/BW8,"-")</f>
        <v>1</v>
      </c>
      <c r="CA8" s="128">
        <v>60000</v>
      </c>
      <c r="CB8" s="129">
        <f>IFERROR(CA8/BW8,"-")</f>
        <v>60000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204000</v>
      </c>
      <c r="CQ8" s="139">
        <v>108000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222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25</v>
      </c>
      <c r="N9" s="89">
        <v>10</v>
      </c>
      <c r="O9" s="90">
        <v>0</v>
      </c>
      <c r="P9" s="91">
        <f>N9+O9</f>
        <v>10</v>
      </c>
      <c r="Q9" s="80">
        <f>IFERROR(P9/M9,"-")</f>
        <v>0.4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0.3125</v>
      </c>
      <c r="B10" s="347" t="s">
        <v>223</v>
      </c>
      <c r="C10" s="347" t="s">
        <v>224</v>
      </c>
      <c r="D10" s="347"/>
      <c r="E10" s="347" t="s">
        <v>225</v>
      </c>
      <c r="F10" s="347" t="s">
        <v>68</v>
      </c>
      <c r="G10" s="88" t="s">
        <v>226</v>
      </c>
      <c r="H10" s="88" t="s">
        <v>227</v>
      </c>
      <c r="I10" s="88" t="s">
        <v>228</v>
      </c>
      <c r="J10" s="330">
        <v>240000</v>
      </c>
      <c r="K10" s="79">
        <v>0</v>
      </c>
      <c r="L10" s="79">
        <v>0</v>
      </c>
      <c r="M10" s="79">
        <v>48</v>
      </c>
      <c r="N10" s="89">
        <v>3</v>
      </c>
      <c r="O10" s="90">
        <v>0</v>
      </c>
      <c r="P10" s="91">
        <f>N10+O10</f>
        <v>3</v>
      </c>
      <c r="Q10" s="80">
        <f>IFERROR(P10/M10,"-")</f>
        <v>0.0625</v>
      </c>
      <c r="R10" s="79">
        <v>0</v>
      </c>
      <c r="S10" s="79">
        <v>1</v>
      </c>
      <c r="T10" s="80">
        <f>IFERROR(R10/(P10),"-")</f>
        <v>0</v>
      </c>
      <c r="U10" s="336">
        <f>IFERROR(J10/SUM(N10:O13),"-")</f>
        <v>20000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SUM(X10:X13)-SUM(J10:J13)</f>
        <v>-165000</v>
      </c>
      <c r="AB10" s="83">
        <f>SUM(X10:X13)/SUM(J10:J13)</f>
        <v>0.3125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229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5</v>
      </c>
      <c r="N11" s="89">
        <v>2</v>
      </c>
      <c r="O11" s="90">
        <v>0</v>
      </c>
      <c r="P11" s="91">
        <f>N11+O11</f>
        <v>2</v>
      </c>
      <c r="Q11" s="80">
        <f>IFERROR(P11/M11,"-")</f>
        <v>0.4</v>
      </c>
      <c r="R11" s="79">
        <v>0</v>
      </c>
      <c r="S11" s="79">
        <v>1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230</v>
      </c>
      <c r="C12" s="347" t="s">
        <v>224</v>
      </c>
      <c r="D12" s="347"/>
      <c r="E12" s="347" t="s">
        <v>231</v>
      </c>
      <c r="F12" s="347" t="s">
        <v>68</v>
      </c>
      <c r="G12" s="88" t="s">
        <v>226</v>
      </c>
      <c r="H12" s="88" t="s">
        <v>227</v>
      </c>
      <c r="I12" s="88"/>
      <c r="J12" s="330"/>
      <c r="K12" s="79">
        <v>0</v>
      </c>
      <c r="L12" s="79">
        <v>0</v>
      </c>
      <c r="M12" s="79">
        <v>74</v>
      </c>
      <c r="N12" s="89">
        <v>6</v>
      </c>
      <c r="O12" s="90">
        <v>0</v>
      </c>
      <c r="P12" s="91">
        <f>N12+O12</f>
        <v>6</v>
      </c>
      <c r="Q12" s="80">
        <f>IFERROR(P12/M12,"-")</f>
        <v>0.081081081081081</v>
      </c>
      <c r="R12" s="79">
        <v>0</v>
      </c>
      <c r="S12" s="79">
        <v>2</v>
      </c>
      <c r="T12" s="80">
        <f>IFERROR(R12/(P12),"-")</f>
        <v>0</v>
      </c>
      <c r="U12" s="336"/>
      <c r="V12" s="82">
        <v>2</v>
      </c>
      <c r="W12" s="80">
        <f>IF(P12=0,"-",V12/P12)</f>
        <v>0.33333333333333</v>
      </c>
      <c r="X12" s="335">
        <v>75000</v>
      </c>
      <c r="Y12" s="336">
        <f>IFERROR(X12/P12,"-")</f>
        <v>12500</v>
      </c>
      <c r="Z12" s="336">
        <f>IFERROR(X12/V12,"-")</f>
        <v>37500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0.16666666666667</v>
      </c>
      <c r="AX12" s="104">
        <v>1</v>
      </c>
      <c r="AY12" s="106">
        <f>IFERROR(AX12/AV12,"-")</f>
        <v>1</v>
      </c>
      <c r="AZ12" s="107">
        <v>5000</v>
      </c>
      <c r="BA12" s="108">
        <f>IFERROR(AZ12/AV12,"-")</f>
        <v>5000</v>
      </c>
      <c r="BB12" s="109">
        <v>1</v>
      </c>
      <c r="BC12" s="109"/>
      <c r="BD12" s="109"/>
      <c r="BE12" s="110">
        <v>2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0.16666666666667</v>
      </c>
      <c r="BY12" s="126">
        <v>1</v>
      </c>
      <c r="BZ12" s="127">
        <f>IFERROR(BY12/BW12,"-")</f>
        <v>1</v>
      </c>
      <c r="CA12" s="128">
        <v>70000</v>
      </c>
      <c r="CB12" s="129">
        <f>IFERROR(CA12/BW12,"-")</f>
        <v>70000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75000</v>
      </c>
      <c r="CQ12" s="139">
        <v>70000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232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4</v>
      </c>
      <c r="N13" s="89">
        <v>1</v>
      </c>
      <c r="O13" s="90">
        <v>0</v>
      </c>
      <c r="P13" s="91">
        <f>N13+O13</f>
        <v>1</v>
      </c>
      <c r="Q13" s="80">
        <f>IFERROR(P13/M13,"-")</f>
        <v>0.25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3.3809523809524</v>
      </c>
      <c r="B14" s="347" t="s">
        <v>233</v>
      </c>
      <c r="C14" s="347" t="s">
        <v>234</v>
      </c>
      <c r="D14" s="347" t="s">
        <v>235</v>
      </c>
      <c r="E14" s="347"/>
      <c r="F14" s="347" t="s">
        <v>80</v>
      </c>
      <c r="G14" s="88" t="s">
        <v>236</v>
      </c>
      <c r="H14" s="88" t="s">
        <v>237</v>
      </c>
      <c r="I14" s="349" t="s">
        <v>184</v>
      </c>
      <c r="J14" s="330">
        <v>84000</v>
      </c>
      <c r="K14" s="79">
        <v>0</v>
      </c>
      <c r="L14" s="79">
        <v>0</v>
      </c>
      <c r="M14" s="79">
        <v>171</v>
      </c>
      <c r="N14" s="89">
        <v>51</v>
      </c>
      <c r="O14" s="90">
        <v>0</v>
      </c>
      <c r="P14" s="91">
        <f>N14+O14</f>
        <v>51</v>
      </c>
      <c r="Q14" s="80">
        <f>IFERROR(P14/M14,"-")</f>
        <v>0.29824561403509</v>
      </c>
      <c r="R14" s="79">
        <v>11</v>
      </c>
      <c r="S14" s="79">
        <v>9</v>
      </c>
      <c r="T14" s="80">
        <f>IFERROR(R14/(P14),"-")</f>
        <v>0.2156862745098</v>
      </c>
      <c r="U14" s="336">
        <f>IFERROR(J14/SUM(N14:O14),"-")</f>
        <v>1647.0588235294</v>
      </c>
      <c r="V14" s="82">
        <v>6</v>
      </c>
      <c r="W14" s="80">
        <f>IF(P14=0,"-",V14/P14)</f>
        <v>0.11764705882353</v>
      </c>
      <c r="X14" s="335">
        <v>284000</v>
      </c>
      <c r="Y14" s="336">
        <f>IFERROR(X14/P14,"-")</f>
        <v>5568.6274509804</v>
      </c>
      <c r="Z14" s="336">
        <f>IFERROR(X14/V14,"-")</f>
        <v>47333.333333333</v>
      </c>
      <c r="AA14" s="330">
        <f>SUM(X14:X14)-SUM(J14:J14)</f>
        <v>200000</v>
      </c>
      <c r="AB14" s="83">
        <f>SUM(X14:X14)/SUM(J14:J14)</f>
        <v>3.3809523809524</v>
      </c>
      <c r="AC14" s="77"/>
      <c r="AD14" s="92">
        <v>1</v>
      </c>
      <c r="AE14" s="93">
        <f>IF(P14=0,"",IF(AD14=0,"",(AD14/P14)))</f>
        <v>0.019607843137255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5</v>
      </c>
      <c r="AN14" s="99">
        <f>IF(P14=0,"",IF(AM14=0,"",(AM14/P14)))</f>
        <v>0.098039215686275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6</v>
      </c>
      <c r="AW14" s="105">
        <f>IF(P14=0,"",IF(AV14=0,"",(AV14/P14)))</f>
        <v>0.11764705882353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18</v>
      </c>
      <c r="BF14" s="111">
        <f>IF(P14=0,"",IF(BE14=0,"",(BE14/P14)))</f>
        <v>0.35294117647059</v>
      </c>
      <c r="BG14" s="110">
        <v>1</v>
      </c>
      <c r="BH14" s="112">
        <f>IFERROR(BG14/BE14,"-")</f>
        <v>0.055555555555556</v>
      </c>
      <c r="BI14" s="113">
        <v>47000</v>
      </c>
      <c r="BJ14" s="114">
        <f>IFERROR(BI14/BE14,"-")</f>
        <v>2611.1111111111</v>
      </c>
      <c r="BK14" s="115"/>
      <c r="BL14" s="115"/>
      <c r="BM14" s="115">
        <v>1</v>
      </c>
      <c r="BN14" s="117">
        <v>8</v>
      </c>
      <c r="BO14" s="118">
        <f>IF(P14=0,"",IF(BN14=0,"",(BN14/P14)))</f>
        <v>0.15686274509804</v>
      </c>
      <c r="BP14" s="119">
        <v>2</v>
      </c>
      <c r="BQ14" s="120">
        <f>IFERROR(BP14/BN14,"-")</f>
        <v>0.25</v>
      </c>
      <c r="BR14" s="121">
        <v>10000</v>
      </c>
      <c r="BS14" s="122">
        <f>IFERROR(BR14/BN14,"-")</f>
        <v>1250</v>
      </c>
      <c r="BT14" s="123">
        <v>1</v>
      </c>
      <c r="BU14" s="123"/>
      <c r="BV14" s="123">
        <v>1</v>
      </c>
      <c r="BW14" s="124">
        <v>12</v>
      </c>
      <c r="BX14" s="125">
        <f>IF(P14=0,"",IF(BW14=0,"",(BW14/P14)))</f>
        <v>0.23529411764706</v>
      </c>
      <c r="BY14" s="126">
        <v>3</v>
      </c>
      <c r="BZ14" s="127">
        <f>IFERROR(BY14/BW14,"-")</f>
        <v>0.25</v>
      </c>
      <c r="CA14" s="128">
        <v>227000</v>
      </c>
      <c r="CB14" s="129">
        <f>IFERROR(CA14/BW14,"-")</f>
        <v>18916.666666667</v>
      </c>
      <c r="CC14" s="130">
        <v>1</v>
      </c>
      <c r="CD14" s="130">
        <v>1</v>
      </c>
      <c r="CE14" s="130">
        <v>1</v>
      </c>
      <c r="CF14" s="131">
        <v>1</v>
      </c>
      <c r="CG14" s="132">
        <f>IF(P14=0,"",IF(CF14=0,"",(CF14/P14)))</f>
        <v>0.019607843137255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6</v>
      </c>
      <c r="CP14" s="139">
        <v>284000</v>
      </c>
      <c r="CQ14" s="139">
        <v>218000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0.17777777777778</v>
      </c>
      <c r="B15" s="347" t="s">
        <v>238</v>
      </c>
      <c r="C15" s="347" t="s">
        <v>239</v>
      </c>
      <c r="D15" s="347" t="s">
        <v>240</v>
      </c>
      <c r="E15" s="347"/>
      <c r="F15" s="347" t="s">
        <v>68</v>
      </c>
      <c r="G15" s="88" t="s">
        <v>241</v>
      </c>
      <c r="H15" s="88" t="s">
        <v>242</v>
      </c>
      <c r="I15" s="88" t="s">
        <v>138</v>
      </c>
      <c r="J15" s="330">
        <v>90000</v>
      </c>
      <c r="K15" s="79">
        <v>0</v>
      </c>
      <c r="L15" s="79">
        <v>0</v>
      </c>
      <c r="M15" s="79">
        <v>22</v>
      </c>
      <c r="N15" s="89">
        <v>3</v>
      </c>
      <c r="O15" s="90">
        <v>0</v>
      </c>
      <c r="P15" s="91">
        <f>N15+O15</f>
        <v>3</v>
      </c>
      <c r="Q15" s="80">
        <f>IFERROR(P15/M15,"-")</f>
        <v>0.13636363636364</v>
      </c>
      <c r="R15" s="79">
        <v>1</v>
      </c>
      <c r="S15" s="79">
        <v>0</v>
      </c>
      <c r="T15" s="80">
        <f>IFERROR(R15/(P15),"-")</f>
        <v>0.33333333333333</v>
      </c>
      <c r="U15" s="336">
        <f>IFERROR(J15/SUM(N15:O16),"-")</f>
        <v>10000</v>
      </c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>
        <f>SUM(X15:X16)-SUM(J15:J16)</f>
        <v>-74000</v>
      </c>
      <c r="AB15" s="83">
        <f>SUM(X15:X16)/SUM(J15:J16)</f>
        <v>0.17777777777778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0.33333333333333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0.33333333333333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243</v>
      </c>
      <c r="C16" s="347"/>
      <c r="D16" s="347"/>
      <c r="E16" s="347"/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14</v>
      </c>
      <c r="N16" s="89">
        <v>6</v>
      </c>
      <c r="O16" s="90">
        <v>0</v>
      </c>
      <c r="P16" s="91">
        <f>N16+O16</f>
        <v>6</v>
      </c>
      <c r="Q16" s="80">
        <f>IFERROR(P16/M16,"-")</f>
        <v>0.42857142857143</v>
      </c>
      <c r="R16" s="79">
        <v>1</v>
      </c>
      <c r="S16" s="79">
        <v>1</v>
      </c>
      <c r="T16" s="80">
        <f>IFERROR(R16/(P16),"-")</f>
        <v>0.16666666666667</v>
      </c>
      <c r="U16" s="336"/>
      <c r="V16" s="82">
        <v>3</v>
      </c>
      <c r="W16" s="80">
        <f>IF(P16=0,"-",V16/P16)</f>
        <v>0.5</v>
      </c>
      <c r="X16" s="335">
        <v>16000</v>
      </c>
      <c r="Y16" s="336">
        <f>IFERROR(X16/P16,"-")</f>
        <v>2666.6666666667</v>
      </c>
      <c r="Z16" s="336">
        <f>IFERROR(X16/V16,"-")</f>
        <v>5333.3333333333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0.16666666666667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4</v>
      </c>
      <c r="BF16" s="111">
        <f>IF(P16=0,"",IF(BE16=0,"",(BE16/P16)))</f>
        <v>0.66666666666667</v>
      </c>
      <c r="BG16" s="110">
        <v>2</v>
      </c>
      <c r="BH16" s="112">
        <f>IFERROR(BG16/BE16,"-")</f>
        <v>0.5</v>
      </c>
      <c r="BI16" s="113">
        <v>8000</v>
      </c>
      <c r="BJ16" s="114">
        <f>IFERROR(BI16/BE16,"-")</f>
        <v>2000</v>
      </c>
      <c r="BK16" s="115">
        <v>2</v>
      </c>
      <c r="BL16" s="115"/>
      <c r="BM16" s="115"/>
      <c r="BN16" s="117">
        <v>1</v>
      </c>
      <c r="BO16" s="118">
        <f>IF(P16=0,"",IF(BN16=0,"",(BN16/P16)))</f>
        <v>0.16666666666667</v>
      </c>
      <c r="BP16" s="119">
        <v>1</v>
      </c>
      <c r="BQ16" s="120">
        <f>IFERROR(BP16/BN16,"-")</f>
        <v>1</v>
      </c>
      <c r="BR16" s="121">
        <v>8000</v>
      </c>
      <c r="BS16" s="122">
        <f>IFERROR(BR16/BN16,"-")</f>
        <v>8000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16000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0.076923076923077</v>
      </c>
      <c r="B17" s="347" t="s">
        <v>244</v>
      </c>
      <c r="C17" s="347" t="s">
        <v>245</v>
      </c>
      <c r="D17" s="347" t="s">
        <v>240</v>
      </c>
      <c r="E17" s="347"/>
      <c r="F17" s="347" t="s">
        <v>68</v>
      </c>
      <c r="G17" s="88" t="s">
        <v>246</v>
      </c>
      <c r="H17" s="88" t="s">
        <v>242</v>
      </c>
      <c r="I17" s="88" t="s">
        <v>138</v>
      </c>
      <c r="J17" s="330">
        <v>78000</v>
      </c>
      <c r="K17" s="79">
        <v>0</v>
      </c>
      <c r="L17" s="79">
        <v>0</v>
      </c>
      <c r="M17" s="79">
        <v>31</v>
      </c>
      <c r="N17" s="89">
        <v>4</v>
      </c>
      <c r="O17" s="90">
        <v>0</v>
      </c>
      <c r="P17" s="91">
        <f>N17+O17</f>
        <v>4</v>
      </c>
      <c r="Q17" s="80">
        <f>IFERROR(P17/M17,"-")</f>
        <v>0.12903225806452</v>
      </c>
      <c r="R17" s="79">
        <v>0</v>
      </c>
      <c r="S17" s="79">
        <v>2</v>
      </c>
      <c r="T17" s="80">
        <f>IFERROR(R17/(P17),"-")</f>
        <v>0</v>
      </c>
      <c r="U17" s="336">
        <f>IFERROR(J17/SUM(N17:O18),"-")</f>
        <v>8666.6666666667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-72000</v>
      </c>
      <c r="AB17" s="83">
        <f>SUM(X17:X18)/SUM(J17:J18)</f>
        <v>0.076923076923077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247</v>
      </c>
      <c r="C18" s="347"/>
      <c r="D18" s="347"/>
      <c r="E18" s="347"/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5</v>
      </c>
      <c r="N18" s="89">
        <v>5</v>
      </c>
      <c r="O18" s="90">
        <v>0</v>
      </c>
      <c r="P18" s="91">
        <f>N18+O18</f>
        <v>5</v>
      </c>
      <c r="Q18" s="80">
        <f>IFERROR(P18/M18,"-")</f>
        <v>1</v>
      </c>
      <c r="R18" s="79">
        <v>0</v>
      </c>
      <c r="S18" s="79">
        <v>1</v>
      </c>
      <c r="T18" s="80">
        <f>IFERROR(R18/(P18),"-")</f>
        <v>0</v>
      </c>
      <c r="U18" s="336"/>
      <c r="V18" s="82">
        <v>2</v>
      </c>
      <c r="W18" s="80">
        <f>IF(P18=0,"-",V18/P18)</f>
        <v>0.4</v>
      </c>
      <c r="X18" s="335">
        <v>6000</v>
      </c>
      <c r="Y18" s="336">
        <f>IFERROR(X18/P18,"-")</f>
        <v>1200</v>
      </c>
      <c r="Z18" s="336">
        <f>IFERROR(X18/V18,"-")</f>
        <v>3000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>
        <v>1</v>
      </c>
      <c r="BH18" s="112">
        <f>IFERROR(BG18/BE18,"-")</f>
        <v>1</v>
      </c>
      <c r="BI18" s="113">
        <v>3000</v>
      </c>
      <c r="BJ18" s="114">
        <f>IFERROR(BI18/BE18,"-")</f>
        <v>3000</v>
      </c>
      <c r="BK18" s="115">
        <v>1</v>
      </c>
      <c r="BL18" s="115"/>
      <c r="BM18" s="115"/>
      <c r="BN18" s="117">
        <v>3</v>
      </c>
      <c r="BO18" s="118">
        <f>IF(P18=0,"",IF(BN18=0,"",(BN18/P18)))</f>
        <v>0.6</v>
      </c>
      <c r="BP18" s="119">
        <v>1</v>
      </c>
      <c r="BQ18" s="120">
        <f>IFERROR(BP18/BN18,"-")</f>
        <v>0.33333333333333</v>
      </c>
      <c r="BR18" s="121">
        <v>3000</v>
      </c>
      <c r="BS18" s="122">
        <f>IFERROR(BR18/BN18,"-")</f>
        <v>1000</v>
      </c>
      <c r="BT18" s="123">
        <v>1</v>
      </c>
      <c r="BU18" s="123"/>
      <c r="BV18" s="123"/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6000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7.3511904761905</v>
      </c>
      <c r="B19" s="347" t="s">
        <v>248</v>
      </c>
      <c r="C19" s="347" t="s">
        <v>239</v>
      </c>
      <c r="D19" s="347" t="s">
        <v>240</v>
      </c>
      <c r="E19" s="347"/>
      <c r="F19" s="347" t="s">
        <v>68</v>
      </c>
      <c r="G19" s="88" t="s">
        <v>249</v>
      </c>
      <c r="H19" s="88" t="s">
        <v>242</v>
      </c>
      <c r="I19" s="88" t="s">
        <v>250</v>
      </c>
      <c r="J19" s="330">
        <v>84000</v>
      </c>
      <c r="K19" s="79">
        <v>0</v>
      </c>
      <c r="L19" s="79">
        <v>0</v>
      </c>
      <c r="M19" s="79">
        <v>89</v>
      </c>
      <c r="N19" s="89">
        <v>4</v>
      </c>
      <c r="O19" s="90">
        <v>0</v>
      </c>
      <c r="P19" s="91">
        <f>N19+O19</f>
        <v>4</v>
      </c>
      <c r="Q19" s="80">
        <f>IFERROR(P19/M19,"-")</f>
        <v>0.044943820224719</v>
      </c>
      <c r="R19" s="79">
        <v>0</v>
      </c>
      <c r="S19" s="79">
        <v>1</v>
      </c>
      <c r="T19" s="80">
        <f>IFERROR(R19/(P19),"-")</f>
        <v>0</v>
      </c>
      <c r="U19" s="336">
        <f>IFERROR(J19/SUM(N19:O20),"-")</f>
        <v>4000</v>
      </c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>
        <f>SUM(X19:X20)-SUM(J19:J20)</f>
        <v>533500</v>
      </c>
      <c r="AB19" s="83">
        <f>SUM(X19:X20)/SUM(J19:J20)</f>
        <v>7.3511904761905</v>
      </c>
      <c r="AC19" s="77"/>
      <c r="AD19" s="92">
        <v>1</v>
      </c>
      <c r="AE19" s="93">
        <f>IF(P19=0,"",IF(AD19=0,"",(AD19/P19)))</f>
        <v>0.25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251</v>
      </c>
      <c r="C20" s="347"/>
      <c r="D20" s="347"/>
      <c r="E20" s="347"/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30</v>
      </c>
      <c r="N20" s="89">
        <v>17</v>
      </c>
      <c r="O20" s="90">
        <v>0</v>
      </c>
      <c r="P20" s="91">
        <f>N20+O20</f>
        <v>17</v>
      </c>
      <c r="Q20" s="80">
        <f>IFERROR(P20/M20,"-")</f>
        <v>0.56666666666667</v>
      </c>
      <c r="R20" s="79">
        <v>3</v>
      </c>
      <c r="S20" s="79">
        <v>3</v>
      </c>
      <c r="T20" s="80">
        <f>IFERROR(R20/(P20),"-")</f>
        <v>0.17647058823529</v>
      </c>
      <c r="U20" s="336"/>
      <c r="V20" s="82">
        <v>5</v>
      </c>
      <c r="W20" s="80">
        <f>IF(P20=0,"-",V20/P20)</f>
        <v>0.29411764705882</v>
      </c>
      <c r="X20" s="335">
        <v>617500</v>
      </c>
      <c r="Y20" s="336">
        <f>IFERROR(X20/P20,"-")</f>
        <v>36323.529411765</v>
      </c>
      <c r="Z20" s="336">
        <f>IFERROR(X20/V20,"-")</f>
        <v>123500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0.058823529411765</v>
      </c>
      <c r="AO20" s="98">
        <v>1</v>
      </c>
      <c r="AP20" s="100">
        <f>IFERROR(AO20/AM20,"-")</f>
        <v>1</v>
      </c>
      <c r="AQ20" s="101">
        <v>3000</v>
      </c>
      <c r="AR20" s="102">
        <f>IFERROR(AQ20/AM20,"-")</f>
        <v>3000</v>
      </c>
      <c r="AS20" s="103">
        <v>1</v>
      </c>
      <c r="AT20" s="103"/>
      <c r="AU20" s="103"/>
      <c r="AV20" s="104">
        <v>3</v>
      </c>
      <c r="AW20" s="105">
        <f>IF(P20=0,"",IF(AV20=0,"",(AV20/P20)))</f>
        <v>0.17647058823529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0.17647058823529</v>
      </c>
      <c r="BG20" s="110">
        <v>2</v>
      </c>
      <c r="BH20" s="112">
        <f>IFERROR(BG20/BE20,"-")</f>
        <v>0.66666666666667</v>
      </c>
      <c r="BI20" s="113">
        <v>16000</v>
      </c>
      <c r="BJ20" s="114">
        <f>IFERROR(BI20/BE20,"-")</f>
        <v>5333.3333333333</v>
      </c>
      <c r="BK20" s="115">
        <v>1</v>
      </c>
      <c r="BL20" s="115"/>
      <c r="BM20" s="115">
        <v>1</v>
      </c>
      <c r="BN20" s="117">
        <v>4</v>
      </c>
      <c r="BO20" s="118">
        <f>IF(P20=0,"",IF(BN20=0,"",(BN20/P20)))</f>
        <v>0.23529411764706</v>
      </c>
      <c r="BP20" s="119">
        <v>1</v>
      </c>
      <c r="BQ20" s="120">
        <f>IFERROR(BP20/BN20,"-")</f>
        <v>0.25</v>
      </c>
      <c r="BR20" s="121">
        <v>219500</v>
      </c>
      <c r="BS20" s="122">
        <f>IFERROR(BR20/BN20,"-")</f>
        <v>54875</v>
      </c>
      <c r="BT20" s="123"/>
      <c r="BU20" s="123"/>
      <c r="BV20" s="123">
        <v>1</v>
      </c>
      <c r="BW20" s="124">
        <v>5</v>
      </c>
      <c r="BX20" s="125">
        <f>IF(P20=0,"",IF(BW20=0,"",(BW20/P20)))</f>
        <v>0.29411764705882</v>
      </c>
      <c r="BY20" s="126">
        <v>1</v>
      </c>
      <c r="BZ20" s="127">
        <f>IFERROR(BY20/BW20,"-")</f>
        <v>0.2</v>
      </c>
      <c r="CA20" s="128">
        <v>379000</v>
      </c>
      <c r="CB20" s="129">
        <f>IFERROR(CA20/BW20,"-")</f>
        <v>75800</v>
      </c>
      <c r="CC20" s="130"/>
      <c r="CD20" s="130"/>
      <c r="CE20" s="130">
        <v>1</v>
      </c>
      <c r="CF20" s="131">
        <v>1</v>
      </c>
      <c r="CG20" s="132">
        <f>IF(P20=0,"",IF(CF20=0,"",(CF20/P20)))</f>
        <v>0.058823529411765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5</v>
      </c>
      <c r="CP20" s="139">
        <v>617500</v>
      </c>
      <c r="CQ20" s="139">
        <v>379000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0.57575757575758</v>
      </c>
      <c r="B21" s="347" t="s">
        <v>252</v>
      </c>
      <c r="C21" s="347" t="s">
        <v>253</v>
      </c>
      <c r="D21" s="347" t="s">
        <v>254</v>
      </c>
      <c r="E21" s="347"/>
      <c r="F21" s="347" t="s">
        <v>68</v>
      </c>
      <c r="G21" s="88" t="s">
        <v>255</v>
      </c>
      <c r="H21" s="88" t="s">
        <v>256</v>
      </c>
      <c r="I21" s="88" t="s">
        <v>194</v>
      </c>
      <c r="J21" s="330">
        <v>66000</v>
      </c>
      <c r="K21" s="79">
        <v>0</v>
      </c>
      <c r="L21" s="79">
        <v>0</v>
      </c>
      <c r="M21" s="79">
        <v>13</v>
      </c>
      <c r="N21" s="89">
        <v>2</v>
      </c>
      <c r="O21" s="90">
        <v>0</v>
      </c>
      <c r="P21" s="91">
        <f>N21+O21</f>
        <v>2</v>
      </c>
      <c r="Q21" s="80">
        <f>IFERROR(P21/M21,"-")</f>
        <v>0.15384615384615</v>
      </c>
      <c r="R21" s="79">
        <v>1</v>
      </c>
      <c r="S21" s="79">
        <v>0</v>
      </c>
      <c r="T21" s="80">
        <f>IFERROR(R21/(P21),"-")</f>
        <v>0.5</v>
      </c>
      <c r="U21" s="336">
        <f>IFERROR(J21/SUM(N21:O22),"-")</f>
        <v>13200</v>
      </c>
      <c r="V21" s="82">
        <v>1</v>
      </c>
      <c r="W21" s="80">
        <f>IF(P21=0,"-",V21/P21)</f>
        <v>0.5</v>
      </c>
      <c r="X21" s="335">
        <v>38000</v>
      </c>
      <c r="Y21" s="336">
        <f>IFERROR(X21/P21,"-")</f>
        <v>19000</v>
      </c>
      <c r="Z21" s="336">
        <f>IFERROR(X21/V21,"-")</f>
        <v>38000</v>
      </c>
      <c r="AA21" s="330">
        <f>SUM(X21:X22)-SUM(J21:J22)</f>
        <v>-28000</v>
      </c>
      <c r="AB21" s="83">
        <f>SUM(X21:X22)/SUM(J21:J22)</f>
        <v>0.57575757575758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0.5</v>
      </c>
      <c r="AO21" s="98">
        <v>1</v>
      </c>
      <c r="AP21" s="100">
        <f>IFERROR(AO21/AM21,"-")</f>
        <v>1</v>
      </c>
      <c r="AQ21" s="101">
        <v>38000</v>
      </c>
      <c r="AR21" s="102">
        <f>IFERROR(AQ21/AM21,"-")</f>
        <v>38000</v>
      </c>
      <c r="AS21" s="103"/>
      <c r="AT21" s="103"/>
      <c r="AU21" s="103">
        <v>1</v>
      </c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38000</v>
      </c>
      <c r="CQ21" s="139">
        <v>38000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257</v>
      </c>
      <c r="C22" s="347"/>
      <c r="D22" s="347"/>
      <c r="E22" s="347"/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7</v>
      </c>
      <c r="N22" s="89">
        <v>3</v>
      </c>
      <c r="O22" s="90">
        <v>0</v>
      </c>
      <c r="P22" s="91">
        <f>N22+O22</f>
        <v>3</v>
      </c>
      <c r="Q22" s="80">
        <f>IFERROR(P22/M22,"-")</f>
        <v>0.42857142857143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0.33333333333333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</v>
      </c>
      <c r="B23" s="347" t="s">
        <v>258</v>
      </c>
      <c r="C23" s="347" t="s">
        <v>245</v>
      </c>
      <c r="D23" s="347" t="s">
        <v>240</v>
      </c>
      <c r="E23" s="347"/>
      <c r="F23" s="347" t="s">
        <v>68</v>
      </c>
      <c r="G23" s="88" t="s">
        <v>259</v>
      </c>
      <c r="H23" s="88" t="s">
        <v>242</v>
      </c>
      <c r="I23" s="348" t="s">
        <v>260</v>
      </c>
      <c r="J23" s="330">
        <v>78000</v>
      </c>
      <c r="K23" s="79">
        <v>0</v>
      </c>
      <c r="L23" s="79">
        <v>0</v>
      </c>
      <c r="M23" s="79">
        <v>72</v>
      </c>
      <c r="N23" s="89">
        <v>6</v>
      </c>
      <c r="O23" s="90">
        <v>0</v>
      </c>
      <c r="P23" s="91">
        <f>N23+O23</f>
        <v>6</v>
      </c>
      <c r="Q23" s="80">
        <f>IFERROR(P23/M23,"-")</f>
        <v>0.083333333333333</v>
      </c>
      <c r="R23" s="79">
        <v>0</v>
      </c>
      <c r="S23" s="79">
        <v>3</v>
      </c>
      <c r="T23" s="80">
        <f>IFERROR(R23/(P23),"-")</f>
        <v>0</v>
      </c>
      <c r="U23" s="336">
        <f>IFERROR(J23/SUM(N23:O24),"-")</f>
        <v>7090.9090909091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-78000</v>
      </c>
      <c r="AB23" s="83">
        <f>SUM(X23:X24)/SUM(J23:J24)</f>
        <v>0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3</v>
      </c>
      <c r="AN23" s="99">
        <f>IF(P23=0,"",IF(AM23=0,"",(AM23/P23)))</f>
        <v>0.5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261</v>
      </c>
      <c r="C24" s="347"/>
      <c r="D24" s="347"/>
      <c r="E24" s="347"/>
      <c r="F24" s="347" t="s">
        <v>80</v>
      </c>
      <c r="G24" s="88"/>
      <c r="H24" s="88"/>
      <c r="I24" s="88"/>
      <c r="J24" s="330"/>
      <c r="K24" s="79">
        <v>0</v>
      </c>
      <c r="L24" s="79">
        <v>0</v>
      </c>
      <c r="M24" s="79">
        <v>8</v>
      </c>
      <c r="N24" s="89">
        <v>5</v>
      </c>
      <c r="O24" s="90">
        <v>0</v>
      </c>
      <c r="P24" s="91">
        <f>N24+O24</f>
        <v>5</v>
      </c>
      <c r="Q24" s="80">
        <f>IFERROR(P24/M24,"-")</f>
        <v>0.625</v>
      </c>
      <c r="R24" s="79">
        <v>1</v>
      </c>
      <c r="S24" s="79">
        <v>1</v>
      </c>
      <c r="T24" s="80">
        <f>IFERROR(R24/(P24),"-")</f>
        <v>0.2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0.2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4</v>
      </c>
      <c r="BO24" s="118">
        <f>IF(P24=0,"",IF(BN24=0,"",(BN24/P24)))</f>
        <v>0.8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0.025</v>
      </c>
      <c r="B25" s="347" t="s">
        <v>262</v>
      </c>
      <c r="C25" s="347" t="s">
        <v>239</v>
      </c>
      <c r="D25" s="347" t="s">
        <v>263</v>
      </c>
      <c r="E25" s="347"/>
      <c r="F25" s="347" t="s">
        <v>68</v>
      </c>
      <c r="G25" s="88" t="s">
        <v>264</v>
      </c>
      <c r="H25" s="88" t="s">
        <v>265</v>
      </c>
      <c r="I25" s="88" t="s">
        <v>266</v>
      </c>
      <c r="J25" s="330">
        <v>120000</v>
      </c>
      <c r="K25" s="79">
        <v>0</v>
      </c>
      <c r="L25" s="79">
        <v>0</v>
      </c>
      <c r="M25" s="79">
        <v>45</v>
      </c>
      <c r="N25" s="89">
        <v>5</v>
      </c>
      <c r="O25" s="90">
        <v>0</v>
      </c>
      <c r="P25" s="91">
        <f>N25+O25</f>
        <v>5</v>
      </c>
      <c r="Q25" s="80">
        <f>IFERROR(P25/M25,"-")</f>
        <v>0.11111111111111</v>
      </c>
      <c r="R25" s="79">
        <v>0</v>
      </c>
      <c r="S25" s="79">
        <v>3</v>
      </c>
      <c r="T25" s="80">
        <f>IFERROR(R25/(P25),"-")</f>
        <v>0</v>
      </c>
      <c r="U25" s="336">
        <f>IFERROR(J25/SUM(N25:O26),"-")</f>
        <v>24000</v>
      </c>
      <c r="V25" s="82">
        <v>1</v>
      </c>
      <c r="W25" s="80">
        <f>IF(P25=0,"-",V25/P25)</f>
        <v>0.2</v>
      </c>
      <c r="X25" s="335">
        <v>3000</v>
      </c>
      <c r="Y25" s="336">
        <f>IFERROR(X25/P25,"-")</f>
        <v>600</v>
      </c>
      <c r="Z25" s="336">
        <f>IFERROR(X25/V25,"-")</f>
        <v>3000</v>
      </c>
      <c r="AA25" s="330">
        <f>SUM(X25:X26)-SUM(J25:J26)</f>
        <v>-117000</v>
      </c>
      <c r="AB25" s="83">
        <f>SUM(X25:X26)/SUM(J25:J26)</f>
        <v>0.025</v>
      </c>
      <c r="AC25" s="77"/>
      <c r="AD25" s="92">
        <v>2</v>
      </c>
      <c r="AE25" s="93">
        <f>IF(P25=0,"",IF(AD25=0,"",(AD25/P25)))</f>
        <v>0.4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0.4</v>
      </c>
      <c r="BG25" s="110">
        <v>1</v>
      </c>
      <c r="BH25" s="112">
        <f>IFERROR(BG25/BE25,"-")</f>
        <v>0.5</v>
      </c>
      <c r="BI25" s="113">
        <v>3000</v>
      </c>
      <c r="BJ25" s="114">
        <f>IFERROR(BI25/BE25,"-")</f>
        <v>1500</v>
      </c>
      <c r="BK25" s="115">
        <v>1</v>
      </c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267</v>
      </c>
      <c r="C26" s="347"/>
      <c r="D26" s="347"/>
      <c r="E26" s="347"/>
      <c r="F26" s="347" t="s">
        <v>80</v>
      </c>
      <c r="G26" s="88"/>
      <c r="H26" s="88"/>
      <c r="I26" s="88"/>
      <c r="J26" s="330"/>
      <c r="K26" s="79">
        <v>0</v>
      </c>
      <c r="L26" s="79">
        <v>0</v>
      </c>
      <c r="M26" s="79">
        <v>3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3.2222222222222</v>
      </c>
      <c r="B27" s="347" t="s">
        <v>268</v>
      </c>
      <c r="C27" s="347" t="s">
        <v>269</v>
      </c>
      <c r="D27" s="347" t="s">
        <v>270</v>
      </c>
      <c r="E27" s="347"/>
      <c r="F27" s="347" t="s">
        <v>68</v>
      </c>
      <c r="G27" s="88" t="s">
        <v>271</v>
      </c>
      <c r="H27" s="88" t="s">
        <v>256</v>
      </c>
      <c r="I27" s="88" t="s">
        <v>142</v>
      </c>
      <c r="J27" s="330">
        <v>54000</v>
      </c>
      <c r="K27" s="79">
        <v>0</v>
      </c>
      <c r="L27" s="79">
        <v>0</v>
      </c>
      <c r="M27" s="79">
        <v>18</v>
      </c>
      <c r="N27" s="89">
        <v>6</v>
      </c>
      <c r="O27" s="90">
        <v>0</v>
      </c>
      <c r="P27" s="91">
        <f>N27+O27</f>
        <v>6</v>
      </c>
      <c r="Q27" s="80">
        <f>IFERROR(P27/M27,"-")</f>
        <v>0.33333333333333</v>
      </c>
      <c r="R27" s="79">
        <v>0</v>
      </c>
      <c r="S27" s="79">
        <v>2</v>
      </c>
      <c r="T27" s="80">
        <f>IFERROR(R27/(P27),"-")</f>
        <v>0</v>
      </c>
      <c r="U27" s="336">
        <f>IFERROR(J27/SUM(N27:O28),"-")</f>
        <v>6000</v>
      </c>
      <c r="V27" s="82">
        <v>1</v>
      </c>
      <c r="W27" s="80">
        <f>IF(P27=0,"-",V27/P27)</f>
        <v>0.16666666666667</v>
      </c>
      <c r="X27" s="335">
        <v>128000</v>
      </c>
      <c r="Y27" s="336">
        <f>IFERROR(X27/P27,"-")</f>
        <v>21333.333333333</v>
      </c>
      <c r="Z27" s="336">
        <f>IFERROR(X27/V27,"-")</f>
        <v>128000</v>
      </c>
      <c r="AA27" s="330">
        <f>SUM(X27:X28)-SUM(J27:J28)</f>
        <v>120000</v>
      </c>
      <c r="AB27" s="83">
        <f>SUM(X27:X28)/SUM(J27:J28)</f>
        <v>3.2222222222222</v>
      </c>
      <c r="AC27" s="77"/>
      <c r="AD27" s="92">
        <v>3</v>
      </c>
      <c r="AE27" s="93">
        <f>IF(P27=0,"",IF(AD27=0,"",(AD27/P27)))</f>
        <v>0.5</v>
      </c>
      <c r="AF27" s="92">
        <v>1</v>
      </c>
      <c r="AG27" s="94">
        <f>IFERROR(AF27/AD27,"-")</f>
        <v>0.33333333333333</v>
      </c>
      <c r="AH27" s="95">
        <v>128000</v>
      </c>
      <c r="AI27" s="96">
        <f>IFERROR(AH27/AD27,"-")</f>
        <v>42666.666666667</v>
      </c>
      <c r="AJ27" s="97"/>
      <c r="AK27" s="97"/>
      <c r="AL27" s="97">
        <v>1</v>
      </c>
      <c r="AM27" s="98">
        <v>1</v>
      </c>
      <c r="AN27" s="99">
        <f>IF(P27=0,"",IF(AM27=0,"",(AM27/P27)))</f>
        <v>0.16666666666667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0.33333333333333</v>
      </c>
      <c r="BP27" s="119">
        <v>1</v>
      </c>
      <c r="BQ27" s="120">
        <f>IFERROR(BP27/BN27,"-")</f>
        <v>0.5</v>
      </c>
      <c r="BR27" s="121">
        <v>10000</v>
      </c>
      <c r="BS27" s="122">
        <f>IFERROR(BR27/BN27,"-")</f>
        <v>5000</v>
      </c>
      <c r="BT27" s="123"/>
      <c r="BU27" s="123">
        <v>1</v>
      </c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128000</v>
      </c>
      <c r="CQ27" s="139">
        <v>128000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347" t="s">
        <v>272</v>
      </c>
      <c r="C28" s="347"/>
      <c r="D28" s="347"/>
      <c r="E28" s="347"/>
      <c r="F28" s="347" t="s">
        <v>80</v>
      </c>
      <c r="G28" s="88"/>
      <c r="H28" s="88"/>
      <c r="I28" s="88"/>
      <c r="J28" s="330"/>
      <c r="K28" s="79">
        <v>0</v>
      </c>
      <c r="L28" s="79">
        <v>0</v>
      </c>
      <c r="M28" s="79">
        <v>3</v>
      </c>
      <c r="N28" s="89">
        <v>3</v>
      </c>
      <c r="O28" s="90">
        <v>0</v>
      </c>
      <c r="P28" s="91">
        <f>N28+O28</f>
        <v>3</v>
      </c>
      <c r="Q28" s="80">
        <f>IFERROR(P28/M28,"-")</f>
        <v>1</v>
      </c>
      <c r="R28" s="79">
        <v>0</v>
      </c>
      <c r="S28" s="79">
        <v>0</v>
      </c>
      <c r="T28" s="80">
        <f>IFERROR(R28/(P28),"-")</f>
        <v>0</v>
      </c>
      <c r="U28" s="336"/>
      <c r="V28" s="82">
        <v>2</v>
      </c>
      <c r="W28" s="80">
        <f>IF(P28=0,"-",V28/P28)</f>
        <v>0.66666666666667</v>
      </c>
      <c r="X28" s="335">
        <v>46000</v>
      </c>
      <c r="Y28" s="336">
        <f>IFERROR(X28/P28,"-")</f>
        <v>15333.333333333</v>
      </c>
      <c r="Z28" s="336">
        <f>IFERROR(X28/V28,"-")</f>
        <v>23000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0.33333333333333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>
        <v>1</v>
      </c>
      <c r="BH28" s="112">
        <f>IFERROR(BG28/BE28,"-")</f>
        <v>1</v>
      </c>
      <c r="BI28" s="113">
        <v>23000</v>
      </c>
      <c r="BJ28" s="114">
        <f>IFERROR(BI28/BE28,"-")</f>
        <v>23000</v>
      </c>
      <c r="BK28" s="115"/>
      <c r="BL28" s="115"/>
      <c r="BM28" s="115">
        <v>1</v>
      </c>
      <c r="BN28" s="117">
        <v>1</v>
      </c>
      <c r="BO28" s="118">
        <f>IF(P28=0,"",IF(BN28=0,"",(BN28/P28)))</f>
        <v>0.33333333333333</v>
      </c>
      <c r="BP28" s="119">
        <v>1</v>
      </c>
      <c r="BQ28" s="120">
        <f>IFERROR(BP28/BN28,"-")</f>
        <v>1</v>
      </c>
      <c r="BR28" s="121">
        <v>23000</v>
      </c>
      <c r="BS28" s="122">
        <f>IFERROR(BR28/BN28,"-")</f>
        <v>23000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46000</v>
      </c>
      <c r="CQ28" s="139">
        <v>23000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1.141975308642</v>
      </c>
      <c r="B29" s="347" t="s">
        <v>273</v>
      </c>
      <c r="C29" s="347" t="s">
        <v>274</v>
      </c>
      <c r="D29" s="347" t="s">
        <v>254</v>
      </c>
      <c r="E29" s="347"/>
      <c r="F29" s="347" t="s">
        <v>68</v>
      </c>
      <c r="G29" s="88" t="s">
        <v>275</v>
      </c>
      <c r="H29" s="88" t="s">
        <v>256</v>
      </c>
      <c r="I29" s="88" t="s">
        <v>228</v>
      </c>
      <c r="J29" s="330">
        <v>32400</v>
      </c>
      <c r="K29" s="79">
        <v>0</v>
      </c>
      <c r="L29" s="79">
        <v>0</v>
      </c>
      <c r="M29" s="79">
        <v>3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>
        <f>IFERROR(J29/SUM(N29:O30),"-")</f>
        <v>10800</v>
      </c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>
        <f>SUM(X29:X30)-SUM(J29:J30)</f>
        <v>4600</v>
      </c>
      <c r="AB29" s="83">
        <f>SUM(X29:X30)/SUM(J29:J30)</f>
        <v>1.141975308642</v>
      </c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276</v>
      </c>
      <c r="C30" s="347"/>
      <c r="D30" s="347"/>
      <c r="E30" s="347"/>
      <c r="F30" s="347" t="s">
        <v>80</v>
      </c>
      <c r="G30" s="88"/>
      <c r="H30" s="88"/>
      <c r="I30" s="88"/>
      <c r="J30" s="330"/>
      <c r="K30" s="79">
        <v>0</v>
      </c>
      <c r="L30" s="79">
        <v>0</v>
      </c>
      <c r="M30" s="79">
        <v>206</v>
      </c>
      <c r="N30" s="89">
        <v>3</v>
      </c>
      <c r="O30" s="90">
        <v>0</v>
      </c>
      <c r="P30" s="91">
        <f>N30+O30</f>
        <v>3</v>
      </c>
      <c r="Q30" s="80">
        <f>IFERROR(P30/M30,"-")</f>
        <v>0.014563106796117</v>
      </c>
      <c r="R30" s="79">
        <v>2</v>
      </c>
      <c r="S30" s="79">
        <v>0</v>
      </c>
      <c r="T30" s="80">
        <f>IFERROR(R30/(P30),"-")</f>
        <v>0.66666666666667</v>
      </c>
      <c r="U30" s="336"/>
      <c r="V30" s="82">
        <v>1</v>
      </c>
      <c r="W30" s="80">
        <f>IF(P30=0,"-",V30/P30)</f>
        <v>0.33333333333333</v>
      </c>
      <c r="X30" s="335">
        <v>37000</v>
      </c>
      <c r="Y30" s="336">
        <f>IFERROR(X30/P30,"-")</f>
        <v>12333.333333333</v>
      </c>
      <c r="Z30" s="336">
        <f>IFERROR(X30/V30,"-")</f>
        <v>37000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0.33333333333333</v>
      </c>
      <c r="BY30" s="126">
        <v>1</v>
      </c>
      <c r="BZ30" s="127">
        <f>IFERROR(BY30/BW30,"-")</f>
        <v>1</v>
      </c>
      <c r="CA30" s="128">
        <v>17000</v>
      </c>
      <c r="CB30" s="129">
        <f>IFERROR(CA30/BW30,"-")</f>
        <v>17000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37000</v>
      </c>
      <c r="CQ30" s="139">
        <v>17000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0.12666666666667</v>
      </c>
      <c r="B31" s="347" t="s">
        <v>277</v>
      </c>
      <c r="C31" s="347" t="s">
        <v>278</v>
      </c>
      <c r="D31" s="347" t="s">
        <v>240</v>
      </c>
      <c r="E31" s="347"/>
      <c r="F31" s="347" t="s">
        <v>68</v>
      </c>
      <c r="G31" s="88" t="s">
        <v>279</v>
      </c>
      <c r="H31" s="88" t="s">
        <v>242</v>
      </c>
      <c r="I31" s="88" t="s">
        <v>280</v>
      </c>
      <c r="J31" s="330">
        <v>150000</v>
      </c>
      <c r="K31" s="79">
        <v>0</v>
      </c>
      <c r="L31" s="79">
        <v>0</v>
      </c>
      <c r="M31" s="79">
        <v>37</v>
      </c>
      <c r="N31" s="89">
        <v>5</v>
      </c>
      <c r="O31" s="90">
        <v>0</v>
      </c>
      <c r="P31" s="91">
        <f>N31+O31</f>
        <v>5</v>
      </c>
      <c r="Q31" s="80">
        <f>IFERROR(P31/M31,"-")</f>
        <v>0.13513513513514</v>
      </c>
      <c r="R31" s="79">
        <v>0</v>
      </c>
      <c r="S31" s="79">
        <v>3</v>
      </c>
      <c r="T31" s="80">
        <f>IFERROR(R31/(P31),"-")</f>
        <v>0</v>
      </c>
      <c r="U31" s="336">
        <f>IFERROR(J31/SUM(N31:O32),"-")</f>
        <v>15000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SUM(X31:X32)-SUM(J31:J32)</f>
        <v>-131000</v>
      </c>
      <c r="AB31" s="83">
        <f>SUM(X31:X32)/SUM(J31:J32)</f>
        <v>0.12666666666667</v>
      </c>
      <c r="AC31" s="77"/>
      <c r="AD31" s="92">
        <v>1</v>
      </c>
      <c r="AE31" s="93">
        <f>IF(P31=0,"",IF(AD31=0,"",(AD31/P31)))</f>
        <v>0.2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1</v>
      </c>
      <c r="AN31" s="99">
        <f>IF(P31=0,"",IF(AM31=0,"",(AM31/P31)))</f>
        <v>0.2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0.2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281</v>
      </c>
      <c r="C32" s="347"/>
      <c r="D32" s="347"/>
      <c r="E32" s="347"/>
      <c r="F32" s="347" t="s">
        <v>80</v>
      </c>
      <c r="G32" s="88"/>
      <c r="H32" s="88"/>
      <c r="I32" s="88"/>
      <c r="J32" s="330"/>
      <c r="K32" s="79">
        <v>0</v>
      </c>
      <c r="L32" s="79">
        <v>0</v>
      </c>
      <c r="M32" s="79">
        <v>15</v>
      </c>
      <c r="N32" s="89">
        <v>5</v>
      </c>
      <c r="O32" s="90">
        <v>0</v>
      </c>
      <c r="P32" s="91">
        <f>N32+O32</f>
        <v>5</v>
      </c>
      <c r="Q32" s="80">
        <f>IFERROR(P32/M32,"-")</f>
        <v>0.33333333333333</v>
      </c>
      <c r="R32" s="79">
        <v>1</v>
      </c>
      <c r="S32" s="79">
        <v>1</v>
      </c>
      <c r="T32" s="80">
        <f>IFERROR(R32/(P32),"-")</f>
        <v>0.2</v>
      </c>
      <c r="U32" s="336"/>
      <c r="V32" s="82">
        <v>2</v>
      </c>
      <c r="W32" s="80">
        <f>IF(P32=0,"-",V32/P32)</f>
        <v>0.4</v>
      </c>
      <c r="X32" s="335">
        <v>19000</v>
      </c>
      <c r="Y32" s="336">
        <f>IFERROR(X32/P32,"-")</f>
        <v>3800</v>
      </c>
      <c r="Z32" s="336">
        <f>IFERROR(X32/V32,"-")</f>
        <v>9500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0.2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0.4</v>
      </c>
      <c r="BP32" s="119">
        <v>1</v>
      </c>
      <c r="BQ32" s="120">
        <f>IFERROR(BP32/BN32,"-")</f>
        <v>0.5</v>
      </c>
      <c r="BR32" s="121">
        <v>13000</v>
      </c>
      <c r="BS32" s="122">
        <f>IFERROR(BR32/BN32,"-")</f>
        <v>6500</v>
      </c>
      <c r="BT32" s="123"/>
      <c r="BU32" s="123"/>
      <c r="BV32" s="123">
        <v>1</v>
      </c>
      <c r="BW32" s="124">
        <v>1</v>
      </c>
      <c r="BX32" s="125">
        <f>IF(P32=0,"",IF(BW32=0,"",(BW32/P32)))</f>
        <v>0.2</v>
      </c>
      <c r="BY32" s="126">
        <v>1</v>
      </c>
      <c r="BZ32" s="127">
        <f>IFERROR(BY32/BW32,"-")</f>
        <v>1</v>
      </c>
      <c r="CA32" s="128">
        <v>6000</v>
      </c>
      <c r="CB32" s="129">
        <f>IFERROR(CA32/BW32,"-")</f>
        <v>6000</v>
      </c>
      <c r="CC32" s="130"/>
      <c r="CD32" s="130">
        <v>1</v>
      </c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19000</v>
      </c>
      <c r="CQ32" s="139">
        <v>13000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2.0098039215686</v>
      </c>
      <c r="B33" s="347" t="s">
        <v>282</v>
      </c>
      <c r="C33" s="347" t="s">
        <v>283</v>
      </c>
      <c r="D33" s="347" t="s">
        <v>240</v>
      </c>
      <c r="E33" s="347"/>
      <c r="F33" s="347" t="s">
        <v>68</v>
      </c>
      <c r="G33" s="88" t="s">
        <v>284</v>
      </c>
      <c r="H33" s="88" t="s">
        <v>242</v>
      </c>
      <c r="I33" s="88" t="s">
        <v>285</v>
      </c>
      <c r="J33" s="330">
        <v>102000</v>
      </c>
      <c r="K33" s="79">
        <v>0</v>
      </c>
      <c r="L33" s="79">
        <v>0</v>
      </c>
      <c r="M33" s="79">
        <v>17</v>
      </c>
      <c r="N33" s="89">
        <v>5</v>
      </c>
      <c r="O33" s="90">
        <v>0</v>
      </c>
      <c r="P33" s="91">
        <f>N33+O33</f>
        <v>5</v>
      </c>
      <c r="Q33" s="80">
        <f>IFERROR(P33/M33,"-")</f>
        <v>0.29411764705882</v>
      </c>
      <c r="R33" s="79">
        <v>1</v>
      </c>
      <c r="S33" s="79">
        <v>1</v>
      </c>
      <c r="T33" s="80">
        <f>IFERROR(R33/(P33),"-")</f>
        <v>0.2</v>
      </c>
      <c r="U33" s="336">
        <f>IFERROR(J33/SUM(N33:O34),"-")</f>
        <v>14571.428571429</v>
      </c>
      <c r="V33" s="82">
        <v>1</v>
      </c>
      <c r="W33" s="80">
        <f>IF(P33=0,"-",V33/P33)</f>
        <v>0.2</v>
      </c>
      <c r="X33" s="335">
        <v>8000</v>
      </c>
      <c r="Y33" s="336">
        <f>IFERROR(X33/P33,"-")</f>
        <v>1600</v>
      </c>
      <c r="Z33" s="336">
        <f>IFERROR(X33/V33,"-")</f>
        <v>8000</v>
      </c>
      <c r="AA33" s="330">
        <f>SUM(X33:X34)-SUM(J33:J34)</f>
        <v>103000</v>
      </c>
      <c r="AB33" s="83">
        <f>SUM(X33:X34)/SUM(J33:J34)</f>
        <v>2.0098039215686</v>
      </c>
      <c r="AC33" s="77"/>
      <c r="AD33" s="92">
        <v>1</v>
      </c>
      <c r="AE33" s="93">
        <f>IF(P33=0,"",IF(AD33=0,"",(AD33/P33)))</f>
        <v>0.2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4</v>
      </c>
      <c r="BF33" s="111">
        <f>IF(P33=0,"",IF(BE33=0,"",(BE33/P33)))</f>
        <v>0.8</v>
      </c>
      <c r="BG33" s="110">
        <v>1</v>
      </c>
      <c r="BH33" s="112">
        <f>IFERROR(BG33/BE33,"-")</f>
        <v>0.25</v>
      </c>
      <c r="BI33" s="113">
        <v>13000</v>
      </c>
      <c r="BJ33" s="114">
        <f>IFERROR(BI33/BE33,"-")</f>
        <v>3250</v>
      </c>
      <c r="BK33" s="115"/>
      <c r="BL33" s="115"/>
      <c r="BM33" s="115">
        <v>1</v>
      </c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8000</v>
      </c>
      <c r="CQ33" s="139">
        <v>13000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286</v>
      </c>
      <c r="C34" s="347"/>
      <c r="D34" s="347"/>
      <c r="E34" s="347"/>
      <c r="F34" s="347" t="s">
        <v>80</v>
      </c>
      <c r="G34" s="88"/>
      <c r="H34" s="88"/>
      <c r="I34" s="88"/>
      <c r="J34" s="330"/>
      <c r="K34" s="79">
        <v>0</v>
      </c>
      <c r="L34" s="79">
        <v>0</v>
      </c>
      <c r="M34" s="79">
        <v>9</v>
      </c>
      <c r="N34" s="89">
        <v>2</v>
      </c>
      <c r="O34" s="90">
        <v>0</v>
      </c>
      <c r="P34" s="91">
        <f>N34+O34</f>
        <v>2</v>
      </c>
      <c r="Q34" s="80">
        <f>IFERROR(P34/M34,"-")</f>
        <v>0.22222222222222</v>
      </c>
      <c r="R34" s="79">
        <v>1</v>
      </c>
      <c r="S34" s="79">
        <v>0</v>
      </c>
      <c r="T34" s="80">
        <f>IFERROR(R34/(P34),"-")</f>
        <v>0.5</v>
      </c>
      <c r="U34" s="336"/>
      <c r="V34" s="82">
        <v>1</v>
      </c>
      <c r="W34" s="80">
        <f>IF(P34=0,"-",V34/P34)</f>
        <v>0.5</v>
      </c>
      <c r="X34" s="335">
        <v>197000</v>
      </c>
      <c r="Y34" s="336">
        <f>IFERROR(X34/P34,"-")</f>
        <v>98500</v>
      </c>
      <c r="Z34" s="336">
        <f>IFERROR(X34/V34,"-")</f>
        <v>197000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>
        <v>1</v>
      </c>
      <c r="BQ34" s="120">
        <f>IFERROR(BP34/BN34,"-")</f>
        <v>1</v>
      </c>
      <c r="BR34" s="121">
        <v>197000</v>
      </c>
      <c r="BS34" s="122">
        <f>IFERROR(BR34/BN34,"-")</f>
        <v>197000</v>
      </c>
      <c r="BT34" s="123"/>
      <c r="BU34" s="123"/>
      <c r="BV34" s="123">
        <v>1</v>
      </c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197000</v>
      </c>
      <c r="CQ34" s="139">
        <v>197000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0.1359649122807</v>
      </c>
      <c r="B35" s="347" t="s">
        <v>287</v>
      </c>
      <c r="C35" s="347" t="s">
        <v>274</v>
      </c>
      <c r="D35" s="347" t="s">
        <v>288</v>
      </c>
      <c r="E35" s="347"/>
      <c r="F35" s="347" t="s">
        <v>68</v>
      </c>
      <c r="G35" s="88" t="s">
        <v>289</v>
      </c>
      <c r="H35" s="88" t="s">
        <v>290</v>
      </c>
      <c r="I35" s="88" t="s">
        <v>285</v>
      </c>
      <c r="J35" s="330">
        <v>228000</v>
      </c>
      <c r="K35" s="79">
        <v>0</v>
      </c>
      <c r="L35" s="79">
        <v>0</v>
      </c>
      <c r="M35" s="79">
        <v>39</v>
      </c>
      <c r="N35" s="89">
        <v>8</v>
      </c>
      <c r="O35" s="90">
        <v>0</v>
      </c>
      <c r="P35" s="91">
        <f>N35+O35</f>
        <v>8</v>
      </c>
      <c r="Q35" s="80">
        <f>IFERROR(P35/M35,"-")</f>
        <v>0.20512820512821</v>
      </c>
      <c r="R35" s="79">
        <v>0</v>
      </c>
      <c r="S35" s="79">
        <v>3</v>
      </c>
      <c r="T35" s="80">
        <f>IFERROR(R35/(P35),"-")</f>
        <v>0</v>
      </c>
      <c r="U35" s="336">
        <f>IFERROR(J35/SUM(N35:O36),"-")</f>
        <v>14250</v>
      </c>
      <c r="V35" s="82">
        <v>1</v>
      </c>
      <c r="W35" s="80">
        <f>IF(P35=0,"-",V35/P35)</f>
        <v>0.125</v>
      </c>
      <c r="X35" s="335">
        <v>21000</v>
      </c>
      <c r="Y35" s="336">
        <f>IFERROR(X35/P35,"-")</f>
        <v>2625</v>
      </c>
      <c r="Z35" s="336">
        <f>IFERROR(X35/V35,"-")</f>
        <v>21000</v>
      </c>
      <c r="AA35" s="330">
        <f>SUM(X35:X36)-SUM(J35:J36)</f>
        <v>-197000</v>
      </c>
      <c r="AB35" s="83">
        <f>SUM(X35:X36)/SUM(J35:J36)</f>
        <v>0.1359649122807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2</v>
      </c>
      <c r="AN35" s="99">
        <f>IF(P35=0,"",IF(AM35=0,"",(AM35/P35)))</f>
        <v>0.25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2</v>
      </c>
      <c r="AW35" s="105">
        <f>IF(P35=0,"",IF(AV35=0,"",(AV35/P35)))</f>
        <v>0.25</v>
      </c>
      <c r="AX35" s="104">
        <v>1</v>
      </c>
      <c r="AY35" s="106">
        <f>IFERROR(AX35/AV35,"-")</f>
        <v>0.5</v>
      </c>
      <c r="AZ35" s="107">
        <v>21000</v>
      </c>
      <c r="BA35" s="108">
        <f>IFERROR(AZ35/AV35,"-")</f>
        <v>10500</v>
      </c>
      <c r="BB35" s="109"/>
      <c r="BC35" s="109"/>
      <c r="BD35" s="109">
        <v>1</v>
      </c>
      <c r="BE35" s="110">
        <v>1</v>
      </c>
      <c r="BF35" s="111">
        <f>IF(P35=0,"",IF(BE35=0,"",(BE35/P35)))</f>
        <v>0.125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0.125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21000</v>
      </c>
      <c r="CQ35" s="139">
        <v>21000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291</v>
      </c>
      <c r="C36" s="347"/>
      <c r="D36" s="347"/>
      <c r="E36" s="347"/>
      <c r="F36" s="347" t="s">
        <v>80</v>
      </c>
      <c r="G36" s="88"/>
      <c r="H36" s="88"/>
      <c r="I36" s="88"/>
      <c r="J36" s="330"/>
      <c r="K36" s="79">
        <v>0</v>
      </c>
      <c r="L36" s="79">
        <v>0</v>
      </c>
      <c r="M36" s="79">
        <v>23</v>
      </c>
      <c r="N36" s="89">
        <v>8</v>
      </c>
      <c r="O36" s="90">
        <v>0</v>
      </c>
      <c r="P36" s="91">
        <f>N36+O36</f>
        <v>8</v>
      </c>
      <c r="Q36" s="80">
        <f>IFERROR(P36/M36,"-")</f>
        <v>0.34782608695652</v>
      </c>
      <c r="R36" s="79">
        <v>1</v>
      </c>
      <c r="S36" s="79">
        <v>2</v>
      </c>
      <c r="T36" s="80">
        <f>IFERROR(R36/(P36),"-")</f>
        <v>0.125</v>
      </c>
      <c r="U36" s="336"/>
      <c r="V36" s="82">
        <v>2</v>
      </c>
      <c r="W36" s="80">
        <f>IF(P36=0,"-",V36/P36)</f>
        <v>0.25</v>
      </c>
      <c r="X36" s="335">
        <v>10000</v>
      </c>
      <c r="Y36" s="336">
        <f>IFERROR(X36/P36,"-")</f>
        <v>1250</v>
      </c>
      <c r="Z36" s="336">
        <f>IFERROR(X36/V36,"-")</f>
        <v>5000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2</v>
      </c>
      <c r="AW36" s="105">
        <f>IF(P36=0,"",IF(AV36=0,"",(AV36/P36)))</f>
        <v>0.25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3</v>
      </c>
      <c r="BF36" s="111">
        <f>IF(P36=0,"",IF(BE36=0,"",(BE36/P36)))</f>
        <v>0.375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0.375</v>
      </c>
      <c r="BP36" s="119">
        <v>3</v>
      </c>
      <c r="BQ36" s="120">
        <f>IFERROR(BP36/BN36,"-")</f>
        <v>1</v>
      </c>
      <c r="BR36" s="121">
        <v>12000</v>
      </c>
      <c r="BS36" s="122">
        <f>IFERROR(BR36/BN36,"-")</f>
        <v>4000</v>
      </c>
      <c r="BT36" s="123">
        <v>2</v>
      </c>
      <c r="BU36" s="123">
        <v>1</v>
      </c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10000</v>
      </c>
      <c r="CQ36" s="139">
        <v>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5.3333333333333</v>
      </c>
      <c r="B37" s="347" t="s">
        <v>292</v>
      </c>
      <c r="C37" s="347" t="s">
        <v>293</v>
      </c>
      <c r="D37" s="347" t="s">
        <v>288</v>
      </c>
      <c r="E37" s="347"/>
      <c r="F37" s="347" t="s">
        <v>68</v>
      </c>
      <c r="G37" s="88" t="s">
        <v>294</v>
      </c>
      <c r="H37" s="88" t="s">
        <v>290</v>
      </c>
      <c r="I37" s="348" t="s">
        <v>110</v>
      </c>
      <c r="J37" s="330">
        <v>90000</v>
      </c>
      <c r="K37" s="79">
        <v>0</v>
      </c>
      <c r="L37" s="79">
        <v>0</v>
      </c>
      <c r="M37" s="79">
        <v>18</v>
      </c>
      <c r="N37" s="89">
        <v>3</v>
      </c>
      <c r="O37" s="90">
        <v>0</v>
      </c>
      <c r="P37" s="91">
        <f>N37+O37</f>
        <v>3</v>
      </c>
      <c r="Q37" s="80">
        <f>IFERROR(P37/M37,"-")</f>
        <v>0.16666666666667</v>
      </c>
      <c r="R37" s="79">
        <v>0</v>
      </c>
      <c r="S37" s="79">
        <v>0</v>
      </c>
      <c r="T37" s="80">
        <f>IFERROR(R37/(P37),"-")</f>
        <v>0</v>
      </c>
      <c r="U37" s="336">
        <f>IFERROR(J37/SUM(N37:O38),"-")</f>
        <v>8181.8181818182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390000</v>
      </c>
      <c r="AB37" s="83">
        <f>SUM(X37:X38)/SUM(J37:J38)</f>
        <v>5.3333333333333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0.33333333333333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2</v>
      </c>
      <c r="BF37" s="111">
        <f>IF(P37=0,"",IF(BE37=0,"",(BE37/P37)))</f>
        <v>0.66666666666667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295</v>
      </c>
      <c r="C38" s="347"/>
      <c r="D38" s="347"/>
      <c r="E38" s="347"/>
      <c r="F38" s="347" t="s">
        <v>80</v>
      </c>
      <c r="G38" s="88"/>
      <c r="H38" s="88"/>
      <c r="I38" s="88"/>
      <c r="J38" s="330"/>
      <c r="K38" s="79">
        <v>0</v>
      </c>
      <c r="L38" s="79">
        <v>0</v>
      </c>
      <c r="M38" s="79">
        <v>13</v>
      </c>
      <c r="N38" s="89">
        <v>8</v>
      </c>
      <c r="O38" s="90">
        <v>0</v>
      </c>
      <c r="P38" s="91">
        <f>N38+O38</f>
        <v>8</v>
      </c>
      <c r="Q38" s="80">
        <f>IFERROR(P38/M38,"-")</f>
        <v>0.61538461538462</v>
      </c>
      <c r="R38" s="79">
        <v>1</v>
      </c>
      <c r="S38" s="79">
        <v>3</v>
      </c>
      <c r="T38" s="80">
        <f>IFERROR(R38/(P38),"-")</f>
        <v>0.125</v>
      </c>
      <c r="U38" s="336"/>
      <c r="V38" s="82">
        <v>1</v>
      </c>
      <c r="W38" s="80">
        <f>IF(P38=0,"-",V38/P38)</f>
        <v>0.125</v>
      </c>
      <c r="X38" s="335">
        <v>480000</v>
      </c>
      <c r="Y38" s="336">
        <f>IFERROR(X38/P38,"-")</f>
        <v>60000</v>
      </c>
      <c r="Z38" s="336">
        <f>IFERROR(X38/V38,"-")</f>
        <v>480000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4</v>
      </c>
      <c r="AW38" s="105">
        <f>IF(P38=0,"",IF(AV38=0,"",(AV38/P38)))</f>
        <v>0.5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3</v>
      </c>
      <c r="BO38" s="118">
        <f>IF(P38=0,"",IF(BN38=0,"",(BN38/P38)))</f>
        <v>0.375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0.125</v>
      </c>
      <c r="CH38" s="133">
        <v>1</v>
      </c>
      <c r="CI38" s="134">
        <f>IFERROR(CH38/CF38,"-")</f>
        <v>1</v>
      </c>
      <c r="CJ38" s="135">
        <v>490000</v>
      </c>
      <c r="CK38" s="136">
        <f>IFERROR(CJ38/CF38,"-")</f>
        <v>490000</v>
      </c>
      <c r="CL38" s="137"/>
      <c r="CM38" s="137"/>
      <c r="CN38" s="137">
        <v>1</v>
      </c>
      <c r="CO38" s="138">
        <v>1</v>
      </c>
      <c r="CP38" s="139">
        <v>480000</v>
      </c>
      <c r="CQ38" s="139">
        <v>490000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0.045454545454545</v>
      </c>
      <c r="B39" s="347" t="s">
        <v>296</v>
      </c>
      <c r="C39" s="347" t="s">
        <v>269</v>
      </c>
      <c r="D39" s="347" t="s">
        <v>254</v>
      </c>
      <c r="E39" s="347"/>
      <c r="F39" s="347" t="s">
        <v>68</v>
      </c>
      <c r="G39" s="88" t="s">
        <v>297</v>
      </c>
      <c r="H39" s="88" t="s">
        <v>256</v>
      </c>
      <c r="I39" s="348" t="s">
        <v>110</v>
      </c>
      <c r="J39" s="330">
        <v>66000</v>
      </c>
      <c r="K39" s="79">
        <v>0</v>
      </c>
      <c r="L39" s="79">
        <v>0</v>
      </c>
      <c r="M39" s="79">
        <v>26</v>
      </c>
      <c r="N39" s="89">
        <v>5</v>
      </c>
      <c r="O39" s="90">
        <v>0</v>
      </c>
      <c r="P39" s="91">
        <f>N39+O39</f>
        <v>5</v>
      </c>
      <c r="Q39" s="80">
        <f>IFERROR(P39/M39,"-")</f>
        <v>0.19230769230769</v>
      </c>
      <c r="R39" s="79">
        <v>0</v>
      </c>
      <c r="S39" s="79">
        <v>2</v>
      </c>
      <c r="T39" s="80">
        <f>IFERROR(R39/(P39),"-")</f>
        <v>0</v>
      </c>
      <c r="U39" s="336">
        <f>IFERROR(J39/SUM(N39:O40),"-")</f>
        <v>5076.9230769231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SUM(X39:X40)-SUM(J39:J40)</f>
        <v>-63000</v>
      </c>
      <c r="AB39" s="83">
        <f>SUM(X39:X40)/SUM(J39:J40)</f>
        <v>0.045454545454545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2</v>
      </c>
      <c r="AN39" s="99">
        <f>IF(P39=0,"",IF(AM39=0,"",(AM39/P39)))</f>
        <v>0.4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>
        <v>1</v>
      </c>
      <c r="AW39" s="105">
        <f>IF(P39=0,"",IF(AV39=0,"",(AV39/P39)))</f>
        <v>0.2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0.2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0.2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298</v>
      </c>
      <c r="C40" s="347"/>
      <c r="D40" s="347"/>
      <c r="E40" s="347"/>
      <c r="F40" s="347" t="s">
        <v>80</v>
      </c>
      <c r="G40" s="88"/>
      <c r="H40" s="88"/>
      <c r="I40" s="88"/>
      <c r="J40" s="330"/>
      <c r="K40" s="79">
        <v>0</v>
      </c>
      <c r="L40" s="79">
        <v>0</v>
      </c>
      <c r="M40" s="79">
        <v>25</v>
      </c>
      <c r="N40" s="89">
        <v>8</v>
      </c>
      <c r="O40" s="90">
        <v>0</v>
      </c>
      <c r="P40" s="91">
        <f>N40+O40</f>
        <v>8</v>
      </c>
      <c r="Q40" s="80">
        <f>IFERROR(P40/M40,"-")</f>
        <v>0.32</v>
      </c>
      <c r="R40" s="79">
        <v>1</v>
      </c>
      <c r="S40" s="79">
        <v>1</v>
      </c>
      <c r="T40" s="80">
        <f>IFERROR(R40/(P40),"-")</f>
        <v>0.125</v>
      </c>
      <c r="U40" s="336"/>
      <c r="V40" s="82">
        <v>1</v>
      </c>
      <c r="W40" s="80">
        <f>IF(P40=0,"-",V40/P40)</f>
        <v>0.125</v>
      </c>
      <c r="X40" s="335">
        <v>3000</v>
      </c>
      <c r="Y40" s="336">
        <f>IFERROR(X40/P40,"-")</f>
        <v>375</v>
      </c>
      <c r="Z40" s="336">
        <f>IFERROR(X40/V40,"-")</f>
        <v>3000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0.375</v>
      </c>
      <c r="BG40" s="110">
        <v>1</v>
      </c>
      <c r="BH40" s="112">
        <f>IFERROR(BG40/BE40,"-")</f>
        <v>0.33333333333333</v>
      </c>
      <c r="BI40" s="113">
        <v>3000</v>
      </c>
      <c r="BJ40" s="114">
        <f>IFERROR(BI40/BE40,"-")</f>
        <v>1000</v>
      </c>
      <c r="BK40" s="115">
        <v>1</v>
      </c>
      <c r="BL40" s="115"/>
      <c r="BM40" s="115"/>
      <c r="BN40" s="117">
        <v>5</v>
      </c>
      <c r="BO40" s="118">
        <f>IF(P40=0,"",IF(BN40=0,"",(BN40/P40)))</f>
        <v>0.625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</v>
      </c>
      <c r="B41" s="347" t="s">
        <v>299</v>
      </c>
      <c r="C41" s="347" t="s">
        <v>274</v>
      </c>
      <c r="D41" s="347" t="s">
        <v>254</v>
      </c>
      <c r="E41" s="347"/>
      <c r="F41" s="347" t="s">
        <v>68</v>
      </c>
      <c r="G41" s="88" t="s">
        <v>300</v>
      </c>
      <c r="H41" s="88" t="s">
        <v>256</v>
      </c>
      <c r="I41" s="348" t="s">
        <v>110</v>
      </c>
      <c r="J41" s="330">
        <v>32400</v>
      </c>
      <c r="K41" s="79">
        <v>0</v>
      </c>
      <c r="L41" s="79">
        <v>0</v>
      </c>
      <c r="M41" s="79">
        <v>3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336">
        <f>IFERROR(J41/SUM(N41:O42),"-")</f>
        <v>16200</v>
      </c>
      <c r="V41" s="82">
        <v>0</v>
      </c>
      <c r="W41" s="80" t="str">
        <f>IF(P41=0,"-",V41/P41)</f>
        <v>-</v>
      </c>
      <c r="X41" s="335">
        <v>0</v>
      </c>
      <c r="Y41" s="336" t="str">
        <f>IFERROR(X41/P41,"-")</f>
        <v>-</v>
      </c>
      <c r="Z41" s="336" t="str">
        <f>IFERROR(X41/V41,"-")</f>
        <v>-</v>
      </c>
      <c r="AA41" s="330">
        <f>SUM(X41:X42)-SUM(J41:J42)</f>
        <v>-32400</v>
      </c>
      <c r="AB41" s="83">
        <f>SUM(X41:X42)/SUM(J41:J42)</f>
        <v>0</v>
      </c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301</v>
      </c>
      <c r="C42" s="347"/>
      <c r="D42" s="347"/>
      <c r="E42" s="347"/>
      <c r="F42" s="347" t="s">
        <v>80</v>
      </c>
      <c r="G42" s="88"/>
      <c r="H42" s="88"/>
      <c r="I42" s="88"/>
      <c r="J42" s="330"/>
      <c r="K42" s="79">
        <v>0</v>
      </c>
      <c r="L42" s="79">
        <v>0</v>
      </c>
      <c r="M42" s="79">
        <v>4</v>
      </c>
      <c r="N42" s="89">
        <v>2</v>
      </c>
      <c r="O42" s="90">
        <v>0</v>
      </c>
      <c r="P42" s="91">
        <f>N42+O42</f>
        <v>2</v>
      </c>
      <c r="Q42" s="80">
        <f>IFERROR(P42/M42,"-")</f>
        <v>0.5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10.166666666667</v>
      </c>
      <c r="B43" s="347" t="s">
        <v>302</v>
      </c>
      <c r="C43" s="347" t="s">
        <v>303</v>
      </c>
      <c r="D43" s="347" t="s">
        <v>270</v>
      </c>
      <c r="E43" s="347"/>
      <c r="F43" s="347" t="s">
        <v>68</v>
      </c>
      <c r="G43" s="88" t="s">
        <v>304</v>
      </c>
      <c r="H43" s="88" t="s">
        <v>256</v>
      </c>
      <c r="I43" s="88" t="s">
        <v>305</v>
      </c>
      <c r="J43" s="330">
        <v>60000</v>
      </c>
      <c r="K43" s="79">
        <v>0</v>
      </c>
      <c r="L43" s="79">
        <v>0</v>
      </c>
      <c r="M43" s="79">
        <v>19</v>
      </c>
      <c r="N43" s="89">
        <v>5</v>
      </c>
      <c r="O43" s="90">
        <v>0</v>
      </c>
      <c r="P43" s="91">
        <f>N43+O43</f>
        <v>5</v>
      </c>
      <c r="Q43" s="80">
        <f>IFERROR(P43/M43,"-")</f>
        <v>0.26315789473684</v>
      </c>
      <c r="R43" s="79">
        <v>0</v>
      </c>
      <c r="S43" s="79">
        <v>2</v>
      </c>
      <c r="T43" s="80">
        <f>IFERROR(R43/(P43),"-")</f>
        <v>0</v>
      </c>
      <c r="U43" s="336">
        <f>IFERROR(J43/SUM(N43:O44),"-")</f>
        <v>5000</v>
      </c>
      <c r="V43" s="82">
        <v>1</v>
      </c>
      <c r="W43" s="80">
        <f>IF(P43=0,"-",V43/P43)</f>
        <v>0.2</v>
      </c>
      <c r="X43" s="335">
        <v>5000</v>
      </c>
      <c r="Y43" s="336">
        <f>IFERROR(X43/P43,"-")</f>
        <v>1000</v>
      </c>
      <c r="Z43" s="336">
        <f>IFERROR(X43/V43,"-")</f>
        <v>5000</v>
      </c>
      <c r="AA43" s="330">
        <f>SUM(X43:X44)-SUM(J43:J44)</f>
        <v>550000</v>
      </c>
      <c r="AB43" s="83">
        <f>SUM(X43:X44)/SUM(J43:J44)</f>
        <v>10.166666666667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0.2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0.4</v>
      </c>
      <c r="BP43" s="119">
        <v>1</v>
      </c>
      <c r="BQ43" s="120">
        <f>IFERROR(BP43/BN43,"-")</f>
        <v>0.5</v>
      </c>
      <c r="BR43" s="121">
        <v>5000</v>
      </c>
      <c r="BS43" s="122">
        <f>IFERROR(BR43/BN43,"-")</f>
        <v>2500</v>
      </c>
      <c r="BT43" s="123">
        <v>1</v>
      </c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5000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306</v>
      </c>
      <c r="C44" s="347"/>
      <c r="D44" s="347"/>
      <c r="E44" s="347"/>
      <c r="F44" s="347" t="s">
        <v>80</v>
      </c>
      <c r="G44" s="88"/>
      <c r="H44" s="88"/>
      <c r="I44" s="88"/>
      <c r="J44" s="330"/>
      <c r="K44" s="79">
        <v>0</v>
      </c>
      <c r="L44" s="79">
        <v>0</v>
      </c>
      <c r="M44" s="79">
        <v>18</v>
      </c>
      <c r="N44" s="89">
        <v>7</v>
      </c>
      <c r="O44" s="90">
        <v>0</v>
      </c>
      <c r="P44" s="91">
        <f>N44+O44</f>
        <v>7</v>
      </c>
      <c r="Q44" s="80">
        <f>IFERROR(P44/M44,"-")</f>
        <v>0.38888888888889</v>
      </c>
      <c r="R44" s="79">
        <v>2</v>
      </c>
      <c r="S44" s="79">
        <v>2</v>
      </c>
      <c r="T44" s="80">
        <f>IFERROR(R44/(P44),"-")</f>
        <v>0.28571428571429</v>
      </c>
      <c r="U44" s="336"/>
      <c r="V44" s="82">
        <v>2</v>
      </c>
      <c r="W44" s="80">
        <f>IF(P44=0,"-",V44/P44)</f>
        <v>0.28571428571429</v>
      </c>
      <c r="X44" s="335">
        <v>605000</v>
      </c>
      <c r="Y44" s="336">
        <f>IFERROR(X44/P44,"-")</f>
        <v>86428.571428571</v>
      </c>
      <c r="Z44" s="336">
        <f>IFERROR(X44/V44,"-")</f>
        <v>302500</v>
      </c>
      <c r="AA44" s="330"/>
      <c r="AB44" s="83"/>
      <c r="AC44" s="77"/>
      <c r="AD44" s="92">
        <v>1</v>
      </c>
      <c r="AE44" s="93">
        <f>IF(P44=0,"",IF(AD44=0,"",(AD44/P44)))</f>
        <v>0.14285714285714</v>
      </c>
      <c r="AF44" s="92"/>
      <c r="AG44" s="94">
        <f>IFERROR(AF44/AD44,"-")</f>
        <v>0</v>
      </c>
      <c r="AH44" s="95"/>
      <c r="AI44" s="96">
        <f>IFERROR(AH44/AD44,"-")</f>
        <v>0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0.28571428571429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0.42857142857143</v>
      </c>
      <c r="BP44" s="119">
        <v>1</v>
      </c>
      <c r="BQ44" s="120">
        <f>IFERROR(BP44/BN44,"-")</f>
        <v>0.33333333333333</v>
      </c>
      <c r="BR44" s="121">
        <v>600000</v>
      </c>
      <c r="BS44" s="122">
        <f>IFERROR(BR44/BN44,"-")</f>
        <v>200000</v>
      </c>
      <c r="BT44" s="123"/>
      <c r="BU44" s="123"/>
      <c r="BV44" s="123">
        <v>1</v>
      </c>
      <c r="BW44" s="124">
        <v>1</v>
      </c>
      <c r="BX44" s="125">
        <f>IF(P44=0,"",IF(BW44=0,"",(BW44/P44)))</f>
        <v>0.14285714285714</v>
      </c>
      <c r="BY44" s="126">
        <v>1</v>
      </c>
      <c r="BZ44" s="127">
        <f>IFERROR(BY44/BW44,"-")</f>
        <v>1</v>
      </c>
      <c r="CA44" s="128">
        <v>5000</v>
      </c>
      <c r="CB44" s="129">
        <f>IFERROR(CA44/BW44,"-")</f>
        <v>5000</v>
      </c>
      <c r="CC44" s="130">
        <v>1</v>
      </c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605000</v>
      </c>
      <c r="CQ44" s="139">
        <v>600000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30"/>
      <c r="B45" s="85"/>
      <c r="C45" s="86"/>
      <c r="D45" s="86"/>
      <c r="E45" s="86"/>
      <c r="F45" s="87"/>
      <c r="G45" s="88"/>
      <c r="H45" s="88"/>
      <c r="I45" s="88"/>
      <c r="J45" s="331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337"/>
      <c r="V45" s="25"/>
      <c r="W45" s="25"/>
      <c r="X45" s="337"/>
      <c r="Y45" s="337"/>
      <c r="Z45" s="337"/>
      <c r="AA45" s="337"/>
      <c r="AB45" s="33"/>
      <c r="AC45" s="57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30"/>
      <c r="B46" s="37"/>
      <c r="C46" s="21"/>
      <c r="D46" s="21"/>
      <c r="E46" s="21"/>
      <c r="F46" s="22"/>
      <c r="G46" s="36"/>
      <c r="H46" s="36"/>
      <c r="I46" s="73"/>
      <c r="J46" s="332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337"/>
      <c r="V46" s="25"/>
      <c r="W46" s="25"/>
      <c r="X46" s="337"/>
      <c r="Y46" s="337"/>
      <c r="Z46" s="337"/>
      <c r="AA46" s="337"/>
      <c r="AB46" s="33"/>
      <c r="AC46" s="59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19">
        <f>AB47</f>
        <v>1.529559546718</v>
      </c>
      <c r="B47" s="39"/>
      <c r="C47" s="39"/>
      <c r="D47" s="39"/>
      <c r="E47" s="39"/>
      <c r="F47" s="39"/>
      <c r="G47" s="40" t="s">
        <v>307</v>
      </c>
      <c r="H47" s="40"/>
      <c r="I47" s="40"/>
      <c r="J47" s="333">
        <f>SUM(J6:J46)</f>
        <v>1870800</v>
      </c>
      <c r="K47" s="41">
        <f>SUM(K6:K46)</f>
        <v>0</v>
      </c>
      <c r="L47" s="41">
        <f>SUM(L6:L46)</f>
        <v>0</v>
      </c>
      <c r="M47" s="41">
        <f>SUM(M6:M46)</f>
        <v>1341</v>
      </c>
      <c r="N47" s="41">
        <f>SUM(N6:N46)</f>
        <v>253</v>
      </c>
      <c r="O47" s="41">
        <f>SUM(O6:O46)</f>
        <v>0</v>
      </c>
      <c r="P47" s="41">
        <f>SUM(P6:P46)</f>
        <v>253</v>
      </c>
      <c r="Q47" s="42">
        <f>IFERROR(P47/M47,"-")</f>
        <v>0.18866517524236</v>
      </c>
      <c r="R47" s="76">
        <f>SUM(R6:R46)</f>
        <v>31</v>
      </c>
      <c r="S47" s="76">
        <f>SUM(S6:S46)</f>
        <v>62</v>
      </c>
      <c r="T47" s="42">
        <f>IFERROR(R47/P47,"-")</f>
        <v>0.12252964426877</v>
      </c>
      <c r="U47" s="338">
        <f>IFERROR(J47/P47,"-")</f>
        <v>7394.4664031621</v>
      </c>
      <c r="V47" s="44">
        <f>SUM(V6:V46)</f>
        <v>44</v>
      </c>
      <c r="W47" s="42">
        <f>IFERROR(V47/P47,"-")</f>
        <v>0.17391304347826</v>
      </c>
      <c r="X47" s="333">
        <f>SUM(X6:X46)</f>
        <v>2861500</v>
      </c>
      <c r="Y47" s="333">
        <f>IFERROR(X47/P47,"-")</f>
        <v>11310.276679842</v>
      </c>
      <c r="Z47" s="333">
        <f>IFERROR(X47/V47,"-")</f>
        <v>65034.090909091</v>
      </c>
      <c r="AA47" s="333">
        <f>X47-J47</f>
        <v>990700</v>
      </c>
      <c r="AB47" s="45">
        <f>X47/J47</f>
        <v>1.529559546718</v>
      </c>
      <c r="AC47" s="58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4"/>
    <mergeCell ref="J14:J14"/>
    <mergeCell ref="U14:U14"/>
    <mergeCell ref="AA14:AA14"/>
    <mergeCell ref="AB14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308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4.8269230769231</v>
      </c>
      <c r="B6" s="347" t="s">
        <v>309</v>
      </c>
      <c r="C6" s="347" t="s">
        <v>293</v>
      </c>
      <c r="D6" s="347" t="s">
        <v>310</v>
      </c>
      <c r="E6" s="347" t="s">
        <v>311</v>
      </c>
      <c r="F6" s="347" t="s">
        <v>312</v>
      </c>
      <c r="G6" s="88" t="s">
        <v>313</v>
      </c>
      <c r="H6" s="88" t="s">
        <v>314</v>
      </c>
      <c r="I6" s="88" t="s">
        <v>138</v>
      </c>
      <c r="J6" s="330">
        <v>78000</v>
      </c>
      <c r="K6" s="79">
        <v>0</v>
      </c>
      <c r="L6" s="79">
        <v>0</v>
      </c>
      <c r="M6" s="79">
        <v>3</v>
      </c>
      <c r="N6" s="89">
        <v>1</v>
      </c>
      <c r="O6" s="90">
        <v>0</v>
      </c>
      <c r="P6" s="91">
        <f>N6+O6</f>
        <v>1</v>
      </c>
      <c r="Q6" s="80">
        <f>IFERROR(P6/M6,"-")</f>
        <v>0.33333333333333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1772.7272727273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298500</v>
      </c>
      <c r="AB6" s="83">
        <f>SUM(X6:X7)/SUM(J6:J7)</f>
        <v>4.8269230769231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315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117</v>
      </c>
      <c r="N7" s="89">
        <v>43</v>
      </c>
      <c r="O7" s="90">
        <v>0</v>
      </c>
      <c r="P7" s="91">
        <f>N7+O7</f>
        <v>43</v>
      </c>
      <c r="Q7" s="80">
        <f>IFERROR(P7/M7,"-")</f>
        <v>0.36752136752137</v>
      </c>
      <c r="R7" s="79">
        <v>1</v>
      </c>
      <c r="S7" s="79">
        <v>6</v>
      </c>
      <c r="T7" s="80">
        <f>IFERROR(R7/(P7),"-")</f>
        <v>0.023255813953488</v>
      </c>
      <c r="U7" s="336"/>
      <c r="V7" s="82">
        <v>4</v>
      </c>
      <c r="W7" s="80">
        <f>IF(P7=0,"-",V7/P7)</f>
        <v>0.093023255813953</v>
      </c>
      <c r="X7" s="335">
        <v>376500</v>
      </c>
      <c r="Y7" s="336">
        <f>IFERROR(X7/P7,"-")</f>
        <v>8755.8139534884</v>
      </c>
      <c r="Z7" s="336">
        <f>IFERROR(X7/V7,"-")</f>
        <v>94125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8</v>
      </c>
      <c r="AN7" s="99">
        <f>IF(P7=0,"",IF(AM7=0,"",(AM7/P7)))</f>
        <v>0.18604651162791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6</v>
      </c>
      <c r="AW7" s="105">
        <f>IF(P7=0,"",IF(AV7=0,"",(AV7/P7)))</f>
        <v>0.13953488372093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11</v>
      </c>
      <c r="BF7" s="111">
        <f>IF(P7=0,"",IF(BE7=0,"",(BE7/P7)))</f>
        <v>0.25581395348837</v>
      </c>
      <c r="BG7" s="110">
        <v>2</v>
      </c>
      <c r="BH7" s="112">
        <f>IFERROR(BG7/BE7,"-")</f>
        <v>0.18181818181818</v>
      </c>
      <c r="BI7" s="113">
        <v>4500</v>
      </c>
      <c r="BJ7" s="114">
        <f>IFERROR(BI7/BE7,"-")</f>
        <v>409.09090909091</v>
      </c>
      <c r="BK7" s="115">
        <v>2</v>
      </c>
      <c r="BL7" s="115"/>
      <c r="BM7" s="115"/>
      <c r="BN7" s="117">
        <v>12</v>
      </c>
      <c r="BO7" s="118">
        <f>IF(P7=0,"",IF(BN7=0,"",(BN7/P7)))</f>
        <v>0.27906976744186</v>
      </c>
      <c r="BP7" s="119">
        <v>1</v>
      </c>
      <c r="BQ7" s="120">
        <f>IFERROR(BP7/BN7,"-")</f>
        <v>0.083333333333333</v>
      </c>
      <c r="BR7" s="121">
        <v>333000</v>
      </c>
      <c r="BS7" s="122">
        <f>IFERROR(BR7/BN7,"-")</f>
        <v>27750</v>
      </c>
      <c r="BT7" s="123"/>
      <c r="BU7" s="123"/>
      <c r="BV7" s="123">
        <v>1</v>
      </c>
      <c r="BW7" s="124">
        <v>6</v>
      </c>
      <c r="BX7" s="125">
        <f>IF(P7=0,"",IF(BW7=0,"",(BW7/P7)))</f>
        <v>0.13953488372093</v>
      </c>
      <c r="BY7" s="126">
        <v>1</v>
      </c>
      <c r="BZ7" s="127">
        <f>IFERROR(BY7/BW7,"-")</f>
        <v>0.16666666666667</v>
      </c>
      <c r="CA7" s="128">
        <v>39000</v>
      </c>
      <c r="CB7" s="129">
        <f>IFERROR(CA7/BW7,"-")</f>
        <v>6500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376500</v>
      </c>
      <c r="CQ7" s="139">
        <v>333000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8.0045045045045</v>
      </c>
      <c r="B8" s="347" t="s">
        <v>316</v>
      </c>
      <c r="C8" s="347" t="s">
        <v>218</v>
      </c>
      <c r="D8" s="347" t="s">
        <v>317</v>
      </c>
      <c r="E8" s="347"/>
      <c r="F8" s="347" t="s">
        <v>312</v>
      </c>
      <c r="G8" s="88" t="s">
        <v>318</v>
      </c>
      <c r="H8" s="88" t="s">
        <v>319</v>
      </c>
      <c r="I8" s="88" t="s">
        <v>101</v>
      </c>
      <c r="J8" s="330">
        <v>222000</v>
      </c>
      <c r="K8" s="79">
        <v>0</v>
      </c>
      <c r="L8" s="79">
        <v>0</v>
      </c>
      <c r="M8" s="79">
        <v>303</v>
      </c>
      <c r="N8" s="89">
        <v>45</v>
      </c>
      <c r="O8" s="90">
        <v>0</v>
      </c>
      <c r="P8" s="91">
        <f>N8+O8</f>
        <v>45</v>
      </c>
      <c r="Q8" s="80">
        <f>IFERROR(P8/M8,"-")</f>
        <v>0.14851485148515</v>
      </c>
      <c r="R8" s="79">
        <v>1</v>
      </c>
      <c r="S8" s="79">
        <v>13</v>
      </c>
      <c r="T8" s="80">
        <f>IFERROR(R8/(P8),"-")</f>
        <v>0.022222222222222</v>
      </c>
      <c r="U8" s="336">
        <f>IFERROR(J8/SUM(N8:O9),"-")</f>
        <v>1460.5263157895</v>
      </c>
      <c r="V8" s="82">
        <v>1</v>
      </c>
      <c r="W8" s="80">
        <f>IF(P8=0,"-",V8/P8)</f>
        <v>0.022222222222222</v>
      </c>
      <c r="X8" s="335">
        <v>1720000</v>
      </c>
      <c r="Y8" s="336">
        <f>IFERROR(X8/P8,"-")</f>
        <v>38222.222222222</v>
      </c>
      <c r="Z8" s="336">
        <f>IFERROR(X8/V8,"-")</f>
        <v>1720000</v>
      </c>
      <c r="AA8" s="330">
        <f>SUM(X8:X9)-SUM(J8:J9)</f>
        <v>1555000</v>
      </c>
      <c r="AB8" s="83">
        <f>SUM(X8:X9)/SUM(J8:J9)</f>
        <v>8.0045045045045</v>
      </c>
      <c r="AC8" s="77"/>
      <c r="AD8" s="92">
        <v>7</v>
      </c>
      <c r="AE8" s="93">
        <f>IF(P8=0,"",IF(AD8=0,"",(AD8/P8)))</f>
        <v>0.15555555555556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10</v>
      </c>
      <c r="AN8" s="99">
        <f>IF(P8=0,"",IF(AM8=0,"",(AM8/P8)))</f>
        <v>0.22222222222222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6</v>
      </c>
      <c r="AW8" s="105">
        <f>IF(P8=0,"",IF(AV8=0,"",(AV8/P8)))</f>
        <v>0.13333333333333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0.15555555555556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11</v>
      </c>
      <c r="BO8" s="118">
        <f>IF(P8=0,"",IF(BN8=0,"",(BN8/P8)))</f>
        <v>0.24444444444444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0.088888888888889</v>
      </c>
      <c r="BY8" s="126">
        <v>1</v>
      </c>
      <c r="BZ8" s="127">
        <f>IFERROR(BY8/BW8,"-")</f>
        <v>0.25</v>
      </c>
      <c r="CA8" s="128">
        <v>1720000</v>
      </c>
      <c r="CB8" s="129">
        <f>IFERROR(CA8/BW8,"-")</f>
        <v>430000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1720000</v>
      </c>
      <c r="CQ8" s="139">
        <v>1720000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320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208</v>
      </c>
      <c r="N9" s="89">
        <v>107</v>
      </c>
      <c r="O9" s="90">
        <v>0</v>
      </c>
      <c r="P9" s="91">
        <f>N9+O9</f>
        <v>107</v>
      </c>
      <c r="Q9" s="80">
        <f>IFERROR(P9/M9,"-")</f>
        <v>0.51442307692308</v>
      </c>
      <c r="R9" s="79">
        <v>0</v>
      </c>
      <c r="S9" s="79">
        <v>21</v>
      </c>
      <c r="T9" s="80">
        <f>IFERROR(R9/(P9),"-")</f>
        <v>0</v>
      </c>
      <c r="U9" s="336"/>
      <c r="V9" s="82">
        <v>2</v>
      </c>
      <c r="W9" s="80">
        <f>IF(P9=0,"-",V9/P9)</f>
        <v>0.018691588785047</v>
      </c>
      <c r="X9" s="335">
        <v>57000</v>
      </c>
      <c r="Y9" s="336">
        <f>IFERROR(X9/P9,"-")</f>
        <v>532.71028037383</v>
      </c>
      <c r="Z9" s="336">
        <f>IFERROR(X9/V9,"-")</f>
        <v>28500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24</v>
      </c>
      <c r="AN9" s="99">
        <f>IF(P9=0,"",IF(AM9=0,"",(AM9/P9)))</f>
        <v>0.22429906542056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18</v>
      </c>
      <c r="AW9" s="105">
        <f>IF(P9=0,"",IF(AV9=0,"",(AV9/P9)))</f>
        <v>0.16822429906542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23</v>
      </c>
      <c r="BF9" s="111">
        <f>IF(P9=0,"",IF(BE9=0,"",(BE9/P9)))</f>
        <v>0.21495327102804</v>
      </c>
      <c r="BG9" s="110">
        <v>1</v>
      </c>
      <c r="BH9" s="112">
        <f>IFERROR(BG9/BE9,"-")</f>
        <v>0.043478260869565</v>
      </c>
      <c r="BI9" s="113">
        <v>54000</v>
      </c>
      <c r="BJ9" s="114">
        <f>IFERROR(BI9/BE9,"-")</f>
        <v>2347.8260869565</v>
      </c>
      <c r="BK9" s="115"/>
      <c r="BL9" s="115"/>
      <c r="BM9" s="115">
        <v>1</v>
      </c>
      <c r="BN9" s="117">
        <v>24</v>
      </c>
      <c r="BO9" s="118">
        <f>IF(P9=0,"",IF(BN9=0,"",(BN9/P9)))</f>
        <v>0.22429906542056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15</v>
      </c>
      <c r="BX9" s="125">
        <f>IF(P9=0,"",IF(BW9=0,"",(BW9/P9)))</f>
        <v>0.14018691588785</v>
      </c>
      <c r="BY9" s="126">
        <v>1</v>
      </c>
      <c r="BZ9" s="127">
        <f>IFERROR(BY9/BW9,"-")</f>
        <v>0.066666666666667</v>
      </c>
      <c r="CA9" s="128">
        <v>3000</v>
      </c>
      <c r="CB9" s="129">
        <f>IFERROR(CA9/BW9,"-")</f>
        <v>200</v>
      </c>
      <c r="CC9" s="130">
        <v>1</v>
      </c>
      <c r="CD9" s="130"/>
      <c r="CE9" s="130"/>
      <c r="CF9" s="131">
        <v>3</v>
      </c>
      <c r="CG9" s="132">
        <f>IF(P9=0,"",IF(CF9=0,"",(CF9/P9)))</f>
        <v>0.02803738317757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57000</v>
      </c>
      <c r="CQ9" s="139">
        <v>54000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1.1410256410256</v>
      </c>
      <c r="B10" s="347" t="s">
        <v>321</v>
      </c>
      <c r="C10" s="347" t="s">
        <v>322</v>
      </c>
      <c r="D10" s="347" t="s">
        <v>310</v>
      </c>
      <c r="E10" s="347" t="s">
        <v>323</v>
      </c>
      <c r="F10" s="347" t="s">
        <v>312</v>
      </c>
      <c r="G10" s="88" t="s">
        <v>324</v>
      </c>
      <c r="H10" s="88" t="s">
        <v>325</v>
      </c>
      <c r="I10" s="88" t="s">
        <v>101</v>
      </c>
      <c r="J10" s="330">
        <v>78000</v>
      </c>
      <c r="K10" s="79">
        <v>0</v>
      </c>
      <c r="L10" s="79">
        <v>0</v>
      </c>
      <c r="M10" s="79">
        <v>4</v>
      </c>
      <c r="N10" s="89">
        <v>1</v>
      </c>
      <c r="O10" s="90">
        <v>0</v>
      </c>
      <c r="P10" s="91">
        <f>N10+O10</f>
        <v>1</v>
      </c>
      <c r="Q10" s="80">
        <f>IFERROR(P10/M10,"-")</f>
        <v>0.25</v>
      </c>
      <c r="R10" s="79">
        <v>0</v>
      </c>
      <c r="S10" s="79">
        <v>0</v>
      </c>
      <c r="T10" s="80">
        <f>IFERROR(R10/(P10),"-")</f>
        <v>0</v>
      </c>
      <c r="U10" s="336">
        <f>IFERROR(J10/SUM(N10:O11),"-")</f>
        <v>3120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11000</v>
      </c>
      <c r="AB10" s="83">
        <f>SUM(X10:X11)/SUM(J10:J11)</f>
        <v>1.1410256410256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326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64</v>
      </c>
      <c r="N11" s="89">
        <v>23</v>
      </c>
      <c r="O11" s="90">
        <v>1</v>
      </c>
      <c r="P11" s="91">
        <f>N11+O11</f>
        <v>24</v>
      </c>
      <c r="Q11" s="80">
        <f>IFERROR(P11/M11,"-")</f>
        <v>0.375</v>
      </c>
      <c r="R11" s="79">
        <v>1</v>
      </c>
      <c r="S11" s="79">
        <v>5</v>
      </c>
      <c r="T11" s="80">
        <f>IFERROR(R11/(P11),"-")</f>
        <v>0.041666666666667</v>
      </c>
      <c r="U11" s="336"/>
      <c r="V11" s="82">
        <v>1</v>
      </c>
      <c r="W11" s="80">
        <f>IF(P11=0,"-",V11/P11)</f>
        <v>0.041666666666667</v>
      </c>
      <c r="X11" s="335">
        <v>89000</v>
      </c>
      <c r="Y11" s="336">
        <f>IFERROR(X11/P11,"-")</f>
        <v>3708.3333333333</v>
      </c>
      <c r="Z11" s="336">
        <f>IFERROR(X11/V11,"-")</f>
        <v>89000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6</v>
      </c>
      <c r="AN11" s="99">
        <f>IF(P11=0,"",IF(AM11=0,"",(AM11/P11)))</f>
        <v>0.25</v>
      </c>
      <c r="AO11" s="98">
        <v>1</v>
      </c>
      <c r="AP11" s="100">
        <f>IFERROR(AO11/AM11,"-")</f>
        <v>0.16666666666667</v>
      </c>
      <c r="AQ11" s="101">
        <v>89000</v>
      </c>
      <c r="AR11" s="102">
        <f>IFERROR(AQ11/AM11,"-")</f>
        <v>14833.333333333</v>
      </c>
      <c r="AS11" s="103"/>
      <c r="AT11" s="103"/>
      <c r="AU11" s="103">
        <v>1</v>
      </c>
      <c r="AV11" s="104">
        <v>3</v>
      </c>
      <c r="AW11" s="105">
        <f>IF(P11=0,"",IF(AV11=0,"",(AV11/P11)))</f>
        <v>0.125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89000</v>
      </c>
      <c r="CQ11" s="139">
        <v>89000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327</v>
      </c>
      <c r="C12" s="347" t="s">
        <v>293</v>
      </c>
      <c r="D12" s="347" t="s">
        <v>310</v>
      </c>
      <c r="E12" s="347" t="s">
        <v>328</v>
      </c>
      <c r="F12" s="347" t="s">
        <v>312</v>
      </c>
      <c r="G12" s="88" t="s">
        <v>329</v>
      </c>
      <c r="H12" s="88" t="s">
        <v>314</v>
      </c>
      <c r="I12" s="88" t="s">
        <v>266</v>
      </c>
      <c r="J12" s="330">
        <v>78000</v>
      </c>
      <c r="K12" s="79">
        <v>0</v>
      </c>
      <c r="L12" s="79">
        <v>0</v>
      </c>
      <c r="M12" s="79">
        <v>4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>
        <f>IFERROR(J12/SUM(N12:O13),"-")</f>
        <v>4588.2352941176</v>
      </c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>
        <f>SUM(X12:X13)-SUM(J12:J13)</f>
        <v>-78000</v>
      </c>
      <c r="AB12" s="83">
        <f>SUM(X12:X13)/SUM(J12:J13)</f>
        <v>0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330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61</v>
      </c>
      <c r="N13" s="89">
        <v>17</v>
      </c>
      <c r="O13" s="90">
        <v>0</v>
      </c>
      <c r="P13" s="91">
        <f>N13+O13</f>
        <v>17</v>
      </c>
      <c r="Q13" s="80">
        <f>IFERROR(P13/M13,"-")</f>
        <v>0.27868852459016</v>
      </c>
      <c r="R13" s="79">
        <v>0</v>
      </c>
      <c r="S13" s="79">
        <v>3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5</v>
      </c>
      <c r="AN13" s="99">
        <f>IF(P13=0,"",IF(AM13=0,"",(AM13/P13)))</f>
        <v>0.29411764705882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5</v>
      </c>
      <c r="BF13" s="111">
        <f>IF(P13=0,"",IF(BE13=0,"",(BE13/P13)))</f>
        <v>0.29411764705882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0.29411764705882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0.11764705882353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347" t="s">
        <v>331</v>
      </c>
      <c r="C14" s="347" t="s">
        <v>332</v>
      </c>
      <c r="D14" s="347" t="s">
        <v>317</v>
      </c>
      <c r="E14" s="347" t="s">
        <v>328</v>
      </c>
      <c r="F14" s="347" t="s">
        <v>312</v>
      </c>
      <c r="G14" s="88" t="s">
        <v>333</v>
      </c>
      <c r="H14" s="88" t="s">
        <v>314</v>
      </c>
      <c r="I14" s="88" t="s">
        <v>228</v>
      </c>
      <c r="J14" s="330">
        <v>78000</v>
      </c>
      <c r="K14" s="79">
        <v>0</v>
      </c>
      <c r="L14" s="79">
        <v>0</v>
      </c>
      <c r="M14" s="79">
        <v>1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6">
        <f>IFERROR(J14/SUM(N14:O15),"-")</f>
        <v>4333.3333333333</v>
      </c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>
        <f>SUM(X14:X15)-SUM(J14:J15)</f>
        <v>-78000</v>
      </c>
      <c r="AB14" s="83">
        <f>SUM(X14:X15)/SUM(J14:J15)</f>
        <v>0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334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46</v>
      </c>
      <c r="N15" s="89">
        <v>18</v>
      </c>
      <c r="O15" s="90">
        <v>0</v>
      </c>
      <c r="P15" s="91">
        <f>N15+O15</f>
        <v>18</v>
      </c>
      <c r="Q15" s="80">
        <f>IFERROR(P15/M15,"-")</f>
        <v>0.39130434782609</v>
      </c>
      <c r="R15" s="79">
        <v>0</v>
      </c>
      <c r="S15" s="79">
        <v>2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>
        <v>1</v>
      </c>
      <c r="AE15" s="93">
        <f>IF(P15=0,"",IF(AD15=0,"",(AD15/P15)))</f>
        <v>0.055555555555556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5</v>
      </c>
      <c r="AN15" s="99">
        <f>IF(P15=0,"",IF(AM15=0,"",(AM15/P15)))</f>
        <v>0.27777777777778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4</v>
      </c>
      <c r="AW15" s="105">
        <f>IF(P15=0,"",IF(AV15=0,"",(AV15/P15)))</f>
        <v>0.22222222222222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0.16666666666667</v>
      </c>
      <c r="BG15" s="110">
        <v>1</v>
      </c>
      <c r="BH15" s="112">
        <f>IFERROR(BG15/BE15,"-")</f>
        <v>0.33333333333333</v>
      </c>
      <c r="BI15" s="113">
        <v>3000</v>
      </c>
      <c r="BJ15" s="114">
        <f>IFERROR(BI15/BE15,"-")</f>
        <v>1000</v>
      </c>
      <c r="BK15" s="115">
        <v>1</v>
      </c>
      <c r="BL15" s="115"/>
      <c r="BM15" s="115"/>
      <c r="BN15" s="117">
        <v>3</v>
      </c>
      <c r="BO15" s="118">
        <f>IF(P15=0,"",IF(BN15=0,"",(BN15/P15)))</f>
        <v>0.16666666666667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0.11111111111111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347" t="s">
        <v>335</v>
      </c>
      <c r="C16" s="347" t="s">
        <v>283</v>
      </c>
      <c r="D16" s="347" t="s">
        <v>317</v>
      </c>
      <c r="E16" s="347" t="s">
        <v>336</v>
      </c>
      <c r="F16" s="347" t="s">
        <v>312</v>
      </c>
      <c r="G16" s="88" t="s">
        <v>337</v>
      </c>
      <c r="H16" s="88" t="s">
        <v>338</v>
      </c>
      <c r="I16" s="348" t="s">
        <v>110</v>
      </c>
      <c r="J16" s="330">
        <v>78000</v>
      </c>
      <c r="K16" s="79">
        <v>0</v>
      </c>
      <c r="L16" s="79">
        <v>0</v>
      </c>
      <c r="M16" s="79">
        <v>19</v>
      </c>
      <c r="N16" s="89">
        <v>4</v>
      </c>
      <c r="O16" s="90">
        <v>0</v>
      </c>
      <c r="P16" s="91">
        <f>N16+O16</f>
        <v>4</v>
      </c>
      <c r="Q16" s="80">
        <f>IFERROR(P16/M16,"-")</f>
        <v>0.21052631578947</v>
      </c>
      <c r="R16" s="79">
        <v>0</v>
      </c>
      <c r="S16" s="79">
        <v>0</v>
      </c>
      <c r="T16" s="80">
        <f>IFERROR(R16/(P16),"-")</f>
        <v>0</v>
      </c>
      <c r="U16" s="336">
        <f>IFERROR(J16/SUM(N16:O17),"-")</f>
        <v>3000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-78000</v>
      </c>
      <c r="AB16" s="83">
        <f>SUM(X16:X17)/SUM(J16:J17)</f>
        <v>0</v>
      </c>
      <c r="AC16" s="77"/>
      <c r="AD16" s="92">
        <v>1</v>
      </c>
      <c r="AE16" s="93">
        <f>IF(P16=0,"",IF(AD16=0,"",(AD16/P16)))</f>
        <v>0.25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339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65</v>
      </c>
      <c r="N17" s="89">
        <v>22</v>
      </c>
      <c r="O17" s="90">
        <v>0</v>
      </c>
      <c r="P17" s="91">
        <f>N17+O17</f>
        <v>22</v>
      </c>
      <c r="Q17" s="80">
        <f>IFERROR(P17/M17,"-")</f>
        <v>0.33846153846154</v>
      </c>
      <c r="R17" s="79">
        <v>0</v>
      </c>
      <c r="S17" s="79">
        <v>2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3</v>
      </c>
      <c r="AN17" s="99">
        <f>IF(P17=0,"",IF(AM17=0,"",(AM17/P17)))</f>
        <v>0.13636363636364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6</v>
      </c>
      <c r="AW17" s="105">
        <f>IF(P17=0,"",IF(AV17=0,"",(AV17/P17)))</f>
        <v>0.27272727272727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0.090909090909091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0.31818181818182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0.045454545454545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3</v>
      </c>
      <c r="CG17" s="132">
        <f>IF(P17=0,"",IF(CF17=0,"",(CF17/P17)))</f>
        <v>0.13636363636364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3.6642156862745</v>
      </c>
      <c r="B20" s="39"/>
      <c r="C20" s="39"/>
      <c r="D20" s="39"/>
      <c r="E20" s="39"/>
      <c r="F20" s="39"/>
      <c r="G20" s="40" t="s">
        <v>340</v>
      </c>
      <c r="H20" s="40"/>
      <c r="I20" s="40"/>
      <c r="J20" s="333">
        <f>SUM(J6:J19)</f>
        <v>612000</v>
      </c>
      <c r="K20" s="41">
        <f>SUM(K6:K19)</f>
        <v>0</v>
      </c>
      <c r="L20" s="41">
        <f>SUM(L6:L19)</f>
        <v>0</v>
      </c>
      <c r="M20" s="41">
        <f>SUM(M6:M19)</f>
        <v>895</v>
      </c>
      <c r="N20" s="41">
        <f>SUM(N6:N19)</f>
        <v>281</v>
      </c>
      <c r="O20" s="41">
        <f>SUM(O6:O19)</f>
        <v>1</v>
      </c>
      <c r="P20" s="41">
        <f>SUM(P6:P19)</f>
        <v>282</v>
      </c>
      <c r="Q20" s="42">
        <f>IFERROR(P20/M20,"-")</f>
        <v>0.31508379888268</v>
      </c>
      <c r="R20" s="76">
        <f>SUM(R6:R19)</f>
        <v>3</v>
      </c>
      <c r="S20" s="76">
        <f>SUM(S6:S19)</f>
        <v>52</v>
      </c>
      <c r="T20" s="42">
        <f>IFERROR(R20/P20,"-")</f>
        <v>0.01063829787234</v>
      </c>
      <c r="U20" s="338">
        <f>IFERROR(J20/P20,"-")</f>
        <v>2170.2127659574</v>
      </c>
      <c r="V20" s="44">
        <f>SUM(V6:V19)</f>
        <v>8</v>
      </c>
      <c r="W20" s="42">
        <f>IFERROR(V20/P20,"-")</f>
        <v>0.028368794326241</v>
      </c>
      <c r="X20" s="333">
        <f>SUM(X6:X19)</f>
        <v>2242500</v>
      </c>
      <c r="Y20" s="333">
        <f>IFERROR(X20/P20,"-")</f>
        <v>7952.1276595745</v>
      </c>
      <c r="Z20" s="333">
        <f>IFERROR(X20/V20,"-")</f>
        <v>280312.5</v>
      </c>
      <c r="AA20" s="333">
        <f>X20-J20</f>
        <v>1630500</v>
      </c>
      <c r="AB20" s="45">
        <f>X20/J20</f>
        <v>3.6642156862745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341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342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343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344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345</v>
      </c>
      <c r="C6" s="347" t="s">
        <v>346</v>
      </c>
      <c r="D6" s="347" t="s">
        <v>347</v>
      </c>
      <c r="E6" s="175" t="s">
        <v>348</v>
      </c>
      <c r="F6" s="175" t="s">
        <v>349</v>
      </c>
      <c r="G6" s="340">
        <v>0</v>
      </c>
      <c r="H6" s="340">
        <v>3000</v>
      </c>
      <c r="I6" s="176">
        <v>0</v>
      </c>
      <c r="J6" s="176">
        <v>0</v>
      </c>
      <c r="K6" s="176">
        <v>10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0.23809523809524</v>
      </c>
      <c r="B7" s="347" t="s">
        <v>350</v>
      </c>
      <c r="C7" s="347" t="s">
        <v>351</v>
      </c>
      <c r="D7" s="347">
        <v>25</v>
      </c>
      <c r="E7" s="175" t="s">
        <v>352</v>
      </c>
      <c r="F7" s="175" t="s">
        <v>349</v>
      </c>
      <c r="G7" s="340">
        <v>67200</v>
      </c>
      <c r="H7" s="340">
        <v>2800</v>
      </c>
      <c r="I7" s="176">
        <v>0</v>
      </c>
      <c r="J7" s="176">
        <v>0</v>
      </c>
      <c r="K7" s="176">
        <v>898</v>
      </c>
      <c r="L7" s="177">
        <v>24</v>
      </c>
      <c r="M7" s="178">
        <v>24</v>
      </c>
      <c r="N7" s="179">
        <f>IFERROR(L7/K7,"-")</f>
        <v>0.026726057906459</v>
      </c>
      <c r="O7" s="176">
        <v>0</v>
      </c>
      <c r="P7" s="176">
        <v>10</v>
      </c>
      <c r="Q7" s="179">
        <f>IFERROR(O7/L7,"-")</f>
        <v>0</v>
      </c>
      <c r="R7" s="180">
        <f>IFERROR(G7/SUM(L7:L7),"-")</f>
        <v>2800</v>
      </c>
      <c r="S7" s="181">
        <v>3</v>
      </c>
      <c r="T7" s="179">
        <f>IF(L7=0,"-",S7/L7)</f>
        <v>0.125</v>
      </c>
      <c r="U7" s="345">
        <v>16000</v>
      </c>
      <c r="V7" s="346">
        <f>IFERROR(U7/L7,"-")</f>
        <v>666.66666666667</v>
      </c>
      <c r="W7" s="346">
        <f>IFERROR(U7/S7,"-")</f>
        <v>5333.3333333333</v>
      </c>
      <c r="X7" s="340">
        <f>SUM(U7:U7)-SUM(G7:G7)</f>
        <v>-51200</v>
      </c>
      <c r="Y7" s="183">
        <f>SUM(U7:U7)/SUM(G7:G7)</f>
        <v>0.23809523809524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2</v>
      </c>
      <c r="AK7" s="191">
        <f>IF(L7=0,"",IF(AJ7=0,"",(AJ7/L7)))</f>
        <v>0.083333333333333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5</v>
      </c>
      <c r="AT7" s="197">
        <f>IF(L7=0,"",IF(AS7=0,"",(AS7/L7)))</f>
        <v>0.20833333333333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8</v>
      </c>
      <c r="BC7" s="203">
        <f>IF(L7=0,"",IF(BB7=0,"",(BB7/L7)))</f>
        <v>0.33333333333333</v>
      </c>
      <c r="BD7" s="202">
        <v>1</v>
      </c>
      <c r="BE7" s="204">
        <f>IFERROR(BD7/BB7,"-")</f>
        <v>0.125</v>
      </c>
      <c r="BF7" s="205">
        <v>3000</v>
      </c>
      <c r="BG7" s="206">
        <f>IFERROR(BF7/BB7,"-")</f>
        <v>375</v>
      </c>
      <c r="BH7" s="207">
        <v>1</v>
      </c>
      <c r="BI7" s="207"/>
      <c r="BJ7" s="207"/>
      <c r="BK7" s="208">
        <v>5</v>
      </c>
      <c r="BL7" s="209">
        <f>IF(L7=0,"",IF(BK7=0,"",(BK7/L7)))</f>
        <v>0.20833333333333</v>
      </c>
      <c r="BM7" s="210">
        <v>1</v>
      </c>
      <c r="BN7" s="211">
        <f>IFERROR(BM7/BK7,"-")</f>
        <v>0.2</v>
      </c>
      <c r="BO7" s="212">
        <v>8000</v>
      </c>
      <c r="BP7" s="213">
        <f>IFERROR(BO7/BK7,"-")</f>
        <v>1600</v>
      </c>
      <c r="BQ7" s="214">
        <v>1</v>
      </c>
      <c r="BR7" s="214"/>
      <c r="BS7" s="214"/>
      <c r="BT7" s="215">
        <v>2</v>
      </c>
      <c r="BU7" s="216">
        <f>IF(L7=0,"",IF(BT7=0,"",(BT7/L7)))</f>
        <v>0.083333333333333</v>
      </c>
      <c r="BV7" s="217">
        <v>1</v>
      </c>
      <c r="BW7" s="218">
        <f>IFERROR(BV7/BT7,"-")</f>
        <v>0.5</v>
      </c>
      <c r="BX7" s="219">
        <v>5000</v>
      </c>
      <c r="BY7" s="220">
        <f>IFERROR(BX7/BT7,"-")</f>
        <v>2500</v>
      </c>
      <c r="BZ7" s="221">
        <v>1</v>
      </c>
      <c r="CA7" s="221"/>
      <c r="CB7" s="221"/>
      <c r="CC7" s="222">
        <v>2</v>
      </c>
      <c r="CD7" s="223">
        <f>IF(L7=0,"",IF(CC7=0,"",(CC7/L7)))</f>
        <v>0.083333333333333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3</v>
      </c>
      <c r="CM7" s="230">
        <v>16000</v>
      </c>
      <c r="CN7" s="230">
        <v>8000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353</v>
      </c>
      <c r="C8" s="347" t="s">
        <v>351</v>
      </c>
      <c r="D8" s="347">
        <v>25</v>
      </c>
      <c r="E8" s="175" t="s">
        <v>352</v>
      </c>
      <c r="F8" s="175" t="s">
        <v>349</v>
      </c>
      <c r="G8" s="340">
        <v>2700</v>
      </c>
      <c r="H8" s="340">
        <v>2700</v>
      </c>
      <c r="I8" s="176">
        <v>0</v>
      </c>
      <c r="J8" s="176">
        <v>0</v>
      </c>
      <c r="K8" s="176">
        <v>114</v>
      </c>
      <c r="L8" s="177">
        <v>1</v>
      </c>
      <c r="M8" s="178">
        <v>1</v>
      </c>
      <c r="N8" s="179">
        <f>IFERROR(L8/K8,"-")</f>
        <v>0.0087719298245614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-2700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1</v>
      </c>
      <c r="BC8" s="203">
        <f>IF(L8=0,"",IF(BB8=0,"",(BB8/L8)))</f>
        <v>1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/>
      <c r="BL8" s="209">
        <f>IF(L8=0,"",IF(BK8=0,"",(BK8/L8)))</f>
        <v>0</v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>
        <f>Y9</f>
        <v>0.51383399209486</v>
      </c>
      <c r="B9" s="347" t="s">
        <v>354</v>
      </c>
      <c r="C9" s="347" t="s">
        <v>351</v>
      </c>
      <c r="D9" s="347">
        <v>25</v>
      </c>
      <c r="E9" s="175" t="s">
        <v>355</v>
      </c>
      <c r="F9" s="175" t="s">
        <v>349</v>
      </c>
      <c r="G9" s="340">
        <v>25300</v>
      </c>
      <c r="H9" s="340">
        <v>2300</v>
      </c>
      <c r="I9" s="176">
        <v>0</v>
      </c>
      <c r="J9" s="176">
        <v>0</v>
      </c>
      <c r="K9" s="176">
        <v>611</v>
      </c>
      <c r="L9" s="177">
        <v>11</v>
      </c>
      <c r="M9" s="178">
        <v>10</v>
      </c>
      <c r="N9" s="179">
        <f>IFERROR(L9/K9,"-")</f>
        <v>0.018003273322422</v>
      </c>
      <c r="O9" s="176">
        <v>0</v>
      </c>
      <c r="P9" s="176">
        <v>4</v>
      </c>
      <c r="Q9" s="179">
        <f>IFERROR(O9/L9,"-")</f>
        <v>0</v>
      </c>
      <c r="R9" s="180">
        <f>IFERROR(G9/SUM(L9:L9),"-")</f>
        <v>2300</v>
      </c>
      <c r="S9" s="181">
        <v>2</v>
      </c>
      <c r="T9" s="179">
        <f>IF(L9=0,"-",S9/L9)</f>
        <v>0.18181818181818</v>
      </c>
      <c r="U9" s="345">
        <v>13000</v>
      </c>
      <c r="V9" s="346">
        <f>IFERROR(U9/L9,"-")</f>
        <v>1181.8181818182</v>
      </c>
      <c r="W9" s="346">
        <f>IFERROR(U9/S9,"-")</f>
        <v>6500</v>
      </c>
      <c r="X9" s="340">
        <f>SUM(U9:U9)-SUM(G9:G9)</f>
        <v>-12300</v>
      </c>
      <c r="Y9" s="183">
        <f>SUM(U9:U9)/SUM(G9:G9)</f>
        <v>0.51383399209486</v>
      </c>
      <c r="AA9" s="184">
        <v>1</v>
      </c>
      <c r="AB9" s="185">
        <f>IF(L9=0,"",IF(AA9=0,"",(AA9/L9)))</f>
        <v>0.090909090909091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>
        <v>1</v>
      </c>
      <c r="AK9" s="191">
        <f>IF(L9=0,"",IF(AJ9=0,"",(AJ9/L9)))</f>
        <v>0.090909090909091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1</v>
      </c>
      <c r="AT9" s="197">
        <f>IF(L9=0,"",IF(AS9=0,"",(AS9/L9)))</f>
        <v>0.090909090909091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3</v>
      </c>
      <c r="BC9" s="203">
        <f>IF(L9=0,"",IF(BB9=0,"",(BB9/L9)))</f>
        <v>0.27272727272727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3</v>
      </c>
      <c r="BL9" s="209">
        <f>IF(L9=0,"",IF(BK9=0,"",(BK9/L9)))</f>
        <v>0.27272727272727</v>
      </c>
      <c r="BM9" s="210">
        <v>1</v>
      </c>
      <c r="BN9" s="211">
        <f>IFERROR(BM9/BK9,"-")</f>
        <v>0.33333333333333</v>
      </c>
      <c r="BO9" s="212">
        <v>3000</v>
      </c>
      <c r="BP9" s="213">
        <f>IFERROR(BO9/BK9,"-")</f>
        <v>1000</v>
      </c>
      <c r="BQ9" s="214">
        <v>1</v>
      </c>
      <c r="BR9" s="214"/>
      <c r="BS9" s="214"/>
      <c r="BT9" s="215">
        <v>2</v>
      </c>
      <c r="BU9" s="216">
        <f>IF(L9=0,"",IF(BT9=0,"",(BT9/L9)))</f>
        <v>0.18181818181818</v>
      </c>
      <c r="BV9" s="217">
        <v>1</v>
      </c>
      <c r="BW9" s="218">
        <f>IFERROR(BV9/BT9,"-")</f>
        <v>0.5</v>
      </c>
      <c r="BX9" s="219">
        <v>10000</v>
      </c>
      <c r="BY9" s="220">
        <f>IFERROR(BX9/BT9,"-")</f>
        <v>5000</v>
      </c>
      <c r="BZ9" s="221">
        <v>1</v>
      </c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2</v>
      </c>
      <c r="CM9" s="230">
        <v>13000</v>
      </c>
      <c r="CN9" s="230">
        <v>10000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356</v>
      </c>
      <c r="C10" s="347"/>
      <c r="D10" s="347" t="s">
        <v>357</v>
      </c>
      <c r="E10" s="175" t="s">
        <v>358</v>
      </c>
      <c r="F10" s="175" t="s">
        <v>349</v>
      </c>
      <c r="G10" s="340">
        <v>0</v>
      </c>
      <c r="H10" s="340"/>
      <c r="I10" s="176">
        <v>0</v>
      </c>
      <c r="J10" s="176">
        <v>0</v>
      </c>
      <c r="K10" s="176">
        <v>0</v>
      </c>
      <c r="L10" s="177">
        <v>29</v>
      </c>
      <c r="M10" s="178">
        <v>29</v>
      </c>
      <c r="N10" s="179" t="str">
        <f>IFERROR(L10/K10,"-")</f>
        <v>-</v>
      </c>
      <c r="O10" s="176">
        <v>1</v>
      </c>
      <c r="P10" s="176">
        <v>11</v>
      </c>
      <c r="Q10" s="179">
        <f>IFERROR(O10/L10,"-")</f>
        <v>0.03448275862069</v>
      </c>
      <c r="R10" s="180">
        <f>IFERROR(G10/SUM(L10:L10),"-")</f>
        <v>0</v>
      </c>
      <c r="S10" s="181">
        <v>6</v>
      </c>
      <c r="T10" s="179">
        <f>IF(L10=0,"-",S10/L10)</f>
        <v>0.20689655172414</v>
      </c>
      <c r="U10" s="345">
        <v>97000</v>
      </c>
      <c r="V10" s="346">
        <f>IFERROR(U10/L10,"-")</f>
        <v>3344.8275862069</v>
      </c>
      <c r="W10" s="346">
        <f>IFERROR(U10/S10,"-")</f>
        <v>16166.666666667</v>
      </c>
      <c r="X10" s="340">
        <f>SUM(U10:U10)-SUM(G10:G10)</f>
        <v>97000</v>
      </c>
      <c r="Y10" s="183" t="str">
        <f>SUM(U10:U10)/SUM(G10:G10)</f>
        <v>0</v>
      </c>
      <c r="AA10" s="184"/>
      <c r="AB10" s="185">
        <f>IF(L10=0,"",IF(AA10=0,"",(AA10/L10)))</f>
        <v>0</v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>
        <v>1</v>
      </c>
      <c r="AK10" s="191">
        <f>IF(L10=0,"",IF(AJ10=0,"",(AJ10/L10)))</f>
        <v>0.03448275862069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>
        <v>3</v>
      </c>
      <c r="AT10" s="197">
        <f>IF(L10=0,"",IF(AS10=0,"",(AS10/L10)))</f>
        <v>0.10344827586207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7</v>
      </c>
      <c r="BC10" s="203">
        <f>IF(L10=0,"",IF(BB10=0,"",(BB10/L10)))</f>
        <v>0.24137931034483</v>
      </c>
      <c r="BD10" s="202">
        <v>2</v>
      </c>
      <c r="BE10" s="204">
        <f>IFERROR(BD10/BB10,"-")</f>
        <v>0.28571428571429</v>
      </c>
      <c r="BF10" s="205">
        <v>30000</v>
      </c>
      <c r="BG10" s="206">
        <f>IFERROR(BF10/BB10,"-")</f>
        <v>4285.7142857143</v>
      </c>
      <c r="BH10" s="207">
        <v>1</v>
      </c>
      <c r="BI10" s="207"/>
      <c r="BJ10" s="207">
        <v>1</v>
      </c>
      <c r="BK10" s="208">
        <v>10</v>
      </c>
      <c r="BL10" s="209">
        <f>IF(L10=0,"",IF(BK10=0,"",(BK10/L10)))</f>
        <v>0.3448275862069</v>
      </c>
      <c r="BM10" s="210">
        <v>2</v>
      </c>
      <c r="BN10" s="211">
        <f>IFERROR(BM10/BK10,"-")</f>
        <v>0.2</v>
      </c>
      <c r="BO10" s="212">
        <v>60000</v>
      </c>
      <c r="BP10" s="213">
        <f>IFERROR(BO10/BK10,"-")</f>
        <v>6000</v>
      </c>
      <c r="BQ10" s="214"/>
      <c r="BR10" s="214"/>
      <c r="BS10" s="214">
        <v>2</v>
      </c>
      <c r="BT10" s="215">
        <v>4</v>
      </c>
      <c r="BU10" s="216">
        <f>IF(L10=0,"",IF(BT10=0,"",(BT10/L10)))</f>
        <v>0.13793103448276</v>
      </c>
      <c r="BV10" s="217">
        <v>1</v>
      </c>
      <c r="BW10" s="218">
        <f>IFERROR(BV10/BT10,"-")</f>
        <v>0.25</v>
      </c>
      <c r="BX10" s="219">
        <v>5000</v>
      </c>
      <c r="BY10" s="220">
        <f>IFERROR(BX10/BT10,"-")</f>
        <v>1250</v>
      </c>
      <c r="BZ10" s="221">
        <v>1</v>
      </c>
      <c r="CA10" s="221"/>
      <c r="CB10" s="221"/>
      <c r="CC10" s="222">
        <v>4</v>
      </c>
      <c r="CD10" s="223">
        <f>IF(L10=0,"",IF(CC10=0,"",(CC10/L10)))</f>
        <v>0.13793103448276</v>
      </c>
      <c r="CE10" s="224">
        <v>1</v>
      </c>
      <c r="CF10" s="225">
        <f>IFERROR(CE10/CC10,"-")</f>
        <v>0.25</v>
      </c>
      <c r="CG10" s="226">
        <v>2000</v>
      </c>
      <c r="CH10" s="227">
        <f>IFERROR(CG10/CC10,"-")</f>
        <v>500</v>
      </c>
      <c r="CI10" s="228">
        <v>1</v>
      </c>
      <c r="CJ10" s="228"/>
      <c r="CK10" s="228"/>
      <c r="CL10" s="229">
        <v>6</v>
      </c>
      <c r="CM10" s="230">
        <v>97000</v>
      </c>
      <c r="CN10" s="230">
        <v>30000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1.3235294117647</v>
      </c>
      <c r="B13" s="250"/>
      <c r="C13" s="250"/>
      <c r="D13" s="250"/>
      <c r="E13" s="251" t="s">
        <v>359</v>
      </c>
      <c r="F13" s="251"/>
      <c r="G13" s="343">
        <f>SUM(G6:G12)</f>
        <v>95200</v>
      </c>
      <c r="H13" s="343"/>
      <c r="I13" s="250">
        <f>SUM(I6:I12)</f>
        <v>0</v>
      </c>
      <c r="J13" s="250">
        <f>SUM(J6:J12)</f>
        <v>0</v>
      </c>
      <c r="K13" s="250">
        <f>SUM(K6:K12)</f>
        <v>1633</v>
      </c>
      <c r="L13" s="250">
        <f>SUM(L6:L12)</f>
        <v>65</v>
      </c>
      <c r="M13" s="250">
        <f>SUM(M6:M12)</f>
        <v>64</v>
      </c>
      <c r="N13" s="252">
        <f>IFERROR(L13/K13,"-")</f>
        <v>0.039804041641151</v>
      </c>
      <c r="O13" s="253">
        <f>SUM(O6:O12)</f>
        <v>1</v>
      </c>
      <c r="P13" s="253">
        <f>SUM(P6:P12)</f>
        <v>26</v>
      </c>
      <c r="Q13" s="252">
        <f>IFERROR(O13/L13,"-")</f>
        <v>0.015384615384615</v>
      </c>
      <c r="R13" s="254">
        <f>IFERROR(G13/L13,"-")</f>
        <v>1464.6153846154</v>
      </c>
      <c r="S13" s="255">
        <f>SUM(S6:S12)</f>
        <v>11</v>
      </c>
      <c r="T13" s="252">
        <f>IFERROR(S13/L13,"-")</f>
        <v>0.16923076923077</v>
      </c>
      <c r="U13" s="343">
        <f>SUM(U6:U12)</f>
        <v>126000</v>
      </c>
      <c r="V13" s="343">
        <f>IFERROR(U13/L13,"-")</f>
        <v>1938.4615384615</v>
      </c>
      <c r="W13" s="343">
        <f>IFERROR(U13/S13,"-")</f>
        <v>11454.545454545</v>
      </c>
      <c r="X13" s="343">
        <f>U13-G13</f>
        <v>30800</v>
      </c>
      <c r="Y13" s="256">
        <f>U13/G13</f>
        <v>1.3235294117647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360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342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361</v>
      </c>
      <c r="C6" s="347" t="s">
        <v>362</v>
      </c>
      <c r="D6" s="347" t="s">
        <v>363</v>
      </c>
      <c r="E6" s="175" t="s">
        <v>364</v>
      </c>
      <c r="F6" s="175" t="s">
        <v>349</v>
      </c>
      <c r="G6" s="340">
        <v>0</v>
      </c>
      <c r="H6" s="176">
        <v>0</v>
      </c>
      <c r="I6" s="176">
        <v>0</v>
      </c>
      <c r="J6" s="176">
        <v>902574</v>
      </c>
      <c r="K6" s="177">
        <v>5671</v>
      </c>
      <c r="L6" s="179">
        <f>IFERROR(K6/J6,"-")</f>
        <v>0.0062831413269161</v>
      </c>
      <c r="M6" s="176">
        <v>163</v>
      </c>
      <c r="N6" s="176">
        <v>1929</v>
      </c>
      <c r="O6" s="179">
        <f>IFERROR(M6/(K6),"-")</f>
        <v>0.028742726150591</v>
      </c>
      <c r="P6" s="180">
        <f>IFERROR(G6/SUM(K6:K6),"-")</f>
        <v>0</v>
      </c>
      <c r="Q6" s="181">
        <v>664</v>
      </c>
      <c r="R6" s="179">
        <f>IF(K6=0,"-",Q6/K6)</f>
        <v>0.11708693352142</v>
      </c>
      <c r="S6" s="345">
        <v>41092648</v>
      </c>
      <c r="T6" s="346">
        <f>IFERROR(S6/K6,"-")</f>
        <v>7246.1026274026</v>
      </c>
      <c r="U6" s="346">
        <f>IFERROR(S6/Q6,"-")</f>
        <v>61886.518072289</v>
      </c>
      <c r="V6" s="340">
        <f>SUM(S6:S6)-SUM(G6:G6)</f>
        <v>41092648</v>
      </c>
      <c r="W6" s="183" t="str">
        <f>SUM(S6:S6)/SUM(G6:G6)</f>
        <v>0</v>
      </c>
      <c r="Y6" s="184">
        <v>126</v>
      </c>
      <c r="Z6" s="185">
        <f>IF(K6=0,"",IF(Y6=0,"",(Y6/K6)))</f>
        <v>0.02221830365015</v>
      </c>
      <c r="AA6" s="184">
        <v>3</v>
      </c>
      <c r="AB6" s="186">
        <f>IFERROR(AA6/Y6,"-")</f>
        <v>0.023809523809524</v>
      </c>
      <c r="AC6" s="187">
        <v>41000</v>
      </c>
      <c r="AD6" s="188">
        <f>IFERROR(AC6/Y6,"-")</f>
        <v>325.39682539683</v>
      </c>
      <c r="AE6" s="189">
        <v>1</v>
      </c>
      <c r="AF6" s="189">
        <v>1</v>
      </c>
      <c r="AG6" s="189">
        <v>1</v>
      </c>
      <c r="AH6" s="190">
        <v>430</v>
      </c>
      <c r="AI6" s="191">
        <f>IF(K6=0,"",IF(AH6=0,"",(AH6/K6)))</f>
        <v>0.075824369599718</v>
      </c>
      <c r="AJ6" s="190">
        <v>21</v>
      </c>
      <c r="AK6" s="192">
        <f>IFERROR(AJ6/AH6,"-")</f>
        <v>0.048837209302326</v>
      </c>
      <c r="AL6" s="193">
        <v>386000</v>
      </c>
      <c r="AM6" s="194">
        <f>IFERROR(AL6/AH6,"-")</f>
        <v>897.67441860465</v>
      </c>
      <c r="AN6" s="195">
        <v>15</v>
      </c>
      <c r="AO6" s="195">
        <v>2</v>
      </c>
      <c r="AP6" s="195">
        <v>4</v>
      </c>
      <c r="AQ6" s="196">
        <v>605</v>
      </c>
      <c r="AR6" s="197">
        <f>IF(K6=0,"",IF(AQ6=0,"",(AQ6/K6)))</f>
        <v>0.10668312466937</v>
      </c>
      <c r="AS6" s="196">
        <v>40</v>
      </c>
      <c r="AT6" s="198">
        <f>IFERROR(AS6/AQ6,"-")</f>
        <v>0.066115702479339</v>
      </c>
      <c r="AU6" s="199">
        <v>357000</v>
      </c>
      <c r="AV6" s="200">
        <f>IFERROR(AU6/AQ6,"-")</f>
        <v>590.0826446281</v>
      </c>
      <c r="AW6" s="201">
        <v>21</v>
      </c>
      <c r="AX6" s="201">
        <v>8</v>
      </c>
      <c r="AY6" s="201">
        <v>11</v>
      </c>
      <c r="AZ6" s="202">
        <v>1221</v>
      </c>
      <c r="BA6" s="203">
        <f>IF(K6=0,"",IF(AZ6=0,"",(AZ6/K6)))</f>
        <v>0.21530594251455</v>
      </c>
      <c r="BB6" s="202">
        <v>125</v>
      </c>
      <c r="BC6" s="204">
        <f>IFERROR(BB6/AZ6,"-")</f>
        <v>0.1023751023751</v>
      </c>
      <c r="BD6" s="205">
        <v>5802000</v>
      </c>
      <c r="BE6" s="206">
        <f>IFERROR(BD6/AZ6,"-")</f>
        <v>4751.8427518428</v>
      </c>
      <c r="BF6" s="207">
        <v>57</v>
      </c>
      <c r="BG6" s="207">
        <v>21</v>
      </c>
      <c r="BH6" s="207">
        <v>47</v>
      </c>
      <c r="BI6" s="208">
        <v>2445</v>
      </c>
      <c r="BJ6" s="209">
        <f>IF(K6=0,"",IF(BI6=0,"",(BI6/K6)))</f>
        <v>0.43114089225886</v>
      </c>
      <c r="BK6" s="210">
        <v>321</v>
      </c>
      <c r="BL6" s="211">
        <f>IFERROR(BK6/BI6,"-")</f>
        <v>0.13128834355828</v>
      </c>
      <c r="BM6" s="212">
        <v>13512568</v>
      </c>
      <c r="BN6" s="213">
        <f>IFERROR(BM6/BI6,"-")</f>
        <v>5526.6126789366</v>
      </c>
      <c r="BO6" s="214">
        <v>137</v>
      </c>
      <c r="BP6" s="214">
        <v>56</v>
      </c>
      <c r="BQ6" s="214">
        <v>128</v>
      </c>
      <c r="BR6" s="215">
        <v>740</v>
      </c>
      <c r="BS6" s="216">
        <f>IF(K6=0,"",IF(BR6=0,"",(BR6/K6)))</f>
        <v>0.13048845000882</v>
      </c>
      <c r="BT6" s="217">
        <v>129</v>
      </c>
      <c r="BU6" s="218">
        <f>IFERROR(BT6/BR6,"-")</f>
        <v>0.17432432432432</v>
      </c>
      <c r="BV6" s="219">
        <v>16724080</v>
      </c>
      <c r="BW6" s="220">
        <f>IFERROR(BV6/BR6,"-")</f>
        <v>22600.108108108</v>
      </c>
      <c r="BX6" s="221">
        <v>40</v>
      </c>
      <c r="BY6" s="221">
        <v>16</v>
      </c>
      <c r="BZ6" s="221">
        <v>73</v>
      </c>
      <c r="CA6" s="222">
        <v>104</v>
      </c>
      <c r="CB6" s="223">
        <f>IF(K6=0,"",IF(CA6=0,"",(CA6/K6)))</f>
        <v>0.018338917298536</v>
      </c>
      <c r="CC6" s="224">
        <v>25</v>
      </c>
      <c r="CD6" s="225">
        <f>IFERROR(CC6/CA6,"-")</f>
        <v>0.24038461538462</v>
      </c>
      <c r="CE6" s="226">
        <v>4270000</v>
      </c>
      <c r="CF6" s="227">
        <f>IFERROR(CE6/CA6,"-")</f>
        <v>41057.692307692</v>
      </c>
      <c r="CG6" s="228">
        <v>2</v>
      </c>
      <c r="CH6" s="228">
        <v>2</v>
      </c>
      <c r="CI6" s="228">
        <v>21</v>
      </c>
      <c r="CJ6" s="229">
        <v>664</v>
      </c>
      <c r="CK6" s="230">
        <v>41092648</v>
      </c>
      <c r="CL6" s="230">
        <v>2486000</v>
      </c>
      <c r="CM6" s="230">
        <v>524000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365</v>
      </c>
      <c r="C7" s="347" t="s">
        <v>362</v>
      </c>
      <c r="D7" s="347" t="s">
        <v>363</v>
      </c>
      <c r="E7" s="175" t="s">
        <v>366</v>
      </c>
      <c r="F7" s="175" t="s">
        <v>349</v>
      </c>
      <c r="G7" s="340">
        <v>0</v>
      </c>
      <c r="H7" s="176">
        <v>0</v>
      </c>
      <c r="I7" s="176">
        <v>0</v>
      </c>
      <c r="J7" s="176">
        <v>2924</v>
      </c>
      <c r="K7" s="177">
        <v>37</v>
      </c>
      <c r="L7" s="179">
        <f>IFERROR(K7/J7,"-")</f>
        <v>0.01265389876881</v>
      </c>
      <c r="M7" s="176">
        <v>0</v>
      </c>
      <c r="N7" s="176">
        <v>17</v>
      </c>
      <c r="O7" s="179">
        <f>IFERROR(M7/(K7),"-")</f>
        <v>0</v>
      </c>
      <c r="P7" s="180">
        <f>IFERROR(G7/SUM(K7:K7),"-")</f>
        <v>0</v>
      </c>
      <c r="Q7" s="181">
        <v>7</v>
      </c>
      <c r="R7" s="179">
        <f>IF(K7=0,"-",Q7/K7)</f>
        <v>0.18918918918919</v>
      </c>
      <c r="S7" s="345">
        <v>67000</v>
      </c>
      <c r="T7" s="346">
        <f>IFERROR(S7/K7,"-")</f>
        <v>1810.8108108108</v>
      </c>
      <c r="U7" s="346">
        <f>IFERROR(S7/Q7,"-")</f>
        <v>9571.4285714286</v>
      </c>
      <c r="V7" s="340">
        <f>SUM(S7:S7)-SUM(G7:G7)</f>
        <v>67000</v>
      </c>
      <c r="W7" s="183" t="str">
        <f>SUM(S7:S7)/SUM(G7:G7)</f>
        <v>0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4</v>
      </c>
      <c r="AI7" s="191">
        <f>IF(K7=0,"",IF(AH7=0,"",(AH7/K7)))</f>
        <v>0.10810810810811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3</v>
      </c>
      <c r="AR7" s="197">
        <f>IF(K7=0,"",IF(AQ7=0,"",(AQ7/K7)))</f>
        <v>0.081081081081081</v>
      </c>
      <c r="AS7" s="196">
        <v>1</v>
      </c>
      <c r="AT7" s="198">
        <f>IFERROR(AS7/AQ7,"-")</f>
        <v>0.33333333333333</v>
      </c>
      <c r="AU7" s="199">
        <v>16000</v>
      </c>
      <c r="AV7" s="200">
        <f>IFERROR(AU7/AQ7,"-")</f>
        <v>5333.3333333333</v>
      </c>
      <c r="AW7" s="201"/>
      <c r="AX7" s="201"/>
      <c r="AY7" s="201">
        <v>1</v>
      </c>
      <c r="AZ7" s="202">
        <v>14</v>
      </c>
      <c r="BA7" s="203">
        <f>IF(K7=0,"",IF(AZ7=0,"",(AZ7/K7)))</f>
        <v>0.37837837837838</v>
      </c>
      <c r="BB7" s="202">
        <v>2</v>
      </c>
      <c r="BC7" s="204">
        <f>IFERROR(BB7/AZ7,"-")</f>
        <v>0.14285714285714</v>
      </c>
      <c r="BD7" s="205">
        <v>22000</v>
      </c>
      <c r="BE7" s="206">
        <f>IFERROR(BD7/AZ7,"-")</f>
        <v>1571.4285714286</v>
      </c>
      <c r="BF7" s="207">
        <v>1</v>
      </c>
      <c r="BG7" s="207"/>
      <c r="BH7" s="207">
        <v>1</v>
      </c>
      <c r="BI7" s="208">
        <v>10</v>
      </c>
      <c r="BJ7" s="209">
        <f>IF(K7=0,"",IF(BI7=0,"",(BI7/K7)))</f>
        <v>0.27027027027027</v>
      </c>
      <c r="BK7" s="210">
        <v>2</v>
      </c>
      <c r="BL7" s="211">
        <f>IFERROR(BK7/BI7,"-")</f>
        <v>0.2</v>
      </c>
      <c r="BM7" s="212">
        <v>6000</v>
      </c>
      <c r="BN7" s="213">
        <f>IFERROR(BM7/BI7,"-")</f>
        <v>600</v>
      </c>
      <c r="BO7" s="214">
        <v>2</v>
      </c>
      <c r="BP7" s="214"/>
      <c r="BQ7" s="214"/>
      <c r="BR7" s="215">
        <v>5</v>
      </c>
      <c r="BS7" s="216">
        <f>IF(K7=0,"",IF(BR7=0,"",(BR7/K7)))</f>
        <v>0.13513513513514</v>
      </c>
      <c r="BT7" s="217">
        <v>2</v>
      </c>
      <c r="BU7" s="218">
        <f>IFERROR(BT7/BR7,"-")</f>
        <v>0.4</v>
      </c>
      <c r="BV7" s="219">
        <v>23000</v>
      </c>
      <c r="BW7" s="220">
        <f>IFERROR(BV7/BR7,"-")</f>
        <v>4600</v>
      </c>
      <c r="BX7" s="221">
        <v>1</v>
      </c>
      <c r="BY7" s="221"/>
      <c r="BZ7" s="221">
        <v>1</v>
      </c>
      <c r="CA7" s="222">
        <v>1</v>
      </c>
      <c r="CB7" s="223">
        <f>IF(K7=0,"",IF(CA7=0,"",(CA7/K7)))</f>
        <v>0.027027027027027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7</v>
      </c>
      <c r="CK7" s="230">
        <v>67000</v>
      </c>
      <c r="CL7" s="230">
        <v>20000</v>
      </c>
      <c r="CM7" s="230">
        <v>17000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367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905498</v>
      </c>
      <c r="K10" s="250">
        <f>SUM(K6:K9)</f>
        <v>5708</v>
      </c>
      <c r="L10" s="252">
        <f>IFERROR(K10/J10,"-")</f>
        <v>0.0063037135366395</v>
      </c>
      <c r="M10" s="253">
        <f>SUM(M6:M9)</f>
        <v>163</v>
      </c>
      <c r="N10" s="253">
        <f>SUM(N6:N9)</f>
        <v>1946</v>
      </c>
      <c r="O10" s="252">
        <f>IFERROR(M10/K10,"-")</f>
        <v>0.028556412053259</v>
      </c>
      <c r="P10" s="254">
        <f>IFERROR(G10/K10,"-")</f>
        <v>0</v>
      </c>
      <c r="Q10" s="255">
        <f>SUM(Q6:Q9)</f>
        <v>671</v>
      </c>
      <c r="R10" s="252">
        <f>IFERROR(Q10/K10,"-")</f>
        <v>0.11755430974071</v>
      </c>
      <c r="S10" s="343">
        <f>SUM(S6:S9)</f>
        <v>41159648</v>
      </c>
      <c r="T10" s="343">
        <f>IFERROR(S10/K10,"-")</f>
        <v>7210.8703573931</v>
      </c>
      <c r="U10" s="343">
        <f>IFERROR(S10/Q10,"-")</f>
        <v>61340.757078987</v>
      </c>
      <c r="V10" s="343">
        <f>S10-G10</f>
        <v>41159648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368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342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369</v>
      </c>
      <c r="C6" s="347" t="s">
        <v>370</v>
      </c>
      <c r="D6" s="347" t="s">
        <v>371</v>
      </c>
      <c r="E6" s="175" t="s">
        <v>372</v>
      </c>
      <c r="F6" s="175" t="s">
        <v>349</v>
      </c>
      <c r="G6" s="340">
        <v>0</v>
      </c>
      <c r="H6" s="176">
        <v>0</v>
      </c>
      <c r="I6" s="176">
        <v>0</v>
      </c>
      <c r="J6" s="176">
        <v>0</v>
      </c>
      <c r="K6" s="177">
        <v>11</v>
      </c>
      <c r="L6" s="179" t="str">
        <f>IFERROR(K6/J6,"-")</f>
        <v>-</v>
      </c>
      <c r="M6" s="176">
        <v>0</v>
      </c>
      <c r="N6" s="176">
        <v>3</v>
      </c>
      <c r="O6" s="179">
        <f>IFERROR(M6/(K6),"-")</f>
        <v>0</v>
      </c>
      <c r="P6" s="180">
        <f>IFERROR(G6/SUM(K6:K6),"-")</f>
        <v>0</v>
      </c>
      <c r="Q6" s="181">
        <v>2</v>
      </c>
      <c r="R6" s="179">
        <f>IF(K6=0,"-",Q6/K6)</f>
        <v>0.18181818181818</v>
      </c>
      <c r="S6" s="345">
        <v>23000</v>
      </c>
      <c r="T6" s="346">
        <f>IFERROR(S6/K6,"-")</f>
        <v>2090.9090909091</v>
      </c>
      <c r="U6" s="346">
        <f>IFERROR(S6/Q6,"-")</f>
        <v>11500</v>
      </c>
      <c r="V6" s="340">
        <f>SUM(S6:S6)-SUM(G6:G6)</f>
        <v>23000</v>
      </c>
      <c r="W6" s="183" t="str">
        <f>SUM(S6:S6)/SUM(G6:G6)</f>
        <v>0</v>
      </c>
      <c r="Y6" s="184">
        <v>1</v>
      </c>
      <c r="Z6" s="185">
        <f>IF(K6=0,"",IF(Y6=0,"",(Y6/K6)))</f>
        <v>0.090909090909091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6</v>
      </c>
      <c r="AI6" s="191">
        <f>IF(K6=0,"",IF(AH6=0,"",(AH6/K6)))</f>
        <v>0.54545454545455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3</v>
      </c>
      <c r="AR6" s="197">
        <f>IF(K6=0,"",IF(AQ6=0,"",(AQ6/K6)))</f>
        <v>0.27272727272727</v>
      </c>
      <c r="AS6" s="196">
        <v>1</v>
      </c>
      <c r="AT6" s="198">
        <f>IFERROR(AS6/AQ6,"-")</f>
        <v>0.33333333333333</v>
      </c>
      <c r="AU6" s="199">
        <v>3000</v>
      </c>
      <c r="AV6" s="200">
        <f>IFERROR(AU6/AQ6,"-")</f>
        <v>1000</v>
      </c>
      <c r="AW6" s="201">
        <v>1</v>
      </c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>
        <v>1</v>
      </c>
      <c r="BJ6" s="209">
        <f>IF(K6=0,"",IF(BI6=0,"",(BI6/K6)))</f>
        <v>0.090909090909091</v>
      </c>
      <c r="BK6" s="210">
        <v>1</v>
      </c>
      <c r="BL6" s="211">
        <f>IFERROR(BK6/BI6,"-")</f>
        <v>1</v>
      </c>
      <c r="BM6" s="212">
        <v>20000</v>
      </c>
      <c r="BN6" s="213">
        <f>IFERROR(BM6/BI6,"-")</f>
        <v>20000</v>
      </c>
      <c r="BO6" s="214"/>
      <c r="BP6" s="214"/>
      <c r="BQ6" s="214">
        <v>1</v>
      </c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2</v>
      </c>
      <c r="CK6" s="230">
        <v>23000</v>
      </c>
      <c r="CL6" s="230">
        <v>20000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373</v>
      </c>
      <c r="C7" s="347" t="s">
        <v>370</v>
      </c>
      <c r="D7" s="347" t="s">
        <v>371</v>
      </c>
      <c r="E7" s="175" t="s">
        <v>374</v>
      </c>
      <c r="F7" s="175" t="s">
        <v>349</v>
      </c>
      <c r="G7" s="340">
        <v>0</v>
      </c>
      <c r="H7" s="176">
        <v>0</v>
      </c>
      <c r="I7" s="176">
        <v>0</v>
      </c>
      <c r="J7" s="176">
        <v>0</v>
      </c>
      <c r="K7" s="177">
        <v>89</v>
      </c>
      <c r="L7" s="179" t="str">
        <f>IFERROR(K7/J7,"-")</f>
        <v>-</v>
      </c>
      <c r="M7" s="176">
        <v>1</v>
      </c>
      <c r="N7" s="176">
        <v>29</v>
      </c>
      <c r="O7" s="179">
        <f>IFERROR(M7/(K7),"-")</f>
        <v>0.01123595505618</v>
      </c>
      <c r="P7" s="180">
        <f>IFERROR(G7/SUM(K7:K7),"-")</f>
        <v>0</v>
      </c>
      <c r="Q7" s="181">
        <v>3</v>
      </c>
      <c r="R7" s="179">
        <f>IF(K7=0,"-",Q7/K7)</f>
        <v>0.033707865168539</v>
      </c>
      <c r="S7" s="345">
        <v>76800</v>
      </c>
      <c r="T7" s="346">
        <f>IFERROR(S7/K7,"-")</f>
        <v>862.92134831461</v>
      </c>
      <c r="U7" s="346">
        <f>IFERROR(S7/Q7,"-")</f>
        <v>25600</v>
      </c>
      <c r="V7" s="340">
        <f>SUM(S7:S7)-SUM(G7:G7)</f>
        <v>76800</v>
      </c>
      <c r="W7" s="183" t="str">
        <f>SUM(S7:S7)/SUM(G7:G7)</f>
        <v>0</v>
      </c>
      <c r="Y7" s="184">
        <v>14</v>
      </c>
      <c r="Z7" s="185">
        <f>IF(K7=0,"",IF(Y7=0,"",(Y7/K7)))</f>
        <v>0.15730337078652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33</v>
      </c>
      <c r="AI7" s="191">
        <f>IF(K7=0,"",IF(AH7=0,"",(AH7/K7)))</f>
        <v>0.37078651685393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14</v>
      </c>
      <c r="AR7" s="197">
        <f>IF(K7=0,"",IF(AQ7=0,"",(AQ7/K7)))</f>
        <v>0.15730337078652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15</v>
      </c>
      <c r="BA7" s="203">
        <f>IF(K7=0,"",IF(AZ7=0,"",(AZ7/K7)))</f>
        <v>0.1685393258427</v>
      </c>
      <c r="BB7" s="202">
        <v>2</v>
      </c>
      <c r="BC7" s="204">
        <f>IFERROR(BB7/AZ7,"-")</f>
        <v>0.13333333333333</v>
      </c>
      <c r="BD7" s="205">
        <v>73800</v>
      </c>
      <c r="BE7" s="206">
        <f>IFERROR(BD7/AZ7,"-")</f>
        <v>4920</v>
      </c>
      <c r="BF7" s="207"/>
      <c r="BG7" s="207"/>
      <c r="BH7" s="207">
        <v>2</v>
      </c>
      <c r="BI7" s="208">
        <v>10</v>
      </c>
      <c r="BJ7" s="209">
        <f>IF(K7=0,"",IF(BI7=0,"",(BI7/K7)))</f>
        <v>0.1123595505618</v>
      </c>
      <c r="BK7" s="210">
        <v>1</v>
      </c>
      <c r="BL7" s="211">
        <f>IFERROR(BK7/BI7,"-")</f>
        <v>0.1</v>
      </c>
      <c r="BM7" s="212">
        <v>3000</v>
      </c>
      <c r="BN7" s="213">
        <f>IFERROR(BM7/BI7,"-")</f>
        <v>300</v>
      </c>
      <c r="BO7" s="214">
        <v>1</v>
      </c>
      <c r="BP7" s="214"/>
      <c r="BQ7" s="214"/>
      <c r="BR7" s="215">
        <v>3</v>
      </c>
      <c r="BS7" s="216">
        <f>IF(K7=0,"",IF(BR7=0,"",(BR7/K7)))</f>
        <v>0.033707865168539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3</v>
      </c>
      <c r="CK7" s="230">
        <v>76800</v>
      </c>
      <c r="CL7" s="230">
        <v>50000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375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100</v>
      </c>
      <c r="L10" s="252" t="str">
        <f>IFERROR(K10/J10,"-")</f>
        <v>-</v>
      </c>
      <c r="M10" s="253">
        <f>SUM(M6:M9)</f>
        <v>1</v>
      </c>
      <c r="N10" s="253">
        <f>SUM(N6:N9)</f>
        <v>32</v>
      </c>
      <c r="O10" s="252">
        <f>IFERROR(M10/K10,"-")</f>
        <v>0.01</v>
      </c>
      <c r="P10" s="254">
        <f>IFERROR(G10/K10,"-")</f>
        <v>0</v>
      </c>
      <c r="Q10" s="255">
        <f>SUM(Q6:Q9)</f>
        <v>5</v>
      </c>
      <c r="R10" s="252">
        <f>IFERROR(Q10/K10,"-")</f>
        <v>0.05</v>
      </c>
      <c r="S10" s="343">
        <f>SUM(S6:S9)</f>
        <v>99800</v>
      </c>
      <c r="T10" s="343">
        <f>IFERROR(S10/K10,"-")</f>
        <v>998</v>
      </c>
      <c r="U10" s="343">
        <f>IFERROR(S10/Q10,"-")</f>
        <v>19960</v>
      </c>
      <c r="V10" s="343">
        <f>S10-G10</f>
        <v>99800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