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<sst xmlns="http://schemas.openxmlformats.org/spreadsheetml/2006/main" uniqueCount="386">
  <si>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</si>
  <si>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</si>
  <si>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</si>
  <si>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</si>
  <si>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</si>
  <si>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</si>
  <si>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</si>
  <si>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</si>
  <si>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</si>
  <si>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</si>
  <si>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</si>
  <si>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</si>
  <si>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</si>
  <si>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</si>
  <si>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</si>
  <si>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</si>
  <si>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</si>
  <si>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</si>
  <si>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</si>
  <si>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</si>
  <si>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</si>
  <si>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</si>
  <si>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</si>
  <si>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</si>
  <si>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</si>
  <si>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</si>
  <si>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</si>
  <si>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</si>
  <si>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</si>
  <si>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</si>
  <si>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</si>
  <si>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</si>
  <si>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</si>
  <si>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</si>
  <si>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</si>
  <si>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</si>
  <si>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</si>
  <si>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</si>
  <si>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</si>
  <si>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</si>
  <si>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</si>
  <si>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</si>
  <si>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</si>
  <si>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</si>
  <si>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</si>
  <si>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</si>
  <si>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</si>
  <si>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</si>
  <si>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</si>
  <si>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</si>
  <si>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</si>
  <si>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</si>
  <si>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</si>
  <si>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</si>
  <si>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</si>
  <si>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</si>
  <si>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</si>
  <si>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</si>
  <si>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</si>
  <si>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</si>
  <si>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</si>
  <si>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</si>
  <si>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</si>
  <si>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</si>
  <si>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</si>
  <si>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sms_w123</t>
  </si>
  <si>
    <t>右女３</t>
  </si>
  <si>
    <t>彼女50だけど、すごいんです</t>
  </si>
  <si>
    <t>i34</t>
  </si>
  <si>
    <t>スポニチ関東</t>
  </si>
  <si>
    <t>4C終面全5段</t>
  </si>
  <si>
    <t>7月27日(土)</t>
  </si>
  <si>
    <t>sms_w124</t>
  </si>
  <si>
    <t>スポニチ関西</t>
  </si>
  <si>
    <t>sms_w125</t>
  </si>
  <si>
    <t>スポニチ西部</t>
  </si>
  <si>
    <t>7月28日(日)</t>
  </si>
  <si>
    <t>sms_w126</t>
  </si>
  <si>
    <t>スポニチ北海道</t>
  </si>
  <si>
    <t>smss1794</t>
  </si>
  <si>
    <t>(空電共通)</t>
  </si>
  <si>
    <t>空電</t>
  </si>
  <si>
    <t>空電(共通)</t>
  </si>
  <si>
    <t>sms_w127</t>
  </si>
  <si>
    <t>雑誌版</t>
  </si>
  <si>
    <t>サンスポ関東</t>
  </si>
  <si>
    <t>7月06日(土)</t>
  </si>
  <si>
    <t>smss1795</t>
  </si>
  <si>
    <t>sms_w128</t>
  </si>
  <si>
    <t>GOGO(i31)</t>
  </si>
  <si>
    <t>サンスポ関西</t>
  </si>
  <si>
    <t>全5段</t>
  </si>
  <si>
    <t>7月13日(土)</t>
  </si>
  <si>
    <t>smss1796</t>
  </si>
  <si>
    <t>sms_w129</t>
  </si>
  <si>
    <t>C版</t>
  </si>
  <si>
    <t>50代女性が恋愛リベンジ</t>
  </si>
  <si>
    <t>i38</t>
  </si>
  <si>
    <t>7月21日(日)</t>
  </si>
  <si>
    <t>smss1797</t>
  </si>
  <si>
    <t>sms_w130</t>
  </si>
  <si>
    <t>ニッカン関東</t>
  </si>
  <si>
    <t>7月07日(日)</t>
  </si>
  <si>
    <t>smss1798</t>
  </si>
  <si>
    <t>sms_w131</t>
  </si>
  <si>
    <t>①彼女50だけど、すごいんです</t>
  </si>
  <si>
    <t>半2段つかみ20段保証</t>
  </si>
  <si>
    <t>20段保証</t>
  </si>
  <si>
    <t>sms_w132</t>
  </si>
  <si>
    <t>②久々にすごく興奮した</t>
  </si>
  <si>
    <t>sms_w133</t>
  </si>
  <si>
    <t>③男はみんな若いコが好きではない</t>
  </si>
  <si>
    <t>sms_w134</t>
  </si>
  <si>
    <t>④５分で出会って</t>
  </si>
  <si>
    <t>smss1799</t>
  </si>
  <si>
    <t>sms_w135</t>
  </si>
  <si>
    <t>黒：右女３</t>
  </si>
  <si>
    <t>半2段つかみ10段保証</t>
  </si>
  <si>
    <t>1～10日</t>
  </si>
  <si>
    <t>sms_w136</t>
  </si>
  <si>
    <t>11～20日</t>
  </si>
  <si>
    <t>sms_w137</t>
  </si>
  <si>
    <t>21～31日</t>
  </si>
  <si>
    <t>smss1800</t>
  </si>
  <si>
    <t>sms_w138</t>
  </si>
  <si>
    <t>記事風版</t>
  </si>
  <si>
    <t>7月04日(木)</t>
  </si>
  <si>
    <t>smss1801</t>
  </si>
  <si>
    <t>sms_w139</t>
  </si>
  <si>
    <t>５分で出会って</t>
  </si>
  <si>
    <t>smss1802</t>
  </si>
  <si>
    <t>sms_w140</t>
  </si>
  <si>
    <t>smss1803</t>
  </si>
  <si>
    <t>sms_w141</t>
  </si>
  <si>
    <t>7月20日(土)</t>
  </si>
  <si>
    <t>smss1804</t>
  </si>
  <si>
    <t>sms_w142</t>
  </si>
  <si>
    <t>7月14日(日)</t>
  </si>
  <si>
    <t>smss1805</t>
  </si>
  <si>
    <t>sms_w143</t>
  </si>
  <si>
    <t>４コマ漫画版</t>
  </si>
  <si>
    <t>smss1806</t>
  </si>
  <si>
    <t>sms_w144</t>
  </si>
  <si>
    <t>男はみんな若いコが好きではない</t>
  </si>
  <si>
    <t>smss1807</t>
  </si>
  <si>
    <t>sms_w145</t>
  </si>
  <si>
    <t>スポーツ報知関東</t>
  </si>
  <si>
    <t>終面全5段</t>
  </si>
  <si>
    <t>smss1808</t>
  </si>
  <si>
    <t>sms_w146</t>
  </si>
  <si>
    <t>smss1809</t>
  </si>
  <si>
    <t>sms_w147</t>
  </si>
  <si>
    <t>デイリースポーツ関西</t>
  </si>
  <si>
    <t>smss1810</t>
  </si>
  <si>
    <t>sms_w148</t>
  </si>
  <si>
    <t>7月26日(金)</t>
  </si>
  <si>
    <t>smss1811</t>
  </si>
  <si>
    <t>sms_w149</t>
  </si>
  <si>
    <t>smss1812</t>
  </si>
  <si>
    <t>sms_w150</t>
  </si>
  <si>
    <t>ニッカン関東 平日</t>
  </si>
  <si>
    <t>7月02日(火)</t>
  </si>
  <si>
    <t>smss1813</t>
  </si>
  <si>
    <t>sms_w151</t>
  </si>
  <si>
    <t>ニッカン関東 休刊日</t>
  </si>
  <si>
    <t>7月16日(火)</t>
  </si>
  <si>
    <t>smss1814</t>
  </si>
  <si>
    <t>sms_w152</t>
  </si>
  <si>
    <t>ニッカン関西</t>
  </si>
  <si>
    <t>smss1815</t>
  </si>
  <si>
    <t>sms_w153</t>
  </si>
  <si>
    <t>smss1816</t>
  </si>
  <si>
    <t>sms_w154</t>
  </si>
  <si>
    <t>九スポ</t>
  </si>
  <si>
    <t>smss1817</t>
  </si>
  <si>
    <t>sms_w155</t>
  </si>
  <si>
    <t>smss1818</t>
  </si>
  <si>
    <t>sms_w156</t>
  </si>
  <si>
    <t>スポーツ報知関東 1回目</t>
  </si>
  <si>
    <t>4C終面雑報</t>
  </si>
  <si>
    <t>7月01日(月)</t>
  </si>
  <si>
    <t>smss1819</t>
  </si>
  <si>
    <t>sms_w157</t>
  </si>
  <si>
    <t>スポーツ報知関東 2回目</t>
  </si>
  <si>
    <t>smss1820</t>
  </si>
  <si>
    <t>sms_w158</t>
  </si>
  <si>
    <t>4C全面</t>
  </si>
  <si>
    <t>smss1821</t>
  </si>
  <si>
    <t>sms_w159</t>
  </si>
  <si>
    <t>スポーツ報知関西</t>
  </si>
  <si>
    <t>smss1822</t>
  </si>
  <si>
    <t>sms_w160</t>
  </si>
  <si>
    <t>黒：記事版</t>
  </si>
  <si>
    <t>東スポ 8回セット</t>
  </si>
  <si>
    <t>半2段金土</t>
  </si>
  <si>
    <t>7/1～</t>
  </si>
  <si>
    <t>sms_w161</t>
  </si>
  <si>
    <t>黒：逆説版</t>
  </si>
  <si>
    <t>sms_w162</t>
  </si>
  <si>
    <t>黒：記事版2</t>
  </si>
  <si>
    <t>smss1823</t>
  </si>
  <si>
    <t>sms_w163</t>
  </si>
  <si>
    <t>記事枠</t>
  </si>
  <si>
    <t>smss1824</t>
  </si>
  <si>
    <t>新聞 TOTAL</t>
  </si>
  <si>
    <t>●雑誌 広告</t>
  </si>
  <si>
    <t>smss1739</t>
  </si>
  <si>
    <t>いろいろ</t>
  </si>
  <si>
    <t>企画枠たかし漫画２赤</t>
  </si>
  <si>
    <t>実話カタログ企画</t>
  </si>
  <si>
    <t>企画枠</t>
  </si>
  <si>
    <t>smss1740</t>
  </si>
  <si>
    <t>企画枠ラーメン信夫</t>
  </si>
  <si>
    <t>ガイドワークス編集企画枠</t>
  </si>
  <si>
    <t>sms_a882</t>
  </si>
  <si>
    <t>コアマガジン</t>
  </si>
  <si>
    <t>5P風俗(森下さん)</t>
  </si>
  <si>
    <t>実話BUNKA超タブー</t>
  </si>
  <si>
    <t>1C5P</t>
  </si>
  <si>
    <t>smss1782</t>
  </si>
  <si>
    <t>sms_a883</t>
  </si>
  <si>
    <t>大洋図書</t>
  </si>
  <si>
    <t>2Pスポーツ新聞_v02_アイ(下着)桃瀬さん</t>
  </si>
  <si>
    <t>昭和の謎99</t>
  </si>
  <si>
    <t>1C2P</t>
  </si>
  <si>
    <t>7月08日(月)</t>
  </si>
  <si>
    <t>smss1783</t>
  </si>
  <si>
    <t>sms_a884</t>
  </si>
  <si>
    <t>2P中心でか文字</t>
  </si>
  <si>
    <t>実話ナックルズGOLD</t>
  </si>
  <si>
    <t>7月09日(火)</t>
  </si>
  <si>
    <t>smss1784</t>
  </si>
  <si>
    <t>sms_a885</t>
  </si>
  <si>
    <t>実話BUNKAタブー</t>
  </si>
  <si>
    <t>smss1785</t>
  </si>
  <si>
    <t>sms_a886</t>
  </si>
  <si>
    <t>2P_対談風原稿_アイ</t>
  </si>
  <si>
    <t>臨増ナックルズDX</t>
  </si>
  <si>
    <t>smss1786</t>
  </si>
  <si>
    <t>sms_a887</t>
  </si>
  <si>
    <t>まんが令和で業界 最初の悪特盛</t>
  </si>
  <si>
    <t>smss1787</t>
  </si>
  <si>
    <t>sms_a888</t>
  </si>
  <si>
    <t>封印発禁TV SP</t>
  </si>
  <si>
    <t>4C2P</t>
  </si>
  <si>
    <t>7月29日(月)</t>
  </si>
  <si>
    <t>smss1788</t>
  </si>
  <si>
    <t>sms_a889</t>
  </si>
  <si>
    <t>マイウェイ出版</t>
  </si>
  <si>
    <t>熟女封印 禁断のお宝映像ご開帳スペシャル</t>
  </si>
  <si>
    <t>smss1789</t>
  </si>
  <si>
    <t>sms_a890</t>
  </si>
  <si>
    <t>まんが日本の殺人鬼たち</t>
  </si>
  <si>
    <t>smss1790</t>
  </si>
  <si>
    <t>sms_a891</t>
  </si>
  <si>
    <t>劇画ロマンス</t>
  </si>
  <si>
    <t>smss1791</t>
  </si>
  <si>
    <t>sms_a892</t>
  </si>
  <si>
    <t>楽楽出版</t>
  </si>
  <si>
    <t>EXCITING MAX!DELUXE 特別総集編2019夏</t>
  </si>
  <si>
    <t>7月31日(水)</t>
  </si>
  <si>
    <t>smss1792</t>
  </si>
  <si>
    <t>sms_a893</t>
  </si>
  <si>
    <t>ダイアプレス</t>
  </si>
  <si>
    <t>1P記事_求む！中高年男性版_アイ</t>
  </si>
  <si>
    <t>浪漫デラックス</t>
  </si>
  <si>
    <t>表4　4C1P</t>
  </si>
  <si>
    <t>smss1793</t>
  </si>
  <si>
    <t>雑誌 TOTAL</t>
  </si>
  <si>
    <t>●DVD 広告</t>
  </si>
  <si>
    <t>sms_a865</t>
  </si>
  <si>
    <t>一水社</t>
  </si>
  <si>
    <t>DVD漫画まさお</t>
  </si>
  <si>
    <t>mv20i</t>
  </si>
  <si>
    <t>実録最新しろうと美人妻地下DVD270分GOLD</t>
  </si>
  <si>
    <t>DVD袋表4C</t>
  </si>
  <si>
    <t>smss1729</t>
  </si>
  <si>
    <t>sms_a866</t>
  </si>
  <si>
    <t>三和出版</t>
  </si>
  <si>
    <t>DVD4コマ</t>
  </si>
  <si>
    <t>A5判、日版PB、680円、4c32P、7万部</t>
  </si>
  <si>
    <t>エロガチャ×300分</t>
  </si>
  <si>
    <t>DVD対向4C1P</t>
  </si>
  <si>
    <t>smss1730</t>
  </si>
  <si>
    <t>sms_a867</t>
  </si>
  <si>
    <t>A4判、日版PB、780円、4c68P</t>
  </si>
  <si>
    <t>高嶺の女the FINAL</t>
  </si>
  <si>
    <t>7月05日(金)</t>
  </si>
  <si>
    <t>smss1731</t>
  </si>
  <si>
    <t>sms_a875</t>
  </si>
  <si>
    <t>A5判、CVSセブン以外、540円</t>
  </si>
  <si>
    <t>しろうと美人妻中出し新作裏DVD270分</t>
  </si>
  <si>
    <t>smss1741</t>
  </si>
  <si>
    <t>sms_a876</t>
  </si>
  <si>
    <t>インフォメディア</t>
  </si>
  <si>
    <t>A4判、書店売、1250円、4c32P</t>
  </si>
  <si>
    <t>極上盗撮！（秘）DVDのぞき部屋</t>
  </si>
  <si>
    <t>DVD袋表1C+コンテンツ枠</t>
  </si>
  <si>
    <t>smss1735</t>
  </si>
  <si>
    <t>sms_a868</t>
  </si>
  <si>
    <t>若生出版</t>
  </si>
  <si>
    <t>A4判、990円、4c64P</t>
  </si>
  <si>
    <t>絶対美人secret</t>
  </si>
  <si>
    <t>DVD袋表4C+コンテンツ枠</t>
  </si>
  <si>
    <t>7月11日(木)</t>
  </si>
  <si>
    <t>smss1732</t>
  </si>
  <si>
    <t>sms_a869</t>
  </si>
  <si>
    <t>ぶんか社</t>
  </si>
  <si>
    <t>EXCITING MAX!SPECIAL</t>
  </si>
  <si>
    <t>DVD袋裏1C+コンテンツ枠 　</t>
  </si>
  <si>
    <t>smss1733</t>
  </si>
  <si>
    <t>sms_a870</t>
  </si>
  <si>
    <t>A5判、日版PB、650円、4c32P、7万部</t>
  </si>
  <si>
    <t>オール長尺ベスト版 真夏の熟女祭スペシャル!</t>
  </si>
  <si>
    <t>sms_a871</t>
  </si>
  <si>
    <t>A4判、840円、4c48P、7万部</t>
  </si>
  <si>
    <t>俺たちのエロ本!全部のせスペシャル!</t>
  </si>
  <si>
    <t>smss1734</t>
  </si>
  <si>
    <t>共通</t>
  </si>
  <si>
    <t>sms_a877</t>
  </si>
  <si>
    <t>B5判、700円、4c68P</t>
  </si>
  <si>
    <t>五十路マダムの異常な性欲</t>
  </si>
  <si>
    <t>smss1777</t>
  </si>
  <si>
    <t>sms_a872</t>
  </si>
  <si>
    <t>素人娘 秘蔵映像集</t>
  </si>
  <si>
    <t>smss1736</t>
  </si>
  <si>
    <t>sms_a878</t>
  </si>
  <si>
    <t>メディアックス</t>
  </si>
  <si>
    <t>A4判、書店売、1998円、4c32P</t>
  </si>
  <si>
    <t>しろうと美人妻中出し地下DVD18時間熱い穴で締めつける</t>
  </si>
  <si>
    <t>DVD貼付け面4C1/2P</t>
  </si>
  <si>
    <t>7月18日(木)</t>
  </si>
  <si>
    <t>smss1778</t>
  </si>
  <si>
    <t>sms_a873</t>
  </si>
  <si>
    <t>極上人妻DX</t>
  </si>
  <si>
    <t>7月19日(金)</t>
  </si>
  <si>
    <t>smss1737</t>
  </si>
  <si>
    <t>sms_a874</t>
  </si>
  <si>
    <t>MAZI!</t>
  </si>
  <si>
    <t>DVD袋裏4C+コンテンツ枠</t>
  </si>
  <si>
    <t>smss1738</t>
  </si>
  <si>
    <t>sms_a879</t>
  </si>
  <si>
    <t>至高の純潔制服娘</t>
  </si>
  <si>
    <t>smss1779</t>
  </si>
  <si>
    <t>sms_a880</t>
  </si>
  <si>
    <t>しろうと美人妻地下DVD270分BLACK</t>
  </si>
  <si>
    <t>smss1780</t>
  </si>
  <si>
    <t>sms_a881</t>
  </si>
  <si>
    <t>36時間地下DVDしろうと美人妻中出し</t>
  </si>
  <si>
    <t>7月22日(月)</t>
  </si>
  <si>
    <t>smss1781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</si>
  <si>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</si>
  <si>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</si>
  <si>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</si>
  <si>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</si>
  <si>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</si>
  <si>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</si>
  <si>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</si>
  <si>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</si>
  <si>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</si>
  <si>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7/1～7/31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</si>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</sst>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72</v>
      </c>
      <c r="D6" s="330">
        <v>7506000</v>
      </c>
      <c r="E6" s="79">
        <v>0</v>
      </c>
      <c r="F6" s="79">
        <v>0</v>
      </c>
      <c r="G6" s="79">
        <v>3280</v>
      </c>
      <c r="H6" s="89">
        <v>359</v>
      </c>
      <c r="I6" s="90">
        <v>3</v>
      </c>
      <c r="J6" s="143">
        <f>H6+I6</f>
        <v>362</v>
      </c>
      <c r="K6" s="80">
        <f>IFERROR(J6/G6,"-")</f>
        <v>0.11036585365854</v>
      </c>
      <c r="L6" s="79">
        <v>26</v>
      </c>
      <c r="M6" s="79">
        <v>88</v>
      </c>
      <c r="N6" s="80">
        <f>IFERROR(L6/J6,"-")</f>
        <v>0.071823204419889</v>
      </c>
      <c r="O6" s="81">
        <f>IFERROR(D6/J6,"-")</f>
        <v>20734.806629834</v>
      </c>
      <c r="P6" s="82">
        <v>88</v>
      </c>
      <c r="Q6" s="80">
        <f>IFERROR(P6/J6,"-")</f>
        <v>0.24309392265193</v>
      </c>
      <c r="R6" s="335">
        <v>7016000</v>
      </c>
      <c r="S6" s="336">
        <f>IFERROR(R6/J6,"-")</f>
        <v>19381.215469613</v>
      </c>
      <c r="T6" s="336">
        <f>IFERROR(R6/P6,"-")</f>
        <v>79727.272727273</v>
      </c>
      <c r="U6" s="330">
        <f>IFERROR(R6-D6,"-")</f>
        <v>-490000</v>
      </c>
      <c r="V6" s="83">
        <f>R6/D6</f>
        <v>0.93471889155342</v>
      </c>
      <c r="W6" s="77"/>
      <c r="X6" s="142"/>
    </row>
    <row r="7" spans="1:24">
      <c r="A7" s="78"/>
      <c r="B7" s="84" t="s">
        <v>24</v>
      </c>
      <c r="C7" s="84">
        <v>26</v>
      </c>
      <c r="D7" s="330">
        <v>1008000</v>
      </c>
      <c r="E7" s="79">
        <v>0</v>
      </c>
      <c r="F7" s="79">
        <v>0</v>
      </c>
      <c r="G7" s="79">
        <v>538</v>
      </c>
      <c r="H7" s="89">
        <v>140</v>
      </c>
      <c r="I7" s="90">
        <v>2</v>
      </c>
      <c r="J7" s="143">
        <f>H7+I7</f>
        <v>142</v>
      </c>
      <c r="K7" s="80">
        <f>IFERROR(J7/G7,"-")</f>
        <v>0.2639405204461</v>
      </c>
      <c r="L7" s="79">
        <v>18</v>
      </c>
      <c r="M7" s="79">
        <v>33</v>
      </c>
      <c r="N7" s="80">
        <f>IFERROR(L7/J7,"-")</f>
        <v>0.12676056338028</v>
      </c>
      <c r="O7" s="81">
        <f>IFERROR(D7/J7,"-")</f>
        <v>7098.5915492958</v>
      </c>
      <c r="P7" s="82">
        <v>32</v>
      </c>
      <c r="Q7" s="80">
        <f>IFERROR(P7/J7,"-")</f>
        <v>0.22535211267606</v>
      </c>
      <c r="R7" s="335">
        <v>1607103</v>
      </c>
      <c r="S7" s="336">
        <f>IFERROR(R7/J7,"-")</f>
        <v>11317.626760563</v>
      </c>
      <c r="T7" s="336">
        <f>IFERROR(R7/P7,"-")</f>
        <v>50221.96875</v>
      </c>
      <c r="U7" s="330">
        <f>IFERROR(R7-D7,"-")</f>
        <v>599103</v>
      </c>
      <c r="V7" s="83">
        <f>R7/D7</f>
        <v>1.5943482142857</v>
      </c>
      <c r="W7" s="77"/>
      <c r="X7" s="142"/>
    </row>
    <row r="8" spans="1:24">
      <c r="A8" s="78"/>
      <c r="B8" s="84" t="s">
        <v>25</v>
      </c>
      <c r="C8" s="84">
        <v>33</v>
      </c>
      <c r="D8" s="330">
        <v>1878000</v>
      </c>
      <c r="E8" s="79">
        <v>0</v>
      </c>
      <c r="F8" s="79">
        <v>0</v>
      </c>
      <c r="G8" s="79">
        <v>4697</v>
      </c>
      <c r="H8" s="89">
        <v>1588</v>
      </c>
      <c r="I8" s="90">
        <v>33</v>
      </c>
      <c r="J8" s="143">
        <f>H8+I8</f>
        <v>1621</v>
      </c>
      <c r="K8" s="80">
        <f>IFERROR(J8/G8,"-")</f>
        <v>0.34511390249095</v>
      </c>
      <c r="L8" s="79">
        <v>54</v>
      </c>
      <c r="M8" s="79">
        <v>344</v>
      </c>
      <c r="N8" s="80">
        <f>IFERROR(L8/J8,"-")</f>
        <v>0.033312769895126</v>
      </c>
      <c r="O8" s="81">
        <f>IFERROR(D8/J8,"-")</f>
        <v>1158.544108575</v>
      </c>
      <c r="P8" s="82">
        <v>92</v>
      </c>
      <c r="Q8" s="80">
        <f>IFERROR(P8/J8,"-")</f>
        <v>0.056755089450956</v>
      </c>
      <c r="R8" s="335">
        <v>9010000</v>
      </c>
      <c r="S8" s="336">
        <f>IFERROR(R8/J8,"-")</f>
        <v>5558.2973473165</v>
      </c>
      <c r="T8" s="336">
        <f>IFERROR(R8/P8,"-")</f>
        <v>97934.782608696</v>
      </c>
      <c r="U8" s="330">
        <f>IFERROR(R8-D8,"-")</f>
        <v>7132000</v>
      </c>
      <c r="V8" s="83">
        <f>R8/D8</f>
        <v>4.7976570820021</v>
      </c>
      <c r="W8" s="77"/>
      <c r="X8" s="142"/>
    </row>
    <row r="9" spans="1:24">
      <c r="A9" s="78"/>
      <c r="B9" s="84" t="s">
        <v>26</v>
      </c>
      <c r="C9" s="84">
        <v>4</v>
      </c>
      <c r="D9" s="330">
        <v>55400</v>
      </c>
      <c r="E9" s="79">
        <v>0</v>
      </c>
      <c r="F9" s="79">
        <v>0</v>
      </c>
      <c r="G9" s="79">
        <v>689</v>
      </c>
      <c r="H9" s="89">
        <v>28</v>
      </c>
      <c r="I9" s="90">
        <v>3</v>
      </c>
      <c r="J9" s="143">
        <f>H9+I9</f>
        <v>31</v>
      </c>
      <c r="K9" s="80">
        <f>IFERROR(J9/G9,"-")</f>
        <v>0.044992743105951</v>
      </c>
      <c r="L9" s="79">
        <v>3</v>
      </c>
      <c r="M9" s="79">
        <v>10</v>
      </c>
      <c r="N9" s="80">
        <f>IFERROR(L9/J9,"-")</f>
        <v>0.096774193548387</v>
      </c>
      <c r="O9" s="81">
        <f>IFERROR(D9/J9,"-")</f>
        <v>1787.0967741935</v>
      </c>
      <c r="P9" s="82">
        <v>7</v>
      </c>
      <c r="Q9" s="80">
        <f>IFERROR(P9/J9,"-")</f>
        <v>0.2258064516129</v>
      </c>
      <c r="R9" s="335">
        <v>188000</v>
      </c>
      <c r="S9" s="336">
        <f>IFERROR(R9/J9,"-")</f>
        <v>6064.5161290323</v>
      </c>
      <c r="T9" s="336">
        <f>IFERROR(R9/P9,"-")</f>
        <v>26857.142857143</v>
      </c>
      <c r="U9" s="330">
        <f>IFERROR(R9-D9,"-")</f>
        <v>132600</v>
      </c>
      <c r="V9" s="83">
        <f>R9/D9</f>
        <v>3.3935018050542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834151</v>
      </c>
      <c r="H10" s="89">
        <v>2888</v>
      </c>
      <c r="I10" s="90">
        <v>104</v>
      </c>
      <c r="J10" s="143">
        <f>H10+I10</f>
        <v>2992</v>
      </c>
      <c r="K10" s="80">
        <f>IFERROR(J10/G10,"-")</f>
        <v>0.0035868805528016</v>
      </c>
      <c r="L10" s="79">
        <v>99</v>
      </c>
      <c r="M10" s="79">
        <v>1194</v>
      </c>
      <c r="N10" s="80">
        <f>IFERROR(L10/J10,"-")</f>
        <v>0.033088235294118</v>
      </c>
      <c r="O10" s="81">
        <f>IFERROR(D10/J10,"-")</f>
        <v>0</v>
      </c>
      <c r="P10" s="82">
        <v>400</v>
      </c>
      <c r="Q10" s="80">
        <f>IFERROR(P10/J10,"-")</f>
        <v>0.13368983957219</v>
      </c>
      <c r="R10" s="335">
        <v>23753000</v>
      </c>
      <c r="S10" s="336">
        <f>IFERROR(R10/J10,"-")</f>
        <v>7938.8368983957</v>
      </c>
      <c r="T10" s="336">
        <f>IFERROR(R10/P10,"-")</f>
        <v>59382.5</v>
      </c>
      <c r="U10" s="330">
        <f>IFERROR(R10-D10,"-")</f>
        <v>23753000</v>
      </c>
      <c r="V10" s="83" t="str">
        <f>R10/D10</f>
        <v>0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63</v>
      </c>
      <c r="I11" s="90">
        <v>10</v>
      </c>
      <c r="J11" s="143">
        <f>H11+I11</f>
        <v>73</v>
      </c>
      <c r="K11" s="80" t="str">
        <f>IFERROR(J11/G11,"-")</f>
        <v>-</v>
      </c>
      <c r="L11" s="79">
        <v>1</v>
      </c>
      <c r="M11" s="79">
        <v>22</v>
      </c>
      <c r="N11" s="80">
        <f>IFERROR(L11/J11,"-")</f>
        <v>0.013698630136986</v>
      </c>
      <c r="O11" s="81">
        <f>IFERROR(D11/J11,"-")</f>
        <v>0</v>
      </c>
      <c r="P11" s="82">
        <v>9</v>
      </c>
      <c r="Q11" s="80">
        <f>IFERROR(P11/J11,"-")</f>
        <v>0.12328767123288</v>
      </c>
      <c r="R11" s="335">
        <v>140000</v>
      </c>
      <c r="S11" s="336">
        <f>IFERROR(R11/J11,"-")</f>
        <v>1917.8082191781</v>
      </c>
      <c r="T11" s="336">
        <f>IFERROR(R11/P11,"-")</f>
        <v>15555.555555556</v>
      </c>
      <c r="U11" s="330">
        <f>IFERROR(R11-D11,"-")</f>
        <v>140000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10447400</v>
      </c>
      <c r="E14" s="41">
        <f>SUM(E6:E12)</f>
        <v>0</v>
      </c>
      <c r="F14" s="41">
        <f>SUM(F6:F12)</f>
        <v>0</v>
      </c>
      <c r="G14" s="41">
        <f>SUM(G6:G12)</f>
        <v>843355</v>
      </c>
      <c r="H14" s="41">
        <f>SUM(H6:H12)</f>
        <v>5066</v>
      </c>
      <c r="I14" s="41">
        <f>SUM(I6:I12)</f>
        <v>155</v>
      </c>
      <c r="J14" s="41">
        <f>SUM(J6:J12)</f>
        <v>5221</v>
      </c>
      <c r="K14" s="42">
        <f>IFERROR(J14/G14,"-")</f>
        <v>0.0061907500400187</v>
      </c>
      <c r="L14" s="76">
        <f>SUM(L6:L12)</f>
        <v>201</v>
      </c>
      <c r="M14" s="76">
        <f>SUM(M6:M12)</f>
        <v>1691</v>
      </c>
      <c r="N14" s="42">
        <f>IFERROR(L14/J14,"-")</f>
        <v>0.038498371959395</v>
      </c>
      <c r="O14" s="43">
        <f>IFERROR(D14/J14,"-")</f>
        <v>2001.0342846198</v>
      </c>
      <c r="P14" s="44">
        <f>SUM(P6:P12)</f>
        <v>628</v>
      </c>
      <c r="Q14" s="42">
        <f>IFERROR(P14/J14,"-")</f>
        <v>0.1202834705995</v>
      </c>
      <c r="R14" s="333">
        <f>SUM(R6:R12)</f>
        <v>41714103</v>
      </c>
      <c r="S14" s="333">
        <f>IFERROR(R14/J14,"-")</f>
        <v>7989.6768818234</v>
      </c>
      <c r="T14" s="333">
        <f>IFERROR(P14/P14,"-")</f>
        <v>1</v>
      </c>
      <c r="U14" s="333">
        <f>SUM(U6:U12)</f>
        <v>31266703</v>
      </c>
      <c r="V14" s="45">
        <f>IFERROR(R14/D14,"-")</f>
        <v>3.9927736087448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0.92619047619048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840000</v>
      </c>
      <c r="K6" s="79">
        <v>0</v>
      </c>
      <c r="L6" s="79">
        <v>0</v>
      </c>
      <c r="M6" s="79">
        <v>92</v>
      </c>
      <c r="N6" s="89">
        <v>11</v>
      </c>
      <c r="O6" s="90">
        <v>0</v>
      </c>
      <c r="P6" s="91">
        <f>N6+O6</f>
        <v>11</v>
      </c>
      <c r="Q6" s="80">
        <f>IFERROR(P6/M6,"-")</f>
        <v>0.1195652173913</v>
      </c>
      <c r="R6" s="79">
        <v>0</v>
      </c>
      <c r="S6" s="79">
        <v>4</v>
      </c>
      <c r="T6" s="80">
        <f>IFERROR(R6/(P6),"-")</f>
        <v>0</v>
      </c>
      <c r="U6" s="336">
        <f>IFERROR(J6/SUM(N6:O10),"-")</f>
        <v>19534.88372093</v>
      </c>
      <c r="V6" s="82">
        <v>2</v>
      </c>
      <c r="W6" s="80">
        <f>IF(P6=0,"-",V6/P6)</f>
        <v>0.18181818181818</v>
      </c>
      <c r="X6" s="335">
        <v>11000</v>
      </c>
      <c r="Y6" s="336">
        <f>IFERROR(X6/P6,"-")</f>
        <v>1000</v>
      </c>
      <c r="Z6" s="336">
        <f>IFERROR(X6/V6,"-")</f>
        <v>5500</v>
      </c>
      <c r="AA6" s="330">
        <f>SUM(X6:X10)-SUM(J6:J10)</f>
        <v>-62000</v>
      </c>
      <c r="AB6" s="83">
        <f>SUM(X6:X10)/SUM(J6:J10)</f>
        <v>0.92619047619048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0.27272727272727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0.18181818181818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0.36363636363636</v>
      </c>
      <c r="BG6" s="110">
        <v>1</v>
      </c>
      <c r="BH6" s="112">
        <f>IFERROR(BG6/BE6,"-")</f>
        <v>0.25</v>
      </c>
      <c r="BI6" s="113">
        <v>6000</v>
      </c>
      <c r="BJ6" s="114">
        <f>IFERROR(BI6/BE6,"-")</f>
        <v>1500</v>
      </c>
      <c r="BK6" s="115"/>
      <c r="BL6" s="115">
        <v>1</v>
      </c>
      <c r="BM6" s="115"/>
      <c r="BN6" s="117">
        <v>2</v>
      </c>
      <c r="BO6" s="118">
        <f>IF(P6=0,"",IF(BN6=0,"",(BN6/P6)))</f>
        <v>0.18181818181818</v>
      </c>
      <c r="BP6" s="119">
        <v>1</v>
      </c>
      <c r="BQ6" s="120">
        <f>IFERROR(BP6/BN6,"-")</f>
        <v>0.5</v>
      </c>
      <c r="BR6" s="121">
        <v>5000</v>
      </c>
      <c r="BS6" s="122">
        <f>IFERROR(BR6/BN6,"-")</f>
        <v>2500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11000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57</v>
      </c>
      <c r="N7" s="89">
        <v>7</v>
      </c>
      <c r="O7" s="90">
        <v>0</v>
      </c>
      <c r="P7" s="91">
        <f>N7+O7</f>
        <v>7</v>
      </c>
      <c r="Q7" s="80">
        <f>IFERROR(P7/M7,"-")</f>
        <v>0.12280701754386</v>
      </c>
      <c r="R7" s="79">
        <v>0</v>
      </c>
      <c r="S7" s="79">
        <v>1</v>
      </c>
      <c r="T7" s="80">
        <f>IFERROR(R7/(P7),"-")</f>
        <v>0</v>
      </c>
      <c r="U7" s="336"/>
      <c r="V7" s="82">
        <v>1</v>
      </c>
      <c r="W7" s="80">
        <f>IF(P7=0,"-",V7/P7)</f>
        <v>0.14285714285714</v>
      </c>
      <c r="X7" s="335">
        <v>3000</v>
      </c>
      <c r="Y7" s="336">
        <f>IFERROR(X7/P7,"-")</f>
        <v>428.57142857143</v>
      </c>
      <c r="Z7" s="336">
        <f>IFERROR(X7/V7,"-")</f>
        <v>3000</v>
      </c>
      <c r="AA7" s="330"/>
      <c r="AB7" s="83"/>
      <c r="AC7" s="77"/>
      <c r="AD7" s="92">
        <v>1</v>
      </c>
      <c r="AE7" s="93">
        <f>IF(P7=0,"",IF(AD7=0,"",(AD7/P7)))</f>
        <v>0.14285714285714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>
        <v>1</v>
      </c>
      <c r="BH7" s="112">
        <f>IFERROR(BG7/BE7,"-")</f>
        <v>1</v>
      </c>
      <c r="BI7" s="113">
        <v>3000</v>
      </c>
      <c r="BJ7" s="114">
        <f>IFERROR(BI7/BE7,"-")</f>
        <v>3000</v>
      </c>
      <c r="BK7" s="115">
        <v>1</v>
      </c>
      <c r="BL7" s="115"/>
      <c r="BM7" s="115"/>
      <c r="BN7" s="117">
        <v>4</v>
      </c>
      <c r="BO7" s="118">
        <f>IF(P7=0,"",IF(BN7=0,"",(BN7/P7)))</f>
        <v>0.57142857142857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0.14285714285714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9" t="s">
        <v>76</v>
      </c>
      <c r="J8" s="330"/>
      <c r="K8" s="79">
        <v>0</v>
      </c>
      <c r="L8" s="79">
        <v>0</v>
      </c>
      <c r="M8" s="79">
        <v>40</v>
      </c>
      <c r="N8" s="89">
        <v>3</v>
      </c>
      <c r="O8" s="90">
        <v>0</v>
      </c>
      <c r="P8" s="91">
        <f>N8+O8</f>
        <v>3</v>
      </c>
      <c r="Q8" s="80">
        <f>IFERROR(P8/M8,"-")</f>
        <v>0.075</v>
      </c>
      <c r="R8" s="79">
        <v>2</v>
      </c>
      <c r="S8" s="79">
        <v>1</v>
      </c>
      <c r="T8" s="80">
        <f>IFERROR(R8/(P8),"-")</f>
        <v>0.66666666666667</v>
      </c>
      <c r="U8" s="336"/>
      <c r="V8" s="82">
        <v>2</v>
      </c>
      <c r="W8" s="80">
        <f>IF(P8=0,"-",V8/P8)</f>
        <v>0.66666666666667</v>
      </c>
      <c r="X8" s="335">
        <v>52000</v>
      </c>
      <c r="Y8" s="336">
        <f>IFERROR(X8/P8,"-")</f>
        <v>17333.333333333</v>
      </c>
      <c r="Z8" s="336">
        <f>IFERROR(X8/V8,"-")</f>
        <v>26000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0.33333333333333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>
        <v>2</v>
      </c>
      <c r="BQ8" s="120">
        <f>IFERROR(BP8/BN8,"-")</f>
        <v>1</v>
      </c>
      <c r="BR8" s="121">
        <v>52000</v>
      </c>
      <c r="BS8" s="122">
        <f>IFERROR(BR8/BN8,"-")</f>
        <v>26000</v>
      </c>
      <c r="BT8" s="123"/>
      <c r="BU8" s="123"/>
      <c r="BV8" s="123">
        <v>2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52000</v>
      </c>
      <c r="CQ8" s="139">
        <v>43000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 t="s">
        <v>66</v>
      </c>
      <c r="E9" s="347" t="s">
        <v>67</v>
      </c>
      <c r="F9" s="347" t="s">
        <v>68</v>
      </c>
      <c r="G9" s="88" t="s">
        <v>78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29</v>
      </c>
      <c r="N9" s="89">
        <v>2</v>
      </c>
      <c r="O9" s="90">
        <v>0</v>
      </c>
      <c r="P9" s="91">
        <f>N9+O9</f>
        <v>2</v>
      </c>
      <c r="Q9" s="80">
        <f>IFERROR(P9/M9,"-")</f>
        <v>0.068965517241379</v>
      </c>
      <c r="R9" s="79">
        <v>0</v>
      </c>
      <c r="S9" s="79">
        <v>0</v>
      </c>
      <c r="T9" s="80">
        <f>IFERROR(R9/(P9),"-")</f>
        <v>0</v>
      </c>
      <c r="U9" s="336"/>
      <c r="V9" s="82">
        <v>1</v>
      </c>
      <c r="W9" s="80">
        <f>IF(P9=0,"-",V9/P9)</f>
        <v>0.5</v>
      </c>
      <c r="X9" s="335">
        <v>46000</v>
      </c>
      <c r="Y9" s="336">
        <f>IFERROR(X9/P9,"-")</f>
        <v>23000</v>
      </c>
      <c r="Z9" s="336">
        <f>IFERROR(X9/V9,"-")</f>
        <v>46000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>
        <v>1</v>
      </c>
      <c r="BZ9" s="127">
        <f>IFERROR(BY9/BW9,"-")</f>
        <v>1</v>
      </c>
      <c r="CA9" s="128">
        <v>46000</v>
      </c>
      <c r="CB9" s="129">
        <f>IFERROR(CA9/BW9,"-")</f>
        <v>46000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46000</v>
      </c>
      <c r="CQ9" s="139">
        <v>46000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79</v>
      </c>
      <c r="C10" s="347"/>
      <c r="D10" s="347" t="s">
        <v>80</v>
      </c>
      <c r="E10" s="347" t="s">
        <v>80</v>
      </c>
      <c r="F10" s="347" t="s">
        <v>81</v>
      </c>
      <c r="G10" s="88" t="s">
        <v>82</v>
      </c>
      <c r="H10" s="88"/>
      <c r="I10" s="88"/>
      <c r="J10" s="330"/>
      <c r="K10" s="79">
        <v>0</v>
      </c>
      <c r="L10" s="79">
        <v>0</v>
      </c>
      <c r="M10" s="79">
        <v>48</v>
      </c>
      <c r="N10" s="89">
        <v>20</v>
      </c>
      <c r="O10" s="90">
        <v>0</v>
      </c>
      <c r="P10" s="91">
        <f>N10+O10</f>
        <v>20</v>
      </c>
      <c r="Q10" s="80">
        <f>IFERROR(P10/M10,"-")</f>
        <v>0.41666666666667</v>
      </c>
      <c r="R10" s="79">
        <v>1</v>
      </c>
      <c r="S10" s="79">
        <v>5</v>
      </c>
      <c r="T10" s="80">
        <f>IFERROR(R10/(P10),"-")</f>
        <v>0.05</v>
      </c>
      <c r="U10" s="336"/>
      <c r="V10" s="82">
        <v>4</v>
      </c>
      <c r="W10" s="80">
        <f>IF(P10=0,"-",V10/P10)</f>
        <v>0.2</v>
      </c>
      <c r="X10" s="335">
        <v>666000</v>
      </c>
      <c r="Y10" s="336">
        <f>IFERROR(X10/P10,"-")</f>
        <v>33300</v>
      </c>
      <c r="Z10" s="336">
        <f>IFERROR(X10/V10,"-")</f>
        <v>166500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0.05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9</v>
      </c>
      <c r="BO10" s="118">
        <f>IF(P10=0,"",IF(BN10=0,"",(BN10/P10)))</f>
        <v>0.45</v>
      </c>
      <c r="BP10" s="119">
        <v>2</v>
      </c>
      <c r="BQ10" s="120">
        <f>IFERROR(BP10/BN10,"-")</f>
        <v>0.22222222222222</v>
      </c>
      <c r="BR10" s="121">
        <v>40000</v>
      </c>
      <c r="BS10" s="122">
        <f>IFERROR(BR10/BN10,"-")</f>
        <v>4444.4444444444</v>
      </c>
      <c r="BT10" s="123"/>
      <c r="BU10" s="123"/>
      <c r="BV10" s="123">
        <v>2</v>
      </c>
      <c r="BW10" s="124">
        <v>9</v>
      </c>
      <c r="BX10" s="125">
        <f>IF(P10=0,"",IF(BW10=0,"",(BW10/P10)))</f>
        <v>0.45</v>
      </c>
      <c r="BY10" s="126">
        <v>2</v>
      </c>
      <c r="BZ10" s="127">
        <f>IFERROR(BY10/BW10,"-")</f>
        <v>0.22222222222222</v>
      </c>
      <c r="CA10" s="128">
        <v>626000</v>
      </c>
      <c r="CB10" s="129">
        <f>IFERROR(CA10/BW10,"-")</f>
        <v>69555.555555556</v>
      </c>
      <c r="CC10" s="130"/>
      <c r="CD10" s="130">
        <v>1</v>
      </c>
      <c r="CE10" s="130">
        <v>1</v>
      </c>
      <c r="CF10" s="131">
        <v>1</v>
      </c>
      <c r="CG10" s="132">
        <f>IF(P10=0,"",IF(CF10=0,"",(CF10/P10)))</f>
        <v>0.05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4</v>
      </c>
      <c r="CP10" s="139">
        <v>666000</v>
      </c>
      <c r="CQ10" s="139">
        <v>623000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0.60672514619883</v>
      </c>
      <c r="B11" s="347" t="s">
        <v>83</v>
      </c>
      <c r="C11" s="347"/>
      <c r="D11" s="347" t="s">
        <v>84</v>
      </c>
      <c r="E11" s="347" t="s">
        <v>67</v>
      </c>
      <c r="F11" s="347" t="s">
        <v>68</v>
      </c>
      <c r="G11" s="88" t="s">
        <v>85</v>
      </c>
      <c r="H11" s="88" t="s">
        <v>70</v>
      </c>
      <c r="I11" s="348" t="s">
        <v>86</v>
      </c>
      <c r="J11" s="330">
        <v>684000</v>
      </c>
      <c r="K11" s="79">
        <v>0</v>
      </c>
      <c r="L11" s="79">
        <v>0</v>
      </c>
      <c r="M11" s="79">
        <v>99</v>
      </c>
      <c r="N11" s="89">
        <v>13</v>
      </c>
      <c r="O11" s="90">
        <v>0</v>
      </c>
      <c r="P11" s="91">
        <f>N11+O11</f>
        <v>13</v>
      </c>
      <c r="Q11" s="80">
        <f>IFERROR(P11/M11,"-")</f>
        <v>0.13131313131313</v>
      </c>
      <c r="R11" s="79">
        <v>1</v>
      </c>
      <c r="S11" s="79">
        <v>5</v>
      </c>
      <c r="T11" s="80">
        <f>IFERROR(R11/(P11),"-")</f>
        <v>0.076923076923077</v>
      </c>
      <c r="U11" s="336">
        <f>IFERROR(J11/SUM(N11:O16),"-")</f>
        <v>18486.486486486</v>
      </c>
      <c r="V11" s="82">
        <v>3</v>
      </c>
      <c r="W11" s="80">
        <f>IF(P11=0,"-",V11/P11)</f>
        <v>0.23076923076923</v>
      </c>
      <c r="X11" s="335">
        <v>253000</v>
      </c>
      <c r="Y11" s="336">
        <f>IFERROR(X11/P11,"-")</f>
        <v>19461.538461538</v>
      </c>
      <c r="Z11" s="336">
        <f>IFERROR(X11/V11,"-")</f>
        <v>84333.333333333</v>
      </c>
      <c r="AA11" s="330">
        <f>SUM(X11:X16)-SUM(J11:J16)</f>
        <v>-269000</v>
      </c>
      <c r="AB11" s="83">
        <f>SUM(X11:X16)/SUM(J11:J16)</f>
        <v>0.60672514619883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0.23076923076923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0.61538461538462</v>
      </c>
      <c r="BP11" s="119">
        <v>2</v>
      </c>
      <c r="BQ11" s="120">
        <f>IFERROR(BP11/BN11,"-")</f>
        <v>0.25</v>
      </c>
      <c r="BR11" s="121">
        <v>239000</v>
      </c>
      <c r="BS11" s="122">
        <f>IFERROR(BR11/BN11,"-")</f>
        <v>29875</v>
      </c>
      <c r="BT11" s="123">
        <v>1</v>
      </c>
      <c r="BU11" s="123"/>
      <c r="BV11" s="123">
        <v>1</v>
      </c>
      <c r="BW11" s="124">
        <v>1</v>
      </c>
      <c r="BX11" s="125">
        <f>IF(P11=0,"",IF(BW11=0,"",(BW11/P11)))</f>
        <v>0.076923076923077</v>
      </c>
      <c r="BY11" s="126">
        <v>1</v>
      </c>
      <c r="BZ11" s="127">
        <f>IFERROR(BY11/BW11,"-")</f>
        <v>1</v>
      </c>
      <c r="CA11" s="128">
        <v>14000</v>
      </c>
      <c r="CB11" s="129">
        <f>IFERROR(CA11/BW11,"-")</f>
        <v>14000</v>
      </c>
      <c r="CC11" s="130"/>
      <c r="CD11" s="130"/>
      <c r="CE11" s="130">
        <v>1</v>
      </c>
      <c r="CF11" s="131">
        <v>1</v>
      </c>
      <c r="CG11" s="132">
        <f>IF(P11=0,"",IF(CF11=0,"",(CF11/P11)))</f>
        <v>0.076923076923077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253000</v>
      </c>
      <c r="CQ11" s="139">
        <v>236000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87</v>
      </c>
      <c r="C12" s="347"/>
      <c r="D12" s="347" t="s">
        <v>84</v>
      </c>
      <c r="E12" s="347" t="s">
        <v>67</v>
      </c>
      <c r="F12" s="347" t="s">
        <v>81</v>
      </c>
      <c r="G12" s="88"/>
      <c r="H12" s="88"/>
      <c r="I12" s="88"/>
      <c r="J12" s="330"/>
      <c r="K12" s="79">
        <v>0</v>
      </c>
      <c r="L12" s="79">
        <v>0</v>
      </c>
      <c r="M12" s="79">
        <v>13</v>
      </c>
      <c r="N12" s="89">
        <v>6</v>
      </c>
      <c r="O12" s="90">
        <v>0</v>
      </c>
      <c r="P12" s="91">
        <f>N12+O12</f>
        <v>6</v>
      </c>
      <c r="Q12" s="80">
        <f>IFERROR(P12/M12,"-")</f>
        <v>0.46153846153846</v>
      </c>
      <c r="R12" s="79">
        <v>0</v>
      </c>
      <c r="S12" s="79">
        <v>1</v>
      </c>
      <c r="T12" s="80">
        <f>IFERROR(R12/(P12),"-")</f>
        <v>0</v>
      </c>
      <c r="U12" s="336"/>
      <c r="V12" s="82">
        <v>2</v>
      </c>
      <c r="W12" s="80">
        <f>IF(P12=0,"-",V12/P12)</f>
        <v>0.33333333333333</v>
      </c>
      <c r="X12" s="335">
        <v>102000</v>
      </c>
      <c r="Y12" s="336">
        <f>IFERROR(X12/P12,"-")</f>
        <v>17000</v>
      </c>
      <c r="Z12" s="336">
        <f>IFERROR(X12/V12,"-")</f>
        <v>51000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0.33333333333333</v>
      </c>
      <c r="BP12" s="119">
        <v>1</v>
      </c>
      <c r="BQ12" s="120">
        <f>IFERROR(BP12/BN12,"-")</f>
        <v>0.5</v>
      </c>
      <c r="BR12" s="121">
        <v>99000</v>
      </c>
      <c r="BS12" s="122">
        <f>IFERROR(BR12/BN12,"-")</f>
        <v>49500</v>
      </c>
      <c r="BT12" s="123"/>
      <c r="BU12" s="123"/>
      <c r="BV12" s="123">
        <v>1</v>
      </c>
      <c r="BW12" s="124">
        <v>2</v>
      </c>
      <c r="BX12" s="125">
        <f>IF(P12=0,"",IF(BW12=0,"",(BW12/P12)))</f>
        <v>0.33333333333333</v>
      </c>
      <c r="BY12" s="126">
        <v>1</v>
      </c>
      <c r="BZ12" s="127">
        <f>IFERROR(BY12/BW12,"-")</f>
        <v>0.5</v>
      </c>
      <c r="CA12" s="128">
        <v>3000</v>
      </c>
      <c r="CB12" s="129">
        <f>IFERROR(CA12/BW12,"-")</f>
        <v>1500</v>
      </c>
      <c r="CC12" s="130">
        <v>1</v>
      </c>
      <c r="CD12" s="130"/>
      <c r="CE12" s="130"/>
      <c r="CF12" s="131">
        <v>2</v>
      </c>
      <c r="CG12" s="132">
        <f>IF(P12=0,"",IF(CF12=0,"",(CF12/P12)))</f>
        <v>0.33333333333333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102000</v>
      </c>
      <c r="CQ12" s="139">
        <v>99000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88</v>
      </c>
      <c r="C13" s="347"/>
      <c r="D13" s="347" t="s">
        <v>84</v>
      </c>
      <c r="E13" s="347" t="s">
        <v>67</v>
      </c>
      <c r="F13" s="347" t="s">
        <v>89</v>
      </c>
      <c r="G13" s="88" t="s">
        <v>90</v>
      </c>
      <c r="H13" s="88" t="s">
        <v>91</v>
      </c>
      <c r="I13" s="348" t="s">
        <v>92</v>
      </c>
      <c r="J13" s="330"/>
      <c r="K13" s="79">
        <v>0</v>
      </c>
      <c r="L13" s="79">
        <v>0</v>
      </c>
      <c r="M13" s="79">
        <v>60</v>
      </c>
      <c r="N13" s="89">
        <v>8</v>
      </c>
      <c r="O13" s="90">
        <v>0</v>
      </c>
      <c r="P13" s="91">
        <f>N13+O13</f>
        <v>8</v>
      </c>
      <c r="Q13" s="80">
        <f>IFERROR(P13/M13,"-")</f>
        <v>0.13333333333333</v>
      </c>
      <c r="R13" s="79">
        <v>1</v>
      </c>
      <c r="S13" s="79">
        <v>3</v>
      </c>
      <c r="T13" s="80">
        <f>IFERROR(R13/(P13),"-")</f>
        <v>0.125</v>
      </c>
      <c r="U13" s="336"/>
      <c r="V13" s="82">
        <v>2</v>
      </c>
      <c r="W13" s="80">
        <f>IF(P13=0,"-",V13/P13)</f>
        <v>0.25</v>
      </c>
      <c r="X13" s="335">
        <v>51000</v>
      </c>
      <c r="Y13" s="336">
        <f>IFERROR(X13/P13,"-")</f>
        <v>6375</v>
      </c>
      <c r="Z13" s="336">
        <f>IFERROR(X13/V13,"-")</f>
        <v>25500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5</v>
      </c>
      <c r="BO13" s="118">
        <f>IF(P13=0,"",IF(BN13=0,"",(BN13/P13)))</f>
        <v>0.625</v>
      </c>
      <c r="BP13" s="119">
        <v>1</v>
      </c>
      <c r="BQ13" s="120">
        <f>IFERROR(BP13/BN13,"-")</f>
        <v>0.2</v>
      </c>
      <c r="BR13" s="121">
        <v>21000</v>
      </c>
      <c r="BS13" s="122">
        <f>IFERROR(BR13/BN13,"-")</f>
        <v>4200</v>
      </c>
      <c r="BT13" s="123"/>
      <c r="BU13" s="123"/>
      <c r="BV13" s="123">
        <v>1</v>
      </c>
      <c r="BW13" s="124">
        <v>1</v>
      </c>
      <c r="BX13" s="125">
        <f>IF(P13=0,"",IF(BW13=0,"",(BW13/P13)))</f>
        <v>0.125</v>
      </c>
      <c r="BY13" s="126">
        <v>1</v>
      </c>
      <c r="BZ13" s="127">
        <f>IFERROR(BY13/BW13,"-")</f>
        <v>1</v>
      </c>
      <c r="CA13" s="128">
        <v>30000</v>
      </c>
      <c r="CB13" s="129">
        <f>IFERROR(CA13/BW13,"-")</f>
        <v>30000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51000</v>
      </c>
      <c r="CQ13" s="139">
        <v>30000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93</v>
      </c>
      <c r="C14" s="347"/>
      <c r="D14" s="347" t="s">
        <v>84</v>
      </c>
      <c r="E14" s="347" t="s">
        <v>67</v>
      </c>
      <c r="F14" s="347" t="s">
        <v>81</v>
      </c>
      <c r="G14" s="88"/>
      <c r="H14" s="88"/>
      <c r="I14" s="88"/>
      <c r="J14" s="330"/>
      <c r="K14" s="79">
        <v>0</v>
      </c>
      <c r="L14" s="79">
        <v>0</v>
      </c>
      <c r="M14" s="79">
        <v>10</v>
      </c>
      <c r="N14" s="89">
        <v>3</v>
      </c>
      <c r="O14" s="90">
        <v>0</v>
      </c>
      <c r="P14" s="91">
        <f>N14+O14</f>
        <v>3</v>
      </c>
      <c r="Q14" s="80">
        <f>IFERROR(P14/M14,"-")</f>
        <v>0.3</v>
      </c>
      <c r="R14" s="79">
        <v>0</v>
      </c>
      <c r="S14" s="79">
        <v>0</v>
      </c>
      <c r="T14" s="80">
        <f>IFERROR(R14/(P14),"-")</f>
        <v>0</v>
      </c>
      <c r="U14" s="336"/>
      <c r="V14" s="82">
        <v>1</v>
      </c>
      <c r="W14" s="80">
        <f>IF(P14=0,"-",V14/P14)</f>
        <v>0.33333333333333</v>
      </c>
      <c r="X14" s="335">
        <v>8000</v>
      </c>
      <c r="Y14" s="336">
        <f>IFERROR(X14/P14,"-")</f>
        <v>2666.6666666667</v>
      </c>
      <c r="Z14" s="336">
        <f>IFERROR(X14/V14,"-")</f>
        <v>8000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0.66666666666667</v>
      </c>
      <c r="BP14" s="119">
        <v>1</v>
      </c>
      <c r="BQ14" s="120">
        <f>IFERROR(BP14/BN14,"-")</f>
        <v>0.5</v>
      </c>
      <c r="BR14" s="121">
        <v>8000</v>
      </c>
      <c r="BS14" s="122">
        <f>IFERROR(BR14/BN14,"-")</f>
        <v>4000</v>
      </c>
      <c r="BT14" s="123"/>
      <c r="BU14" s="123">
        <v>1</v>
      </c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8000</v>
      </c>
      <c r="CQ14" s="139">
        <v>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94</v>
      </c>
      <c r="C15" s="347"/>
      <c r="D15" s="347" t="s">
        <v>95</v>
      </c>
      <c r="E15" s="347" t="s">
        <v>96</v>
      </c>
      <c r="F15" s="347" t="s">
        <v>97</v>
      </c>
      <c r="G15" s="88" t="s">
        <v>90</v>
      </c>
      <c r="H15" s="88" t="s">
        <v>91</v>
      </c>
      <c r="I15" s="349" t="s">
        <v>98</v>
      </c>
      <c r="J15" s="330"/>
      <c r="K15" s="79">
        <v>0</v>
      </c>
      <c r="L15" s="79">
        <v>0</v>
      </c>
      <c r="M15" s="79">
        <v>61</v>
      </c>
      <c r="N15" s="89">
        <v>1</v>
      </c>
      <c r="O15" s="90">
        <v>0</v>
      </c>
      <c r="P15" s="91">
        <f>N15+O15</f>
        <v>1</v>
      </c>
      <c r="Q15" s="80">
        <f>IFERROR(P15/M15,"-")</f>
        <v>0.016393442622951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99</v>
      </c>
      <c r="C16" s="347"/>
      <c r="D16" s="347" t="s">
        <v>95</v>
      </c>
      <c r="E16" s="347" t="s">
        <v>96</v>
      </c>
      <c r="F16" s="347" t="s">
        <v>81</v>
      </c>
      <c r="G16" s="88"/>
      <c r="H16" s="88"/>
      <c r="I16" s="88"/>
      <c r="J16" s="330"/>
      <c r="K16" s="79">
        <v>0</v>
      </c>
      <c r="L16" s="79">
        <v>0</v>
      </c>
      <c r="M16" s="79">
        <v>18</v>
      </c>
      <c r="N16" s="89">
        <v>6</v>
      </c>
      <c r="O16" s="90">
        <v>0</v>
      </c>
      <c r="P16" s="91">
        <f>N16+O16</f>
        <v>6</v>
      </c>
      <c r="Q16" s="80">
        <f>IFERROR(P16/M16,"-")</f>
        <v>0.33333333333333</v>
      </c>
      <c r="R16" s="79">
        <v>0</v>
      </c>
      <c r="S16" s="79">
        <v>0</v>
      </c>
      <c r="T16" s="80">
        <f>IFERROR(R16/(P16),"-")</f>
        <v>0</v>
      </c>
      <c r="U16" s="336"/>
      <c r="V16" s="82">
        <v>1</v>
      </c>
      <c r="W16" s="80">
        <f>IF(P16=0,"-",V16/P16)</f>
        <v>0.16666666666667</v>
      </c>
      <c r="X16" s="335">
        <v>1000</v>
      </c>
      <c r="Y16" s="336">
        <f>IFERROR(X16/P16,"-")</f>
        <v>166.66666666667</v>
      </c>
      <c r="Z16" s="336">
        <f>IFERROR(X16/V16,"-")</f>
        <v>1000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0.16666666666667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>
        <v>1</v>
      </c>
      <c r="BQ16" s="120">
        <f>IFERROR(BP16/BN16,"-")</f>
        <v>0.33333333333333</v>
      </c>
      <c r="BR16" s="121">
        <v>1000</v>
      </c>
      <c r="BS16" s="122">
        <f>IFERROR(BR16/BN16,"-")</f>
        <v>333.33333333333</v>
      </c>
      <c r="BT16" s="123">
        <v>1</v>
      </c>
      <c r="BU16" s="123"/>
      <c r="BV16" s="123"/>
      <c r="BW16" s="124">
        <v>1</v>
      </c>
      <c r="BX16" s="125">
        <f>IF(P16=0,"",IF(BW16=0,"",(BW16/P16)))</f>
        <v>0.16666666666667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0.16666666666667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</v>
      </c>
      <c r="CP16" s="139">
        <v>1000</v>
      </c>
      <c r="CQ16" s="139">
        <v>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0.030555555555556</v>
      </c>
      <c r="B17" s="347" t="s">
        <v>100</v>
      </c>
      <c r="C17" s="347"/>
      <c r="D17" s="347" t="s">
        <v>66</v>
      </c>
      <c r="E17" s="347" t="s">
        <v>67</v>
      </c>
      <c r="F17" s="347" t="s">
        <v>68</v>
      </c>
      <c r="G17" s="88" t="s">
        <v>101</v>
      </c>
      <c r="H17" s="88" t="s">
        <v>70</v>
      </c>
      <c r="I17" s="349" t="s">
        <v>102</v>
      </c>
      <c r="J17" s="330">
        <v>720000</v>
      </c>
      <c r="K17" s="79">
        <v>0</v>
      </c>
      <c r="L17" s="79">
        <v>0</v>
      </c>
      <c r="M17" s="79">
        <v>185</v>
      </c>
      <c r="N17" s="89">
        <v>12</v>
      </c>
      <c r="O17" s="90">
        <v>0</v>
      </c>
      <c r="P17" s="91">
        <f>N17+O17</f>
        <v>12</v>
      </c>
      <c r="Q17" s="80">
        <f>IFERROR(P17/M17,"-")</f>
        <v>0.064864864864865</v>
      </c>
      <c r="R17" s="79">
        <v>0</v>
      </c>
      <c r="S17" s="79">
        <v>3</v>
      </c>
      <c r="T17" s="80">
        <f>IFERROR(R17/(P17),"-")</f>
        <v>0</v>
      </c>
      <c r="U17" s="336">
        <f>IFERROR(J17/SUM(N17:O18),"-")</f>
        <v>37894.736842105</v>
      </c>
      <c r="V17" s="82">
        <v>3</v>
      </c>
      <c r="W17" s="80">
        <f>IF(P17=0,"-",V17/P17)</f>
        <v>0.25</v>
      </c>
      <c r="X17" s="335">
        <v>13000</v>
      </c>
      <c r="Y17" s="336">
        <f>IFERROR(X17/P17,"-")</f>
        <v>1083.3333333333</v>
      </c>
      <c r="Z17" s="336">
        <f>IFERROR(X17/V17,"-")</f>
        <v>4333.3333333333</v>
      </c>
      <c r="AA17" s="330">
        <f>SUM(X17:X18)-SUM(J17:J18)</f>
        <v>-698000</v>
      </c>
      <c r="AB17" s="83">
        <f>SUM(X17:X18)/SUM(J17:J18)</f>
        <v>0.030555555555556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4</v>
      </c>
      <c r="BF17" s="111">
        <f>IF(P17=0,"",IF(BE17=0,"",(BE17/P17)))</f>
        <v>0.33333333333333</v>
      </c>
      <c r="BG17" s="110">
        <v>1</v>
      </c>
      <c r="BH17" s="112">
        <f>IFERROR(BG17/BE17,"-")</f>
        <v>0.25</v>
      </c>
      <c r="BI17" s="113">
        <v>5000</v>
      </c>
      <c r="BJ17" s="114">
        <f>IFERROR(BI17/BE17,"-")</f>
        <v>1250</v>
      </c>
      <c r="BK17" s="115">
        <v>1</v>
      </c>
      <c r="BL17" s="115"/>
      <c r="BM17" s="115"/>
      <c r="BN17" s="117">
        <v>6</v>
      </c>
      <c r="BO17" s="118">
        <f>IF(P17=0,"",IF(BN17=0,"",(BN17/P17)))</f>
        <v>0.5</v>
      </c>
      <c r="BP17" s="119">
        <v>1</v>
      </c>
      <c r="BQ17" s="120">
        <f>IFERROR(BP17/BN17,"-")</f>
        <v>0.16666666666667</v>
      </c>
      <c r="BR17" s="121">
        <v>5000</v>
      </c>
      <c r="BS17" s="122">
        <f>IFERROR(BR17/BN17,"-")</f>
        <v>833.33333333333</v>
      </c>
      <c r="BT17" s="123">
        <v>1</v>
      </c>
      <c r="BU17" s="123"/>
      <c r="BV17" s="123"/>
      <c r="BW17" s="124">
        <v>2</v>
      </c>
      <c r="BX17" s="125">
        <f>IF(P17=0,"",IF(BW17=0,"",(BW17/P17)))</f>
        <v>0.16666666666667</v>
      </c>
      <c r="BY17" s="126">
        <v>1</v>
      </c>
      <c r="BZ17" s="127">
        <f>IFERROR(BY17/BW17,"-")</f>
        <v>0.5</v>
      </c>
      <c r="CA17" s="128">
        <v>3000</v>
      </c>
      <c r="CB17" s="129">
        <f>IFERROR(CA17/BW17,"-")</f>
        <v>1500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13000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103</v>
      </c>
      <c r="C18" s="347"/>
      <c r="D18" s="347" t="s">
        <v>66</v>
      </c>
      <c r="E18" s="347" t="s">
        <v>67</v>
      </c>
      <c r="F18" s="347" t="s">
        <v>81</v>
      </c>
      <c r="G18" s="88"/>
      <c r="H18" s="88"/>
      <c r="I18" s="88"/>
      <c r="J18" s="330"/>
      <c r="K18" s="79">
        <v>0</v>
      </c>
      <c r="L18" s="79">
        <v>0</v>
      </c>
      <c r="M18" s="79">
        <v>49</v>
      </c>
      <c r="N18" s="89">
        <v>7</v>
      </c>
      <c r="O18" s="90">
        <v>0</v>
      </c>
      <c r="P18" s="91">
        <f>N18+O18</f>
        <v>7</v>
      </c>
      <c r="Q18" s="80">
        <f>IFERROR(P18/M18,"-")</f>
        <v>0.14285714285714</v>
      </c>
      <c r="R18" s="79">
        <v>0</v>
      </c>
      <c r="S18" s="79">
        <v>2</v>
      </c>
      <c r="T18" s="80">
        <f>IFERROR(R18/(P18),"-")</f>
        <v>0</v>
      </c>
      <c r="U18" s="336"/>
      <c r="V18" s="82">
        <v>1</v>
      </c>
      <c r="W18" s="80">
        <f>IF(P18=0,"-",V18/P18)</f>
        <v>0.14285714285714</v>
      </c>
      <c r="X18" s="335">
        <v>9000</v>
      </c>
      <c r="Y18" s="336">
        <f>IFERROR(X18/P18,"-")</f>
        <v>1285.7142857143</v>
      </c>
      <c r="Z18" s="336">
        <f>IFERROR(X18/V18,"-")</f>
        <v>9000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0.28571428571429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0.28571428571429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0.28571428571429</v>
      </c>
      <c r="BY18" s="126">
        <v>1</v>
      </c>
      <c r="BZ18" s="127">
        <f>IFERROR(BY18/BW18,"-")</f>
        <v>0.5</v>
      </c>
      <c r="CA18" s="128">
        <v>9000</v>
      </c>
      <c r="CB18" s="129">
        <f>IFERROR(CA18/BW18,"-")</f>
        <v>4500</v>
      </c>
      <c r="CC18" s="130"/>
      <c r="CD18" s="130"/>
      <c r="CE18" s="130">
        <v>1</v>
      </c>
      <c r="CF18" s="131">
        <v>1</v>
      </c>
      <c r="CG18" s="132">
        <f>IF(P18=0,"",IF(CF18=0,"",(CF18/P18)))</f>
        <v>0.14285714285714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9000</v>
      </c>
      <c r="CQ18" s="139">
        <v>9000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2.3166666666667</v>
      </c>
      <c r="B19" s="347" t="s">
        <v>104</v>
      </c>
      <c r="C19" s="347"/>
      <c r="D19" s="347" t="s">
        <v>66</v>
      </c>
      <c r="E19" s="347" t="s">
        <v>105</v>
      </c>
      <c r="F19" s="347" t="s">
        <v>68</v>
      </c>
      <c r="G19" s="88" t="s">
        <v>73</v>
      </c>
      <c r="H19" s="88" t="s">
        <v>106</v>
      </c>
      <c r="I19" s="88" t="s">
        <v>107</v>
      </c>
      <c r="J19" s="330">
        <v>480000</v>
      </c>
      <c r="K19" s="79">
        <v>0</v>
      </c>
      <c r="L19" s="79">
        <v>0</v>
      </c>
      <c r="M19" s="79">
        <v>95</v>
      </c>
      <c r="N19" s="89">
        <v>6</v>
      </c>
      <c r="O19" s="90">
        <v>0</v>
      </c>
      <c r="P19" s="91">
        <f>N19+O19</f>
        <v>6</v>
      </c>
      <c r="Q19" s="80">
        <f>IFERROR(P19/M19,"-")</f>
        <v>0.063157894736842</v>
      </c>
      <c r="R19" s="79">
        <v>0</v>
      </c>
      <c r="S19" s="79">
        <v>0</v>
      </c>
      <c r="T19" s="80">
        <f>IFERROR(R19/(P19),"-")</f>
        <v>0</v>
      </c>
      <c r="U19" s="336">
        <f>IFERROR(J19/SUM(N19:O23),"-")</f>
        <v>12972.972972973</v>
      </c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>
        <f>SUM(X19:X23)-SUM(J19:J23)</f>
        <v>632000</v>
      </c>
      <c r="AB19" s="83">
        <f>SUM(X19:X23)/SUM(J19:J23)</f>
        <v>2.3166666666667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0.16666666666667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0.16666666666667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108</v>
      </c>
      <c r="C20" s="347"/>
      <c r="D20" s="347" t="s">
        <v>66</v>
      </c>
      <c r="E20" s="347" t="s">
        <v>109</v>
      </c>
      <c r="F20" s="347" t="s">
        <v>68</v>
      </c>
      <c r="G20" s="88"/>
      <c r="H20" s="88" t="s">
        <v>106</v>
      </c>
      <c r="I20" s="88"/>
      <c r="J20" s="330"/>
      <c r="K20" s="79">
        <v>0</v>
      </c>
      <c r="L20" s="79">
        <v>0</v>
      </c>
      <c r="M20" s="79">
        <v>114</v>
      </c>
      <c r="N20" s="89">
        <v>5</v>
      </c>
      <c r="O20" s="90">
        <v>0</v>
      </c>
      <c r="P20" s="91">
        <f>N20+O20</f>
        <v>5</v>
      </c>
      <c r="Q20" s="80">
        <f>IFERROR(P20/M20,"-")</f>
        <v>0.043859649122807</v>
      </c>
      <c r="R20" s="79">
        <v>0</v>
      </c>
      <c r="S20" s="79">
        <v>4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0.2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0.6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110</v>
      </c>
      <c r="C21" s="347"/>
      <c r="D21" s="347" t="s">
        <v>66</v>
      </c>
      <c r="E21" s="347" t="s">
        <v>111</v>
      </c>
      <c r="F21" s="347" t="s">
        <v>68</v>
      </c>
      <c r="G21" s="88"/>
      <c r="H21" s="88" t="s">
        <v>106</v>
      </c>
      <c r="I21" s="88"/>
      <c r="J21" s="330"/>
      <c r="K21" s="79">
        <v>0</v>
      </c>
      <c r="L21" s="79">
        <v>0</v>
      </c>
      <c r="M21" s="79">
        <v>84</v>
      </c>
      <c r="N21" s="89">
        <v>5</v>
      </c>
      <c r="O21" s="90">
        <v>0</v>
      </c>
      <c r="P21" s="91">
        <f>N21+O21</f>
        <v>5</v>
      </c>
      <c r="Q21" s="80">
        <f>IFERROR(P21/M21,"-")</f>
        <v>0.05952380952381</v>
      </c>
      <c r="R21" s="79">
        <v>1</v>
      </c>
      <c r="S21" s="79">
        <v>1</v>
      </c>
      <c r="T21" s="80">
        <f>IFERROR(R21/(P21),"-")</f>
        <v>0.2</v>
      </c>
      <c r="U21" s="336"/>
      <c r="V21" s="82">
        <v>1</v>
      </c>
      <c r="W21" s="80">
        <f>IF(P21=0,"-",V21/P21)</f>
        <v>0.2</v>
      </c>
      <c r="X21" s="335">
        <v>26000</v>
      </c>
      <c r="Y21" s="336">
        <f>IFERROR(X21/P21,"-")</f>
        <v>5200</v>
      </c>
      <c r="Z21" s="336">
        <f>IFERROR(X21/V21,"-")</f>
        <v>26000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0.2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3</v>
      </c>
      <c r="BX21" s="125">
        <f>IF(P21=0,"",IF(BW21=0,"",(BW21/P21)))</f>
        <v>0.6</v>
      </c>
      <c r="BY21" s="126">
        <v>1</v>
      </c>
      <c r="BZ21" s="127">
        <f>IFERROR(BY21/BW21,"-")</f>
        <v>0.33333333333333</v>
      </c>
      <c r="CA21" s="128">
        <v>26000</v>
      </c>
      <c r="CB21" s="129">
        <f>IFERROR(CA21/BW21,"-")</f>
        <v>8666.6666666667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26000</v>
      </c>
      <c r="CQ21" s="139">
        <v>26000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112</v>
      </c>
      <c r="C22" s="347"/>
      <c r="D22" s="347" t="s">
        <v>66</v>
      </c>
      <c r="E22" s="347" t="s">
        <v>113</v>
      </c>
      <c r="F22" s="347" t="s">
        <v>68</v>
      </c>
      <c r="G22" s="88"/>
      <c r="H22" s="88" t="s">
        <v>106</v>
      </c>
      <c r="I22" s="88"/>
      <c r="J22" s="330"/>
      <c r="K22" s="79">
        <v>0</v>
      </c>
      <c r="L22" s="79">
        <v>0</v>
      </c>
      <c r="M22" s="79">
        <v>48</v>
      </c>
      <c r="N22" s="89">
        <v>3</v>
      </c>
      <c r="O22" s="90">
        <v>0</v>
      </c>
      <c r="P22" s="91">
        <f>N22+O22</f>
        <v>3</v>
      </c>
      <c r="Q22" s="80">
        <f>IFERROR(P22/M22,"-")</f>
        <v>0.0625</v>
      </c>
      <c r="R22" s="79">
        <v>0</v>
      </c>
      <c r="S22" s="79">
        <v>0</v>
      </c>
      <c r="T22" s="80">
        <f>IFERROR(R22/(P22),"-")</f>
        <v>0</v>
      </c>
      <c r="U22" s="336"/>
      <c r="V22" s="82">
        <v>1</v>
      </c>
      <c r="W22" s="80">
        <f>IF(P22=0,"-",V22/P22)</f>
        <v>0.33333333333333</v>
      </c>
      <c r="X22" s="335">
        <v>7000</v>
      </c>
      <c r="Y22" s="336">
        <f>IFERROR(X22/P22,"-")</f>
        <v>2333.3333333333</v>
      </c>
      <c r="Z22" s="336">
        <f>IFERROR(X22/V22,"-")</f>
        <v>7000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0.33333333333333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0.66666666666667</v>
      </c>
      <c r="BG22" s="110">
        <v>1</v>
      </c>
      <c r="BH22" s="112">
        <f>IFERROR(BG22/BE22,"-")</f>
        <v>0.5</v>
      </c>
      <c r="BI22" s="113">
        <v>7000</v>
      </c>
      <c r="BJ22" s="114">
        <f>IFERROR(BI22/BE22,"-")</f>
        <v>3500</v>
      </c>
      <c r="BK22" s="115"/>
      <c r="BL22" s="115">
        <v>1</v>
      </c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7000</v>
      </c>
      <c r="CQ22" s="139">
        <v>7000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114</v>
      </c>
      <c r="C23" s="347"/>
      <c r="D23" s="347" t="s">
        <v>80</v>
      </c>
      <c r="E23" s="347" t="s">
        <v>80</v>
      </c>
      <c r="F23" s="347" t="s">
        <v>81</v>
      </c>
      <c r="G23" s="88"/>
      <c r="H23" s="88"/>
      <c r="I23" s="88"/>
      <c r="J23" s="330"/>
      <c r="K23" s="79">
        <v>0</v>
      </c>
      <c r="L23" s="79">
        <v>0</v>
      </c>
      <c r="M23" s="79">
        <v>77</v>
      </c>
      <c r="N23" s="89">
        <v>16</v>
      </c>
      <c r="O23" s="90">
        <v>2</v>
      </c>
      <c r="P23" s="91">
        <f>N23+O23</f>
        <v>18</v>
      </c>
      <c r="Q23" s="80">
        <f>IFERROR(P23/M23,"-")</f>
        <v>0.23376623376623</v>
      </c>
      <c r="R23" s="79">
        <v>2</v>
      </c>
      <c r="S23" s="79">
        <v>2</v>
      </c>
      <c r="T23" s="80">
        <f>IFERROR(R23/(P23),"-")</f>
        <v>0.11111111111111</v>
      </c>
      <c r="U23" s="336"/>
      <c r="V23" s="82">
        <v>4</v>
      </c>
      <c r="W23" s="80">
        <f>IF(P23=0,"-",V23/P23)</f>
        <v>0.22222222222222</v>
      </c>
      <c r="X23" s="335">
        <v>1079000</v>
      </c>
      <c r="Y23" s="336">
        <f>IFERROR(X23/P23,"-")</f>
        <v>59944.444444444</v>
      </c>
      <c r="Z23" s="336">
        <f>IFERROR(X23/V23,"-")</f>
        <v>269750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3</v>
      </c>
      <c r="AN23" s="99">
        <f>IF(P23=0,"",IF(AM23=0,"",(AM23/P23)))</f>
        <v>0.16666666666667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0.11111111111111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5</v>
      </c>
      <c r="BO23" s="118">
        <f>IF(P23=0,"",IF(BN23=0,"",(BN23/P23)))</f>
        <v>0.27777777777778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6</v>
      </c>
      <c r="BX23" s="125">
        <f>IF(P23=0,"",IF(BW23=0,"",(BW23/P23)))</f>
        <v>0.33333333333333</v>
      </c>
      <c r="BY23" s="126">
        <v>3</v>
      </c>
      <c r="BZ23" s="127">
        <f>IFERROR(BY23/BW23,"-")</f>
        <v>0.5</v>
      </c>
      <c r="CA23" s="128">
        <v>1064000</v>
      </c>
      <c r="CB23" s="129">
        <f>IFERROR(CA23/BW23,"-")</f>
        <v>177333.33333333</v>
      </c>
      <c r="CC23" s="130">
        <v>1</v>
      </c>
      <c r="CD23" s="130"/>
      <c r="CE23" s="130">
        <v>2</v>
      </c>
      <c r="CF23" s="131">
        <v>2</v>
      </c>
      <c r="CG23" s="132">
        <f>IF(P23=0,"",IF(CF23=0,"",(CF23/P23)))</f>
        <v>0.11111111111111</v>
      </c>
      <c r="CH23" s="133">
        <v>1</v>
      </c>
      <c r="CI23" s="134">
        <f>IFERROR(CH23/CF23,"-")</f>
        <v>0.5</v>
      </c>
      <c r="CJ23" s="135">
        <v>15000</v>
      </c>
      <c r="CK23" s="136">
        <f>IFERROR(CJ23/CF23,"-")</f>
        <v>7500</v>
      </c>
      <c r="CL23" s="137"/>
      <c r="CM23" s="137"/>
      <c r="CN23" s="137">
        <v>1</v>
      </c>
      <c r="CO23" s="138">
        <v>4</v>
      </c>
      <c r="CP23" s="139">
        <v>1079000</v>
      </c>
      <c r="CQ23" s="139">
        <v>886000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1.125</v>
      </c>
      <c r="B24" s="347" t="s">
        <v>115</v>
      </c>
      <c r="C24" s="347"/>
      <c r="D24" s="347" t="s">
        <v>116</v>
      </c>
      <c r="E24" s="347" t="s">
        <v>105</v>
      </c>
      <c r="F24" s="347" t="s">
        <v>68</v>
      </c>
      <c r="G24" s="88" t="s">
        <v>101</v>
      </c>
      <c r="H24" s="88" t="s">
        <v>117</v>
      </c>
      <c r="I24" s="88" t="s">
        <v>118</v>
      </c>
      <c r="J24" s="330">
        <v>600000</v>
      </c>
      <c r="K24" s="79">
        <v>0</v>
      </c>
      <c r="L24" s="79">
        <v>0</v>
      </c>
      <c r="M24" s="79">
        <v>72</v>
      </c>
      <c r="N24" s="89">
        <v>8</v>
      </c>
      <c r="O24" s="90">
        <v>0</v>
      </c>
      <c r="P24" s="91">
        <f>N24+O24</f>
        <v>8</v>
      </c>
      <c r="Q24" s="80">
        <f>IFERROR(P24/M24,"-")</f>
        <v>0.11111111111111</v>
      </c>
      <c r="R24" s="79">
        <v>1</v>
      </c>
      <c r="S24" s="79">
        <v>3</v>
      </c>
      <c r="T24" s="80">
        <f>IFERROR(R24/(P24),"-")</f>
        <v>0.125</v>
      </c>
      <c r="U24" s="336">
        <f>IFERROR(J24/SUM(N24:O27),"-")</f>
        <v>13953.488372093</v>
      </c>
      <c r="V24" s="82">
        <v>4</v>
      </c>
      <c r="W24" s="80">
        <f>IF(P24=0,"-",V24/P24)</f>
        <v>0.5</v>
      </c>
      <c r="X24" s="335">
        <v>100000</v>
      </c>
      <c r="Y24" s="336">
        <f>IFERROR(X24/P24,"-")</f>
        <v>12500</v>
      </c>
      <c r="Z24" s="336">
        <f>IFERROR(X24/V24,"-")</f>
        <v>25000</v>
      </c>
      <c r="AA24" s="330">
        <f>SUM(X24:X27)-SUM(J24:J27)</f>
        <v>75000</v>
      </c>
      <c r="AB24" s="83">
        <f>SUM(X24:X27)/SUM(J24:J27)</f>
        <v>1.125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5</v>
      </c>
      <c r="BF24" s="111">
        <f>IF(P24=0,"",IF(BE24=0,"",(BE24/P24)))</f>
        <v>0.625</v>
      </c>
      <c r="BG24" s="110">
        <v>2</v>
      </c>
      <c r="BH24" s="112">
        <f>IFERROR(BG24/BE24,"-")</f>
        <v>0.4</v>
      </c>
      <c r="BI24" s="113">
        <v>89000</v>
      </c>
      <c r="BJ24" s="114">
        <f>IFERROR(BI24/BE24,"-")</f>
        <v>17800</v>
      </c>
      <c r="BK24" s="115"/>
      <c r="BL24" s="115">
        <v>1</v>
      </c>
      <c r="BM24" s="115">
        <v>1</v>
      </c>
      <c r="BN24" s="117">
        <v>2</v>
      </c>
      <c r="BO24" s="118">
        <f>IF(P24=0,"",IF(BN24=0,"",(BN24/P24)))</f>
        <v>0.25</v>
      </c>
      <c r="BP24" s="119">
        <v>1</v>
      </c>
      <c r="BQ24" s="120">
        <f>IFERROR(BP24/BN24,"-")</f>
        <v>0.5</v>
      </c>
      <c r="BR24" s="121">
        <v>5000</v>
      </c>
      <c r="BS24" s="122">
        <f>IFERROR(BR24/BN24,"-")</f>
        <v>2500</v>
      </c>
      <c r="BT24" s="123">
        <v>1</v>
      </c>
      <c r="BU24" s="123"/>
      <c r="BV24" s="123"/>
      <c r="BW24" s="124">
        <v>1</v>
      </c>
      <c r="BX24" s="125">
        <f>IF(P24=0,"",IF(BW24=0,"",(BW24/P24)))</f>
        <v>0.125</v>
      </c>
      <c r="BY24" s="126">
        <v>1</v>
      </c>
      <c r="BZ24" s="127">
        <f>IFERROR(BY24/BW24,"-")</f>
        <v>1</v>
      </c>
      <c r="CA24" s="128">
        <v>6000</v>
      </c>
      <c r="CB24" s="129">
        <f>IFERROR(CA24/BW24,"-")</f>
        <v>6000</v>
      </c>
      <c r="CC24" s="130"/>
      <c r="CD24" s="130">
        <v>1</v>
      </c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4</v>
      </c>
      <c r="CP24" s="139">
        <v>100000</v>
      </c>
      <c r="CQ24" s="139">
        <v>81000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119</v>
      </c>
      <c r="C25" s="347"/>
      <c r="D25" s="347" t="s">
        <v>116</v>
      </c>
      <c r="E25" s="347" t="s">
        <v>109</v>
      </c>
      <c r="F25" s="347" t="s">
        <v>68</v>
      </c>
      <c r="G25" s="88"/>
      <c r="H25" s="88" t="s">
        <v>117</v>
      </c>
      <c r="I25" s="88" t="s">
        <v>120</v>
      </c>
      <c r="J25" s="330"/>
      <c r="K25" s="79">
        <v>0</v>
      </c>
      <c r="L25" s="79">
        <v>0</v>
      </c>
      <c r="M25" s="79">
        <v>109</v>
      </c>
      <c r="N25" s="89">
        <v>12</v>
      </c>
      <c r="O25" s="90">
        <v>0</v>
      </c>
      <c r="P25" s="91">
        <f>N25+O25</f>
        <v>12</v>
      </c>
      <c r="Q25" s="80">
        <f>IFERROR(P25/M25,"-")</f>
        <v>0.11009174311927</v>
      </c>
      <c r="R25" s="79">
        <v>0</v>
      </c>
      <c r="S25" s="79">
        <v>6</v>
      </c>
      <c r="T25" s="80">
        <f>IFERROR(R25/(P25),"-")</f>
        <v>0</v>
      </c>
      <c r="U25" s="336"/>
      <c r="V25" s="82">
        <v>5</v>
      </c>
      <c r="W25" s="80">
        <f>IF(P25=0,"-",V25/P25)</f>
        <v>0.41666666666667</v>
      </c>
      <c r="X25" s="335">
        <v>288000</v>
      </c>
      <c r="Y25" s="336">
        <f>IFERROR(X25/P25,"-")</f>
        <v>24000</v>
      </c>
      <c r="Z25" s="336">
        <f>IFERROR(X25/V25,"-")</f>
        <v>57600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0.083333333333333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0.083333333333333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5</v>
      </c>
      <c r="BF25" s="111">
        <f>IF(P25=0,"",IF(BE25=0,"",(BE25/P25)))</f>
        <v>0.41666666666667</v>
      </c>
      <c r="BG25" s="110">
        <v>2</v>
      </c>
      <c r="BH25" s="112">
        <f>IFERROR(BG25/BE25,"-")</f>
        <v>0.4</v>
      </c>
      <c r="BI25" s="113">
        <v>88000</v>
      </c>
      <c r="BJ25" s="114">
        <f>IFERROR(BI25/BE25,"-")</f>
        <v>17600</v>
      </c>
      <c r="BK25" s="115">
        <v>1</v>
      </c>
      <c r="BL25" s="115"/>
      <c r="BM25" s="115">
        <v>1</v>
      </c>
      <c r="BN25" s="117">
        <v>3</v>
      </c>
      <c r="BO25" s="118">
        <f>IF(P25=0,"",IF(BN25=0,"",(BN25/P25)))</f>
        <v>0.25</v>
      </c>
      <c r="BP25" s="119">
        <v>2</v>
      </c>
      <c r="BQ25" s="120">
        <f>IFERROR(BP25/BN25,"-")</f>
        <v>0.66666666666667</v>
      </c>
      <c r="BR25" s="121">
        <v>34000</v>
      </c>
      <c r="BS25" s="122">
        <f>IFERROR(BR25/BN25,"-")</f>
        <v>11333.333333333</v>
      </c>
      <c r="BT25" s="123"/>
      <c r="BU25" s="123">
        <v>1</v>
      </c>
      <c r="BV25" s="123">
        <v>1</v>
      </c>
      <c r="BW25" s="124">
        <v>2</v>
      </c>
      <c r="BX25" s="125">
        <f>IF(P25=0,"",IF(BW25=0,"",(BW25/P25)))</f>
        <v>0.16666666666667</v>
      </c>
      <c r="BY25" s="126">
        <v>1</v>
      </c>
      <c r="BZ25" s="127">
        <f>IFERROR(BY25/BW25,"-")</f>
        <v>0.5</v>
      </c>
      <c r="CA25" s="128">
        <v>166000</v>
      </c>
      <c r="CB25" s="129">
        <f>IFERROR(CA25/BW25,"-")</f>
        <v>83000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5</v>
      </c>
      <c r="CP25" s="139">
        <v>288000</v>
      </c>
      <c r="CQ25" s="139">
        <v>166000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121</v>
      </c>
      <c r="C26" s="347"/>
      <c r="D26" s="347" t="s">
        <v>116</v>
      </c>
      <c r="E26" s="347" t="s">
        <v>111</v>
      </c>
      <c r="F26" s="347" t="s">
        <v>68</v>
      </c>
      <c r="G26" s="88"/>
      <c r="H26" s="88" t="s">
        <v>117</v>
      </c>
      <c r="I26" s="88" t="s">
        <v>122</v>
      </c>
      <c r="J26" s="330"/>
      <c r="K26" s="79">
        <v>0</v>
      </c>
      <c r="L26" s="79">
        <v>0</v>
      </c>
      <c r="M26" s="79">
        <v>58</v>
      </c>
      <c r="N26" s="89">
        <v>3</v>
      </c>
      <c r="O26" s="90">
        <v>0</v>
      </c>
      <c r="P26" s="91">
        <f>N26+O26</f>
        <v>3</v>
      </c>
      <c r="Q26" s="80">
        <f>IFERROR(P26/M26,"-")</f>
        <v>0.051724137931034</v>
      </c>
      <c r="R26" s="79">
        <v>1</v>
      </c>
      <c r="S26" s="79">
        <v>0</v>
      </c>
      <c r="T26" s="80">
        <f>IFERROR(R26/(P26),"-")</f>
        <v>0.33333333333333</v>
      </c>
      <c r="U26" s="336"/>
      <c r="V26" s="82">
        <v>1</v>
      </c>
      <c r="W26" s="80">
        <f>IF(P26=0,"-",V26/P26)</f>
        <v>0.33333333333333</v>
      </c>
      <c r="X26" s="335">
        <v>14000</v>
      </c>
      <c r="Y26" s="336">
        <f>IFERROR(X26/P26,"-")</f>
        <v>4666.6666666667</v>
      </c>
      <c r="Z26" s="336">
        <f>IFERROR(X26/V26,"-")</f>
        <v>14000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0.33333333333333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>
        <v>1</v>
      </c>
      <c r="BQ26" s="120">
        <f>IFERROR(BP26/BN26,"-")</f>
        <v>1</v>
      </c>
      <c r="BR26" s="121">
        <v>14000</v>
      </c>
      <c r="BS26" s="122">
        <f>IFERROR(BR26/BN26,"-")</f>
        <v>14000</v>
      </c>
      <c r="BT26" s="123"/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0.33333333333333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1</v>
      </c>
      <c r="CP26" s="139">
        <v>14000</v>
      </c>
      <c r="CQ26" s="139">
        <v>14000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123</v>
      </c>
      <c r="C27" s="347"/>
      <c r="D27" s="347" t="s">
        <v>80</v>
      </c>
      <c r="E27" s="347" t="s">
        <v>80</v>
      </c>
      <c r="F27" s="347" t="s">
        <v>81</v>
      </c>
      <c r="G27" s="88"/>
      <c r="H27" s="88"/>
      <c r="I27" s="88"/>
      <c r="J27" s="330"/>
      <c r="K27" s="79">
        <v>0</v>
      </c>
      <c r="L27" s="79">
        <v>0</v>
      </c>
      <c r="M27" s="79">
        <v>37</v>
      </c>
      <c r="N27" s="89">
        <v>20</v>
      </c>
      <c r="O27" s="90">
        <v>0</v>
      </c>
      <c r="P27" s="91">
        <f>N27+O27</f>
        <v>20</v>
      </c>
      <c r="Q27" s="80">
        <f>IFERROR(P27/M27,"-")</f>
        <v>0.54054054054054</v>
      </c>
      <c r="R27" s="79">
        <v>1</v>
      </c>
      <c r="S27" s="79">
        <v>3</v>
      </c>
      <c r="T27" s="80">
        <f>IFERROR(R27/(P27),"-")</f>
        <v>0.05</v>
      </c>
      <c r="U27" s="336"/>
      <c r="V27" s="82">
        <v>5</v>
      </c>
      <c r="W27" s="80">
        <f>IF(P27=0,"-",V27/P27)</f>
        <v>0.25</v>
      </c>
      <c r="X27" s="335">
        <v>273000</v>
      </c>
      <c r="Y27" s="336">
        <f>IFERROR(X27/P27,"-")</f>
        <v>13650</v>
      </c>
      <c r="Z27" s="336">
        <f>IFERROR(X27/V27,"-")</f>
        <v>54600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2</v>
      </c>
      <c r="AW27" s="105">
        <f>IF(P27=0,"",IF(AV27=0,"",(AV27/P27)))</f>
        <v>0.1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4</v>
      </c>
      <c r="BF27" s="111">
        <f>IF(P27=0,"",IF(BE27=0,"",(BE27/P27)))</f>
        <v>0.2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9</v>
      </c>
      <c r="BO27" s="118">
        <f>IF(P27=0,"",IF(BN27=0,"",(BN27/P27)))</f>
        <v>0.45</v>
      </c>
      <c r="BP27" s="119">
        <v>3</v>
      </c>
      <c r="BQ27" s="120">
        <f>IFERROR(BP27/BN27,"-")</f>
        <v>0.33333333333333</v>
      </c>
      <c r="BR27" s="121">
        <v>203000</v>
      </c>
      <c r="BS27" s="122">
        <f>IFERROR(BR27/BN27,"-")</f>
        <v>22555.555555556</v>
      </c>
      <c r="BT27" s="123">
        <v>2</v>
      </c>
      <c r="BU27" s="123"/>
      <c r="BV27" s="123">
        <v>1</v>
      </c>
      <c r="BW27" s="124">
        <v>4</v>
      </c>
      <c r="BX27" s="125">
        <f>IF(P27=0,"",IF(BW27=0,"",(BW27/P27)))</f>
        <v>0.2</v>
      </c>
      <c r="BY27" s="126">
        <v>1</v>
      </c>
      <c r="BZ27" s="127">
        <f>IFERROR(BY27/BW27,"-")</f>
        <v>0.25</v>
      </c>
      <c r="CA27" s="128">
        <v>5000</v>
      </c>
      <c r="CB27" s="129">
        <f>IFERROR(CA27/BW27,"-")</f>
        <v>1250</v>
      </c>
      <c r="CC27" s="130">
        <v>1</v>
      </c>
      <c r="CD27" s="130"/>
      <c r="CE27" s="130"/>
      <c r="CF27" s="131">
        <v>1</v>
      </c>
      <c r="CG27" s="132">
        <f>IF(P27=0,"",IF(CF27=0,"",(CF27/P27)))</f>
        <v>0.05</v>
      </c>
      <c r="CH27" s="133">
        <v>1</v>
      </c>
      <c r="CI27" s="134">
        <f>IFERROR(CH27/CF27,"-")</f>
        <v>1</v>
      </c>
      <c r="CJ27" s="135">
        <v>65000</v>
      </c>
      <c r="CK27" s="136">
        <f>IFERROR(CJ27/CF27,"-")</f>
        <v>65000</v>
      </c>
      <c r="CL27" s="137"/>
      <c r="CM27" s="137"/>
      <c r="CN27" s="137">
        <v>1</v>
      </c>
      <c r="CO27" s="138">
        <v>5</v>
      </c>
      <c r="CP27" s="139">
        <v>273000</v>
      </c>
      <c r="CQ27" s="139">
        <v>195000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1.0138888888889</v>
      </c>
      <c r="B28" s="347" t="s">
        <v>124</v>
      </c>
      <c r="C28" s="347"/>
      <c r="D28" s="347" t="s">
        <v>125</v>
      </c>
      <c r="E28" s="347" t="s">
        <v>96</v>
      </c>
      <c r="F28" s="347" t="s">
        <v>97</v>
      </c>
      <c r="G28" s="88" t="s">
        <v>69</v>
      </c>
      <c r="H28" s="88" t="s">
        <v>91</v>
      </c>
      <c r="I28" s="88" t="s">
        <v>126</v>
      </c>
      <c r="J28" s="330">
        <v>144000</v>
      </c>
      <c r="K28" s="79">
        <v>0</v>
      </c>
      <c r="L28" s="79">
        <v>0</v>
      </c>
      <c r="M28" s="79">
        <v>34</v>
      </c>
      <c r="N28" s="89">
        <v>6</v>
      </c>
      <c r="O28" s="90">
        <v>0</v>
      </c>
      <c r="P28" s="91">
        <f>N28+O28</f>
        <v>6</v>
      </c>
      <c r="Q28" s="80">
        <f>IFERROR(P28/M28,"-")</f>
        <v>0.17647058823529</v>
      </c>
      <c r="R28" s="79">
        <v>1</v>
      </c>
      <c r="S28" s="79">
        <v>0</v>
      </c>
      <c r="T28" s="80">
        <f>IFERROR(R28/(P28),"-")</f>
        <v>0.16666666666667</v>
      </c>
      <c r="U28" s="336">
        <f>IFERROR(J28/SUM(N28:O29),"-")</f>
        <v>11076.923076923</v>
      </c>
      <c r="V28" s="82">
        <v>1</v>
      </c>
      <c r="W28" s="80">
        <f>IF(P28=0,"-",V28/P28)</f>
        <v>0.16666666666667</v>
      </c>
      <c r="X28" s="335">
        <v>86000</v>
      </c>
      <c r="Y28" s="336">
        <f>IFERROR(X28/P28,"-")</f>
        <v>14333.333333333</v>
      </c>
      <c r="Z28" s="336">
        <f>IFERROR(X28/V28,"-")</f>
        <v>86000</v>
      </c>
      <c r="AA28" s="330">
        <f>SUM(X28:X29)-SUM(J28:J29)</f>
        <v>2000</v>
      </c>
      <c r="AB28" s="83">
        <f>SUM(X28:X29)/SUM(J28:J29)</f>
        <v>1.0138888888889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4</v>
      </c>
      <c r="BO28" s="118">
        <f>IF(P28=0,"",IF(BN28=0,"",(BN28/P28)))</f>
        <v>0.66666666666667</v>
      </c>
      <c r="BP28" s="119">
        <v>1</v>
      </c>
      <c r="BQ28" s="120">
        <f>IFERROR(BP28/BN28,"-")</f>
        <v>0.25</v>
      </c>
      <c r="BR28" s="121">
        <v>86000</v>
      </c>
      <c r="BS28" s="122">
        <f>IFERROR(BR28/BN28,"-")</f>
        <v>21500</v>
      </c>
      <c r="BT28" s="123"/>
      <c r="BU28" s="123"/>
      <c r="BV28" s="123">
        <v>1</v>
      </c>
      <c r="BW28" s="124">
        <v>1</v>
      </c>
      <c r="BX28" s="125">
        <f>IF(P28=0,"",IF(BW28=0,"",(BW28/P28)))</f>
        <v>0.16666666666667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0.16666666666667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86000</v>
      </c>
      <c r="CQ28" s="139">
        <v>86000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127</v>
      </c>
      <c r="C29" s="347"/>
      <c r="D29" s="347" t="s">
        <v>125</v>
      </c>
      <c r="E29" s="347" t="s">
        <v>96</v>
      </c>
      <c r="F29" s="347" t="s">
        <v>81</v>
      </c>
      <c r="G29" s="88"/>
      <c r="H29" s="88"/>
      <c r="I29" s="88"/>
      <c r="J29" s="330"/>
      <c r="K29" s="79">
        <v>0</v>
      </c>
      <c r="L29" s="79">
        <v>0</v>
      </c>
      <c r="M29" s="79">
        <v>21</v>
      </c>
      <c r="N29" s="89">
        <v>7</v>
      </c>
      <c r="O29" s="90">
        <v>0</v>
      </c>
      <c r="P29" s="91">
        <f>N29+O29</f>
        <v>7</v>
      </c>
      <c r="Q29" s="80">
        <f>IFERROR(P29/M29,"-")</f>
        <v>0.33333333333333</v>
      </c>
      <c r="R29" s="79">
        <v>1</v>
      </c>
      <c r="S29" s="79">
        <v>2</v>
      </c>
      <c r="T29" s="80">
        <f>IFERROR(R29/(P29),"-")</f>
        <v>0.14285714285714</v>
      </c>
      <c r="U29" s="336"/>
      <c r="V29" s="82">
        <v>1</v>
      </c>
      <c r="W29" s="80">
        <f>IF(P29=0,"-",V29/P29)</f>
        <v>0.14285714285714</v>
      </c>
      <c r="X29" s="335">
        <v>60000</v>
      </c>
      <c r="Y29" s="336">
        <f>IFERROR(X29/P29,"-")</f>
        <v>8571.4285714286</v>
      </c>
      <c r="Z29" s="336">
        <f>IFERROR(X29/V29,"-")</f>
        <v>60000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0.14285714285714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2</v>
      </c>
      <c r="BF29" s="111">
        <f>IF(P29=0,"",IF(BE29=0,"",(BE29/P29)))</f>
        <v>0.28571428571429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0.57142857142857</v>
      </c>
      <c r="BP29" s="119">
        <v>1</v>
      </c>
      <c r="BQ29" s="120">
        <f>IFERROR(BP29/BN29,"-")</f>
        <v>0.25</v>
      </c>
      <c r="BR29" s="121">
        <v>60000</v>
      </c>
      <c r="BS29" s="122">
        <f>IFERROR(BR29/BN29,"-")</f>
        <v>15000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60000</v>
      </c>
      <c r="CQ29" s="139">
        <v>60000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0.84027777777778</v>
      </c>
      <c r="B30" s="347" t="s">
        <v>128</v>
      </c>
      <c r="C30" s="347"/>
      <c r="D30" s="347" t="s">
        <v>84</v>
      </c>
      <c r="E30" s="347" t="s">
        <v>129</v>
      </c>
      <c r="F30" s="347" t="s">
        <v>89</v>
      </c>
      <c r="G30" s="88" t="s">
        <v>69</v>
      </c>
      <c r="H30" s="88" t="s">
        <v>91</v>
      </c>
      <c r="I30" s="349" t="s">
        <v>76</v>
      </c>
      <c r="J30" s="330">
        <v>144000</v>
      </c>
      <c r="K30" s="79">
        <v>0</v>
      </c>
      <c r="L30" s="79">
        <v>0</v>
      </c>
      <c r="M30" s="79">
        <v>106</v>
      </c>
      <c r="N30" s="89">
        <v>10</v>
      </c>
      <c r="O30" s="90">
        <v>0</v>
      </c>
      <c r="P30" s="91">
        <f>N30+O30</f>
        <v>10</v>
      </c>
      <c r="Q30" s="80">
        <f>IFERROR(P30/M30,"-")</f>
        <v>0.094339622641509</v>
      </c>
      <c r="R30" s="79">
        <v>1</v>
      </c>
      <c r="S30" s="79">
        <v>2</v>
      </c>
      <c r="T30" s="80">
        <f>IFERROR(R30/(P30),"-")</f>
        <v>0.1</v>
      </c>
      <c r="U30" s="336">
        <f>IFERROR(J30/SUM(N30:O31),"-")</f>
        <v>10285.714285714</v>
      </c>
      <c r="V30" s="82">
        <v>2</v>
      </c>
      <c r="W30" s="80">
        <f>IF(P30=0,"-",V30/P30)</f>
        <v>0.2</v>
      </c>
      <c r="X30" s="335">
        <v>121000</v>
      </c>
      <c r="Y30" s="336">
        <f>IFERROR(X30/P30,"-")</f>
        <v>12100</v>
      </c>
      <c r="Z30" s="336">
        <f>IFERROR(X30/V30,"-")</f>
        <v>60500</v>
      </c>
      <c r="AA30" s="330">
        <f>SUM(X30:X31)-SUM(J30:J31)</f>
        <v>-23000</v>
      </c>
      <c r="AB30" s="83">
        <f>SUM(X30:X31)/SUM(J30:J31)</f>
        <v>0.84027777777778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6</v>
      </c>
      <c r="BF30" s="111">
        <f>IF(P30=0,"",IF(BE30=0,"",(BE30/P30)))</f>
        <v>0.6</v>
      </c>
      <c r="BG30" s="110">
        <v>2</v>
      </c>
      <c r="BH30" s="112">
        <f>IFERROR(BG30/BE30,"-")</f>
        <v>0.33333333333333</v>
      </c>
      <c r="BI30" s="113">
        <v>121000</v>
      </c>
      <c r="BJ30" s="114">
        <f>IFERROR(BI30/BE30,"-")</f>
        <v>20166.666666667</v>
      </c>
      <c r="BK30" s="115">
        <v>1</v>
      </c>
      <c r="BL30" s="115"/>
      <c r="BM30" s="115">
        <v>1</v>
      </c>
      <c r="BN30" s="117">
        <v>3</v>
      </c>
      <c r="BO30" s="118">
        <f>IF(P30=0,"",IF(BN30=0,"",(BN30/P30)))</f>
        <v>0.3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121000</v>
      </c>
      <c r="CQ30" s="139">
        <v>119000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347" t="s">
        <v>130</v>
      </c>
      <c r="C31" s="347"/>
      <c r="D31" s="347" t="s">
        <v>84</v>
      </c>
      <c r="E31" s="347" t="s">
        <v>129</v>
      </c>
      <c r="F31" s="347" t="s">
        <v>81</v>
      </c>
      <c r="G31" s="88"/>
      <c r="H31" s="88"/>
      <c r="I31" s="88"/>
      <c r="J31" s="330"/>
      <c r="K31" s="79">
        <v>0</v>
      </c>
      <c r="L31" s="79">
        <v>0</v>
      </c>
      <c r="M31" s="79">
        <v>10</v>
      </c>
      <c r="N31" s="89">
        <v>4</v>
      </c>
      <c r="O31" s="90">
        <v>0</v>
      </c>
      <c r="P31" s="91">
        <f>N31+O31</f>
        <v>4</v>
      </c>
      <c r="Q31" s="80">
        <f>IFERROR(P31/M31,"-")</f>
        <v>0.4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0.25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3</v>
      </c>
      <c r="BX31" s="125">
        <f>IF(P31=0,"",IF(BW31=0,"",(BW31/P31)))</f>
        <v>0.75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0.016666666666667</v>
      </c>
      <c r="B32" s="347" t="s">
        <v>131</v>
      </c>
      <c r="C32" s="347"/>
      <c r="D32" s="347" t="s">
        <v>125</v>
      </c>
      <c r="E32" s="347" t="s">
        <v>96</v>
      </c>
      <c r="F32" s="347" t="s">
        <v>89</v>
      </c>
      <c r="G32" s="88" t="s">
        <v>73</v>
      </c>
      <c r="H32" s="88" t="s">
        <v>91</v>
      </c>
      <c r="I32" s="348" t="s">
        <v>86</v>
      </c>
      <c r="J32" s="330">
        <v>180000</v>
      </c>
      <c r="K32" s="79">
        <v>0</v>
      </c>
      <c r="L32" s="79">
        <v>0</v>
      </c>
      <c r="M32" s="79">
        <v>37</v>
      </c>
      <c r="N32" s="89">
        <v>2</v>
      </c>
      <c r="O32" s="90">
        <v>0</v>
      </c>
      <c r="P32" s="91">
        <f>N32+O32</f>
        <v>2</v>
      </c>
      <c r="Q32" s="80">
        <f>IFERROR(P32/M32,"-")</f>
        <v>0.054054054054054</v>
      </c>
      <c r="R32" s="79">
        <v>0</v>
      </c>
      <c r="S32" s="79">
        <v>1</v>
      </c>
      <c r="T32" s="80">
        <f>IFERROR(R32/(P32),"-")</f>
        <v>0</v>
      </c>
      <c r="U32" s="336">
        <f>IFERROR(J32/SUM(N32:O33),"-")</f>
        <v>30000</v>
      </c>
      <c r="V32" s="82">
        <v>1</v>
      </c>
      <c r="W32" s="80">
        <f>IF(P32=0,"-",V32/P32)</f>
        <v>0.5</v>
      </c>
      <c r="X32" s="335">
        <v>3000</v>
      </c>
      <c r="Y32" s="336">
        <f>IFERROR(X32/P32,"-")</f>
        <v>1500</v>
      </c>
      <c r="Z32" s="336">
        <f>IFERROR(X32/V32,"-")</f>
        <v>3000</v>
      </c>
      <c r="AA32" s="330">
        <f>SUM(X32:X33)-SUM(J32:J33)</f>
        <v>-177000</v>
      </c>
      <c r="AB32" s="83">
        <f>SUM(X32:X33)/SUM(J32:J33)</f>
        <v>0.016666666666667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>
        <v>1</v>
      </c>
      <c r="BZ32" s="127">
        <f>IFERROR(BY32/BW32,"-")</f>
        <v>1</v>
      </c>
      <c r="CA32" s="128">
        <v>3000</v>
      </c>
      <c r="CB32" s="129">
        <f>IFERROR(CA32/BW32,"-")</f>
        <v>3000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132</v>
      </c>
      <c r="C33" s="347"/>
      <c r="D33" s="347" t="s">
        <v>125</v>
      </c>
      <c r="E33" s="347" t="s">
        <v>96</v>
      </c>
      <c r="F33" s="347" t="s">
        <v>81</v>
      </c>
      <c r="G33" s="88"/>
      <c r="H33" s="88"/>
      <c r="I33" s="88"/>
      <c r="J33" s="330"/>
      <c r="K33" s="79">
        <v>0</v>
      </c>
      <c r="L33" s="79">
        <v>0</v>
      </c>
      <c r="M33" s="79">
        <v>11</v>
      </c>
      <c r="N33" s="89">
        <v>4</v>
      </c>
      <c r="O33" s="90">
        <v>0</v>
      </c>
      <c r="P33" s="91">
        <f>N33+O33</f>
        <v>4</v>
      </c>
      <c r="Q33" s="80">
        <f>IFERROR(P33/M33,"-")</f>
        <v>0.36363636363636</v>
      </c>
      <c r="R33" s="79">
        <v>0</v>
      </c>
      <c r="S33" s="79">
        <v>1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</v>
      </c>
      <c r="B34" s="347" t="s">
        <v>133</v>
      </c>
      <c r="C34" s="347"/>
      <c r="D34" s="347" t="s">
        <v>84</v>
      </c>
      <c r="E34" s="347" t="s">
        <v>129</v>
      </c>
      <c r="F34" s="347" t="s">
        <v>97</v>
      </c>
      <c r="G34" s="88" t="s">
        <v>73</v>
      </c>
      <c r="H34" s="88" t="s">
        <v>91</v>
      </c>
      <c r="I34" s="348" t="s">
        <v>134</v>
      </c>
      <c r="J34" s="330">
        <v>180000</v>
      </c>
      <c r="K34" s="79">
        <v>0</v>
      </c>
      <c r="L34" s="79">
        <v>0</v>
      </c>
      <c r="M34" s="79">
        <v>59</v>
      </c>
      <c r="N34" s="89">
        <v>1</v>
      </c>
      <c r="O34" s="90">
        <v>0</v>
      </c>
      <c r="P34" s="91">
        <f>N34+O34</f>
        <v>1</v>
      </c>
      <c r="Q34" s="80">
        <f>IFERROR(P34/M34,"-")</f>
        <v>0.016949152542373</v>
      </c>
      <c r="R34" s="79">
        <v>0</v>
      </c>
      <c r="S34" s="79">
        <v>1</v>
      </c>
      <c r="T34" s="80">
        <f>IFERROR(R34/(P34),"-")</f>
        <v>0</v>
      </c>
      <c r="U34" s="336">
        <f>IFERROR(J34/SUM(N34:O35),"-")</f>
        <v>25714.285714286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SUM(X34:X35)-SUM(J34:J35)</f>
        <v>-180000</v>
      </c>
      <c r="AB34" s="83">
        <f>SUM(X34:X35)/SUM(J34:J35)</f>
        <v>0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1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84</v>
      </c>
      <c r="E35" s="347" t="s">
        <v>129</v>
      </c>
      <c r="F35" s="347" t="s">
        <v>81</v>
      </c>
      <c r="G35" s="88"/>
      <c r="H35" s="88"/>
      <c r="I35" s="88"/>
      <c r="J35" s="330"/>
      <c r="K35" s="79">
        <v>0</v>
      </c>
      <c r="L35" s="79">
        <v>0</v>
      </c>
      <c r="M35" s="79">
        <v>22</v>
      </c>
      <c r="N35" s="89">
        <v>6</v>
      </c>
      <c r="O35" s="90">
        <v>0</v>
      </c>
      <c r="P35" s="91">
        <f>N35+O35</f>
        <v>6</v>
      </c>
      <c r="Q35" s="80">
        <f>IFERROR(P35/M35,"-")</f>
        <v>0.27272727272727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0.33333333333333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0.16666666666667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3.1923076923077</v>
      </c>
      <c r="B36" s="347" t="s">
        <v>136</v>
      </c>
      <c r="C36" s="347"/>
      <c r="D36" s="347" t="s">
        <v>95</v>
      </c>
      <c r="E36" s="347" t="s">
        <v>96</v>
      </c>
      <c r="F36" s="347" t="s">
        <v>97</v>
      </c>
      <c r="G36" s="88" t="s">
        <v>85</v>
      </c>
      <c r="H36" s="88" t="s">
        <v>91</v>
      </c>
      <c r="I36" s="349" t="s">
        <v>137</v>
      </c>
      <c r="J36" s="330">
        <v>156000</v>
      </c>
      <c r="K36" s="79">
        <v>0</v>
      </c>
      <c r="L36" s="79">
        <v>0</v>
      </c>
      <c r="M36" s="79">
        <v>32</v>
      </c>
      <c r="N36" s="89">
        <v>1</v>
      </c>
      <c r="O36" s="90">
        <v>0</v>
      </c>
      <c r="P36" s="91">
        <f>N36+O36</f>
        <v>1</v>
      </c>
      <c r="Q36" s="80">
        <f>IFERROR(P36/M36,"-")</f>
        <v>0.03125</v>
      </c>
      <c r="R36" s="79">
        <v>0</v>
      </c>
      <c r="S36" s="79">
        <v>0</v>
      </c>
      <c r="T36" s="80">
        <f>IFERROR(R36/(P36),"-")</f>
        <v>0</v>
      </c>
      <c r="U36" s="336">
        <f>IFERROR(J36/SUM(N36:O37),"-")</f>
        <v>26000</v>
      </c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>
        <f>SUM(X36:X37)-SUM(J36:J37)</f>
        <v>342000</v>
      </c>
      <c r="AB36" s="83">
        <f>SUM(X36:X37)/SUM(J36:J37)</f>
        <v>3.1923076923077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1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138</v>
      </c>
      <c r="C37" s="347"/>
      <c r="D37" s="347" t="s">
        <v>95</v>
      </c>
      <c r="E37" s="347" t="s">
        <v>96</v>
      </c>
      <c r="F37" s="347" t="s">
        <v>81</v>
      </c>
      <c r="G37" s="88"/>
      <c r="H37" s="88"/>
      <c r="I37" s="88"/>
      <c r="J37" s="330"/>
      <c r="K37" s="79">
        <v>0</v>
      </c>
      <c r="L37" s="79">
        <v>0</v>
      </c>
      <c r="M37" s="79">
        <v>14</v>
      </c>
      <c r="N37" s="89">
        <v>5</v>
      </c>
      <c r="O37" s="90">
        <v>0</v>
      </c>
      <c r="P37" s="91">
        <f>N37+O37</f>
        <v>5</v>
      </c>
      <c r="Q37" s="80">
        <f>IFERROR(P37/M37,"-")</f>
        <v>0.35714285714286</v>
      </c>
      <c r="R37" s="79">
        <v>1</v>
      </c>
      <c r="S37" s="79">
        <v>1</v>
      </c>
      <c r="T37" s="80">
        <f>IFERROR(R37/(P37),"-")</f>
        <v>0.2</v>
      </c>
      <c r="U37" s="336"/>
      <c r="V37" s="82">
        <v>1</v>
      </c>
      <c r="W37" s="80">
        <f>IF(P37=0,"-",V37/P37)</f>
        <v>0.2</v>
      </c>
      <c r="X37" s="335">
        <v>498000</v>
      </c>
      <c r="Y37" s="336">
        <f>IFERROR(X37/P37,"-")</f>
        <v>99600</v>
      </c>
      <c r="Z37" s="336">
        <f>IFERROR(X37/V37,"-")</f>
        <v>498000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0.6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0.2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0.2</v>
      </c>
      <c r="CH37" s="133">
        <v>1</v>
      </c>
      <c r="CI37" s="134">
        <f>IFERROR(CH37/CF37,"-")</f>
        <v>1</v>
      </c>
      <c r="CJ37" s="135">
        <v>498000</v>
      </c>
      <c r="CK37" s="136">
        <f>IFERROR(CJ37/CF37,"-")</f>
        <v>498000</v>
      </c>
      <c r="CL37" s="137"/>
      <c r="CM37" s="137"/>
      <c r="CN37" s="137">
        <v>1</v>
      </c>
      <c r="CO37" s="138">
        <v>1</v>
      </c>
      <c r="CP37" s="139">
        <v>498000</v>
      </c>
      <c r="CQ37" s="139">
        <v>498000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0.15384615384615</v>
      </c>
      <c r="B38" s="347" t="s">
        <v>139</v>
      </c>
      <c r="C38" s="347"/>
      <c r="D38" s="347" t="s">
        <v>140</v>
      </c>
      <c r="E38" s="347" t="s">
        <v>129</v>
      </c>
      <c r="F38" s="347" t="s">
        <v>89</v>
      </c>
      <c r="G38" s="88" t="s">
        <v>85</v>
      </c>
      <c r="H38" s="88" t="s">
        <v>91</v>
      </c>
      <c r="I38" s="349" t="s">
        <v>76</v>
      </c>
      <c r="J38" s="330">
        <v>156000</v>
      </c>
      <c r="K38" s="79">
        <v>0</v>
      </c>
      <c r="L38" s="79">
        <v>0</v>
      </c>
      <c r="M38" s="79">
        <v>65</v>
      </c>
      <c r="N38" s="89">
        <v>4</v>
      </c>
      <c r="O38" s="90">
        <v>0</v>
      </c>
      <c r="P38" s="91">
        <f>N38+O38</f>
        <v>4</v>
      </c>
      <c r="Q38" s="80">
        <f>IFERROR(P38/M38,"-")</f>
        <v>0.061538461538462</v>
      </c>
      <c r="R38" s="79">
        <v>0</v>
      </c>
      <c r="S38" s="79">
        <v>1</v>
      </c>
      <c r="T38" s="80">
        <f>IFERROR(R38/(P38),"-")</f>
        <v>0</v>
      </c>
      <c r="U38" s="336">
        <f>IFERROR(J38/SUM(N38:O39),"-")</f>
        <v>17333.333333333</v>
      </c>
      <c r="V38" s="82">
        <v>1</v>
      </c>
      <c r="W38" s="80">
        <f>IF(P38=0,"-",V38/P38)</f>
        <v>0.25</v>
      </c>
      <c r="X38" s="335">
        <v>6000</v>
      </c>
      <c r="Y38" s="336">
        <f>IFERROR(X38/P38,"-")</f>
        <v>1500</v>
      </c>
      <c r="Z38" s="336">
        <f>IFERROR(X38/V38,"-")</f>
        <v>6000</v>
      </c>
      <c r="AA38" s="330">
        <f>SUM(X38:X39)-SUM(J38:J39)</f>
        <v>-132000</v>
      </c>
      <c r="AB38" s="83">
        <f>SUM(X38:X39)/SUM(J38:J39)</f>
        <v>0.15384615384615</v>
      </c>
      <c r="AC38" s="77"/>
      <c r="AD38" s="92">
        <v>1</v>
      </c>
      <c r="AE38" s="93">
        <f>IF(P38=0,"",IF(AD38=0,"",(AD38/P38)))</f>
        <v>0.25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>
        <v>1</v>
      </c>
      <c r="BQ38" s="120">
        <f>IFERROR(BP38/BN38,"-")</f>
        <v>1</v>
      </c>
      <c r="BR38" s="121">
        <v>6000</v>
      </c>
      <c r="BS38" s="122">
        <f>IFERROR(BR38/BN38,"-")</f>
        <v>6000</v>
      </c>
      <c r="BT38" s="123"/>
      <c r="BU38" s="123">
        <v>1</v>
      </c>
      <c r="BV38" s="123"/>
      <c r="BW38" s="124">
        <v>1</v>
      </c>
      <c r="BX38" s="125">
        <f>IF(P38=0,"",IF(BW38=0,"",(BW38/P38)))</f>
        <v>0.25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6000</v>
      </c>
      <c r="CQ38" s="139">
        <v>6000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141</v>
      </c>
      <c r="C39" s="347"/>
      <c r="D39" s="347" t="s">
        <v>140</v>
      </c>
      <c r="E39" s="347" t="s">
        <v>129</v>
      </c>
      <c r="F39" s="347" t="s">
        <v>81</v>
      </c>
      <c r="G39" s="88"/>
      <c r="H39" s="88"/>
      <c r="I39" s="88"/>
      <c r="J39" s="330"/>
      <c r="K39" s="79">
        <v>0</v>
      </c>
      <c r="L39" s="79">
        <v>0</v>
      </c>
      <c r="M39" s="79">
        <v>16</v>
      </c>
      <c r="N39" s="89">
        <v>5</v>
      </c>
      <c r="O39" s="90">
        <v>0</v>
      </c>
      <c r="P39" s="91">
        <f>N39+O39</f>
        <v>5</v>
      </c>
      <c r="Q39" s="80">
        <f>IFERROR(P39/M39,"-")</f>
        <v>0.3125</v>
      </c>
      <c r="R39" s="79">
        <v>1</v>
      </c>
      <c r="S39" s="79">
        <v>1</v>
      </c>
      <c r="T39" s="80">
        <f>IFERROR(R39/(P39),"-")</f>
        <v>0.2</v>
      </c>
      <c r="U39" s="336"/>
      <c r="V39" s="82">
        <v>2</v>
      </c>
      <c r="W39" s="80">
        <f>IF(P39=0,"-",V39/P39)</f>
        <v>0.4</v>
      </c>
      <c r="X39" s="335">
        <v>18000</v>
      </c>
      <c r="Y39" s="336">
        <f>IFERROR(X39/P39,"-")</f>
        <v>3600</v>
      </c>
      <c r="Z39" s="336">
        <f>IFERROR(X39/V39,"-")</f>
        <v>9000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0.2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3</v>
      </c>
      <c r="BO39" s="118">
        <f>IF(P39=0,"",IF(BN39=0,"",(BN39/P39)))</f>
        <v>0.6</v>
      </c>
      <c r="BP39" s="119">
        <v>1</v>
      </c>
      <c r="BQ39" s="120">
        <f>IFERROR(BP39/BN39,"-")</f>
        <v>0.33333333333333</v>
      </c>
      <c r="BR39" s="121">
        <v>10000</v>
      </c>
      <c r="BS39" s="122">
        <f>IFERROR(BR39/BN39,"-")</f>
        <v>3333.3333333333</v>
      </c>
      <c r="BT39" s="123"/>
      <c r="BU39" s="123">
        <v>1</v>
      </c>
      <c r="BV39" s="123"/>
      <c r="BW39" s="124">
        <v>1</v>
      </c>
      <c r="BX39" s="125">
        <f>IF(P39=0,"",IF(BW39=0,"",(BW39/P39)))</f>
        <v>0.2</v>
      </c>
      <c r="BY39" s="126">
        <v>1</v>
      </c>
      <c r="BZ39" s="127">
        <f>IFERROR(BY39/BW39,"-")</f>
        <v>1</v>
      </c>
      <c r="CA39" s="128">
        <v>8000</v>
      </c>
      <c r="CB39" s="129">
        <f>IFERROR(CA39/BW39,"-")</f>
        <v>8000</v>
      </c>
      <c r="CC39" s="130"/>
      <c r="CD39" s="130">
        <v>1</v>
      </c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18000</v>
      </c>
      <c r="CQ39" s="139">
        <v>10000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2.8717948717949</v>
      </c>
      <c r="B40" s="347" t="s">
        <v>142</v>
      </c>
      <c r="C40" s="347"/>
      <c r="D40" s="347" t="s">
        <v>140</v>
      </c>
      <c r="E40" s="347" t="s">
        <v>143</v>
      </c>
      <c r="F40" s="347" t="s">
        <v>68</v>
      </c>
      <c r="G40" s="88" t="s">
        <v>90</v>
      </c>
      <c r="H40" s="88" t="s">
        <v>91</v>
      </c>
      <c r="I40" s="349" t="s">
        <v>76</v>
      </c>
      <c r="J40" s="330">
        <v>156000</v>
      </c>
      <c r="K40" s="79">
        <v>0</v>
      </c>
      <c r="L40" s="79">
        <v>0</v>
      </c>
      <c r="M40" s="79">
        <v>73</v>
      </c>
      <c r="N40" s="89">
        <v>3</v>
      </c>
      <c r="O40" s="90">
        <v>0</v>
      </c>
      <c r="P40" s="91">
        <f>N40+O40</f>
        <v>3</v>
      </c>
      <c r="Q40" s="80">
        <f>IFERROR(P40/M40,"-")</f>
        <v>0.041095890410959</v>
      </c>
      <c r="R40" s="79">
        <v>0</v>
      </c>
      <c r="S40" s="79">
        <v>2</v>
      </c>
      <c r="T40" s="80">
        <f>IFERROR(R40/(P40),"-")</f>
        <v>0</v>
      </c>
      <c r="U40" s="336">
        <f>IFERROR(J40/SUM(N40:O41),"-")</f>
        <v>26000</v>
      </c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>
        <f>SUM(X40:X41)-SUM(J40:J41)</f>
        <v>292000</v>
      </c>
      <c r="AB40" s="83">
        <f>SUM(X40:X41)/SUM(J40:J41)</f>
        <v>2.8717948717949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0.33333333333333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0.33333333333333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144</v>
      </c>
      <c r="C41" s="347"/>
      <c r="D41" s="347" t="s">
        <v>140</v>
      </c>
      <c r="E41" s="347" t="s">
        <v>143</v>
      </c>
      <c r="F41" s="347" t="s">
        <v>81</v>
      </c>
      <c r="G41" s="88"/>
      <c r="H41" s="88"/>
      <c r="I41" s="88"/>
      <c r="J41" s="330"/>
      <c r="K41" s="79">
        <v>0</v>
      </c>
      <c r="L41" s="79">
        <v>0</v>
      </c>
      <c r="M41" s="79">
        <v>4</v>
      </c>
      <c r="N41" s="89">
        <v>3</v>
      </c>
      <c r="O41" s="90">
        <v>0</v>
      </c>
      <c r="P41" s="91">
        <f>N41+O41</f>
        <v>3</v>
      </c>
      <c r="Q41" s="80">
        <f>IFERROR(P41/M41,"-")</f>
        <v>0.75</v>
      </c>
      <c r="R41" s="79">
        <v>1</v>
      </c>
      <c r="S41" s="79">
        <v>1</v>
      </c>
      <c r="T41" s="80">
        <f>IFERROR(R41/(P41),"-")</f>
        <v>0.33333333333333</v>
      </c>
      <c r="U41" s="336"/>
      <c r="V41" s="82">
        <v>2</v>
      </c>
      <c r="W41" s="80">
        <f>IF(P41=0,"-",V41/P41)</f>
        <v>0.66666666666667</v>
      </c>
      <c r="X41" s="335">
        <v>448000</v>
      </c>
      <c r="Y41" s="336">
        <f>IFERROR(X41/P41,"-")</f>
        <v>149333.33333333</v>
      </c>
      <c r="Z41" s="336">
        <f>IFERROR(X41/V41,"-")</f>
        <v>224000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2</v>
      </c>
      <c r="BX41" s="125">
        <f>IF(P41=0,"",IF(BW41=0,"",(BW41/P41)))</f>
        <v>0.66666666666667</v>
      </c>
      <c r="BY41" s="126">
        <v>1</v>
      </c>
      <c r="BZ41" s="127">
        <f>IFERROR(BY41/BW41,"-")</f>
        <v>0.5</v>
      </c>
      <c r="CA41" s="128">
        <v>28000</v>
      </c>
      <c r="CB41" s="129">
        <f>IFERROR(CA41/BW41,"-")</f>
        <v>14000</v>
      </c>
      <c r="CC41" s="130"/>
      <c r="CD41" s="130"/>
      <c r="CE41" s="130">
        <v>1</v>
      </c>
      <c r="CF41" s="131">
        <v>1</v>
      </c>
      <c r="CG41" s="132">
        <f>IF(P41=0,"",IF(CF41=0,"",(CF41/P41)))</f>
        <v>0.33333333333333</v>
      </c>
      <c r="CH41" s="133">
        <v>1</v>
      </c>
      <c r="CI41" s="134">
        <f>IFERROR(CH41/CF41,"-")</f>
        <v>1</v>
      </c>
      <c r="CJ41" s="135">
        <v>420000</v>
      </c>
      <c r="CK41" s="136">
        <f>IFERROR(CJ41/CF41,"-")</f>
        <v>420000</v>
      </c>
      <c r="CL41" s="137"/>
      <c r="CM41" s="137"/>
      <c r="CN41" s="137">
        <v>1</v>
      </c>
      <c r="CO41" s="138">
        <v>2</v>
      </c>
      <c r="CP41" s="139">
        <v>448000</v>
      </c>
      <c r="CQ41" s="139">
        <v>420000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0.02</v>
      </c>
      <c r="B42" s="347" t="s">
        <v>145</v>
      </c>
      <c r="C42" s="347"/>
      <c r="D42" s="347" t="s">
        <v>95</v>
      </c>
      <c r="E42" s="347" t="s">
        <v>67</v>
      </c>
      <c r="F42" s="347" t="s">
        <v>68</v>
      </c>
      <c r="G42" s="88" t="s">
        <v>146</v>
      </c>
      <c r="H42" s="88" t="s">
        <v>147</v>
      </c>
      <c r="I42" s="348" t="s">
        <v>134</v>
      </c>
      <c r="J42" s="330">
        <v>300000</v>
      </c>
      <c r="K42" s="79">
        <v>0</v>
      </c>
      <c r="L42" s="79">
        <v>0</v>
      </c>
      <c r="M42" s="79">
        <v>72</v>
      </c>
      <c r="N42" s="89">
        <v>6</v>
      </c>
      <c r="O42" s="90">
        <v>0</v>
      </c>
      <c r="P42" s="91">
        <f>N42+O42</f>
        <v>6</v>
      </c>
      <c r="Q42" s="80">
        <f>IFERROR(P42/M42,"-")</f>
        <v>0.083333333333333</v>
      </c>
      <c r="R42" s="79">
        <v>0</v>
      </c>
      <c r="S42" s="79">
        <v>3</v>
      </c>
      <c r="T42" s="80">
        <f>IFERROR(R42/(P42),"-")</f>
        <v>0</v>
      </c>
      <c r="U42" s="336">
        <f>IFERROR(J42/SUM(N42:O43),"-")</f>
        <v>25000</v>
      </c>
      <c r="V42" s="82">
        <v>2</v>
      </c>
      <c r="W42" s="80">
        <f>IF(P42=0,"-",V42/P42)</f>
        <v>0.33333333333333</v>
      </c>
      <c r="X42" s="335">
        <v>6000</v>
      </c>
      <c r="Y42" s="336">
        <f>IFERROR(X42/P42,"-")</f>
        <v>1000</v>
      </c>
      <c r="Z42" s="336">
        <f>IFERROR(X42/V42,"-")</f>
        <v>3000</v>
      </c>
      <c r="AA42" s="330">
        <f>SUM(X42:X43)-SUM(J42:J43)</f>
        <v>-294000</v>
      </c>
      <c r="AB42" s="83">
        <f>SUM(X42:X43)/SUM(J42:J43)</f>
        <v>0.02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3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0.33333333333333</v>
      </c>
      <c r="BP42" s="119">
        <v>2</v>
      </c>
      <c r="BQ42" s="120">
        <f>IFERROR(BP42/BN42,"-")</f>
        <v>1</v>
      </c>
      <c r="BR42" s="121">
        <v>6000</v>
      </c>
      <c r="BS42" s="122">
        <f>IFERROR(BR42/BN42,"-")</f>
        <v>3000</v>
      </c>
      <c r="BT42" s="123">
        <v>2</v>
      </c>
      <c r="BU42" s="123"/>
      <c r="BV42" s="123"/>
      <c r="BW42" s="124">
        <v>1</v>
      </c>
      <c r="BX42" s="125">
        <f>IF(P42=0,"",IF(BW42=0,"",(BW42/P42)))</f>
        <v>0.16666666666667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6000</v>
      </c>
      <c r="CQ42" s="139">
        <v>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148</v>
      </c>
      <c r="C43" s="347"/>
      <c r="D43" s="347" t="s">
        <v>95</v>
      </c>
      <c r="E43" s="347" t="s">
        <v>67</v>
      </c>
      <c r="F43" s="347" t="s">
        <v>81</v>
      </c>
      <c r="G43" s="88"/>
      <c r="H43" s="88"/>
      <c r="I43" s="88"/>
      <c r="J43" s="330"/>
      <c r="K43" s="79">
        <v>0</v>
      </c>
      <c r="L43" s="79">
        <v>0</v>
      </c>
      <c r="M43" s="79">
        <v>14</v>
      </c>
      <c r="N43" s="89">
        <v>5</v>
      </c>
      <c r="O43" s="90">
        <v>1</v>
      </c>
      <c r="P43" s="91">
        <f>N43+O43</f>
        <v>6</v>
      </c>
      <c r="Q43" s="80">
        <f>IFERROR(P43/M43,"-")</f>
        <v>0.42857142857143</v>
      </c>
      <c r="R43" s="79">
        <v>0</v>
      </c>
      <c r="S43" s="79">
        <v>1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3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2</v>
      </c>
      <c r="BX43" s="125">
        <f>IF(P43=0,"",IF(BW43=0,"",(BW43/P43)))</f>
        <v>0.33333333333333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>
        <v>1</v>
      </c>
      <c r="CG43" s="132">
        <f>IF(P43=0,"",IF(CF43=0,"",(CF43/P43)))</f>
        <v>0.16666666666667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0.038888888888889</v>
      </c>
      <c r="B44" s="347" t="s">
        <v>149</v>
      </c>
      <c r="C44" s="347"/>
      <c r="D44" s="347" t="s">
        <v>140</v>
      </c>
      <c r="E44" s="347" t="s">
        <v>143</v>
      </c>
      <c r="F44" s="347" t="s">
        <v>97</v>
      </c>
      <c r="G44" s="88" t="s">
        <v>146</v>
      </c>
      <c r="H44" s="88" t="s">
        <v>91</v>
      </c>
      <c r="I44" s="348" t="s">
        <v>86</v>
      </c>
      <c r="J44" s="330">
        <v>180000</v>
      </c>
      <c r="K44" s="79">
        <v>0</v>
      </c>
      <c r="L44" s="79">
        <v>0</v>
      </c>
      <c r="M44" s="79">
        <v>41</v>
      </c>
      <c r="N44" s="89">
        <v>2</v>
      </c>
      <c r="O44" s="90">
        <v>0</v>
      </c>
      <c r="P44" s="91">
        <f>N44+O44</f>
        <v>2</v>
      </c>
      <c r="Q44" s="80">
        <f>IFERROR(P44/M44,"-")</f>
        <v>0.048780487804878</v>
      </c>
      <c r="R44" s="79">
        <v>0</v>
      </c>
      <c r="S44" s="79">
        <v>1</v>
      </c>
      <c r="T44" s="80">
        <f>IFERROR(R44/(P44),"-")</f>
        <v>0</v>
      </c>
      <c r="U44" s="336">
        <f>IFERROR(J44/SUM(N44:O45),"-")</f>
        <v>25714.285714286</v>
      </c>
      <c r="V44" s="82">
        <v>1</v>
      </c>
      <c r="W44" s="80">
        <f>IF(P44=0,"-",V44/P44)</f>
        <v>0.5</v>
      </c>
      <c r="X44" s="335">
        <v>3000</v>
      </c>
      <c r="Y44" s="336">
        <f>IFERROR(X44/P44,"-")</f>
        <v>1500</v>
      </c>
      <c r="Z44" s="336">
        <f>IFERROR(X44/V44,"-")</f>
        <v>3000</v>
      </c>
      <c r="AA44" s="330">
        <f>SUM(X44:X45)-SUM(J44:J45)</f>
        <v>-173000</v>
      </c>
      <c r="AB44" s="83">
        <f>SUM(X44:X45)/SUM(J44:J45)</f>
        <v>0.038888888888889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>
        <v>1</v>
      </c>
      <c r="BQ44" s="120">
        <f>IFERROR(BP44/BN44,"-")</f>
        <v>1</v>
      </c>
      <c r="BR44" s="121">
        <v>3000</v>
      </c>
      <c r="BS44" s="122">
        <f>IFERROR(BR44/BN44,"-")</f>
        <v>3000</v>
      </c>
      <c r="BT44" s="123">
        <v>1</v>
      </c>
      <c r="BU44" s="123"/>
      <c r="BV44" s="123"/>
      <c r="BW44" s="124">
        <v>1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150</v>
      </c>
      <c r="C45" s="347"/>
      <c r="D45" s="347" t="s">
        <v>140</v>
      </c>
      <c r="E45" s="347" t="s">
        <v>143</v>
      </c>
      <c r="F45" s="347" t="s">
        <v>81</v>
      </c>
      <c r="G45" s="88"/>
      <c r="H45" s="88"/>
      <c r="I45" s="88"/>
      <c r="J45" s="330"/>
      <c r="K45" s="79">
        <v>0</v>
      </c>
      <c r="L45" s="79">
        <v>0</v>
      </c>
      <c r="M45" s="79">
        <v>9</v>
      </c>
      <c r="N45" s="89">
        <v>5</v>
      </c>
      <c r="O45" s="90">
        <v>0</v>
      </c>
      <c r="P45" s="91">
        <f>N45+O45</f>
        <v>5</v>
      </c>
      <c r="Q45" s="80">
        <f>IFERROR(P45/M45,"-")</f>
        <v>0.55555555555556</v>
      </c>
      <c r="R45" s="79">
        <v>0</v>
      </c>
      <c r="S45" s="79">
        <v>1</v>
      </c>
      <c r="T45" s="80">
        <f>IFERROR(R45/(P45),"-")</f>
        <v>0</v>
      </c>
      <c r="U45" s="336"/>
      <c r="V45" s="82">
        <v>1</v>
      </c>
      <c r="W45" s="80">
        <f>IF(P45=0,"-",V45/P45)</f>
        <v>0.2</v>
      </c>
      <c r="X45" s="335">
        <v>4000</v>
      </c>
      <c r="Y45" s="336">
        <f>IFERROR(X45/P45,"-")</f>
        <v>800</v>
      </c>
      <c r="Z45" s="336">
        <f>IFERROR(X45/V45,"-")</f>
        <v>4000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0.2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1</v>
      </c>
      <c r="BF45" s="111">
        <f>IF(P45=0,"",IF(BE45=0,"",(BE45/P45)))</f>
        <v>0.2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0.6</v>
      </c>
      <c r="BP45" s="119">
        <v>1</v>
      </c>
      <c r="BQ45" s="120">
        <f>IFERROR(BP45/BN45,"-")</f>
        <v>0.33333333333333</v>
      </c>
      <c r="BR45" s="121">
        <v>4000</v>
      </c>
      <c r="BS45" s="122">
        <f>IFERROR(BR45/BN45,"-")</f>
        <v>1333.3333333333</v>
      </c>
      <c r="BT45" s="123"/>
      <c r="BU45" s="123">
        <v>1</v>
      </c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4000</v>
      </c>
      <c r="CQ45" s="139">
        <v>4000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0.20833333333333</v>
      </c>
      <c r="B46" s="347" t="s">
        <v>151</v>
      </c>
      <c r="C46" s="347"/>
      <c r="D46" s="347" t="s">
        <v>95</v>
      </c>
      <c r="E46" s="347" t="s">
        <v>67</v>
      </c>
      <c r="F46" s="347" t="s">
        <v>68</v>
      </c>
      <c r="G46" s="88" t="s">
        <v>152</v>
      </c>
      <c r="H46" s="88" t="s">
        <v>70</v>
      </c>
      <c r="I46" s="348" t="s">
        <v>92</v>
      </c>
      <c r="J46" s="330">
        <v>144000</v>
      </c>
      <c r="K46" s="79">
        <v>0</v>
      </c>
      <c r="L46" s="79">
        <v>0</v>
      </c>
      <c r="M46" s="79">
        <v>61</v>
      </c>
      <c r="N46" s="89">
        <v>3</v>
      </c>
      <c r="O46" s="90">
        <v>0</v>
      </c>
      <c r="P46" s="91">
        <f>N46+O46</f>
        <v>3</v>
      </c>
      <c r="Q46" s="80">
        <f>IFERROR(P46/M46,"-")</f>
        <v>0.049180327868852</v>
      </c>
      <c r="R46" s="79">
        <v>0</v>
      </c>
      <c r="S46" s="79">
        <v>0</v>
      </c>
      <c r="T46" s="80">
        <f>IFERROR(R46/(P46),"-")</f>
        <v>0</v>
      </c>
      <c r="U46" s="336">
        <f>IFERROR(J46/SUM(N46:O47),"-")</f>
        <v>14400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-114000</v>
      </c>
      <c r="AB46" s="83">
        <f>SUM(X46:X47)/SUM(J46:J47)</f>
        <v>0.20833333333333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0.66666666666667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153</v>
      </c>
      <c r="C47" s="347"/>
      <c r="D47" s="347" t="s">
        <v>95</v>
      </c>
      <c r="E47" s="347" t="s">
        <v>67</v>
      </c>
      <c r="F47" s="347" t="s">
        <v>81</v>
      </c>
      <c r="G47" s="88"/>
      <c r="H47" s="88"/>
      <c r="I47" s="88"/>
      <c r="J47" s="330"/>
      <c r="K47" s="79">
        <v>0</v>
      </c>
      <c r="L47" s="79">
        <v>0</v>
      </c>
      <c r="M47" s="79">
        <v>14</v>
      </c>
      <c r="N47" s="89">
        <v>7</v>
      </c>
      <c r="O47" s="90">
        <v>0</v>
      </c>
      <c r="P47" s="91">
        <f>N47+O47</f>
        <v>7</v>
      </c>
      <c r="Q47" s="80">
        <f>IFERROR(P47/M47,"-")</f>
        <v>0.5</v>
      </c>
      <c r="R47" s="79">
        <v>0</v>
      </c>
      <c r="S47" s="79">
        <v>0</v>
      </c>
      <c r="T47" s="80">
        <f>IFERROR(R47/(P47),"-")</f>
        <v>0</v>
      </c>
      <c r="U47" s="336"/>
      <c r="V47" s="82">
        <v>1</v>
      </c>
      <c r="W47" s="80">
        <f>IF(P47=0,"-",V47/P47)</f>
        <v>0.14285714285714</v>
      </c>
      <c r="X47" s="335">
        <v>30000</v>
      </c>
      <c r="Y47" s="336">
        <f>IFERROR(X47/P47,"-")</f>
        <v>4285.7142857143</v>
      </c>
      <c r="Z47" s="336">
        <f>IFERROR(X47/V47,"-")</f>
        <v>30000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0.14285714285714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3</v>
      </c>
      <c r="BO47" s="118">
        <f>IF(P47=0,"",IF(BN47=0,"",(BN47/P47)))</f>
        <v>0.42857142857143</v>
      </c>
      <c r="BP47" s="119">
        <v>1</v>
      </c>
      <c r="BQ47" s="120">
        <f>IFERROR(BP47/BN47,"-")</f>
        <v>0.33333333333333</v>
      </c>
      <c r="BR47" s="121">
        <v>30000</v>
      </c>
      <c r="BS47" s="122">
        <f>IFERROR(BR47/BN47,"-")</f>
        <v>10000</v>
      </c>
      <c r="BT47" s="123"/>
      <c r="BU47" s="123"/>
      <c r="BV47" s="123">
        <v>1</v>
      </c>
      <c r="BW47" s="124">
        <v>2</v>
      </c>
      <c r="BX47" s="125">
        <f>IF(P47=0,"",IF(BW47=0,"",(BW47/P47)))</f>
        <v>0.28571428571429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>
        <v>1</v>
      </c>
      <c r="CG47" s="132">
        <f>IF(P47=0,"",IF(CF47=0,"",(CF47/P47)))</f>
        <v>0.14285714285714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1</v>
      </c>
      <c r="CP47" s="139">
        <v>30000</v>
      </c>
      <c r="CQ47" s="139">
        <v>30000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7" t="s">
        <v>154</v>
      </c>
      <c r="C48" s="347"/>
      <c r="D48" s="347" t="s">
        <v>84</v>
      </c>
      <c r="E48" s="347" t="s">
        <v>143</v>
      </c>
      <c r="F48" s="347" t="s">
        <v>89</v>
      </c>
      <c r="G48" s="88" t="s">
        <v>152</v>
      </c>
      <c r="H48" s="88" t="s">
        <v>70</v>
      </c>
      <c r="I48" s="88" t="s">
        <v>155</v>
      </c>
      <c r="J48" s="330">
        <v>144000</v>
      </c>
      <c r="K48" s="79">
        <v>0</v>
      </c>
      <c r="L48" s="79">
        <v>0</v>
      </c>
      <c r="M48" s="79">
        <v>56</v>
      </c>
      <c r="N48" s="89">
        <v>5</v>
      </c>
      <c r="O48" s="90">
        <v>0</v>
      </c>
      <c r="P48" s="91">
        <f>N48+O48</f>
        <v>5</v>
      </c>
      <c r="Q48" s="80">
        <f>IFERROR(P48/M48,"-")</f>
        <v>0.089285714285714</v>
      </c>
      <c r="R48" s="79">
        <v>0</v>
      </c>
      <c r="S48" s="79">
        <v>3</v>
      </c>
      <c r="T48" s="80">
        <f>IFERROR(R48/(P48),"-")</f>
        <v>0</v>
      </c>
      <c r="U48" s="336">
        <f>IFERROR(J48/SUM(N48:O49),"-")</f>
        <v>20571.428571429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SUM(X48:X49)-SUM(J48:J49)</f>
        <v>-144000</v>
      </c>
      <c r="AB48" s="83">
        <f>SUM(X48:X49)/SUM(J48:J49)</f>
        <v>0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0.2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>
        <v>1</v>
      </c>
      <c r="AW48" s="105">
        <f>IF(P48=0,"",IF(AV48=0,"",(AV48/P48)))</f>
        <v>0.2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0.2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2</v>
      </c>
      <c r="BX48" s="125">
        <f>IF(P48=0,"",IF(BW48=0,"",(BW48/P48)))</f>
        <v>0.4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156</v>
      </c>
      <c r="C49" s="347"/>
      <c r="D49" s="347" t="s">
        <v>84</v>
      </c>
      <c r="E49" s="347" t="s">
        <v>143</v>
      </c>
      <c r="F49" s="347" t="s">
        <v>81</v>
      </c>
      <c r="G49" s="88"/>
      <c r="H49" s="88"/>
      <c r="I49" s="88"/>
      <c r="J49" s="330"/>
      <c r="K49" s="79">
        <v>0</v>
      </c>
      <c r="L49" s="79">
        <v>0</v>
      </c>
      <c r="M49" s="79">
        <v>8</v>
      </c>
      <c r="N49" s="89">
        <v>2</v>
      </c>
      <c r="O49" s="90">
        <v>0</v>
      </c>
      <c r="P49" s="91">
        <f>N49+O49</f>
        <v>2</v>
      </c>
      <c r="Q49" s="80">
        <f>IFERROR(P49/M49,"-")</f>
        <v>0.25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0.5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0.13611111111111</v>
      </c>
      <c r="B50" s="347" t="s">
        <v>157</v>
      </c>
      <c r="C50" s="347"/>
      <c r="D50" s="347" t="s">
        <v>95</v>
      </c>
      <c r="E50" s="347" t="s">
        <v>96</v>
      </c>
      <c r="F50" s="347" t="s">
        <v>68</v>
      </c>
      <c r="G50" s="88" t="s">
        <v>101</v>
      </c>
      <c r="H50" s="88" t="s">
        <v>91</v>
      </c>
      <c r="I50" s="348" t="s">
        <v>71</v>
      </c>
      <c r="J50" s="330">
        <v>360000</v>
      </c>
      <c r="K50" s="79">
        <v>0</v>
      </c>
      <c r="L50" s="79">
        <v>0</v>
      </c>
      <c r="M50" s="79">
        <v>124</v>
      </c>
      <c r="N50" s="89">
        <v>6</v>
      </c>
      <c r="O50" s="90">
        <v>0</v>
      </c>
      <c r="P50" s="91">
        <f>N50+O50</f>
        <v>6</v>
      </c>
      <c r="Q50" s="80">
        <f>IFERROR(P50/M50,"-")</f>
        <v>0.048387096774194</v>
      </c>
      <c r="R50" s="79">
        <v>0</v>
      </c>
      <c r="S50" s="79">
        <v>1</v>
      </c>
      <c r="T50" s="80">
        <f>IFERROR(R50/(P50),"-")</f>
        <v>0</v>
      </c>
      <c r="U50" s="336">
        <f>IFERROR(J50/SUM(N50:O51),"-")</f>
        <v>32727.272727273</v>
      </c>
      <c r="V50" s="82">
        <v>1</v>
      </c>
      <c r="W50" s="80">
        <f>IF(P50=0,"-",V50/P50)</f>
        <v>0.16666666666667</v>
      </c>
      <c r="X50" s="335">
        <v>21000</v>
      </c>
      <c r="Y50" s="336">
        <f>IFERROR(X50/P50,"-")</f>
        <v>3500</v>
      </c>
      <c r="Z50" s="336">
        <f>IFERROR(X50/V50,"-")</f>
        <v>21000</v>
      </c>
      <c r="AA50" s="330">
        <f>SUM(X50:X51)-SUM(J50:J51)</f>
        <v>-311000</v>
      </c>
      <c r="AB50" s="83">
        <f>SUM(X50:X51)/SUM(J50:J51)</f>
        <v>0.13611111111111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0.16666666666667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0.16666666666667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4</v>
      </c>
      <c r="BO50" s="118">
        <f>IF(P50=0,"",IF(BN50=0,"",(BN50/P50)))</f>
        <v>0.66666666666667</v>
      </c>
      <c r="BP50" s="119">
        <v>1</v>
      </c>
      <c r="BQ50" s="120">
        <f>IFERROR(BP50/BN50,"-")</f>
        <v>0.25</v>
      </c>
      <c r="BR50" s="121">
        <v>21000</v>
      </c>
      <c r="BS50" s="122">
        <f>IFERROR(BR50/BN50,"-")</f>
        <v>5250</v>
      </c>
      <c r="BT50" s="123"/>
      <c r="BU50" s="123"/>
      <c r="BV50" s="123">
        <v>1</v>
      </c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21000</v>
      </c>
      <c r="CQ50" s="139">
        <v>21000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158</v>
      </c>
      <c r="C51" s="347"/>
      <c r="D51" s="347" t="s">
        <v>95</v>
      </c>
      <c r="E51" s="347" t="s">
        <v>96</v>
      </c>
      <c r="F51" s="347" t="s">
        <v>81</v>
      </c>
      <c r="G51" s="88"/>
      <c r="H51" s="88"/>
      <c r="I51" s="88"/>
      <c r="J51" s="330"/>
      <c r="K51" s="79">
        <v>0</v>
      </c>
      <c r="L51" s="79">
        <v>0</v>
      </c>
      <c r="M51" s="79">
        <v>18</v>
      </c>
      <c r="N51" s="89">
        <v>5</v>
      </c>
      <c r="O51" s="90">
        <v>0</v>
      </c>
      <c r="P51" s="91">
        <f>N51+O51</f>
        <v>5</v>
      </c>
      <c r="Q51" s="80">
        <f>IFERROR(P51/M51,"-")</f>
        <v>0.27777777777778</v>
      </c>
      <c r="R51" s="79">
        <v>1</v>
      </c>
      <c r="S51" s="79">
        <v>2</v>
      </c>
      <c r="T51" s="80">
        <f>IFERROR(R51/(P51),"-")</f>
        <v>0.2</v>
      </c>
      <c r="U51" s="336"/>
      <c r="V51" s="82">
        <v>2</v>
      </c>
      <c r="W51" s="80">
        <f>IF(P51=0,"-",V51/P51)</f>
        <v>0.4</v>
      </c>
      <c r="X51" s="335">
        <v>28000</v>
      </c>
      <c r="Y51" s="336">
        <f>IFERROR(X51/P51,"-")</f>
        <v>5600</v>
      </c>
      <c r="Z51" s="336">
        <f>IFERROR(X51/V51,"-")</f>
        <v>14000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2</v>
      </c>
      <c r="BF51" s="111">
        <f>IF(P51=0,"",IF(BE51=0,"",(BE51/P51)))</f>
        <v>0.4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>
        <v>1</v>
      </c>
      <c r="BQ51" s="120">
        <f>IFERROR(BP51/BN51,"-")</f>
        <v>1</v>
      </c>
      <c r="BR51" s="121">
        <v>20000</v>
      </c>
      <c r="BS51" s="122">
        <f>IFERROR(BR51/BN51,"-")</f>
        <v>20000</v>
      </c>
      <c r="BT51" s="123"/>
      <c r="BU51" s="123"/>
      <c r="BV51" s="123">
        <v>1</v>
      </c>
      <c r="BW51" s="124">
        <v>2</v>
      </c>
      <c r="BX51" s="125">
        <f>IF(P51=0,"",IF(BW51=0,"",(BW51/P51)))</f>
        <v>0.4</v>
      </c>
      <c r="BY51" s="126">
        <v>1</v>
      </c>
      <c r="BZ51" s="127">
        <f>IFERROR(BY51/BW51,"-")</f>
        <v>0.5</v>
      </c>
      <c r="CA51" s="128">
        <v>8000</v>
      </c>
      <c r="CB51" s="129">
        <f>IFERROR(CA51/BW51,"-")</f>
        <v>4000</v>
      </c>
      <c r="CC51" s="130"/>
      <c r="CD51" s="130">
        <v>1</v>
      </c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28000</v>
      </c>
      <c r="CQ51" s="139">
        <v>20000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0.16296296296296</v>
      </c>
      <c r="B52" s="347" t="s">
        <v>159</v>
      </c>
      <c r="C52" s="347"/>
      <c r="D52" s="347" t="s">
        <v>125</v>
      </c>
      <c r="E52" s="347" t="s">
        <v>129</v>
      </c>
      <c r="F52" s="347" t="s">
        <v>97</v>
      </c>
      <c r="G52" s="88" t="s">
        <v>160</v>
      </c>
      <c r="H52" s="88" t="s">
        <v>91</v>
      </c>
      <c r="I52" s="88" t="s">
        <v>161</v>
      </c>
      <c r="J52" s="330">
        <v>270000</v>
      </c>
      <c r="K52" s="79">
        <v>0</v>
      </c>
      <c r="L52" s="79">
        <v>0</v>
      </c>
      <c r="M52" s="79">
        <v>48</v>
      </c>
      <c r="N52" s="89">
        <v>7</v>
      </c>
      <c r="O52" s="90">
        <v>0</v>
      </c>
      <c r="P52" s="91">
        <f>N52+O52</f>
        <v>7</v>
      </c>
      <c r="Q52" s="80">
        <f>IFERROR(P52/M52,"-")</f>
        <v>0.14583333333333</v>
      </c>
      <c r="R52" s="79">
        <v>0</v>
      </c>
      <c r="S52" s="79">
        <v>0</v>
      </c>
      <c r="T52" s="80">
        <f>IFERROR(R52/(P52),"-")</f>
        <v>0</v>
      </c>
      <c r="U52" s="336">
        <f>IFERROR(J52/SUM(N52:O53),"-")</f>
        <v>27000</v>
      </c>
      <c r="V52" s="82">
        <v>1</v>
      </c>
      <c r="W52" s="80">
        <f>IF(P52=0,"-",V52/P52)</f>
        <v>0.14285714285714</v>
      </c>
      <c r="X52" s="335">
        <v>5000</v>
      </c>
      <c r="Y52" s="336">
        <f>IFERROR(X52/P52,"-")</f>
        <v>714.28571428571</v>
      </c>
      <c r="Z52" s="336">
        <f>IFERROR(X52/V52,"-")</f>
        <v>5000</v>
      </c>
      <c r="AA52" s="330">
        <f>SUM(X52:X53)-SUM(J52:J53)</f>
        <v>-226000</v>
      </c>
      <c r="AB52" s="83">
        <f>SUM(X52:X53)/SUM(J52:J53)</f>
        <v>0.16296296296296</v>
      </c>
      <c r="AC52" s="77"/>
      <c r="AD52" s="92">
        <v>1</v>
      </c>
      <c r="AE52" s="93">
        <f>IF(P52=0,"",IF(AD52=0,"",(AD52/P52)))</f>
        <v>0.14285714285714</v>
      </c>
      <c r="AF52" s="92"/>
      <c r="AG52" s="94">
        <f>IFERROR(AF52/AD52,"-")</f>
        <v>0</v>
      </c>
      <c r="AH52" s="95"/>
      <c r="AI52" s="96">
        <f>IFERROR(AH52/AD52,"-")</f>
        <v>0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2</v>
      </c>
      <c r="BF52" s="111">
        <f>IF(P52=0,"",IF(BE52=0,"",(BE52/P52)))</f>
        <v>0.28571428571429</v>
      </c>
      <c r="BG52" s="110">
        <v>1</v>
      </c>
      <c r="BH52" s="112">
        <f>IFERROR(BG52/BE52,"-")</f>
        <v>0.5</v>
      </c>
      <c r="BI52" s="113">
        <v>5000</v>
      </c>
      <c r="BJ52" s="114">
        <f>IFERROR(BI52/BE52,"-")</f>
        <v>2500</v>
      </c>
      <c r="BK52" s="115">
        <v>1</v>
      </c>
      <c r="BL52" s="115"/>
      <c r="BM52" s="115"/>
      <c r="BN52" s="117">
        <v>4</v>
      </c>
      <c r="BO52" s="118">
        <f>IF(P52=0,"",IF(BN52=0,"",(BN52/P52)))</f>
        <v>0.57142857142857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5000</v>
      </c>
      <c r="CQ52" s="139">
        <v>5000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162</v>
      </c>
      <c r="C53" s="347"/>
      <c r="D53" s="347" t="s">
        <v>125</v>
      </c>
      <c r="E53" s="347" t="s">
        <v>129</v>
      </c>
      <c r="F53" s="347" t="s">
        <v>81</v>
      </c>
      <c r="G53" s="88"/>
      <c r="H53" s="88"/>
      <c r="I53" s="88"/>
      <c r="J53" s="330"/>
      <c r="K53" s="79">
        <v>0</v>
      </c>
      <c r="L53" s="79">
        <v>0</v>
      </c>
      <c r="M53" s="79">
        <v>30</v>
      </c>
      <c r="N53" s="89">
        <v>3</v>
      </c>
      <c r="O53" s="90">
        <v>0</v>
      </c>
      <c r="P53" s="91">
        <f>N53+O53</f>
        <v>3</v>
      </c>
      <c r="Q53" s="80">
        <f>IFERROR(P53/M53,"-")</f>
        <v>0.1</v>
      </c>
      <c r="R53" s="79">
        <v>1</v>
      </c>
      <c r="S53" s="79">
        <v>0</v>
      </c>
      <c r="T53" s="80">
        <f>IFERROR(R53/(P53),"-")</f>
        <v>0.33333333333333</v>
      </c>
      <c r="U53" s="336"/>
      <c r="V53" s="82">
        <v>2</v>
      </c>
      <c r="W53" s="80">
        <f>IF(P53=0,"-",V53/P53)</f>
        <v>0.66666666666667</v>
      </c>
      <c r="X53" s="335">
        <v>39000</v>
      </c>
      <c r="Y53" s="336">
        <f>IFERROR(X53/P53,"-")</f>
        <v>13000</v>
      </c>
      <c r="Z53" s="336">
        <f>IFERROR(X53/V53,"-")</f>
        <v>19500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0.33333333333333</v>
      </c>
      <c r="BP53" s="119">
        <v>1</v>
      </c>
      <c r="BQ53" s="120">
        <f>IFERROR(BP53/BN53,"-")</f>
        <v>1</v>
      </c>
      <c r="BR53" s="121">
        <v>6000</v>
      </c>
      <c r="BS53" s="122">
        <f>IFERROR(BR53/BN53,"-")</f>
        <v>6000</v>
      </c>
      <c r="BT53" s="123"/>
      <c r="BU53" s="123">
        <v>1</v>
      </c>
      <c r="BV53" s="123"/>
      <c r="BW53" s="124">
        <v>2</v>
      </c>
      <c r="BX53" s="125">
        <f>IF(P53=0,"",IF(BW53=0,"",(BW53/P53)))</f>
        <v>0.66666666666667</v>
      </c>
      <c r="BY53" s="126">
        <v>1</v>
      </c>
      <c r="BZ53" s="127">
        <f>IFERROR(BY53/BW53,"-")</f>
        <v>0.5</v>
      </c>
      <c r="CA53" s="128">
        <v>33000</v>
      </c>
      <c r="CB53" s="129">
        <f>IFERROR(CA53/BW53,"-")</f>
        <v>16500</v>
      </c>
      <c r="CC53" s="130"/>
      <c r="CD53" s="130"/>
      <c r="CE53" s="130">
        <v>1</v>
      </c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2</v>
      </c>
      <c r="CP53" s="139">
        <v>39000</v>
      </c>
      <c r="CQ53" s="139">
        <v>33000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347" t="s">
        <v>163</v>
      </c>
      <c r="C54" s="347"/>
      <c r="D54" s="347" t="s">
        <v>84</v>
      </c>
      <c r="E54" s="347" t="s">
        <v>143</v>
      </c>
      <c r="F54" s="347" t="s">
        <v>68</v>
      </c>
      <c r="G54" s="88" t="s">
        <v>164</v>
      </c>
      <c r="H54" s="88" t="s">
        <v>91</v>
      </c>
      <c r="I54" s="88" t="s">
        <v>165</v>
      </c>
      <c r="J54" s="330">
        <v>132000</v>
      </c>
      <c r="K54" s="79">
        <v>0</v>
      </c>
      <c r="L54" s="79">
        <v>0</v>
      </c>
      <c r="M54" s="79">
        <v>38</v>
      </c>
      <c r="N54" s="89">
        <v>1</v>
      </c>
      <c r="O54" s="90">
        <v>0</v>
      </c>
      <c r="P54" s="91">
        <f>N54+O54</f>
        <v>1</v>
      </c>
      <c r="Q54" s="80">
        <f>IFERROR(P54/M54,"-")</f>
        <v>0.026315789473684</v>
      </c>
      <c r="R54" s="79">
        <v>0</v>
      </c>
      <c r="S54" s="79">
        <v>0</v>
      </c>
      <c r="T54" s="80">
        <f>IFERROR(R54/(P54),"-")</f>
        <v>0</v>
      </c>
      <c r="U54" s="336">
        <f>IFERROR(J54/SUM(N54:O55),"-")</f>
        <v>132000</v>
      </c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>
        <f>SUM(X54:X55)-SUM(J54:J55)</f>
        <v>-132000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1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166</v>
      </c>
      <c r="C55" s="347"/>
      <c r="D55" s="347" t="s">
        <v>84</v>
      </c>
      <c r="E55" s="347" t="s">
        <v>143</v>
      </c>
      <c r="F55" s="347" t="s">
        <v>81</v>
      </c>
      <c r="G55" s="88"/>
      <c r="H55" s="88"/>
      <c r="I55" s="88"/>
      <c r="J55" s="330"/>
      <c r="K55" s="79">
        <v>0</v>
      </c>
      <c r="L55" s="79">
        <v>0</v>
      </c>
      <c r="M55" s="79">
        <v>21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347" t="s">
        <v>167</v>
      </c>
      <c r="C56" s="347"/>
      <c r="D56" s="347" t="s">
        <v>95</v>
      </c>
      <c r="E56" s="347" t="s">
        <v>67</v>
      </c>
      <c r="F56" s="347" t="s">
        <v>89</v>
      </c>
      <c r="G56" s="88" t="s">
        <v>168</v>
      </c>
      <c r="H56" s="88" t="s">
        <v>91</v>
      </c>
      <c r="I56" s="348" t="s">
        <v>92</v>
      </c>
      <c r="J56" s="330">
        <v>156000</v>
      </c>
      <c r="K56" s="79">
        <v>0</v>
      </c>
      <c r="L56" s="79">
        <v>0</v>
      </c>
      <c r="M56" s="79">
        <v>15</v>
      </c>
      <c r="N56" s="89">
        <v>1</v>
      </c>
      <c r="O56" s="90">
        <v>0</v>
      </c>
      <c r="P56" s="91">
        <f>N56+O56</f>
        <v>1</v>
      </c>
      <c r="Q56" s="80">
        <f>IFERROR(P56/M56,"-")</f>
        <v>0.066666666666667</v>
      </c>
      <c r="R56" s="79">
        <v>0</v>
      </c>
      <c r="S56" s="79">
        <v>1</v>
      </c>
      <c r="T56" s="80">
        <f>IFERROR(R56/(P56),"-")</f>
        <v>0</v>
      </c>
      <c r="U56" s="336">
        <f>IFERROR(J56/SUM(N56:O57),"-")</f>
        <v>156000</v>
      </c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>
        <f>SUM(X56:X57)-SUM(J56:J57)</f>
        <v>-156000</v>
      </c>
      <c r="AB56" s="83">
        <f>SUM(X56:X57)/SUM(J56:J57)</f>
        <v>0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1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169</v>
      </c>
      <c r="C57" s="347"/>
      <c r="D57" s="347" t="s">
        <v>95</v>
      </c>
      <c r="E57" s="347" t="s">
        <v>67</v>
      </c>
      <c r="F57" s="347" t="s">
        <v>81</v>
      </c>
      <c r="G57" s="88"/>
      <c r="H57" s="88"/>
      <c r="I57" s="88"/>
      <c r="J57" s="330"/>
      <c r="K57" s="79">
        <v>0</v>
      </c>
      <c r="L57" s="79">
        <v>0</v>
      </c>
      <c r="M57" s="79">
        <v>1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4.4038461538462</v>
      </c>
      <c r="B58" s="347" t="s">
        <v>170</v>
      </c>
      <c r="C58" s="347"/>
      <c r="D58" s="347" t="s">
        <v>125</v>
      </c>
      <c r="E58" s="347" t="s">
        <v>96</v>
      </c>
      <c r="F58" s="347" t="s">
        <v>68</v>
      </c>
      <c r="G58" s="88" t="s">
        <v>168</v>
      </c>
      <c r="H58" s="88" t="s">
        <v>91</v>
      </c>
      <c r="I58" s="349" t="s">
        <v>76</v>
      </c>
      <c r="J58" s="330">
        <v>156000</v>
      </c>
      <c r="K58" s="79">
        <v>0</v>
      </c>
      <c r="L58" s="79">
        <v>0</v>
      </c>
      <c r="M58" s="79">
        <v>48</v>
      </c>
      <c r="N58" s="89">
        <v>3</v>
      </c>
      <c r="O58" s="90">
        <v>0</v>
      </c>
      <c r="P58" s="91">
        <f>N58+O58</f>
        <v>3</v>
      </c>
      <c r="Q58" s="80">
        <f>IFERROR(P58/M58,"-")</f>
        <v>0.0625</v>
      </c>
      <c r="R58" s="79">
        <v>0</v>
      </c>
      <c r="S58" s="79">
        <v>0</v>
      </c>
      <c r="T58" s="80">
        <f>IFERROR(R58/(P58),"-")</f>
        <v>0</v>
      </c>
      <c r="U58" s="336">
        <f>IFERROR(J58/SUM(N58:O59),"-")</f>
        <v>17333.333333333</v>
      </c>
      <c r="V58" s="82">
        <v>1</v>
      </c>
      <c r="W58" s="80">
        <f>IF(P58=0,"-",V58/P58)</f>
        <v>0.33333333333333</v>
      </c>
      <c r="X58" s="335">
        <v>3000</v>
      </c>
      <c r="Y58" s="336">
        <f>IFERROR(X58/P58,"-")</f>
        <v>1000</v>
      </c>
      <c r="Z58" s="336">
        <f>IFERROR(X58/V58,"-")</f>
        <v>3000</v>
      </c>
      <c r="AA58" s="330">
        <f>SUM(X58:X59)-SUM(J58:J59)</f>
        <v>531000</v>
      </c>
      <c r="AB58" s="83">
        <f>SUM(X58:X59)/SUM(J58:J59)</f>
        <v>4.4038461538462</v>
      </c>
      <c r="AC58" s="77"/>
      <c r="AD58" s="92">
        <v>1</v>
      </c>
      <c r="AE58" s="93">
        <f>IF(P58=0,"",IF(AD58=0,"",(AD58/P58)))</f>
        <v>0.33333333333333</v>
      </c>
      <c r="AF58" s="92"/>
      <c r="AG58" s="94">
        <f>IFERROR(AF58/AD58,"-")</f>
        <v>0</v>
      </c>
      <c r="AH58" s="95"/>
      <c r="AI58" s="96">
        <f>IFERROR(AH58/AD58,"-")</f>
        <v>0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0.66666666666667</v>
      </c>
      <c r="BP58" s="119">
        <v>1</v>
      </c>
      <c r="BQ58" s="120">
        <f>IFERROR(BP58/BN58,"-")</f>
        <v>0.5</v>
      </c>
      <c r="BR58" s="121">
        <v>3000</v>
      </c>
      <c r="BS58" s="122">
        <f>IFERROR(BR58/BN58,"-")</f>
        <v>1500</v>
      </c>
      <c r="BT58" s="123">
        <v>1</v>
      </c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3000</v>
      </c>
      <c r="CQ58" s="139">
        <v>3000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171</v>
      </c>
      <c r="C59" s="347"/>
      <c r="D59" s="347" t="s">
        <v>125</v>
      </c>
      <c r="E59" s="347" t="s">
        <v>96</v>
      </c>
      <c r="F59" s="347" t="s">
        <v>81</v>
      </c>
      <c r="G59" s="88"/>
      <c r="H59" s="88"/>
      <c r="I59" s="88"/>
      <c r="J59" s="330"/>
      <c r="K59" s="79">
        <v>0</v>
      </c>
      <c r="L59" s="79">
        <v>0</v>
      </c>
      <c r="M59" s="79">
        <v>12</v>
      </c>
      <c r="N59" s="89">
        <v>6</v>
      </c>
      <c r="O59" s="90">
        <v>0</v>
      </c>
      <c r="P59" s="91">
        <f>N59+O59</f>
        <v>6</v>
      </c>
      <c r="Q59" s="80">
        <f>IFERROR(P59/M59,"-")</f>
        <v>0.5</v>
      </c>
      <c r="R59" s="79">
        <v>1</v>
      </c>
      <c r="S59" s="79">
        <v>0</v>
      </c>
      <c r="T59" s="80">
        <f>IFERROR(R59/(P59),"-")</f>
        <v>0.16666666666667</v>
      </c>
      <c r="U59" s="336"/>
      <c r="V59" s="82">
        <v>2</v>
      </c>
      <c r="W59" s="80">
        <f>IF(P59=0,"-",V59/P59)</f>
        <v>0.33333333333333</v>
      </c>
      <c r="X59" s="335">
        <v>684000</v>
      </c>
      <c r="Y59" s="336">
        <f>IFERROR(X59/P59,"-")</f>
        <v>114000</v>
      </c>
      <c r="Z59" s="336">
        <f>IFERROR(X59/V59,"-")</f>
        <v>342000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2</v>
      </c>
      <c r="AN59" s="99">
        <f>IF(P59=0,"",IF(AM59=0,"",(AM59/P59)))</f>
        <v>0.33333333333333</v>
      </c>
      <c r="AO59" s="98">
        <v>1</v>
      </c>
      <c r="AP59" s="100">
        <f>IFERROR(AO59/AM59,"-")</f>
        <v>0.5</v>
      </c>
      <c r="AQ59" s="101">
        <v>6000</v>
      </c>
      <c r="AR59" s="102">
        <f>IFERROR(AQ59/AM59,"-")</f>
        <v>3000</v>
      </c>
      <c r="AS59" s="103"/>
      <c r="AT59" s="103">
        <v>1</v>
      </c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3</v>
      </c>
      <c r="BO59" s="118">
        <f>IF(P59=0,"",IF(BN59=0,"",(BN59/P59)))</f>
        <v>0.5</v>
      </c>
      <c r="BP59" s="119">
        <v>1</v>
      </c>
      <c r="BQ59" s="120">
        <f>IFERROR(BP59/BN59,"-")</f>
        <v>0.33333333333333</v>
      </c>
      <c r="BR59" s="121">
        <v>678000</v>
      </c>
      <c r="BS59" s="122">
        <f>IFERROR(BR59/BN59,"-")</f>
        <v>226000</v>
      </c>
      <c r="BT59" s="123"/>
      <c r="BU59" s="123"/>
      <c r="BV59" s="123">
        <v>1</v>
      </c>
      <c r="BW59" s="124">
        <v>1</v>
      </c>
      <c r="BX59" s="125">
        <f>IF(P59=0,"",IF(BW59=0,"",(BW59/P59)))</f>
        <v>0.16666666666667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2</v>
      </c>
      <c r="CP59" s="139">
        <v>684000</v>
      </c>
      <c r="CQ59" s="139">
        <v>678000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0.14583333333333</v>
      </c>
      <c r="B60" s="347" t="s">
        <v>172</v>
      </c>
      <c r="C60" s="347"/>
      <c r="D60" s="347" t="s">
        <v>116</v>
      </c>
      <c r="E60" s="347" t="s">
        <v>67</v>
      </c>
      <c r="F60" s="347" t="s">
        <v>89</v>
      </c>
      <c r="G60" s="88" t="s">
        <v>173</v>
      </c>
      <c r="H60" s="88" t="s">
        <v>91</v>
      </c>
      <c r="I60" s="348" t="s">
        <v>86</v>
      </c>
      <c r="J60" s="330">
        <v>96000</v>
      </c>
      <c r="K60" s="79">
        <v>0</v>
      </c>
      <c r="L60" s="79">
        <v>0</v>
      </c>
      <c r="M60" s="79">
        <v>16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336">
        <f>IFERROR(J60/SUM(N60:O61),"-")</f>
        <v>48000</v>
      </c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>
        <f>SUM(X60:X61)-SUM(J60:J61)</f>
        <v>-82000</v>
      </c>
      <c r="AB60" s="83">
        <f>SUM(X60:X61)/SUM(J60:J61)</f>
        <v>0.14583333333333</v>
      </c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174</v>
      </c>
      <c r="C61" s="347"/>
      <c r="D61" s="347" t="s">
        <v>116</v>
      </c>
      <c r="E61" s="347" t="s">
        <v>67</v>
      </c>
      <c r="F61" s="347" t="s">
        <v>81</v>
      </c>
      <c r="G61" s="88"/>
      <c r="H61" s="88"/>
      <c r="I61" s="88"/>
      <c r="J61" s="330"/>
      <c r="K61" s="79">
        <v>0</v>
      </c>
      <c r="L61" s="79">
        <v>0</v>
      </c>
      <c r="M61" s="79">
        <v>6</v>
      </c>
      <c r="N61" s="89">
        <v>2</v>
      </c>
      <c r="O61" s="90">
        <v>0</v>
      </c>
      <c r="P61" s="91">
        <f>N61+O61</f>
        <v>2</v>
      </c>
      <c r="Q61" s="80">
        <f>IFERROR(P61/M61,"-")</f>
        <v>0.33333333333333</v>
      </c>
      <c r="R61" s="79">
        <v>0</v>
      </c>
      <c r="S61" s="79">
        <v>1</v>
      </c>
      <c r="T61" s="80">
        <f>IFERROR(R61/(P61),"-")</f>
        <v>0</v>
      </c>
      <c r="U61" s="336"/>
      <c r="V61" s="82">
        <v>1</v>
      </c>
      <c r="W61" s="80">
        <f>IF(P61=0,"-",V61/P61)</f>
        <v>0.5</v>
      </c>
      <c r="X61" s="335">
        <v>14000</v>
      </c>
      <c r="Y61" s="336">
        <f>IFERROR(X61/P61,"-")</f>
        <v>7000</v>
      </c>
      <c r="Z61" s="336">
        <f>IFERROR(X61/V61,"-")</f>
        <v>14000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0.5</v>
      </c>
      <c r="BY61" s="126">
        <v>1</v>
      </c>
      <c r="BZ61" s="127">
        <f>IFERROR(BY61/BW61,"-")</f>
        <v>1</v>
      </c>
      <c r="CA61" s="128">
        <v>14000</v>
      </c>
      <c r="CB61" s="129">
        <f>IFERROR(CA61/BW61,"-")</f>
        <v>14000</v>
      </c>
      <c r="CC61" s="130"/>
      <c r="CD61" s="130"/>
      <c r="CE61" s="130">
        <v>1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14000</v>
      </c>
      <c r="CQ61" s="139">
        <v>14000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2.0625</v>
      </c>
      <c r="B62" s="347" t="s">
        <v>175</v>
      </c>
      <c r="C62" s="347"/>
      <c r="D62" s="347" t="s">
        <v>95</v>
      </c>
      <c r="E62" s="347" t="s">
        <v>96</v>
      </c>
      <c r="F62" s="347" t="s">
        <v>97</v>
      </c>
      <c r="G62" s="88" t="s">
        <v>173</v>
      </c>
      <c r="H62" s="88" t="s">
        <v>91</v>
      </c>
      <c r="I62" s="349" t="s">
        <v>137</v>
      </c>
      <c r="J62" s="330">
        <v>96000</v>
      </c>
      <c r="K62" s="79">
        <v>0</v>
      </c>
      <c r="L62" s="79">
        <v>0</v>
      </c>
      <c r="M62" s="79">
        <v>25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336">
        <f>IFERROR(J62/SUM(N62:O63),"-")</f>
        <v>32000</v>
      </c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>
        <f>SUM(X62:X63)-SUM(J62:J63)</f>
        <v>102000</v>
      </c>
      <c r="AB62" s="83">
        <f>SUM(X62:X63)/SUM(J62:J63)</f>
        <v>2.0625</v>
      </c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176</v>
      </c>
      <c r="C63" s="347"/>
      <c r="D63" s="347" t="s">
        <v>95</v>
      </c>
      <c r="E63" s="347" t="s">
        <v>96</v>
      </c>
      <c r="F63" s="347" t="s">
        <v>81</v>
      </c>
      <c r="G63" s="88"/>
      <c r="H63" s="88"/>
      <c r="I63" s="88"/>
      <c r="J63" s="330"/>
      <c r="K63" s="79">
        <v>0</v>
      </c>
      <c r="L63" s="79">
        <v>0</v>
      </c>
      <c r="M63" s="79">
        <v>11</v>
      </c>
      <c r="N63" s="89">
        <v>3</v>
      </c>
      <c r="O63" s="90">
        <v>0</v>
      </c>
      <c r="P63" s="91">
        <f>N63+O63</f>
        <v>3</v>
      </c>
      <c r="Q63" s="80">
        <f>IFERROR(P63/M63,"-")</f>
        <v>0.27272727272727</v>
      </c>
      <c r="R63" s="79">
        <v>1</v>
      </c>
      <c r="S63" s="79">
        <v>1</v>
      </c>
      <c r="T63" s="80">
        <f>IFERROR(R63/(P63),"-")</f>
        <v>0.33333333333333</v>
      </c>
      <c r="U63" s="336"/>
      <c r="V63" s="82">
        <v>2</v>
      </c>
      <c r="W63" s="80">
        <f>IF(P63=0,"-",V63/P63)</f>
        <v>0.66666666666667</v>
      </c>
      <c r="X63" s="335">
        <v>198000</v>
      </c>
      <c r="Y63" s="336">
        <f>IFERROR(X63/P63,"-")</f>
        <v>66000</v>
      </c>
      <c r="Z63" s="336">
        <f>IFERROR(X63/V63,"-")</f>
        <v>99000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3</v>
      </c>
      <c r="BO63" s="118">
        <f>IF(P63=0,"",IF(BN63=0,"",(BN63/P63)))</f>
        <v>1</v>
      </c>
      <c r="BP63" s="119">
        <v>2</v>
      </c>
      <c r="BQ63" s="120">
        <f>IFERROR(BP63/BN63,"-")</f>
        <v>0.66666666666667</v>
      </c>
      <c r="BR63" s="121">
        <v>198000</v>
      </c>
      <c r="BS63" s="122">
        <f>IFERROR(BR63/BN63,"-")</f>
        <v>66000</v>
      </c>
      <c r="BT63" s="123">
        <v>1</v>
      </c>
      <c r="BU63" s="123"/>
      <c r="BV63" s="123">
        <v>1</v>
      </c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2</v>
      </c>
      <c r="CP63" s="139">
        <v>198000</v>
      </c>
      <c r="CQ63" s="139">
        <v>197000</v>
      </c>
      <c r="CR63" s="139"/>
      <c r="CS63" s="140" t="str">
        <f>IF(AND(CQ63=0,CR63=0),"",IF(AND(CQ63&lt;=100000,CR63&lt;=100000),"",IF(CQ63/CP63&gt;0.7,"男高",IF(CR63/CP63&gt;0.7,"女高",""))))</f>
        <v>男高</v>
      </c>
    </row>
    <row r="64" spans="1:98">
      <c r="A64" s="78">
        <f>AB64</f>
        <v>0</v>
      </c>
      <c r="B64" s="347" t="s">
        <v>177</v>
      </c>
      <c r="C64" s="347"/>
      <c r="D64" s="347" t="s">
        <v>81</v>
      </c>
      <c r="E64" s="347" t="s">
        <v>67</v>
      </c>
      <c r="F64" s="347" t="s">
        <v>68</v>
      </c>
      <c r="G64" s="88" t="s">
        <v>178</v>
      </c>
      <c r="H64" s="88" t="s">
        <v>179</v>
      </c>
      <c r="I64" s="88" t="s">
        <v>180</v>
      </c>
      <c r="J64" s="330">
        <v>60000</v>
      </c>
      <c r="K64" s="79">
        <v>0</v>
      </c>
      <c r="L64" s="79">
        <v>0</v>
      </c>
      <c r="M64" s="79">
        <v>21</v>
      </c>
      <c r="N64" s="89">
        <v>2</v>
      </c>
      <c r="O64" s="90">
        <v>0</v>
      </c>
      <c r="P64" s="91">
        <f>N64+O64</f>
        <v>2</v>
      </c>
      <c r="Q64" s="80">
        <f>IFERROR(P64/M64,"-")</f>
        <v>0.095238095238095</v>
      </c>
      <c r="R64" s="79">
        <v>0</v>
      </c>
      <c r="S64" s="79">
        <v>1</v>
      </c>
      <c r="T64" s="80">
        <f>IFERROR(R64/(P64),"-")</f>
        <v>0</v>
      </c>
      <c r="U64" s="336">
        <f>IFERROR(J64/SUM(N64:O65),"-")</f>
        <v>30000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-60000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1</v>
      </c>
      <c r="BO64" s="118">
        <f>IF(P64=0,"",IF(BN64=0,"",(BN64/P64)))</f>
        <v>0.5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181</v>
      </c>
      <c r="C65" s="347"/>
      <c r="D65" s="347" t="s">
        <v>81</v>
      </c>
      <c r="E65" s="347" t="s">
        <v>67</v>
      </c>
      <c r="F65" s="347" t="s">
        <v>81</v>
      </c>
      <c r="G65" s="88"/>
      <c r="H65" s="88"/>
      <c r="I65" s="88"/>
      <c r="J65" s="330"/>
      <c r="K65" s="79">
        <v>0</v>
      </c>
      <c r="L65" s="79">
        <v>0</v>
      </c>
      <c r="M65" s="79">
        <v>4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182</v>
      </c>
      <c r="C66" s="347"/>
      <c r="D66" s="347" t="s">
        <v>81</v>
      </c>
      <c r="E66" s="347" t="s">
        <v>96</v>
      </c>
      <c r="F66" s="347" t="s">
        <v>89</v>
      </c>
      <c r="G66" s="88" t="s">
        <v>183</v>
      </c>
      <c r="H66" s="88" t="s">
        <v>179</v>
      </c>
      <c r="I66" s="349" t="s">
        <v>102</v>
      </c>
      <c r="J66" s="330">
        <v>60000</v>
      </c>
      <c r="K66" s="79">
        <v>0</v>
      </c>
      <c r="L66" s="79">
        <v>0</v>
      </c>
      <c r="M66" s="79">
        <v>10</v>
      </c>
      <c r="N66" s="89">
        <v>1</v>
      </c>
      <c r="O66" s="90">
        <v>0</v>
      </c>
      <c r="P66" s="91">
        <f>N66+O66</f>
        <v>1</v>
      </c>
      <c r="Q66" s="80">
        <f>IFERROR(P66/M66,"-")</f>
        <v>0.1</v>
      </c>
      <c r="R66" s="79">
        <v>0</v>
      </c>
      <c r="S66" s="79">
        <v>1</v>
      </c>
      <c r="T66" s="80">
        <f>IFERROR(R66/(P66),"-")</f>
        <v>0</v>
      </c>
      <c r="U66" s="336">
        <f>IFERROR(J66/SUM(N66:O67),"-")</f>
        <v>20000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-60000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1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184</v>
      </c>
      <c r="C67" s="347"/>
      <c r="D67" s="347" t="s">
        <v>81</v>
      </c>
      <c r="E67" s="347" t="s">
        <v>96</v>
      </c>
      <c r="F67" s="347" t="s">
        <v>81</v>
      </c>
      <c r="G67" s="88"/>
      <c r="H67" s="88"/>
      <c r="I67" s="88"/>
      <c r="J67" s="330"/>
      <c r="K67" s="79">
        <v>0</v>
      </c>
      <c r="L67" s="79">
        <v>0</v>
      </c>
      <c r="M67" s="79">
        <v>122</v>
      </c>
      <c r="N67" s="89">
        <v>2</v>
      </c>
      <c r="O67" s="90">
        <v>0</v>
      </c>
      <c r="P67" s="91">
        <f>N67+O67</f>
        <v>2</v>
      </c>
      <c r="Q67" s="80">
        <f>IFERROR(P67/M67,"-")</f>
        <v>0.016393442622951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0.5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>
        <v>1</v>
      </c>
      <c r="CG67" s="132">
        <f>IF(P67=0,"",IF(CF67=0,"",(CF67/P67)))</f>
        <v>0.5</v>
      </c>
      <c r="CH67" s="133"/>
      <c r="CI67" s="134">
        <f>IFERROR(CH67/CF67,"-")</f>
        <v>0</v>
      </c>
      <c r="CJ67" s="135"/>
      <c r="CK67" s="136">
        <f>IFERROR(CJ67/CF67,"-")</f>
        <v>0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3.5364583333333</v>
      </c>
      <c r="B68" s="347" t="s">
        <v>185</v>
      </c>
      <c r="C68" s="347"/>
      <c r="D68" s="347"/>
      <c r="E68" s="347"/>
      <c r="F68" s="347" t="s">
        <v>97</v>
      </c>
      <c r="G68" s="88" t="s">
        <v>168</v>
      </c>
      <c r="H68" s="88" t="s">
        <v>186</v>
      </c>
      <c r="I68" s="348" t="s">
        <v>86</v>
      </c>
      <c r="J68" s="330">
        <v>384000</v>
      </c>
      <c r="K68" s="79">
        <v>0</v>
      </c>
      <c r="L68" s="79">
        <v>0</v>
      </c>
      <c r="M68" s="79">
        <v>84</v>
      </c>
      <c r="N68" s="89">
        <v>14</v>
      </c>
      <c r="O68" s="90">
        <v>0</v>
      </c>
      <c r="P68" s="91">
        <f>N68+O68</f>
        <v>14</v>
      </c>
      <c r="Q68" s="80">
        <f>IFERROR(P68/M68,"-")</f>
        <v>0.16666666666667</v>
      </c>
      <c r="R68" s="79">
        <v>3</v>
      </c>
      <c r="S68" s="79">
        <v>5</v>
      </c>
      <c r="T68" s="80">
        <f>IFERROR(R68/(P68),"-")</f>
        <v>0.21428571428571</v>
      </c>
      <c r="U68" s="336">
        <f>IFERROR(J68/SUM(N68:O69),"-")</f>
        <v>16000</v>
      </c>
      <c r="V68" s="82">
        <v>8</v>
      </c>
      <c r="W68" s="80">
        <f>IF(P68=0,"-",V68/P68)</f>
        <v>0.57142857142857</v>
      </c>
      <c r="X68" s="335">
        <v>1252000</v>
      </c>
      <c r="Y68" s="336">
        <f>IFERROR(X68/P68,"-")</f>
        <v>89428.571428571</v>
      </c>
      <c r="Z68" s="336">
        <f>IFERROR(X68/V68,"-")</f>
        <v>156500</v>
      </c>
      <c r="AA68" s="330">
        <f>SUM(X68:X69)-SUM(J68:J69)</f>
        <v>974000</v>
      </c>
      <c r="AB68" s="83">
        <f>SUM(X68:X69)/SUM(J68:J69)</f>
        <v>3.5364583333333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2</v>
      </c>
      <c r="AW68" s="105">
        <f>IF(P68=0,"",IF(AV68=0,"",(AV68/P68)))</f>
        <v>0.14285714285714</v>
      </c>
      <c r="AX68" s="104">
        <v>1</v>
      </c>
      <c r="AY68" s="106">
        <f>IFERROR(AX68/AV68,"-")</f>
        <v>0.5</v>
      </c>
      <c r="AZ68" s="107">
        <v>589000</v>
      </c>
      <c r="BA68" s="108">
        <f>IFERROR(AZ68/AV68,"-")</f>
        <v>294500</v>
      </c>
      <c r="BB68" s="109"/>
      <c r="BC68" s="109"/>
      <c r="BD68" s="109">
        <v>1</v>
      </c>
      <c r="BE68" s="110">
        <v>4</v>
      </c>
      <c r="BF68" s="111">
        <f>IF(P68=0,"",IF(BE68=0,"",(BE68/P68)))</f>
        <v>0.28571428571429</v>
      </c>
      <c r="BG68" s="110">
        <v>1</v>
      </c>
      <c r="BH68" s="112">
        <f>IFERROR(BG68/BE68,"-")</f>
        <v>0.25</v>
      </c>
      <c r="BI68" s="113">
        <v>5000</v>
      </c>
      <c r="BJ68" s="114">
        <f>IFERROR(BI68/BE68,"-")</f>
        <v>1250</v>
      </c>
      <c r="BK68" s="115">
        <v>1</v>
      </c>
      <c r="BL68" s="115"/>
      <c r="BM68" s="115"/>
      <c r="BN68" s="117">
        <v>7</v>
      </c>
      <c r="BO68" s="118">
        <f>IF(P68=0,"",IF(BN68=0,"",(BN68/P68)))</f>
        <v>0.5</v>
      </c>
      <c r="BP68" s="119">
        <v>5</v>
      </c>
      <c r="BQ68" s="120">
        <f>IFERROR(BP68/BN68,"-")</f>
        <v>0.71428571428571</v>
      </c>
      <c r="BR68" s="121">
        <v>633000</v>
      </c>
      <c r="BS68" s="122">
        <f>IFERROR(BR68/BN68,"-")</f>
        <v>90428.571428571</v>
      </c>
      <c r="BT68" s="123">
        <v>1</v>
      </c>
      <c r="BU68" s="123"/>
      <c r="BV68" s="123">
        <v>4</v>
      </c>
      <c r="BW68" s="124">
        <v>1</v>
      </c>
      <c r="BX68" s="125">
        <f>IF(P68=0,"",IF(BW68=0,"",(BW68/P68)))</f>
        <v>0.071428571428571</v>
      </c>
      <c r="BY68" s="126">
        <v>1</v>
      </c>
      <c r="BZ68" s="127">
        <f>IFERROR(BY68/BW68,"-")</f>
        <v>1</v>
      </c>
      <c r="CA68" s="128">
        <v>25000</v>
      </c>
      <c r="CB68" s="129">
        <f>IFERROR(CA68/BW68,"-")</f>
        <v>25000</v>
      </c>
      <c r="CC68" s="130"/>
      <c r="CD68" s="130">
        <v>1</v>
      </c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8</v>
      </c>
      <c r="CP68" s="139">
        <v>1252000</v>
      </c>
      <c r="CQ68" s="139">
        <v>589000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187</v>
      </c>
      <c r="C69" s="347"/>
      <c r="D69" s="347"/>
      <c r="E69" s="347"/>
      <c r="F69" s="347" t="s">
        <v>81</v>
      </c>
      <c r="G69" s="88"/>
      <c r="H69" s="88"/>
      <c r="I69" s="88"/>
      <c r="J69" s="330"/>
      <c r="K69" s="79">
        <v>0</v>
      </c>
      <c r="L69" s="79">
        <v>0</v>
      </c>
      <c r="M69" s="79">
        <v>17</v>
      </c>
      <c r="N69" s="89">
        <v>10</v>
      </c>
      <c r="O69" s="90">
        <v>0</v>
      </c>
      <c r="P69" s="91">
        <f>N69+O69</f>
        <v>10</v>
      </c>
      <c r="Q69" s="80">
        <f>IFERROR(P69/M69,"-")</f>
        <v>0.58823529411765</v>
      </c>
      <c r="R69" s="79">
        <v>0</v>
      </c>
      <c r="S69" s="79">
        <v>4</v>
      </c>
      <c r="T69" s="80">
        <f>IFERROR(R69/(P69),"-")</f>
        <v>0</v>
      </c>
      <c r="U69" s="336"/>
      <c r="V69" s="82">
        <v>4</v>
      </c>
      <c r="W69" s="80">
        <f>IF(P69=0,"-",V69/P69)</f>
        <v>0.4</v>
      </c>
      <c r="X69" s="335">
        <v>106000</v>
      </c>
      <c r="Y69" s="336">
        <f>IFERROR(X69/P69,"-")</f>
        <v>10600</v>
      </c>
      <c r="Z69" s="336">
        <f>IFERROR(X69/V69,"-")</f>
        <v>26500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3</v>
      </c>
      <c r="BF69" s="111">
        <f>IF(P69=0,"",IF(BE69=0,"",(BE69/P69)))</f>
        <v>0.3</v>
      </c>
      <c r="BG69" s="110">
        <v>1</v>
      </c>
      <c r="BH69" s="112">
        <f>IFERROR(BG69/BE69,"-")</f>
        <v>0.33333333333333</v>
      </c>
      <c r="BI69" s="113">
        <v>6000</v>
      </c>
      <c r="BJ69" s="114">
        <f>IFERROR(BI69/BE69,"-")</f>
        <v>2000</v>
      </c>
      <c r="BK69" s="115"/>
      <c r="BL69" s="115">
        <v>1</v>
      </c>
      <c r="BM69" s="115"/>
      <c r="BN69" s="117">
        <v>4</v>
      </c>
      <c r="BO69" s="118">
        <f>IF(P69=0,"",IF(BN69=0,"",(BN69/P69)))</f>
        <v>0.4</v>
      </c>
      <c r="BP69" s="119">
        <v>2</v>
      </c>
      <c r="BQ69" s="120">
        <f>IFERROR(BP69/BN69,"-")</f>
        <v>0.5</v>
      </c>
      <c r="BR69" s="121">
        <v>40000</v>
      </c>
      <c r="BS69" s="122">
        <f>IFERROR(BR69/BN69,"-")</f>
        <v>10000</v>
      </c>
      <c r="BT69" s="123"/>
      <c r="BU69" s="123">
        <v>1</v>
      </c>
      <c r="BV69" s="123">
        <v>1</v>
      </c>
      <c r="BW69" s="124">
        <v>3</v>
      </c>
      <c r="BX69" s="125">
        <f>IF(P69=0,"",IF(BW69=0,"",(BW69/P69)))</f>
        <v>0.3</v>
      </c>
      <c r="BY69" s="126">
        <v>1</v>
      </c>
      <c r="BZ69" s="127">
        <f>IFERROR(BY69/BW69,"-")</f>
        <v>0.33333333333333</v>
      </c>
      <c r="CA69" s="128">
        <v>60000</v>
      </c>
      <c r="CB69" s="129">
        <f>IFERROR(CA69/BW69,"-")</f>
        <v>20000</v>
      </c>
      <c r="CC69" s="130"/>
      <c r="CD69" s="130"/>
      <c r="CE69" s="130">
        <v>1</v>
      </c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4</v>
      </c>
      <c r="CP69" s="139">
        <v>106000</v>
      </c>
      <c r="CQ69" s="139">
        <v>60000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0.39473684210526</v>
      </c>
      <c r="B70" s="347" t="s">
        <v>188</v>
      </c>
      <c r="C70" s="347"/>
      <c r="D70" s="347" t="s">
        <v>125</v>
      </c>
      <c r="E70" s="347"/>
      <c r="F70" s="347" t="s">
        <v>68</v>
      </c>
      <c r="G70" s="88" t="s">
        <v>189</v>
      </c>
      <c r="H70" s="88" t="s">
        <v>70</v>
      </c>
      <c r="I70" s="348" t="s">
        <v>92</v>
      </c>
      <c r="J70" s="330">
        <v>228000</v>
      </c>
      <c r="K70" s="79">
        <v>0</v>
      </c>
      <c r="L70" s="79">
        <v>0</v>
      </c>
      <c r="M70" s="79">
        <v>33</v>
      </c>
      <c r="N70" s="89">
        <v>2</v>
      </c>
      <c r="O70" s="90">
        <v>0</v>
      </c>
      <c r="P70" s="91">
        <f>N70+O70</f>
        <v>2</v>
      </c>
      <c r="Q70" s="80">
        <f>IFERROR(P70/M70,"-")</f>
        <v>0.060606060606061</v>
      </c>
      <c r="R70" s="79">
        <v>0</v>
      </c>
      <c r="S70" s="79">
        <v>1</v>
      </c>
      <c r="T70" s="80">
        <f>IFERROR(R70/(P70),"-")</f>
        <v>0</v>
      </c>
      <c r="U70" s="336">
        <f>IFERROR(J70/SUM(N70:O71),"-")</f>
        <v>45600</v>
      </c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>
        <f>SUM(X70:X71)-SUM(J70:J71)</f>
        <v>-138000</v>
      </c>
      <c r="AB70" s="83">
        <f>SUM(X70:X71)/SUM(J70:J71)</f>
        <v>0.39473684210526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0.5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190</v>
      </c>
      <c r="C71" s="347"/>
      <c r="D71" s="347" t="s">
        <v>125</v>
      </c>
      <c r="E71" s="347"/>
      <c r="F71" s="347" t="s">
        <v>81</v>
      </c>
      <c r="G71" s="88"/>
      <c r="H71" s="88"/>
      <c r="I71" s="88"/>
      <c r="J71" s="330"/>
      <c r="K71" s="79">
        <v>0</v>
      </c>
      <c r="L71" s="79">
        <v>0</v>
      </c>
      <c r="M71" s="79">
        <v>35</v>
      </c>
      <c r="N71" s="89">
        <v>3</v>
      </c>
      <c r="O71" s="90">
        <v>0</v>
      </c>
      <c r="P71" s="91">
        <f>N71+O71</f>
        <v>3</v>
      </c>
      <c r="Q71" s="80">
        <f>IFERROR(P71/M71,"-")</f>
        <v>0.085714285714286</v>
      </c>
      <c r="R71" s="79">
        <v>1</v>
      </c>
      <c r="S71" s="79">
        <v>0</v>
      </c>
      <c r="T71" s="80">
        <f>IFERROR(R71/(P71),"-")</f>
        <v>0.33333333333333</v>
      </c>
      <c r="U71" s="336"/>
      <c r="V71" s="82">
        <v>1</v>
      </c>
      <c r="W71" s="80">
        <f>IF(P71=0,"-",V71/P71)</f>
        <v>0.33333333333333</v>
      </c>
      <c r="X71" s="335">
        <v>90000</v>
      </c>
      <c r="Y71" s="336">
        <f>IFERROR(X71/P71,"-")</f>
        <v>30000</v>
      </c>
      <c r="Z71" s="336">
        <f>IFERROR(X71/V71,"-")</f>
        <v>90000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2</v>
      </c>
      <c r="BO71" s="118">
        <f>IF(P71=0,"",IF(BN71=0,"",(BN71/P71)))</f>
        <v>0.66666666666667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1</v>
      </c>
      <c r="BX71" s="125">
        <f>IF(P71=0,"",IF(BW71=0,"",(BW71/P71)))</f>
        <v>0.33333333333333</v>
      </c>
      <c r="BY71" s="126">
        <v>1</v>
      </c>
      <c r="BZ71" s="127">
        <f>IFERROR(BY71/BW71,"-")</f>
        <v>1</v>
      </c>
      <c r="CA71" s="128">
        <v>90000</v>
      </c>
      <c r="CB71" s="129">
        <f>IFERROR(CA71/BW71,"-")</f>
        <v>90000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90000</v>
      </c>
      <c r="CQ71" s="139">
        <v>90000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0.97</v>
      </c>
      <c r="B72" s="347" t="s">
        <v>191</v>
      </c>
      <c r="C72" s="347"/>
      <c r="D72" s="347" t="s">
        <v>192</v>
      </c>
      <c r="E72" s="347" t="s">
        <v>105</v>
      </c>
      <c r="F72" s="347" t="s">
        <v>68</v>
      </c>
      <c r="G72" s="88" t="s">
        <v>193</v>
      </c>
      <c r="H72" s="88" t="s">
        <v>194</v>
      </c>
      <c r="I72" s="88" t="s">
        <v>195</v>
      </c>
      <c r="J72" s="330">
        <v>300000</v>
      </c>
      <c r="K72" s="79">
        <v>0</v>
      </c>
      <c r="L72" s="79">
        <v>0</v>
      </c>
      <c r="M72" s="79">
        <v>73</v>
      </c>
      <c r="N72" s="89">
        <v>1</v>
      </c>
      <c r="O72" s="90">
        <v>0</v>
      </c>
      <c r="P72" s="91">
        <f>N72+O72</f>
        <v>1</v>
      </c>
      <c r="Q72" s="80">
        <f>IFERROR(P72/M72,"-")</f>
        <v>0.013698630136986</v>
      </c>
      <c r="R72" s="79">
        <v>0</v>
      </c>
      <c r="S72" s="79">
        <v>0</v>
      </c>
      <c r="T72" s="80">
        <f>IFERROR(R72/(P72),"-")</f>
        <v>0</v>
      </c>
      <c r="U72" s="336">
        <f>IFERROR(J72/SUM(N72:O75),"-")</f>
        <v>25000</v>
      </c>
      <c r="V72" s="82">
        <v>1</v>
      </c>
      <c r="W72" s="80">
        <f>IF(P72=0,"-",V72/P72)</f>
        <v>1</v>
      </c>
      <c r="X72" s="335">
        <v>16000</v>
      </c>
      <c r="Y72" s="336">
        <f>IFERROR(X72/P72,"-")</f>
        <v>16000</v>
      </c>
      <c r="Z72" s="336">
        <f>IFERROR(X72/V72,"-")</f>
        <v>16000</v>
      </c>
      <c r="AA72" s="330">
        <f>SUM(X72:X75)-SUM(J72:J75)</f>
        <v>-9000</v>
      </c>
      <c r="AB72" s="83">
        <f>SUM(X72:X75)/SUM(J72:J75)</f>
        <v>0.97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1</v>
      </c>
      <c r="BY72" s="126">
        <v>1</v>
      </c>
      <c r="BZ72" s="127">
        <f>IFERROR(BY72/BW72,"-")</f>
        <v>1</v>
      </c>
      <c r="CA72" s="128">
        <v>16000</v>
      </c>
      <c r="CB72" s="129">
        <f>IFERROR(CA72/BW72,"-")</f>
        <v>16000</v>
      </c>
      <c r="CC72" s="130"/>
      <c r="CD72" s="130"/>
      <c r="CE72" s="130">
        <v>1</v>
      </c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16000</v>
      </c>
      <c r="CQ72" s="139">
        <v>16000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196</v>
      </c>
      <c r="C73" s="347"/>
      <c r="D73" s="347" t="s">
        <v>197</v>
      </c>
      <c r="E73" s="347" t="s">
        <v>109</v>
      </c>
      <c r="F73" s="347" t="s">
        <v>68</v>
      </c>
      <c r="G73" s="88"/>
      <c r="H73" s="88" t="s">
        <v>194</v>
      </c>
      <c r="I73" s="88"/>
      <c r="J73" s="330"/>
      <c r="K73" s="79">
        <v>0</v>
      </c>
      <c r="L73" s="79">
        <v>0</v>
      </c>
      <c r="M73" s="79">
        <v>25</v>
      </c>
      <c r="N73" s="89">
        <v>1</v>
      </c>
      <c r="O73" s="90">
        <v>0</v>
      </c>
      <c r="P73" s="91">
        <f>N73+O73</f>
        <v>1</v>
      </c>
      <c r="Q73" s="80">
        <f>IFERROR(P73/M73,"-")</f>
        <v>0.04</v>
      </c>
      <c r="R73" s="79">
        <v>0</v>
      </c>
      <c r="S73" s="79">
        <v>1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1</v>
      </c>
      <c r="BX73" s="125">
        <f>IF(P73=0,"",IF(BW73=0,"",(BW73/P73)))</f>
        <v>1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198</v>
      </c>
      <c r="C74" s="347"/>
      <c r="D74" s="347" t="s">
        <v>199</v>
      </c>
      <c r="E74" s="347" t="s">
        <v>111</v>
      </c>
      <c r="F74" s="347" t="s">
        <v>68</v>
      </c>
      <c r="G74" s="88"/>
      <c r="H74" s="88" t="s">
        <v>194</v>
      </c>
      <c r="I74" s="88"/>
      <c r="J74" s="330"/>
      <c r="K74" s="79">
        <v>0</v>
      </c>
      <c r="L74" s="79">
        <v>0</v>
      </c>
      <c r="M74" s="79">
        <v>69</v>
      </c>
      <c r="N74" s="89">
        <v>7</v>
      </c>
      <c r="O74" s="90">
        <v>0</v>
      </c>
      <c r="P74" s="91">
        <f>N74+O74</f>
        <v>7</v>
      </c>
      <c r="Q74" s="80">
        <f>IFERROR(P74/M74,"-")</f>
        <v>0.10144927536232</v>
      </c>
      <c r="R74" s="79">
        <v>0</v>
      </c>
      <c r="S74" s="79">
        <v>2</v>
      </c>
      <c r="T74" s="80">
        <f>IFERROR(R74/(P74),"-")</f>
        <v>0</v>
      </c>
      <c r="U74" s="336"/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5</v>
      </c>
      <c r="BF74" s="111">
        <f>IF(P74=0,"",IF(BE74=0,"",(BE74/P74)))</f>
        <v>0.71428571428571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2</v>
      </c>
      <c r="BO74" s="118">
        <f>IF(P74=0,"",IF(BN74=0,"",(BN74/P74)))</f>
        <v>0.28571428571429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200</v>
      </c>
      <c r="C75" s="347"/>
      <c r="D75" s="347" t="s">
        <v>80</v>
      </c>
      <c r="E75" s="347" t="s">
        <v>80</v>
      </c>
      <c r="F75" s="347" t="s">
        <v>81</v>
      </c>
      <c r="G75" s="88"/>
      <c r="H75" s="88"/>
      <c r="I75" s="88"/>
      <c r="J75" s="330"/>
      <c r="K75" s="79">
        <v>0</v>
      </c>
      <c r="L75" s="79">
        <v>0</v>
      </c>
      <c r="M75" s="79">
        <v>29</v>
      </c>
      <c r="N75" s="89">
        <v>3</v>
      </c>
      <c r="O75" s="90">
        <v>0</v>
      </c>
      <c r="P75" s="91">
        <f>N75+O75</f>
        <v>3</v>
      </c>
      <c r="Q75" s="80">
        <f>IFERROR(P75/M75,"-")</f>
        <v>0.10344827586207</v>
      </c>
      <c r="R75" s="79">
        <v>1</v>
      </c>
      <c r="S75" s="79">
        <v>0</v>
      </c>
      <c r="T75" s="80">
        <f>IFERROR(R75/(P75),"-")</f>
        <v>0.33333333333333</v>
      </c>
      <c r="U75" s="336"/>
      <c r="V75" s="82">
        <v>2</v>
      </c>
      <c r="W75" s="80">
        <f>IF(P75=0,"-",V75/P75)</f>
        <v>0.66666666666667</v>
      </c>
      <c r="X75" s="335">
        <v>275000</v>
      </c>
      <c r="Y75" s="336">
        <f>IFERROR(X75/P75,"-")</f>
        <v>91666.666666667</v>
      </c>
      <c r="Z75" s="336">
        <f>IFERROR(X75/V75,"-")</f>
        <v>137500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0.33333333333333</v>
      </c>
      <c r="BG75" s="110">
        <v>1</v>
      </c>
      <c r="BH75" s="112">
        <f>IFERROR(BG75/BE75,"-")</f>
        <v>1</v>
      </c>
      <c r="BI75" s="113">
        <v>3000</v>
      </c>
      <c r="BJ75" s="114">
        <f>IFERROR(BI75/BE75,"-")</f>
        <v>3000</v>
      </c>
      <c r="BK75" s="115">
        <v>1</v>
      </c>
      <c r="BL75" s="115"/>
      <c r="BM75" s="115"/>
      <c r="BN75" s="117">
        <v>1</v>
      </c>
      <c r="BO75" s="118">
        <f>IF(P75=0,"",IF(BN75=0,"",(BN75/P75)))</f>
        <v>0.33333333333333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1</v>
      </c>
      <c r="BX75" s="125">
        <f>IF(P75=0,"",IF(BW75=0,"",(BW75/P75)))</f>
        <v>0.33333333333333</v>
      </c>
      <c r="BY75" s="126">
        <v>1</v>
      </c>
      <c r="BZ75" s="127">
        <f>IFERROR(BY75/BW75,"-")</f>
        <v>1</v>
      </c>
      <c r="CA75" s="128">
        <v>272000</v>
      </c>
      <c r="CB75" s="129">
        <f>IFERROR(CA75/BW75,"-")</f>
        <v>272000</v>
      </c>
      <c r="CC75" s="130"/>
      <c r="CD75" s="130"/>
      <c r="CE75" s="130">
        <v>1</v>
      </c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2</v>
      </c>
      <c r="CP75" s="139">
        <v>275000</v>
      </c>
      <c r="CQ75" s="139">
        <v>272000</v>
      </c>
      <c r="CR75" s="139"/>
      <c r="CS75" s="140" t="str">
        <f>IF(AND(CQ75=0,CR75=0),"",IF(AND(CQ75&lt;=100000,CR75&lt;=100000),"",IF(CQ75/CP75&gt;0.7,"男高",IF(CR75/CP75&gt;0.7,"女高",""))))</f>
        <v>男高</v>
      </c>
    </row>
    <row r="76" spans="1:98">
      <c r="A76" s="78" t="str">
        <f>AB76</f>
        <v>0</v>
      </c>
      <c r="B76" s="347" t="s">
        <v>201</v>
      </c>
      <c r="C76" s="347"/>
      <c r="D76" s="347"/>
      <c r="E76" s="347"/>
      <c r="F76" s="347"/>
      <c r="G76" s="88" t="s">
        <v>173</v>
      </c>
      <c r="H76" s="88" t="s">
        <v>202</v>
      </c>
      <c r="I76" s="349" t="s">
        <v>137</v>
      </c>
      <c r="J76" s="330">
        <v>0</v>
      </c>
      <c r="K76" s="79">
        <v>0</v>
      </c>
      <c r="L76" s="79">
        <v>0</v>
      </c>
      <c r="M76" s="79">
        <v>111</v>
      </c>
      <c r="N76" s="89">
        <v>3</v>
      </c>
      <c r="O76" s="90">
        <v>0</v>
      </c>
      <c r="P76" s="91">
        <f>N76+O76</f>
        <v>3</v>
      </c>
      <c r="Q76" s="80">
        <f>IFERROR(P76/M76,"-")</f>
        <v>0.027027027027027</v>
      </c>
      <c r="R76" s="79">
        <v>0</v>
      </c>
      <c r="S76" s="79">
        <v>1</v>
      </c>
      <c r="T76" s="80">
        <f>IFERROR(R76/(P76),"-")</f>
        <v>0</v>
      </c>
      <c r="U76" s="336">
        <f>IFERROR(J76/SUM(N76:O77),"-")</f>
        <v>0</v>
      </c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>
        <f>SUM(X76:X77)-SUM(J76:J77)</f>
        <v>0</v>
      </c>
      <c r="AB76" s="83" t="str">
        <f>SUM(X76:X77)/SUM(J76:J77)</f>
        <v>0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>
        <v>2</v>
      </c>
      <c r="AN76" s="99">
        <f>IF(P76=0,"",IF(AM76=0,"",(AM76/P76)))</f>
        <v>0.66666666666667</v>
      </c>
      <c r="AO76" s="98"/>
      <c r="AP76" s="100">
        <f>IFERROR(AO76/AM76,"-")</f>
        <v>0</v>
      </c>
      <c r="AQ76" s="101"/>
      <c r="AR76" s="102">
        <f>IFERROR(AQ76/AM76,"-")</f>
        <v>0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0.33333333333333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203</v>
      </c>
      <c r="C77" s="347"/>
      <c r="D77" s="347"/>
      <c r="E77" s="347"/>
      <c r="F77" s="347"/>
      <c r="G77" s="88"/>
      <c r="H77" s="88"/>
      <c r="I77" s="88"/>
      <c r="J77" s="330"/>
      <c r="K77" s="79">
        <v>0</v>
      </c>
      <c r="L77" s="79">
        <v>0</v>
      </c>
      <c r="M77" s="79">
        <v>0</v>
      </c>
      <c r="N77" s="89">
        <v>0</v>
      </c>
      <c r="O77" s="90">
        <v>0</v>
      </c>
      <c r="P77" s="91">
        <f>N77+O77</f>
        <v>0</v>
      </c>
      <c r="Q77" s="80" t="str">
        <f>IFERROR(P77/M77,"-")</f>
        <v>-</v>
      </c>
      <c r="R77" s="79">
        <v>0</v>
      </c>
      <c r="S77" s="79">
        <v>0</v>
      </c>
      <c r="T77" s="80" t="str">
        <f>IFERROR(R77/(P77),"-")</f>
        <v>-</v>
      </c>
      <c r="U77" s="336"/>
      <c r="V77" s="82">
        <v>0</v>
      </c>
      <c r="W77" s="80" t="str">
        <f>IF(P77=0,"-",V77/P77)</f>
        <v>-</v>
      </c>
      <c r="X77" s="335">
        <v>0</v>
      </c>
      <c r="Y77" s="336" t="str">
        <f>IFERROR(X77/P77,"-")</f>
        <v>-</v>
      </c>
      <c r="Z77" s="336" t="str">
        <f>IFERROR(X77/V77,"-")</f>
        <v>-</v>
      </c>
      <c r="AA77" s="33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30"/>
      <c r="B78" s="85"/>
      <c r="C78" s="86"/>
      <c r="D78" s="86"/>
      <c r="E78" s="86"/>
      <c r="F78" s="87"/>
      <c r="G78" s="88"/>
      <c r="H78" s="88"/>
      <c r="I78" s="88"/>
      <c r="J78" s="331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337"/>
      <c r="V78" s="25"/>
      <c r="W78" s="25"/>
      <c r="X78" s="337"/>
      <c r="Y78" s="337"/>
      <c r="Z78" s="337"/>
      <c r="AA78" s="337"/>
      <c r="AB78" s="33"/>
      <c r="AC78" s="57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30"/>
      <c r="B79" s="37"/>
      <c r="C79" s="21"/>
      <c r="D79" s="21"/>
      <c r="E79" s="21"/>
      <c r="F79" s="22"/>
      <c r="G79" s="36"/>
      <c r="H79" s="36"/>
      <c r="I79" s="73"/>
      <c r="J79" s="332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9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19">
        <f>AB80</f>
        <v>0.93471889155342</v>
      </c>
      <c r="B80" s="39"/>
      <c r="C80" s="39"/>
      <c r="D80" s="39"/>
      <c r="E80" s="39"/>
      <c r="F80" s="39"/>
      <c r="G80" s="40" t="s">
        <v>204</v>
      </c>
      <c r="H80" s="40"/>
      <c r="I80" s="40"/>
      <c r="J80" s="333">
        <f>SUM(J6:J79)</f>
        <v>7506000</v>
      </c>
      <c r="K80" s="41">
        <f>SUM(K6:K79)</f>
        <v>0</v>
      </c>
      <c r="L80" s="41">
        <f>SUM(L6:L79)</f>
        <v>0</v>
      </c>
      <c r="M80" s="41">
        <f>SUM(M6:M79)</f>
        <v>3280</v>
      </c>
      <c r="N80" s="41">
        <f>SUM(N6:N79)</f>
        <v>359</v>
      </c>
      <c r="O80" s="41">
        <f>SUM(O6:O79)</f>
        <v>3</v>
      </c>
      <c r="P80" s="41">
        <f>SUM(P6:P79)</f>
        <v>362</v>
      </c>
      <c r="Q80" s="42">
        <f>IFERROR(P80/M80,"-")</f>
        <v>0.11036585365854</v>
      </c>
      <c r="R80" s="76">
        <f>SUM(R6:R79)</f>
        <v>26</v>
      </c>
      <c r="S80" s="76">
        <f>SUM(S6:S79)</f>
        <v>88</v>
      </c>
      <c r="T80" s="42">
        <f>IFERROR(R80/P80,"-")</f>
        <v>0.071823204419889</v>
      </c>
      <c r="U80" s="338">
        <f>IFERROR(J80/P80,"-")</f>
        <v>20734.806629834</v>
      </c>
      <c r="V80" s="44">
        <f>SUM(V6:V79)</f>
        <v>88</v>
      </c>
      <c r="W80" s="42">
        <f>IFERROR(V80/P80,"-")</f>
        <v>0.24309392265193</v>
      </c>
      <c r="X80" s="333">
        <f>SUM(X6:X79)</f>
        <v>7016000</v>
      </c>
      <c r="Y80" s="333">
        <f>IFERROR(X80/P80,"-")</f>
        <v>19381.215469613</v>
      </c>
      <c r="Z80" s="333">
        <f>IFERROR(X80/V80,"-")</f>
        <v>79727.272727273</v>
      </c>
      <c r="AA80" s="333">
        <f>X80-J80</f>
        <v>-490000</v>
      </c>
      <c r="AB80" s="45">
        <f>X80/J80</f>
        <v>0.93471889155342</v>
      </c>
      <c r="AC80" s="58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3"/>
    <mergeCell ref="J19:J23"/>
    <mergeCell ref="U19:U23"/>
    <mergeCell ref="AA19:AA23"/>
    <mergeCell ref="AB19:AB23"/>
    <mergeCell ref="A24:A27"/>
    <mergeCell ref="J24:J27"/>
    <mergeCell ref="U24:U27"/>
    <mergeCell ref="AA24:AA27"/>
    <mergeCell ref="AB24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5"/>
    <mergeCell ref="J72:J75"/>
    <mergeCell ref="U72:U75"/>
    <mergeCell ref="AA72:AA75"/>
    <mergeCell ref="AB72:AB75"/>
    <mergeCell ref="A76:A77"/>
    <mergeCell ref="J76:J77"/>
    <mergeCell ref="U76:U77"/>
    <mergeCell ref="AA76:AA77"/>
    <mergeCell ref="AB76:AB7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205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6.452380952381</v>
      </c>
      <c r="B6" s="347" t="s">
        <v>206</v>
      </c>
      <c r="C6" s="347" t="s">
        <v>207</v>
      </c>
      <c r="D6" s="347" t="s">
        <v>208</v>
      </c>
      <c r="E6" s="347"/>
      <c r="F6" s="347" t="s">
        <v>81</v>
      </c>
      <c r="G6" s="88" t="s">
        <v>209</v>
      </c>
      <c r="H6" s="88" t="s">
        <v>210</v>
      </c>
      <c r="I6" s="88" t="s">
        <v>195</v>
      </c>
      <c r="J6" s="330">
        <v>84000</v>
      </c>
      <c r="K6" s="79">
        <v>0</v>
      </c>
      <c r="L6" s="79">
        <v>0</v>
      </c>
      <c r="M6" s="79">
        <v>117</v>
      </c>
      <c r="N6" s="89">
        <v>55</v>
      </c>
      <c r="O6" s="90">
        <v>0</v>
      </c>
      <c r="P6" s="91">
        <f>N6+O6</f>
        <v>55</v>
      </c>
      <c r="Q6" s="80">
        <f>IFERROR(P6/M6,"-")</f>
        <v>0.47008547008547</v>
      </c>
      <c r="R6" s="79">
        <v>12</v>
      </c>
      <c r="S6" s="79">
        <v>12</v>
      </c>
      <c r="T6" s="80">
        <f>IFERROR(R6/(P6),"-")</f>
        <v>0.21818181818182</v>
      </c>
      <c r="U6" s="336">
        <f>IFERROR(J6/SUM(N6:O6),"-")</f>
        <v>1527.2727272727</v>
      </c>
      <c r="V6" s="82">
        <v>9</v>
      </c>
      <c r="W6" s="80">
        <f>IF(P6=0,"-",V6/P6)</f>
        <v>0.16363636363636</v>
      </c>
      <c r="X6" s="335">
        <v>542000</v>
      </c>
      <c r="Y6" s="336">
        <f>IFERROR(X6/P6,"-")</f>
        <v>9854.5454545455</v>
      </c>
      <c r="Z6" s="336">
        <f>IFERROR(X6/V6,"-")</f>
        <v>60222.222222222</v>
      </c>
      <c r="AA6" s="330">
        <f>SUM(X6:X6)-SUM(J6:J6)</f>
        <v>458000</v>
      </c>
      <c r="AB6" s="83">
        <f>SUM(X6:X6)/SUM(J6:J6)</f>
        <v>6.452380952381</v>
      </c>
      <c r="AC6" s="77"/>
      <c r="AD6" s="92">
        <v>1</v>
      </c>
      <c r="AE6" s="93">
        <f>IF(P6=0,"",IF(AD6=0,"",(AD6/P6)))</f>
        <v>0.018181818181818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0.10909090909091</v>
      </c>
      <c r="AO6" s="98">
        <v>1</v>
      </c>
      <c r="AP6" s="100">
        <f>IFERROR(AO6/AM6,"-")</f>
        <v>0.16666666666667</v>
      </c>
      <c r="AQ6" s="101">
        <v>1000</v>
      </c>
      <c r="AR6" s="102">
        <f>IFERROR(AQ6/AM6,"-")</f>
        <v>166.66666666667</v>
      </c>
      <c r="AS6" s="103">
        <v>1</v>
      </c>
      <c r="AT6" s="103"/>
      <c r="AU6" s="103"/>
      <c r="AV6" s="104">
        <v>6</v>
      </c>
      <c r="AW6" s="105">
        <f>IF(P6=0,"",IF(AV6=0,"",(AV6/P6)))</f>
        <v>0.10909090909091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10</v>
      </c>
      <c r="BF6" s="111">
        <f>IF(P6=0,"",IF(BE6=0,"",(BE6/P6)))</f>
        <v>0.18181818181818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28</v>
      </c>
      <c r="BO6" s="118">
        <f>IF(P6=0,"",IF(BN6=0,"",(BN6/P6)))</f>
        <v>0.50909090909091</v>
      </c>
      <c r="BP6" s="119">
        <v>8</v>
      </c>
      <c r="BQ6" s="120">
        <f>IFERROR(BP6/BN6,"-")</f>
        <v>0.28571428571429</v>
      </c>
      <c r="BR6" s="121">
        <v>541000</v>
      </c>
      <c r="BS6" s="122">
        <f>IFERROR(BR6/BN6,"-")</f>
        <v>19321.428571429</v>
      </c>
      <c r="BT6" s="123">
        <v>4</v>
      </c>
      <c r="BU6" s="123"/>
      <c r="BV6" s="123">
        <v>4</v>
      </c>
      <c r="BW6" s="124">
        <v>4</v>
      </c>
      <c r="BX6" s="125">
        <f>IF(P6=0,"",IF(BW6=0,"",(BW6/P6)))</f>
        <v>0.072727272727273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9</v>
      </c>
      <c r="CP6" s="139">
        <v>542000</v>
      </c>
      <c r="CQ6" s="139">
        <v>273000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>
        <f>AB7</f>
        <v>0</v>
      </c>
      <c r="B7" s="347" t="s">
        <v>211</v>
      </c>
      <c r="C7" s="347" t="s">
        <v>207</v>
      </c>
      <c r="D7" s="347" t="s">
        <v>212</v>
      </c>
      <c r="E7" s="347"/>
      <c r="F7" s="347" t="s">
        <v>81</v>
      </c>
      <c r="G7" s="88" t="s">
        <v>213</v>
      </c>
      <c r="H7" s="88" t="s">
        <v>210</v>
      </c>
      <c r="I7" s="88" t="s">
        <v>180</v>
      </c>
      <c r="J7" s="330">
        <v>84000</v>
      </c>
      <c r="K7" s="79">
        <v>0</v>
      </c>
      <c r="L7" s="79">
        <v>0</v>
      </c>
      <c r="M7" s="79">
        <v>17</v>
      </c>
      <c r="N7" s="89">
        <v>6</v>
      </c>
      <c r="O7" s="90">
        <v>0</v>
      </c>
      <c r="P7" s="91">
        <f>N7+O7</f>
        <v>6</v>
      </c>
      <c r="Q7" s="80">
        <f>IFERROR(P7/M7,"-")</f>
        <v>0.35294117647059</v>
      </c>
      <c r="R7" s="79">
        <v>1</v>
      </c>
      <c r="S7" s="79">
        <v>0</v>
      </c>
      <c r="T7" s="80">
        <f>IFERROR(R7/(P7),"-")</f>
        <v>0.16666666666667</v>
      </c>
      <c r="U7" s="336">
        <f>IFERROR(J7/SUM(N7:O7),"-")</f>
        <v>14000</v>
      </c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>
        <f>SUM(X7:X7)-SUM(J7:J7)</f>
        <v>-84000</v>
      </c>
      <c r="AB7" s="83">
        <f>SUM(X7:X7)/SUM(J7:J7)</f>
        <v>0</v>
      </c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0.33333333333333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0.33333333333333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0.16666666666667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0.43589743589744</v>
      </c>
      <c r="B8" s="347" t="s">
        <v>214</v>
      </c>
      <c r="C8" s="347" t="s">
        <v>215</v>
      </c>
      <c r="D8" s="347" t="s">
        <v>216</v>
      </c>
      <c r="E8" s="347"/>
      <c r="F8" s="347" t="s">
        <v>68</v>
      </c>
      <c r="G8" s="88" t="s">
        <v>217</v>
      </c>
      <c r="H8" s="88" t="s">
        <v>218</v>
      </c>
      <c r="I8" s="88" t="s">
        <v>180</v>
      </c>
      <c r="J8" s="330">
        <v>78000</v>
      </c>
      <c r="K8" s="79">
        <v>0</v>
      </c>
      <c r="L8" s="79">
        <v>0</v>
      </c>
      <c r="M8" s="79">
        <v>22</v>
      </c>
      <c r="N8" s="89">
        <v>4</v>
      </c>
      <c r="O8" s="90">
        <v>0</v>
      </c>
      <c r="P8" s="91">
        <f>N8+O8</f>
        <v>4</v>
      </c>
      <c r="Q8" s="80">
        <f>IFERROR(P8/M8,"-")</f>
        <v>0.18181818181818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8666.6666666667</v>
      </c>
      <c r="V8" s="82">
        <v>2</v>
      </c>
      <c r="W8" s="80">
        <f>IF(P8=0,"-",V8/P8)</f>
        <v>0.5</v>
      </c>
      <c r="X8" s="335">
        <v>29000</v>
      </c>
      <c r="Y8" s="336">
        <f>IFERROR(X8/P8,"-")</f>
        <v>7250</v>
      </c>
      <c r="Z8" s="336">
        <f>IFERROR(X8/V8,"-")</f>
        <v>14500</v>
      </c>
      <c r="AA8" s="330">
        <f>SUM(X8:X9)-SUM(J8:J9)</f>
        <v>-44000</v>
      </c>
      <c r="AB8" s="83">
        <f>SUM(X8:X9)/SUM(J8:J9)</f>
        <v>0.43589743589744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>
        <v>1</v>
      </c>
      <c r="BH8" s="112">
        <f>IFERROR(BG8/BE8,"-")</f>
        <v>0.5</v>
      </c>
      <c r="BI8" s="113">
        <v>14000</v>
      </c>
      <c r="BJ8" s="114">
        <f>IFERROR(BI8/BE8,"-")</f>
        <v>7000</v>
      </c>
      <c r="BK8" s="115"/>
      <c r="BL8" s="115"/>
      <c r="BM8" s="115">
        <v>1</v>
      </c>
      <c r="BN8" s="117">
        <v>1</v>
      </c>
      <c r="BO8" s="118">
        <f>IF(P8=0,"",IF(BN8=0,"",(BN8/P8)))</f>
        <v>0.25</v>
      </c>
      <c r="BP8" s="119">
        <v>1</v>
      </c>
      <c r="BQ8" s="120">
        <f>IFERROR(BP8/BN8,"-")</f>
        <v>1</v>
      </c>
      <c r="BR8" s="121">
        <v>15000</v>
      </c>
      <c r="BS8" s="122">
        <f>IFERROR(BR8/BN8,"-")</f>
        <v>15000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29000</v>
      </c>
      <c r="CQ8" s="139">
        <v>15000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219</v>
      </c>
      <c r="C9" s="347"/>
      <c r="D9" s="347"/>
      <c r="E9" s="347"/>
      <c r="F9" s="347" t="s">
        <v>81</v>
      </c>
      <c r="G9" s="88"/>
      <c r="H9" s="88"/>
      <c r="I9" s="88"/>
      <c r="J9" s="330"/>
      <c r="K9" s="79">
        <v>0</v>
      </c>
      <c r="L9" s="79">
        <v>0</v>
      </c>
      <c r="M9" s="79">
        <v>9</v>
      </c>
      <c r="N9" s="89">
        <v>5</v>
      </c>
      <c r="O9" s="90">
        <v>0</v>
      </c>
      <c r="P9" s="91">
        <f>N9+O9</f>
        <v>5</v>
      </c>
      <c r="Q9" s="80">
        <f>IFERROR(P9/M9,"-")</f>
        <v>0.55555555555556</v>
      </c>
      <c r="R9" s="79">
        <v>0</v>
      </c>
      <c r="S9" s="79">
        <v>0</v>
      </c>
      <c r="T9" s="80">
        <f>IFERROR(R9/(P9),"-")</f>
        <v>0</v>
      </c>
      <c r="U9" s="336"/>
      <c r="V9" s="82">
        <v>1</v>
      </c>
      <c r="W9" s="80">
        <f>IF(P9=0,"-",V9/P9)</f>
        <v>0.2</v>
      </c>
      <c r="X9" s="335">
        <v>5000</v>
      </c>
      <c r="Y9" s="336">
        <f>IFERROR(X9/P9,"-")</f>
        <v>1000</v>
      </c>
      <c r="Z9" s="336">
        <f>IFERROR(X9/V9,"-")</f>
        <v>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</v>
      </c>
      <c r="BY9" s="126">
        <v>1</v>
      </c>
      <c r="BZ9" s="127">
        <f>IFERROR(BY9/BW9,"-")</f>
        <v>1</v>
      </c>
      <c r="CA9" s="128">
        <v>5000</v>
      </c>
      <c r="CB9" s="129">
        <f>IFERROR(CA9/BW9,"-")</f>
        <v>5000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347" t="s">
        <v>220</v>
      </c>
      <c r="C10" s="347" t="s">
        <v>221</v>
      </c>
      <c r="D10" s="347" t="s">
        <v>222</v>
      </c>
      <c r="E10" s="347"/>
      <c r="F10" s="347" t="s">
        <v>68</v>
      </c>
      <c r="G10" s="88" t="s">
        <v>223</v>
      </c>
      <c r="H10" s="88" t="s">
        <v>224</v>
      </c>
      <c r="I10" s="88" t="s">
        <v>225</v>
      </c>
      <c r="J10" s="330">
        <v>54000</v>
      </c>
      <c r="K10" s="79">
        <v>0</v>
      </c>
      <c r="L10" s="79">
        <v>0</v>
      </c>
      <c r="M10" s="79">
        <v>7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>
        <f>IFERROR(J10/SUM(N10:O11),"-")</f>
        <v>27000</v>
      </c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>
        <f>SUM(X10:X11)-SUM(J10:J11)</f>
        <v>-54000</v>
      </c>
      <c r="AB10" s="83">
        <f>SUM(X10:X11)/SUM(J10:J11)</f>
        <v>0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226</v>
      </c>
      <c r="C11" s="347"/>
      <c r="D11" s="347"/>
      <c r="E11" s="347"/>
      <c r="F11" s="347" t="s">
        <v>81</v>
      </c>
      <c r="G11" s="88"/>
      <c r="H11" s="88"/>
      <c r="I11" s="88"/>
      <c r="J11" s="330"/>
      <c r="K11" s="79">
        <v>0</v>
      </c>
      <c r="L11" s="79">
        <v>0</v>
      </c>
      <c r="M11" s="79">
        <v>2</v>
      </c>
      <c r="N11" s="89">
        <v>2</v>
      </c>
      <c r="O11" s="90">
        <v>0</v>
      </c>
      <c r="P11" s="91">
        <f>N11+O11</f>
        <v>2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2.0925925925926</v>
      </c>
      <c r="B12" s="347" t="s">
        <v>227</v>
      </c>
      <c r="C12" s="347" t="s">
        <v>221</v>
      </c>
      <c r="D12" s="347" t="s">
        <v>228</v>
      </c>
      <c r="E12" s="347"/>
      <c r="F12" s="347" t="s">
        <v>68</v>
      </c>
      <c r="G12" s="88" t="s">
        <v>229</v>
      </c>
      <c r="H12" s="88" t="s">
        <v>224</v>
      </c>
      <c r="I12" s="88" t="s">
        <v>230</v>
      </c>
      <c r="J12" s="330">
        <v>54000</v>
      </c>
      <c r="K12" s="79">
        <v>0</v>
      </c>
      <c r="L12" s="79">
        <v>0</v>
      </c>
      <c r="M12" s="79">
        <v>23</v>
      </c>
      <c r="N12" s="89">
        <v>2</v>
      </c>
      <c r="O12" s="90">
        <v>0</v>
      </c>
      <c r="P12" s="91">
        <f>N12+O12</f>
        <v>2</v>
      </c>
      <c r="Q12" s="80">
        <f>IFERROR(P12/M12,"-")</f>
        <v>0.08695652173913</v>
      </c>
      <c r="R12" s="79">
        <v>0</v>
      </c>
      <c r="S12" s="79">
        <v>0</v>
      </c>
      <c r="T12" s="80">
        <f>IFERROR(R12/(P12),"-")</f>
        <v>0</v>
      </c>
      <c r="U12" s="336">
        <f>IFERROR(J12/SUM(N12:O13),"-")</f>
        <v>7714.2857142857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59000</v>
      </c>
      <c r="AB12" s="83">
        <f>SUM(X12:X13)/SUM(J12:J13)</f>
        <v>2.0925925925926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231</v>
      </c>
      <c r="C13" s="347"/>
      <c r="D13" s="347"/>
      <c r="E13" s="347"/>
      <c r="F13" s="347" t="s">
        <v>81</v>
      </c>
      <c r="G13" s="88"/>
      <c r="H13" s="88"/>
      <c r="I13" s="88"/>
      <c r="J13" s="330"/>
      <c r="K13" s="79">
        <v>0</v>
      </c>
      <c r="L13" s="79">
        <v>0</v>
      </c>
      <c r="M13" s="79">
        <v>25</v>
      </c>
      <c r="N13" s="89">
        <v>5</v>
      </c>
      <c r="O13" s="90">
        <v>0</v>
      </c>
      <c r="P13" s="91">
        <f>N13+O13</f>
        <v>5</v>
      </c>
      <c r="Q13" s="80">
        <f>IFERROR(P13/M13,"-")</f>
        <v>0.2</v>
      </c>
      <c r="R13" s="79">
        <v>0</v>
      </c>
      <c r="S13" s="79">
        <v>1</v>
      </c>
      <c r="T13" s="80">
        <f>IFERROR(R13/(P13),"-")</f>
        <v>0</v>
      </c>
      <c r="U13" s="336"/>
      <c r="V13" s="82">
        <v>1</v>
      </c>
      <c r="W13" s="80">
        <f>IF(P13=0,"-",V13/P13)</f>
        <v>0.2</v>
      </c>
      <c r="X13" s="335">
        <v>113000</v>
      </c>
      <c r="Y13" s="336">
        <f>IFERROR(X13/P13,"-")</f>
        <v>22600</v>
      </c>
      <c r="Z13" s="336">
        <f>IFERROR(X13/V13,"-")</f>
        <v>113000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0.2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0.4</v>
      </c>
      <c r="BY13" s="126">
        <v>1</v>
      </c>
      <c r="BZ13" s="127">
        <f>IFERROR(BY13/BW13,"-")</f>
        <v>0.5</v>
      </c>
      <c r="CA13" s="128">
        <v>113000</v>
      </c>
      <c r="CB13" s="129">
        <f>IFERROR(CA13/BW13,"-")</f>
        <v>56500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113000</v>
      </c>
      <c r="CQ13" s="139">
        <v>113000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9.3461538461538</v>
      </c>
      <c r="B14" s="347" t="s">
        <v>232</v>
      </c>
      <c r="C14" s="347" t="s">
        <v>215</v>
      </c>
      <c r="D14" s="347" t="s">
        <v>216</v>
      </c>
      <c r="E14" s="347"/>
      <c r="F14" s="347" t="s">
        <v>68</v>
      </c>
      <c r="G14" s="88" t="s">
        <v>233</v>
      </c>
      <c r="H14" s="88" t="s">
        <v>218</v>
      </c>
      <c r="I14" s="88" t="s">
        <v>165</v>
      </c>
      <c r="J14" s="330">
        <v>78000</v>
      </c>
      <c r="K14" s="79">
        <v>0</v>
      </c>
      <c r="L14" s="79">
        <v>0</v>
      </c>
      <c r="M14" s="79">
        <v>47</v>
      </c>
      <c r="N14" s="89">
        <v>6</v>
      </c>
      <c r="O14" s="90">
        <v>0</v>
      </c>
      <c r="P14" s="91">
        <f>N14+O14</f>
        <v>6</v>
      </c>
      <c r="Q14" s="80">
        <f>IFERROR(P14/M14,"-")</f>
        <v>0.12765957446809</v>
      </c>
      <c r="R14" s="79">
        <v>1</v>
      </c>
      <c r="S14" s="79">
        <v>2</v>
      </c>
      <c r="T14" s="80">
        <f>IFERROR(R14/(P14),"-")</f>
        <v>0.16666666666667</v>
      </c>
      <c r="U14" s="336">
        <f>IFERROR(J14/SUM(N14:O15),"-")</f>
        <v>4105.2631578947</v>
      </c>
      <c r="V14" s="82">
        <v>1</v>
      </c>
      <c r="W14" s="80">
        <f>IF(P14=0,"-",V14/P14)</f>
        <v>0.16666666666667</v>
      </c>
      <c r="X14" s="335">
        <v>6000</v>
      </c>
      <c r="Y14" s="336">
        <f>IFERROR(X14/P14,"-")</f>
        <v>1000</v>
      </c>
      <c r="Z14" s="336">
        <f>IFERROR(X14/V14,"-")</f>
        <v>6000</v>
      </c>
      <c r="AA14" s="330">
        <f>SUM(X14:X15)-SUM(J14:J15)</f>
        <v>651000</v>
      </c>
      <c r="AB14" s="83">
        <f>SUM(X14:X15)/SUM(J14:J15)</f>
        <v>9.3461538461538</v>
      </c>
      <c r="AC14" s="77"/>
      <c r="AD14" s="92">
        <v>1</v>
      </c>
      <c r="AE14" s="93">
        <f>IF(P14=0,"",IF(AD14=0,"",(AD14/P14)))</f>
        <v>0.16666666666667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0.16666666666667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0.5</v>
      </c>
      <c r="BP14" s="119">
        <v>1</v>
      </c>
      <c r="BQ14" s="120">
        <f>IFERROR(BP14/BN14,"-")</f>
        <v>0.33333333333333</v>
      </c>
      <c r="BR14" s="121">
        <v>6000</v>
      </c>
      <c r="BS14" s="122">
        <f>IFERROR(BR14/BN14,"-")</f>
        <v>2000</v>
      </c>
      <c r="BT14" s="123"/>
      <c r="BU14" s="123">
        <v>1</v>
      </c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0.16666666666667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6000</v>
      </c>
      <c r="CQ14" s="139">
        <v>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234</v>
      </c>
      <c r="C15" s="347"/>
      <c r="D15" s="347"/>
      <c r="E15" s="347"/>
      <c r="F15" s="347" t="s">
        <v>81</v>
      </c>
      <c r="G15" s="88"/>
      <c r="H15" s="88"/>
      <c r="I15" s="88"/>
      <c r="J15" s="330"/>
      <c r="K15" s="79">
        <v>0</v>
      </c>
      <c r="L15" s="79">
        <v>0</v>
      </c>
      <c r="M15" s="79">
        <v>22</v>
      </c>
      <c r="N15" s="89">
        <v>13</v>
      </c>
      <c r="O15" s="90">
        <v>0</v>
      </c>
      <c r="P15" s="91">
        <f>N15+O15</f>
        <v>13</v>
      </c>
      <c r="Q15" s="80">
        <f>IFERROR(P15/M15,"-")</f>
        <v>0.59090909090909</v>
      </c>
      <c r="R15" s="79">
        <v>2</v>
      </c>
      <c r="S15" s="79">
        <v>1</v>
      </c>
      <c r="T15" s="80">
        <f>IFERROR(R15/(P15),"-")</f>
        <v>0.15384615384615</v>
      </c>
      <c r="U15" s="336"/>
      <c r="V15" s="82">
        <v>6</v>
      </c>
      <c r="W15" s="80">
        <f>IF(P15=0,"-",V15/P15)</f>
        <v>0.46153846153846</v>
      </c>
      <c r="X15" s="335">
        <v>723000</v>
      </c>
      <c r="Y15" s="336">
        <f>IFERROR(X15/P15,"-")</f>
        <v>55615.384615385</v>
      </c>
      <c r="Z15" s="336">
        <f>IFERROR(X15/V15,"-")</f>
        <v>120500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0.076923076923077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0.076923076923077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</v>
      </c>
      <c r="BF15" s="111">
        <f>IF(P15=0,"",IF(BE15=0,"",(BE15/P15)))</f>
        <v>0.15384615384615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9</v>
      </c>
      <c r="BO15" s="118">
        <f>IF(P15=0,"",IF(BN15=0,"",(BN15/P15)))</f>
        <v>0.69230769230769</v>
      </c>
      <c r="BP15" s="119">
        <v>6</v>
      </c>
      <c r="BQ15" s="120">
        <f>IFERROR(BP15/BN15,"-")</f>
        <v>0.66666666666667</v>
      </c>
      <c r="BR15" s="121">
        <v>723000</v>
      </c>
      <c r="BS15" s="122">
        <f>IFERROR(BR15/BN15,"-")</f>
        <v>80333.333333333</v>
      </c>
      <c r="BT15" s="123">
        <v>1</v>
      </c>
      <c r="BU15" s="123">
        <v>1</v>
      </c>
      <c r="BV15" s="123">
        <v>4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6</v>
      </c>
      <c r="CP15" s="139">
        <v>723000</v>
      </c>
      <c r="CQ15" s="139">
        <v>420000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0.10714285714286</v>
      </c>
      <c r="B16" s="347" t="s">
        <v>235</v>
      </c>
      <c r="C16" s="347" t="s">
        <v>221</v>
      </c>
      <c r="D16" s="347" t="s">
        <v>236</v>
      </c>
      <c r="E16" s="347"/>
      <c r="F16" s="347" t="s">
        <v>68</v>
      </c>
      <c r="G16" s="88" t="s">
        <v>237</v>
      </c>
      <c r="H16" s="88" t="s">
        <v>224</v>
      </c>
      <c r="I16" s="88" t="s">
        <v>165</v>
      </c>
      <c r="J16" s="330">
        <v>84000</v>
      </c>
      <c r="K16" s="79">
        <v>0</v>
      </c>
      <c r="L16" s="79">
        <v>0</v>
      </c>
      <c r="M16" s="79">
        <v>23</v>
      </c>
      <c r="N16" s="89">
        <v>2</v>
      </c>
      <c r="O16" s="90">
        <v>0</v>
      </c>
      <c r="P16" s="91">
        <f>N16+O16</f>
        <v>2</v>
      </c>
      <c r="Q16" s="80">
        <f>IFERROR(P16/M16,"-")</f>
        <v>0.08695652173913</v>
      </c>
      <c r="R16" s="79">
        <v>0</v>
      </c>
      <c r="S16" s="79">
        <v>1</v>
      </c>
      <c r="T16" s="80">
        <f>IFERROR(R16/(P16),"-")</f>
        <v>0</v>
      </c>
      <c r="U16" s="336">
        <f>IFERROR(J16/SUM(N16:O17),"-")</f>
        <v>16800</v>
      </c>
      <c r="V16" s="82">
        <v>1</v>
      </c>
      <c r="W16" s="80">
        <f>IF(P16=0,"-",V16/P16)</f>
        <v>0.5</v>
      </c>
      <c r="X16" s="335">
        <v>9000</v>
      </c>
      <c r="Y16" s="336">
        <f>IFERROR(X16/P16,"-")</f>
        <v>4500</v>
      </c>
      <c r="Z16" s="336">
        <f>IFERROR(X16/V16,"-")</f>
        <v>9000</v>
      </c>
      <c r="AA16" s="330">
        <f>SUM(X16:X17)-SUM(J16:J17)</f>
        <v>-75000</v>
      </c>
      <c r="AB16" s="83">
        <f>SUM(X16:X17)/SUM(J16:J17)</f>
        <v>0.10714285714286</v>
      </c>
      <c r="AC16" s="77"/>
      <c r="AD16" s="92">
        <v>1</v>
      </c>
      <c r="AE16" s="93">
        <f>IF(P16=0,"",IF(AD16=0,"",(AD16/P16)))</f>
        <v>0.5</v>
      </c>
      <c r="AF16" s="92">
        <v>1</v>
      </c>
      <c r="AG16" s="94">
        <f>IFERROR(AF16/AD16,"-")</f>
        <v>1</v>
      </c>
      <c r="AH16" s="95">
        <v>9000</v>
      </c>
      <c r="AI16" s="96">
        <f>IFERROR(AH16/AD16,"-")</f>
        <v>9000</v>
      </c>
      <c r="AJ16" s="97"/>
      <c r="AK16" s="97"/>
      <c r="AL16" s="97">
        <v>1</v>
      </c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9000</v>
      </c>
      <c r="CQ16" s="139">
        <v>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238</v>
      </c>
      <c r="C17" s="347"/>
      <c r="D17" s="347"/>
      <c r="E17" s="347"/>
      <c r="F17" s="347" t="s">
        <v>81</v>
      </c>
      <c r="G17" s="88"/>
      <c r="H17" s="88"/>
      <c r="I17" s="88"/>
      <c r="J17" s="330"/>
      <c r="K17" s="79">
        <v>0</v>
      </c>
      <c r="L17" s="79">
        <v>0</v>
      </c>
      <c r="M17" s="79">
        <v>8</v>
      </c>
      <c r="N17" s="89">
        <v>3</v>
      </c>
      <c r="O17" s="90">
        <v>0</v>
      </c>
      <c r="P17" s="91">
        <f>N17+O17</f>
        <v>3</v>
      </c>
      <c r="Q17" s="80">
        <f>IFERROR(P17/M17,"-")</f>
        <v>0.375</v>
      </c>
      <c r="R17" s="79">
        <v>0</v>
      </c>
      <c r="S17" s="79">
        <v>1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0.66666666666667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</v>
      </c>
      <c r="B18" s="347" t="s">
        <v>239</v>
      </c>
      <c r="C18" s="347" t="s">
        <v>215</v>
      </c>
      <c r="D18" s="347" t="s">
        <v>216</v>
      </c>
      <c r="E18" s="347"/>
      <c r="F18" s="347" t="s">
        <v>68</v>
      </c>
      <c r="G18" s="88" t="s">
        <v>240</v>
      </c>
      <c r="H18" s="88" t="s">
        <v>218</v>
      </c>
      <c r="I18" s="88" t="s">
        <v>165</v>
      </c>
      <c r="J18" s="330">
        <v>54000</v>
      </c>
      <c r="K18" s="79">
        <v>0</v>
      </c>
      <c r="L18" s="79">
        <v>0</v>
      </c>
      <c r="M18" s="79">
        <v>9</v>
      </c>
      <c r="N18" s="89">
        <v>1</v>
      </c>
      <c r="O18" s="90">
        <v>0</v>
      </c>
      <c r="P18" s="91">
        <f>N18+O18</f>
        <v>1</v>
      </c>
      <c r="Q18" s="80">
        <f>IFERROR(P18/M18,"-")</f>
        <v>0.11111111111111</v>
      </c>
      <c r="R18" s="79">
        <v>0</v>
      </c>
      <c r="S18" s="79">
        <v>1</v>
      </c>
      <c r="T18" s="80">
        <f>IFERROR(R18/(P18),"-")</f>
        <v>0</v>
      </c>
      <c r="U18" s="336">
        <f>IFERROR(J18/SUM(N18:O19),"-")</f>
        <v>27000</v>
      </c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>
        <f>SUM(X18:X19)-SUM(J18:J19)</f>
        <v>-54000</v>
      </c>
      <c r="AB18" s="83">
        <f>SUM(X18:X19)/SUM(J18:J19)</f>
        <v>0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241</v>
      </c>
      <c r="C19" s="347"/>
      <c r="D19" s="347"/>
      <c r="E19" s="347"/>
      <c r="F19" s="347" t="s">
        <v>81</v>
      </c>
      <c r="G19" s="88"/>
      <c r="H19" s="88"/>
      <c r="I19" s="88"/>
      <c r="J19" s="330"/>
      <c r="K19" s="79">
        <v>0</v>
      </c>
      <c r="L19" s="79">
        <v>0</v>
      </c>
      <c r="M19" s="79">
        <v>1</v>
      </c>
      <c r="N19" s="89">
        <v>1</v>
      </c>
      <c r="O19" s="90">
        <v>0</v>
      </c>
      <c r="P19" s="91">
        <f>N19+O19</f>
        <v>1</v>
      </c>
      <c r="Q19" s="80">
        <f>IFERROR(P19/M19,"-")</f>
        <v>1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0.35416666666667</v>
      </c>
      <c r="B20" s="347" t="s">
        <v>242</v>
      </c>
      <c r="C20" s="347" t="s">
        <v>221</v>
      </c>
      <c r="D20" s="347" t="s">
        <v>236</v>
      </c>
      <c r="E20" s="347"/>
      <c r="F20" s="347" t="s">
        <v>68</v>
      </c>
      <c r="G20" s="88" t="s">
        <v>243</v>
      </c>
      <c r="H20" s="88" t="s">
        <v>244</v>
      </c>
      <c r="I20" s="88" t="s">
        <v>245</v>
      </c>
      <c r="J20" s="330">
        <v>96000</v>
      </c>
      <c r="K20" s="79">
        <v>0</v>
      </c>
      <c r="L20" s="79">
        <v>0</v>
      </c>
      <c r="M20" s="79">
        <v>19</v>
      </c>
      <c r="N20" s="89">
        <v>4</v>
      </c>
      <c r="O20" s="90">
        <v>0</v>
      </c>
      <c r="P20" s="91">
        <f>N20+O20</f>
        <v>4</v>
      </c>
      <c r="Q20" s="80">
        <f>IFERROR(P20/M20,"-")</f>
        <v>0.21052631578947</v>
      </c>
      <c r="R20" s="79">
        <v>1</v>
      </c>
      <c r="S20" s="79">
        <v>2</v>
      </c>
      <c r="T20" s="80">
        <f>IFERROR(R20/(P20),"-")</f>
        <v>0.25</v>
      </c>
      <c r="U20" s="336">
        <f>IFERROR(J20/SUM(N20:O21),"-")</f>
        <v>13714.285714286</v>
      </c>
      <c r="V20" s="82">
        <v>2</v>
      </c>
      <c r="W20" s="80">
        <f>IF(P20=0,"-",V20/P20)</f>
        <v>0.5</v>
      </c>
      <c r="X20" s="335">
        <v>33000</v>
      </c>
      <c r="Y20" s="336">
        <f>IFERROR(X20/P20,"-")</f>
        <v>8250</v>
      </c>
      <c r="Z20" s="336">
        <f>IFERROR(X20/V20,"-")</f>
        <v>16500</v>
      </c>
      <c r="AA20" s="330">
        <f>SUM(X20:X21)-SUM(J20:J21)</f>
        <v>-62000</v>
      </c>
      <c r="AB20" s="83">
        <f>SUM(X20:X21)/SUM(J20:J21)</f>
        <v>0.35416666666667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>
        <v>1</v>
      </c>
      <c r="BH20" s="112">
        <f>IFERROR(BG20/BE20,"-")</f>
        <v>1</v>
      </c>
      <c r="BI20" s="113">
        <v>13000</v>
      </c>
      <c r="BJ20" s="114">
        <f>IFERROR(BI20/BE20,"-")</f>
        <v>13000</v>
      </c>
      <c r="BK20" s="115"/>
      <c r="BL20" s="115">
        <v>1</v>
      </c>
      <c r="BM20" s="115"/>
      <c r="BN20" s="117">
        <v>2</v>
      </c>
      <c r="BO20" s="118">
        <f>IF(P20=0,"",IF(BN20=0,"",(BN20/P20)))</f>
        <v>0.5</v>
      </c>
      <c r="BP20" s="119">
        <v>1</v>
      </c>
      <c r="BQ20" s="120">
        <f>IFERROR(BP20/BN20,"-")</f>
        <v>0.5</v>
      </c>
      <c r="BR20" s="121">
        <v>20000</v>
      </c>
      <c r="BS20" s="122">
        <f>IFERROR(BR20/BN20,"-")</f>
        <v>10000</v>
      </c>
      <c r="BT20" s="123"/>
      <c r="BU20" s="123">
        <v>1</v>
      </c>
      <c r="BV20" s="123"/>
      <c r="BW20" s="124">
        <v>1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33000</v>
      </c>
      <c r="CQ20" s="139">
        <v>20000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246</v>
      </c>
      <c r="C21" s="347"/>
      <c r="D21" s="347"/>
      <c r="E21" s="347"/>
      <c r="F21" s="347" t="s">
        <v>81</v>
      </c>
      <c r="G21" s="88"/>
      <c r="H21" s="88"/>
      <c r="I21" s="88"/>
      <c r="J21" s="330"/>
      <c r="K21" s="79">
        <v>0</v>
      </c>
      <c r="L21" s="79">
        <v>0</v>
      </c>
      <c r="M21" s="79">
        <v>5</v>
      </c>
      <c r="N21" s="89">
        <v>3</v>
      </c>
      <c r="O21" s="90">
        <v>0</v>
      </c>
      <c r="P21" s="91">
        <f>N21+O21</f>
        <v>3</v>
      </c>
      <c r="Q21" s="80">
        <f>IFERROR(P21/M21,"-")</f>
        <v>0.6</v>
      </c>
      <c r="R21" s="79">
        <v>0</v>
      </c>
      <c r="S21" s="79">
        <v>1</v>
      </c>
      <c r="T21" s="80">
        <f>IFERROR(R21/(P21),"-")</f>
        <v>0</v>
      </c>
      <c r="U21" s="336"/>
      <c r="V21" s="82">
        <v>1</v>
      </c>
      <c r="W21" s="80">
        <f>IF(P21=0,"-",V21/P21)</f>
        <v>0.33333333333333</v>
      </c>
      <c r="X21" s="335">
        <v>1000</v>
      </c>
      <c r="Y21" s="336">
        <f>IFERROR(X21/P21,"-")</f>
        <v>333.33333333333</v>
      </c>
      <c r="Z21" s="336">
        <f>IFERROR(X21/V21,"-")</f>
        <v>1000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0.33333333333333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0.66666666666667</v>
      </c>
      <c r="BP21" s="119">
        <v>1</v>
      </c>
      <c r="BQ21" s="120">
        <f>IFERROR(BP21/BN21,"-")</f>
        <v>0.5</v>
      </c>
      <c r="BR21" s="121">
        <v>1000</v>
      </c>
      <c r="BS21" s="122">
        <f>IFERROR(BR21/BN21,"-")</f>
        <v>500</v>
      </c>
      <c r="BT21" s="123">
        <v>1</v>
      </c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1000</v>
      </c>
      <c r="CQ21" s="139">
        <v>1000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0.045454545454545</v>
      </c>
      <c r="B22" s="347" t="s">
        <v>247</v>
      </c>
      <c r="C22" s="347" t="s">
        <v>248</v>
      </c>
      <c r="D22" s="347" t="s">
        <v>222</v>
      </c>
      <c r="E22" s="347"/>
      <c r="F22" s="347" t="s">
        <v>68</v>
      </c>
      <c r="G22" s="88" t="s">
        <v>249</v>
      </c>
      <c r="H22" s="88" t="s">
        <v>244</v>
      </c>
      <c r="I22" s="88" t="s">
        <v>245</v>
      </c>
      <c r="J22" s="330">
        <v>66000</v>
      </c>
      <c r="K22" s="79">
        <v>0</v>
      </c>
      <c r="L22" s="79">
        <v>0</v>
      </c>
      <c r="M22" s="79">
        <v>5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336">
        <f>IFERROR(J22/SUM(N22:O23),"-")</f>
        <v>66000</v>
      </c>
      <c r="V22" s="82">
        <v>0</v>
      </c>
      <c r="W22" s="80" t="str">
        <f>IF(P22=0,"-",V22/P22)</f>
        <v>-</v>
      </c>
      <c r="X22" s="335">
        <v>0</v>
      </c>
      <c r="Y22" s="336" t="str">
        <f>IFERROR(X22/P22,"-")</f>
        <v>-</v>
      </c>
      <c r="Z22" s="336" t="str">
        <f>IFERROR(X22/V22,"-")</f>
        <v>-</v>
      </c>
      <c r="AA22" s="330">
        <f>SUM(X22:X23)-SUM(J22:J23)</f>
        <v>-63000</v>
      </c>
      <c r="AB22" s="83">
        <f>SUM(X22:X23)/SUM(J22:J23)</f>
        <v>0.045454545454545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250</v>
      </c>
      <c r="C23" s="347"/>
      <c r="D23" s="347"/>
      <c r="E23" s="347"/>
      <c r="F23" s="347" t="s">
        <v>81</v>
      </c>
      <c r="G23" s="88"/>
      <c r="H23" s="88"/>
      <c r="I23" s="88"/>
      <c r="J23" s="330"/>
      <c r="K23" s="79">
        <v>0</v>
      </c>
      <c r="L23" s="79">
        <v>0</v>
      </c>
      <c r="M23" s="79">
        <v>1</v>
      </c>
      <c r="N23" s="89">
        <v>1</v>
      </c>
      <c r="O23" s="90">
        <v>0</v>
      </c>
      <c r="P23" s="91">
        <f>N23+O23</f>
        <v>1</v>
      </c>
      <c r="Q23" s="80">
        <f>IFERROR(P23/M23,"-")</f>
        <v>1</v>
      </c>
      <c r="R23" s="79">
        <v>1</v>
      </c>
      <c r="S23" s="79">
        <v>0</v>
      </c>
      <c r="T23" s="80">
        <f>IFERROR(R23/(P23),"-")</f>
        <v>1</v>
      </c>
      <c r="U23" s="336"/>
      <c r="V23" s="82">
        <v>1</v>
      </c>
      <c r="W23" s="80">
        <f>IF(P23=0,"-",V23/P23)</f>
        <v>1</v>
      </c>
      <c r="X23" s="335">
        <v>3000</v>
      </c>
      <c r="Y23" s="336">
        <f>IFERROR(X23/P23,"-")</f>
        <v>3000</v>
      </c>
      <c r="Z23" s="336">
        <f>IFERROR(X23/V23,"-")</f>
        <v>3000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1</v>
      </c>
      <c r="BP23" s="119">
        <v>1</v>
      </c>
      <c r="BQ23" s="120">
        <f>IFERROR(BP23/BN23,"-")</f>
        <v>1</v>
      </c>
      <c r="BR23" s="121">
        <v>3000</v>
      </c>
      <c r="BS23" s="122">
        <f>IFERROR(BR23/BN23,"-")</f>
        <v>3000</v>
      </c>
      <c r="BT23" s="123">
        <v>1</v>
      </c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3000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0.092592592592593</v>
      </c>
      <c r="B24" s="347" t="s">
        <v>251</v>
      </c>
      <c r="C24" s="347" t="s">
        <v>215</v>
      </c>
      <c r="D24" s="347" t="s">
        <v>216</v>
      </c>
      <c r="E24" s="347"/>
      <c r="F24" s="347" t="s">
        <v>68</v>
      </c>
      <c r="G24" s="88" t="s">
        <v>252</v>
      </c>
      <c r="H24" s="88" t="s">
        <v>218</v>
      </c>
      <c r="I24" s="88" t="s">
        <v>245</v>
      </c>
      <c r="J24" s="330">
        <v>54000</v>
      </c>
      <c r="K24" s="79">
        <v>0</v>
      </c>
      <c r="L24" s="79">
        <v>0</v>
      </c>
      <c r="M24" s="79">
        <v>4</v>
      </c>
      <c r="N24" s="89">
        <v>1</v>
      </c>
      <c r="O24" s="90">
        <v>0</v>
      </c>
      <c r="P24" s="91">
        <f>N24+O24</f>
        <v>1</v>
      </c>
      <c r="Q24" s="80">
        <f>IFERROR(P24/M24,"-")</f>
        <v>0.25</v>
      </c>
      <c r="R24" s="79">
        <v>0</v>
      </c>
      <c r="S24" s="79">
        <v>1</v>
      </c>
      <c r="T24" s="80">
        <f>IFERROR(R24/(P24),"-")</f>
        <v>0</v>
      </c>
      <c r="U24" s="336">
        <f>IFERROR(J24/SUM(N24:O25),"-")</f>
        <v>10800</v>
      </c>
      <c r="V24" s="82">
        <v>1</v>
      </c>
      <c r="W24" s="80">
        <f>IF(P24=0,"-",V24/P24)</f>
        <v>1</v>
      </c>
      <c r="X24" s="335">
        <v>5000</v>
      </c>
      <c r="Y24" s="336">
        <f>IFERROR(X24/P24,"-")</f>
        <v>5000</v>
      </c>
      <c r="Z24" s="336">
        <f>IFERROR(X24/V24,"-")</f>
        <v>5000</v>
      </c>
      <c r="AA24" s="330">
        <f>SUM(X24:X25)-SUM(J24:J25)</f>
        <v>-49000</v>
      </c>
      <c r="AB24" s="83">
        <f>SUM(X24:X25)/SUM(J24:J25)</f>
        <v>0.092592592592593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1</v>
      </c>
      <c r="AX24" s="104">
        <v>1</v>
      </c>
      <c r="AY24" s="106">
        <f>IFERROR(AX24/AV24,"-")</f>
        <v>1</v>
      </c>
      <c r="AZ24" s="107">
        <v>5000</v>
      </c>
      <c r="BA24" s="108">
        <f>IFERROR(AZ24/AV24,"-")</f>
        <v>5000</v>
      </c>
      <c r="BB24" s="109">
        <v>1</v>
      </c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5000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253</v>
      </c>
      <c r="C25" s="347"/>
      <c r="D25" s="347"/>
      <c r="E25" s="347"/>
      <c r="F25" s="347" t="s">
        <v>81</v>
      </c>
      <c r="G25" s="88"/>
      <c r="H25" s="88"/>
      <c r="I25" s="88"/>
      <c r="J25" s="330"/>
      <c r="K25" s="79">
        <v>0</v>
      </c>
      <c r="L25" s="79">
        <v>0</v>
      </c>
      <c r="M25" s="79">
        <v>4</v>
      </c>
      <c r="N25" s="89">
        <v>4</v>
      </c>
      <c r="O25" s="90">
        <v>0</v>
      </c>
      <c r="P25" s="91">
        <f>N25+O25</f>
        <v>4</v>
      </c>
      <c r="Q25" s="80">
        <f>IFERROR(P25/M25,"-")</f>
        <v>1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0.25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0.16767647058824</v>
      </c>
      <c r="B26" s="347" t="s">
        <v>254</v>
      </c>
      <c r="C26" s="347" t="s">
        <v>221</v>
      </c>
      <c r="D26" s="347" t="s">
        <v>216</v>
      </c>
      <c r="E26" s="347"/>
      <c r="F26" s="347" t="s">
        <v>68</v>
      </c>
      <c r="G26" s="88" t="s">
        <v>255</v>
      </c>
      <c r="H26" s="88" t="s">
        <v>218</v>
      </c>
      <c r="I26" s="88" t="s">
        <v>245</v>
      </c>
      <c r="J26" s="330">
        <v>102000</v>
      </c>
      <c r="K26" s="79">
        <v>0</v>
      </c>
      <c r="L26" s="79">
        <v>0</v>
      </c>
      <c r="M26" s="79">
        <v>32</v>
      </c>
      <c r="N26" s="89">
        <v>2</v>
      </c>
      <c r="O26" s="90">
        <v>0</v>
      </c>
      <c r="P26" s="91">
        <f>N26+O26</f>
        <v>2</v>
      </c>
      <c r="Q26" s="80">
        <f>IFERROR(P26/M26,"-")</f>
        <v>0.0625</v>
      </c>
      <c r="R26" s="79">
        <v>0</v>
      </c>
      <c r="S26" s="79">
        <v>1</v>
      </c>
      <c r="T26" s="80">
        <f>IFERROR(R26/(P26),"-")</f>
        <v>0</v>
      </c>
      <c r="U26" s="336">
        <f>IFERROR(J26/SUM(N26:O27),"-")</f>
        <v>17000</v>
      </c>
      <c r="V26" s="82">
        <v>1</v>
      </c>
      <c r="W26" s="80">
        <f>IF(P26=0,"-",V26/P26)</f>
        <v>0.5</v>
      </c>
      <c r="X26" s="335">
        <v>3000</v>
      </c>
      <c r="Y26" s="336">
        <f>IFERROR(X26/P26,"-")</f>
        <v>1500</v>
      </c>
      <c r="Z26" s="336">
        <f>IFERROR(X26/V26,"-")</f>
        <v>3000</v>
      </c>
      <c r="AA26" s="330">
        <f>SUM(X26:X27)-SUM(J26:J27)</f>
        <v>-84897</v>
      </c>
      <c r="AB26" s="83">
        <f>SUM(X26:X27)/SUM(J26:J27)</f>
        <v>0.16767647058824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0.5</v>
      </c>
      <c r="BG26" s="110">
        <v>1</v>
      </c>
      <c r="BH26" s="112">
        <f>IFERROR(BG26/BE26,"-")</f>
        <v>1</v>
      </c>
      <c r="BI26" s="113">
        <v>3000</v>
      </c>
      <c r="BJ26" s="114">
        <f>IFERROR(BI26/BE26,"-")</f>
        <v>3000</v>
      </c>
      <c r="BK26" s="115">
        <v>1</v>
      </c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3000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256</v>
      </c>
      <c r="C27" s="347"/>
      <c r="D27" s="347"/>
      <c r="E27" s="347"/>
      <c r="F27" s="347" t="s">
        <v>81</v>
      </c>
      <c r="G27" s="88"/>
      <c r="H27" s="88"/>
      <c r="I27" s="88"/>
      <c r="J27" s="330"/>
      <c r="K27" s="79">
        <v>0</v>
      </c>
      <c r="L27" s="79">
        <v>0</v>
      </c>
      <c r="M27" s="79">
        <v>62</v>
      </c>
      <c r="N27" s="89">
        <v>4</v>
      </c>
      <c r="O27" s="90">
        <v>0</v>
      </c>
      <c r="P27" s="91">
        <f>N27+O27</f>
        <v>4</v>
      </c>
      <c r="Q27" s="80">
        <f>IFERROR(P27/M27,"-")</f>
        <v>0.064516129032258</v>
      </c>
      <c r="R27" s="79">
        <v>0</v>
      </c>
      <c r="S27" s="79">
        <v>0</v>
      </c>
      <c r="T27" s="80">
        <f>IFERROR(R27/(P27),"-")</f>
        <v>0</v>
      </c>
      <c r="U27" s="336"/>
      <c r="V27" s="82">
        <v>2</v>
      </c>
      <c r="W27" s="80">
        <f>IF(P27=0,"-",V27/P27)</f>
        <v>0.5</v>
      </c>
      <c r="X27" s="335">
        <v>14103</v>
      </c>
      <c r="Y27" s="336">
        <f>IFERROR(X27/P27,"-")</f>
        <v>3525.75</v>
      </c>
      <c r="Z27" s="336">
        <f>IFERROR(X27/V27,"-")</f>
        <v>7051.5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0.5</v>
      </c>
      <c r="BP27" s="119">
        <v>2</v>
      </c>
      <c r="BQ27" s="120">
        <f>IFERROR(BP27/BN27,"-")</f>
        <v>1</v>
      </c>
      <c r="BR27" s="121">
        <v>14000</v>
      </c>
      <c r="BS27" s="122">
        <f>IFERROR(BR27/BN27,"-")</f>
        <v>7000</v>
      </c>
      <c r="BT27" s="123"/>
      <c r="BU27" s="123">
        <v>2</v>
      </c>
      <c r="BV27" s="123"/>
      <c r="BW27" s="124">
        <v>2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14103</v>
      </c>
      <c r="CQ27" s="139">
        <v>10000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1.7121212121212</v>
      </c>
      <c r="B28" s="347" t="s">
        <v>257</v>
      </c>
      <c r="C28" s="347" t="s">
        <v>258</v>
      </c>
      <c r="D28" s="347" t="s">
        <v>222</v>
      </c>
      <c r="E28" s="347"/>
      <c r="F28" s="347" t="s">
        <v>68</v>
      </c>
      <c r="G28" s="88" t="s">
        <v>259</v>
      </c>
      <c r="H28" s="88" t="s">
        <v>244</v>
      </c>
      <c r="I28" s="88" t="s">
        <v>260</v>
      </c>
      <c r="J28" s="330">
        <v>66000</v>
      </c>
      <c r="K28" s="79">
        <v>0</v>
      </c>
      <c r="L28" s="79">
        <v>0</v>
      </c>
      <c r="M28" s="79">
        <v>18</v>
      </c>
      <c r="N28" s="89">
        <v>2</v>
      </c>
      <c r="O28" s="90">
        <v>0</v>
      </c>
      <c r="P28" s="91">
        <f>N28+O28</f>
        <v>2</v>
      </c>
      <c r="Q28" s="80">
        <f>IFERROR(P28/M28,"-")</f>
        <v>0.11111111111111</v>
      </c>
      <c r="R28" s="79">
        <v>0</v>
      </c>
      <c r="S28" s="79">
        <v>1</v>
      </c>
      <c r="T28" s="80">
        <f>IFERROR(R28/(P28),"-")</f>
        <v>0</v>
      </c>
      <c r="U28" s="336">
        <f>IFERROR(J28/SUM(N28:O29),"-")</f>
        <v>7333.3333333333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47000</v>
      </c>
      <c r="AB28" s="83">
        <f>SUM(X28:X29)/SUM(J28:J29)</f>
        <v>1.7121212121212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261</v>
      </c>
      <c r="C29" s="347"/>
      <c r="D29" s="347"/>
      <c r="E29" s="347"/>
      <c r="F29" s="347" t="s">
        <v>81</v>
      </c>
      <c r="G29" s="88"/>
      <c r="H29" s="88"/>
      <c r="I29" s="88"/>
      <c r="J29" s="330"/>
      <c r="K29" s="79">
        <v>0</v>
      </c>
      <c r="L29" s="79">
        <v>0</v>
      </c>
      <c r="M29" s="79">
        <v>16</v>
      </c>
      <c r="N29" s="89">
        <v>6</v>
      </c>
      <c r="O29" s="90">
        <v>1</v>
      </c>
      <c r="P29" s="91">
        <f>N29+O29</f>
        <v>7</v>
      </c>
      <c r="Q29" s="80">
        <f>IFERROR(P29/M29,"-")</f>
        <v>0.4375</v>
      </c>
      <c r="R29" s="79">
        <v>0</v>
      </c>
      <c r="S29" s="79">
        <v>4</v>
      </c>
      <c r="T29" s="80">
        <f>IFERROR(R29/(P29),"-")</f>
        <v>0</v>
      </c>
      <c r="U29" s="336"/>
      <c r="V29" s="82">
        <v>2</v>
      </c>
      <c r="W29" s="80">
        <f>IF(P29=0,"-",V29/P29)</f>
        <v>0.28571428571429</v>
      </c>
      <c r="X29" s="335">
        <v>113000</v>
      </c>
      <c r="Y29" s="336">
        <f>IFERROR(X29/P29,"-")</f>
        <v>16142.857142857</v>
      </c>
      <c r="Z29" s="336">
        <f>IFERROR(X29/V29,"-")</f>
        <v>56500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0.14285714285714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1</v>
      </c>
      <c r="AW29" s="105">
        <f>IF(P29=0,"",IF(AV29=0,"",(AV29/P29)))</f>
        <v>0.14285714285714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2</v>
      </c>
      <c r="BF29" s="111">
        <f>IF(P29=0,"",IF(BE29=0,"",(BE29/P29)))</f>
        <v>0.28571428571429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0.28571428571429</v>
      </c>
      <c r="BP29" s="119">
        <v>2</v>
      </c>
      <c r="BQ29" s="120">
        <f>IFERROR(BP29/BN29,"-")</f>
        <v>1</v>
      </c>
      <c r="BR29" s="121">
        <v>113000</v>
      </c>
      <c r="BS29" s="122">
        <f>IFERROR(BR29/BN29,"-")</f>
        <v>56500</v>
      </c>
      <c r="BT29" s="123"/>
      <c r="BU29" s="123">
        <v>1</v>
      </c>
      <c r="BV29" s="123">
        <v>1</v>
      </c>
      <c r="BW29" s="124">
        <v>1</v>
      </c>
      <c r="BX29" s="125">
        <f>IF(P29=0,"",IF(BW29=0,"",(BW29/P29)))</f>
        <v>0.14285714285714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113000</v>
      </c>
      <c r="CQ29" s="139">
        <v>105000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0.14814814814815</v>
      </c>
      <c r="B30" s="347" t="s">
        <v>262</v>
      </c>
      <c r="C30" s="347" t="s">
        <v>263</v>
      </c>
      <c r="D30" s="347" t="s">
        <v>264</v>
      </c>
      <c r="E30" s="347"/>
      <c r="F30" s="347" t="s">
        <v>68</v>
      </c>
      <c r="G30" s="88" t="s">
        <v>265</v>
      </c>
      <c r="H30" s="88" t="s">
        <v>266</v>
      </c>
      <c r="I30" s="88" t="s">
        <v>260</v>
      </c>
      <c r="J30" s="330">
        <v>54000</v>
      </c>
      <c r="K30" s="79">
        <v>0</v>
      </c>
      <c r="L30" s="79">
        <v>0</v>
      </c>
      <c r="M30" s="79">
        <v>11</v>
      </c>
      <c r="N30" s="89">
        <v>2</v>
      </c>
      <c r="O30" s="90">
        <v>0</v>
      </c>
      <c r="P30" s="91">
        <f>N30+O30</f>
        <v>2</v>
      </c>
      <c r="Q30" s="80">
        <f>IFERROR(P30/M30,"-")</f>
        <v>0.18181818181818</v>
      </c>
      <c r="R30" s="79">
        <v>0</v>
      </c>
      <c r="S30" s="79">
        <v>0</v>
      </c>
      <c r="T30" s="80">
        <f>IFERROR(R30/(P30),"-")</f>
        <v>0</v>
      </c>
      <c r="U30" s="336">
        <f>IFERROR(J30/SUM(N30:O31),"-")</f>
        <v>6000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-46000</v>
      </c>
      <c r="AB30" s="83">
        <f>SUM(X30:X31)/SUM(J30:J31)</f>
        <v>0.14814814814815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267</v>
      </c>
      <c r="C31" s="347"/>
      <c r="D31" s="347"/>
      <c r="E31" s="347"/>
      <c r="F31" s="347" t="s">
        <v>81</v>
      </c>
      <c r="G31" s="88"/>
      <c r="H31" s="88"/>
      <c r="I31" s="88"/>
      <c r="J31" s="330"/>
      <c r="K31" s="79">
        <v>0</v>
      </c>
      <c r="L31" s="79">
        <v>0</v>
      </c>
      <c r="M31" s="79">
        <v>29</v>
      </c>
      <c r="N31" s="89">
        <v>6</v>
      </c>
      <c r="O31" s="90">
        <v>1</v>
      </c>
      <c r="P31" s="91">
        <f>N31+O31</f>
        <v>7</v>
      </c>
      <c r="Q31" s="80">
        <f>IFERROR(P31/M31,"-")</f>
        <v>0.24137931034483</v>
      </c>
      <c r="R31" s="79">
        <v>0</v>
      </c>
      <c r="S31" s="79">
        <v>2</v>
      </c>
      <c r="T31" s="80">
        <f>IFERROR(R31/(P31),"-")</f>
        <v>0</v>
      </c>
      <c r="U31" s="336"/>
      <c r="V31" s="82">
        <v>1</v>
      </c>
      <c r="W31" s="80">
        <f>IF(P31=0,"-",V31/P31)</f>
        <v>0.14285714285714</v>
      </c>
      <c r="X31" s="335">
        <v>8000</v>
      </c>
      <c r="Y31" s="336">
        <f>IFERROR(X31/P31,"-")</f>
        <v>1142.8571428571</v>
      </c>
      <c r="Z31" s="336">
        <f>IFERROR(X31/V31,"-")</f>
        <v>8000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0.14285714285714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0.28571428571429</v>
      </c>
      <c r="BG31" s="110">
        <v>1</v>
      </c>
      <c r="BH31" s="112">
        <f>IFERROR(BG31/BE31,"-")</f>
        <v>0.5</v>
      </c>
      <c r="BI31" s="113">
        <v>8000</v>
      </c>
      <c r="BJ31" s="114">
        <f>IFERROR(BI31/BE31,"-")</f>
        <v>4000</v>
      </c>
      <c r="BK31" s="115"/>
      <c r="BL31" s="115">
        <v>1</v>
      </c>
      <c r="BM31" s="115"/>
      <c r="BN31" s="117">
        <v>3</v>
      </c>
      <c r="BO31" s="118">
        <f>IF(P31=0,"",IF(BN31=0,"",(BN31/P31)))</f>
        <v>0.42857142857143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0.14285714285714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8000</v>
      </c>
      <c r="CQ31" s="139">
        <v>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30"/>
      <c r="B32" s="85"/>
      <c r="C32" s="86"/>
      <c r="D32" s="86"/>
      <c r="E32" s="86"/>
      <c r="F32" s="87"/>
      <c r="G32" s="88"/>
      <c r="H32" s="88"/>
      <c r="I32" s="88"/>
      <c r="J32" s="331"/>
      <c r="K32" s="34"/>
      <c r="L32" s="34"/>
      <c r="M32" s="31"/>
      <c r="N32" s="23"/>
      <c r="O32" s="23"/>
      <c r="P32" s="23"/>
      <c r="Q32" s="32"/>
      <c r="R32" s="32"/>
      <c r="S32" s="23"/>
      <c r="T32" s="32"/>
      <c r="U32" s="337"/>
      <c r="V32" s="25"/>
      <c r="W32" s="25"/>
      <c r="X32" s="337"/>
      <c r="Y32" s="337"/>
      <c r="Z32" s="337"/>
      <c r="AA32" s="337"/>
      <c r="AB32" s="33"/>
      <c r="AC32" s="57"/>
      <c r="AD32" s="61"/>
      <c r="AE32" s="62"/>
      <c r="AF32" s="61"/>
      <c r="AG32" s="65"/>
      <c r="AH32" s="66"/>
      <c r="AI32" s="67"/>
      <c r="AJ32" s="68"/>
      <c r="AK32" s="68"/>
      <c r="AL32" s="68"/>
      <c r="AM32" s="61"/>
      <c r="AN32" s="62"/>
      <c r="AO32" s="61"/>
      <c r="AP32" s="65"/>
      <c r="AQ32" s="66"/>
      <c r="AR32" s="67"/>
      <c r="AS32" s="68"/>
      <c r="AT32" s="68"/>
      <c r="AU32" s="68"/>
      <c r="AV32" s="61"/>
      <c r="AW32" s="62"/>
      <c r="AX32" s="61"/>
      <c r="AY32" s="65"/>
      <c r="AZ32" s="66"/>
      <c r="BA32" s="67"/>
      <c r="BB32" s="68"/>
      <c r="BC32" s="68"/>
      <c r="BD32" s="68"/>
      <c r="BE32" s="61"/>
      <c r="BF32" s="62"/>
      <c r="BG32" s="61"/>
      <c r="BH32" s="65"/>
      <c r="BI32" s="66"/>
      <c r="BJ32" s="67"/>
      <c r="BK32" s="68"/>
      <c r="BL32" s="68"/>
      <c r="BM32" s="68"/>
      <c r="BN32" s="63"/>
      <c r="BO32" s="64"/>
      <c r="BP32" s="61"/>
      <c r="BQ32" s="65"/>
      <c r="BR32" s="66"/>
      <c r="BS32" s="67"/>
      <c r="BT32" s="68"/>
      <c r="BU32" s="68"/>
      <c r="BV32" s="68"/>
      <c r="BW32" s="63"/>
      <c r="BX32" s="64"/>
      <c r="BY32" s="61"/>
      <c r="BZ32" s="65"/>
      <c r="CA32" s="66"/>
      <c r="CB32" s="67"/>
      <c r="CC32" s="68"/>
      <c r="CD32" s="68"/>
      <c r="CE32" s="68"/>
      <c r="CF32" s="63"/>
      <c r="CG32" s="64"/>
      <c r="CH32" s="61"/>
      <c r="CI32" s="65"/>
      <c r="CJ32" s="66"/>
      <c r="CK32" s="67"/>
      <c r="CL32" s="68"/>
      <c r="CM32" s="68"/>
      <c r="CN32" s="68"/>
      <c r="CO32" s="69"/>
      <c r="CP32" s="66"/>
      <c r="CQ32" s="66"/>
      <c r="CR32" s="66"/>
      <c r="CS32" s="70"/>
    </row>
    <row r="33" spans="1:98">
      <c r="A33" s="30"/>
      <c r="B33" s="37"/>
      <c r="C33" s="21"/>
      <c r="D33" s="21"/>
      <c r="E33" s="21"/>
      <c r="F33" s="22"/>
      <c r="G33" s="36"/>
      <c r="H33" s="36"/>
      <c r="I33" s="73"/>
      <c r="J33" s="332"/>
      <c r="K33" s="34"/>
      <c r="L33" s="34"/>
      <c r="M33" s="31"/>
      <c r="N33" s="23"/>
      <c r="O33" s="23"/>
      <c r="P33" s="23"/>
      <c r="Q33" s="32"/>
      <c r="R33" s="32"/>
      <c r="S33" s="23"/>
      <c r="T33" s="32"/>
      <c r="U33" s="337"/>
      <c r="V33" s="25"/>
      <c r="W33" s="25"/>
      <c r="X33" s="337"/>
      <c r="Y33" s="337"/>
      <c r="Z33" s="337"/>
      <c r="AA33" s="337"/>
      <c r="AB33" s="33"/>
      <c r="AC33" s="59"/>
      <c r="AD33" s="61"/>
      <c r="AE33" s="62"/>
      <c r="AF33" s="61"/>
      <c r="AG33" s="65"/>
      <c r="AH33" s="66"/>
      <c r="AI33" s="67"/>
      <c r="AJ33" s="68"/>
      <c r="AK33" s="68"/>
      <c r="AL33" s="68"/>
      <c r="AM33" s="61"/>
      <c r="AN33" s="62"/>
      <c r="AO33" s="61"/>
      <c r="AP33" s="65"/>
      <c r="AQ33" s="66"/>
      <c r="AR33" s="67"/>
      <c r="AS33" s="68"/>
      <c r="AT33" s="68"/>
      <c r="AU33" s="68"/>
      <c r="AV33" s="61"/>
      <c r="AW33" s="62"/>
      <c r="AX33" s="61"/>
      <c r="AY33" s="65"/>
      <c r="AZ33" s="66"/>
      <c r="BA33" s="67"/>
      <c r="BB33" s="68"/>
      <c r="BC33" s="68"/>
      <c r="BD33" s="68"/>
      <c r="BE33" s="61"/>
      <c r="BF33" s="62"/>
      <c r="BG33" s="61"/>
      <c r="BH33" s="65"/>
      <c r="BI33" s="66"/>
      <c r="BJ33" s="67"/>
      <c r="BK33" s="68"/>
      <c r="BL33" s="68"/>
      <c r="BM33" s="68"/>
      <c r="BN33" s="63"/>
      <c r="BO33" s="64"/>
      <c r="BP33" s="61"/>
      <c r="BQ33" s="65"/>
      <c r="BR33" s="66"/>
      <c r="BS33" s="67"/>
      <c r="BT33" s="68"/>
      <c r="BU33" s="68"/>
      <c r="BV33" s="68"/>
      <c r="BW33" s="63"/>
      <c r="BX33" s="64"/>
      <c r="BY33" s="61"/>
      <c r="BZ33" s="65"/>
      <c r="CA33" s="66"/>
      <c r="CB33" s="67"/>
      <c r="CC33" s="68"/>
      <c r="CD33" s="68"/>
      <c r="CE33" s="68"/>
      <c r="CF33" s="63"/>
      <c r="CG33" s="64"/>
      <c r="CH33" s="61"/>
      <c r="CI33" s="65"/>
      <c r="CJ33" s="66"/>
      <c r="CK33" s="67"/>
      <c r="CL33" s="68"/>
      <c r="CM33" s="68"/>
      <c r="CN33" s="68"/>
      <c r="CO33" s="69"/>
      <c r="CP33" s="66"/>
      <c r="CQ33" s="66"/>
      <c r="CR33" s="66"/>
      <c r="CS33" s="70"/>
    </row>
    <row r="34" spans="1:98">
      <c r="A34" s="19">
        <f>AB34</f>
        <v>1.5943482142857</v>
      </c>
      <c r="B34" s="39"/>
      <c r="C34" s="39"/>
      <c r="D34" s="39"/>
      <c r="E34" s="39"/>
      <c r="F34" s="39"/>
      <c r="G34" s="40" t="s">
        <v>268</v>
      </c>
      <c r="H34" s="40"/>
      <c r="I34" s="40"/>
      <c r="J34" s="333">
        <f>SUM(J6:J33)</f>
        <v>1008000</v>
      </c>
      <c r="K34" s="41">
        <f>SUM(K6:K33)</f>
        <v>0</v>
      </c>
      <c r="L34" s="41">
        <f>SUM(L6:L33)</f>
        <v>0</v>
      </c>
      <c r="M34" s="41">
        <f>SUM(M6:M33)</f>
        <v>538</v>
      </c>
      <c r="N34" s="41">
        <f>SUM(N6:N33)</f>
        <v>140</v>
      </c>
      <c r="O34" s="41">
        <f>SUM(O6:O33)</f>
        <v>2</v>
      </c>
      <c r="P34" s="41">
        <f>SUM(P6:P33)</f>
        <v>142</v>
      </c>
      <c r="Q34" s="42">
        <f>IFERROR(P34/M34,"-")</f>
        <v>0.2639405204461</v>
      </c>
      <c r="R34" s="76">
        <f>SUM(R6:R33)</f>
        <v>18</v>
      </c>
      <c r="S34" s="76">
        <f>SUM(S6:S33)</f>
        <v>33</v>
      </c>
      <c r="T34" s="42">
        <f>IFERROR(R34/P34,"-")</f>
        <v>0.12676056338028</v>
      </c>
      <c r="U34" s="338">
        <f>IFERROR(J34/P34,"-")</f>
        <v>7098.5915492958</v>
      </c>
      <c r="V34" s="44">
        <f>SUM(V6:V33)</f>
        <v>32</v>
      </c>
      <c r="W34" s="42">
        <f>IFERROR(V34/P34,"-")</f>
        <v>0.22535211267606</v>
      </c>
      <c r="X34" s="333">
        <f>SUM(X6:X33)</f>
        <v>1607103</v>
      </c>
      <c r="Y34" s="333">
        <f>IFERROR(X34/P34,"-")</f>
        <v>11317.626760563</v>
      </c>
      <c r="Z34" s="333">
        <f>IFERROR(X34/V34,"-")</f>
        <v>50221.96875</v>
      </c>
      <c r="AA34" s="333">
        <f>X34-J34</f>
        <v>599103</v>
      </c>
      <c r="AB34" s="45">
        <f>X34/J34</f>
        <v>1.5943482142857</v>
      </c>
      <c r="AC34" s="58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7"/>
    <mergeCell ref="J7:J7"/>
    <mergeCell ref="U7:U7"/>
    <mergeCell ref="AA7:AA7"/>
    <mergeCell ref="AB7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269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6.6</v>
      </c>
      <c r="B6" s="347" t="s">
        <v>270</v>
      </c>
      <c r="C6" s="347" t="s">
        <v>271</v>
      </c>
      <c r="D6" s="347" t="s">
        <v>272</v>
      </c>
      <c r="E6" s="347"/>
      <c r="F6" s="347" t="s">
        <v>273</v>
      </c>
      <c r="G6" s="88" t="s">
        <v>274</v>
      </c>
      <c r="H6" s="88" t="s">
        <v>275</v>
      </c>
      <c r="I6" s="88" t="s">
        <v>180</v>
      </c>
      <c r="J6" s="330">
        <v>90000</v>
      </c>
      <c r="K6" s="79">
        <v>0</v>
      </c>
      <c r="L6" s="79">
        <v>0</v>
      </c>
      <c r="M6" s="79">
        <v>58</v>
      </c>
      <c r="N6" s="89">
        <v>9</v>
      </c>
      <c r="O6" s="90">
        <v>0</v>
      </c>
      <c r="P6" s="91">
        <f>N6+O6</f>
        <v>9</v>
      </c>
      <c r="Q6" s="80">
        <f>IFERROR(P6/M6,"-")</f>
        <v>0.1551724137931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775.86206896552</v>
      </c>
      <c r="V6" s="82">
        <v>1</v>
      </c>
      <c r="W6" s="80">
        <f>IF(P6=0,"-",V6/P6)</f>
        <v>0.11111111111111</v>
      </c>
      <c r="X6" s="335">
        <v>69000</v>
      </c>
      <c r="Y6" s="336">
        <f>IFERROR(X6/P6,"-")</f>
        <v>7666.6666666667</v>
      </c>
      <c r="Z6" s="336">
        <f>IFERROR(X6/V6,"-")</f>
        <v>69000</v>
      </c>
      <c r="AA6" s="330">
        <f>SUM(X6:X7)-SUM(J6:J7)</f>
        <v>504000</v>
      </c>
      <c r="AB6" s="83">
        <f>SUM(X6:X7)/SUM(J6:J7)</f>
        <v>6.6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0.11111111111111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0.22222222222222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0.33333333333333</v>
      </c>
      <c r="BP6" s="119">
        <v>1</v>
      </c>
      <c r="BQ6" s="120">
        <f>IFERROR(BP6/BN6,"-")</f>
        <v>0.33333333333333</v>
      </c>
      <c r="BR6" s="121">
        <v>69000</v>
      </c>
      <c r="BS6" s="122">
        <f>IFERROR(BR6/BN6,"-")</f>
        <v>23000</v>
      </c>
      <c r="BT6" s="123"/>
      <c r="BU6" s="123"/>
      <c r="BV6" s="123">
        <v>1</v>
      </c>
      <c r="BW6" s="124">
        <v>2</v>
      </c>
      <c r="BX6" s="125">
        <f>IF(P6=0,"",IF(BW6=0,"",(BW6/P6)))</f>
        <v>0.22222222222222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69000</v>
      </c>
      <c r="CQ6" s="139">
        <v>69000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276</v>
      </c>
      <c r="C7" s="347"/>
      <c r="D7" s="347"/>
      <c r="E7" s="347"/>
      <c r="F7" s="347" t="s">
        <v>81</v>
      </c>
      <c r="G7" s="88"/>
      <c r="H7" s="88"/>
      <c r="I7" s="88"/>
      <c r="J7" s="330"/>
      <c r="K7" s="79">
        <v>0</v>
      </c>
      <c r="L7" s="79">
        <v>0</v>
      </c>
      <c r="M7" s="79">
        <v>228</v>
      </c>
      <c r="N7" s="89">
        <v>105</v>
      </c>
      <c r="O7" s="90">
        <v>2</v>
      </c>
      <c r="P7" s="91">
        <f>N7+O7</f>
        <v>107</v>
      </c>
      <c r="Q7" s="80">
        <f>IFERROR(P7/M7,"-")</f>
        <v>0.46929824561404</v>
      </c>
      <c r="R7" s="79">
        <v>4</v>
      </c>
      <c r="S7" s="79">
        <v>27</v>
      </c>
      <c r="T7" s="80">
        <f>IFERROR(R7/(P7),"-")</f>
        <v>0.037383177570093</v>
      </c>
      <c r="U7" s="336"/>
      <c r="V7" s="82">
        <v>6</v>
      </c>
      <c r="W7" s="80">
        <f>IF(P7=0,"-",V7/P7)</f>
        <v>0.05607476635514</v>
      </c>
      <c r="X7" s="335">
        <v>525000</v>
      </c>
      <c r="Y7" s="336">
        <f>IFERROR(X7/P7,"-")</f>
        <v>4906.5420560748</v>
      </c>
      <c r="Z7" s="336">
        <f>IFERROR(X7/V7,"-")</f>
        <v>87500</v>
      </c>
      <c r="AA7" s="330"/>
      <c r="AB7" s="83"/>
      <c r="AC7" s="77"/>
      <c r="AD7" s="92">
        <v>1</v>
      </c>
      <c r="AE7" s="93">
        <f>IF(P7=0,"",IF(AD7=0,"",(AD7/P7)))</f>
        <v>0.0093457943925234</v>
      </c>
      <c r="AF7" s="92">
        <v>1</v>
      </c>
      <c r="AG7" s="94">
        <f>IFERROR(AF7/AD7,"-")</f>
        <v>1</v>
      </c>
      <c r="AH7" s="95">
        <v>9000</v>
      </c>
      <c r="AI7" s="96">
        <f>IFERROR(AH7/AD7,"-")</f>
        <v>9000</v>
      </c>
      <c r="AJ7" s="97"/>
      <c r="AK7" s="97"/>
      <c r="AL7" s="97">
        <v>1</v>
      </c>
      <c r="AM7" s="98">
        <v>11</v>
      </c>
      <c r="AN7" s="99">
        <f>IF(P7=0,"",IF(AM7=0,"",(AM7/P7)))</f>
        <v>0.10280373831776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16</v>
      </c>
      <c r="AW7" s="105">
        <f>IF(P7=0,"",IF(AV7=0,"",(AV7/P7)))</f>
        <v>0.14953271028037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21</v>
      </c>
      <c r="BF7" s="111">
        <f>IF(P7=0,"",IF(BE7=0,"",(BE7/P7)))</f>
        <v>0.19626168224299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37</v>
      </c>
      <c r="BO7" s="118">
        <f>IF(P7=0,"",IF(BN7=0,"",(BN7/P7)))</f>
        <v>0.34579439252336</v>
      </c>
      <c r="BP7" s="119">
        <v>3</v>
      </c>
      <c r="BQ7" s="120">
        <f>IFERROR(BP7/BN7,"-")</f>
        <v>0.081081081081081</v>
      </c>
      <c r="BR7" s="121">
        <v>45000</v>
      </c>
      <c r="BS7" s="122">
        <f>IFERROR(BR7/BN7,"-")</f>
        <v>1216.2162162162</v>
      </c>
      <c r="BT7" s="123">
        <v>1</v>
      </c>
      <c r="BU7" s="123"/>
      <c r="BV7" s="123">
        <v>2</v>
      </c>
      <c r="BW7" s="124">
        <v>15</v>
      </c>
      <c r="BX7" s="125">
        <f>IF(P7=0,"",IF(BW7=0,"",(BW7/P7)))</f>
        <v>0.14018691588785</v>
      </c>
      <c r="BY7" s="126">
        <v>2</v>
      </c>
      <c r="BZ7" s="127">
        <f>IFERROR(BY7/BW7,"-")</f>
        <v>0.13333333333333</v>
      </c>
      <c r="CA7" s="128">
        <v>471000</v>
      </c>
      <c r="CB7" s="129">
        <f>IFERROR(CA7/BW7,"-")</f>
        <v>31400</v>
      </c>
      <c r="CC7" s="130"/>
      <c r="CD7" s="130"/>
      <c r="CE7" s="130">
        <v>2</v>
      </c>
      <c r="CF7" s="131">
        <v>6</v>
      </c>
      <c r="CG7" s="132">
        <f>IF(P7=0,"",IF(CF7=0,"",(CF7/P7)))</f>
        <v>0.05607476635514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6</v>
      </c>
      <c r="CP7" s="139">
        <v>525000</v>
      </c>
      <c r="CQ7" s="139">
        <v>311000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0.1969696969697</v>
      </c>
      <c r="B8" s="347" t="s">
        <v>277</v>
      </c>
      <c r="C8" s="347" t="s">
        <v>278</v>
      </c>
      <c r="D8" s="347" t="s">
        <v>279</v>
      </c>
      <c r="E8" s="347" t="s">
        <v>280</v>
      </c>
      <c r="F8" s="347" t="s">
        <v>273</v>
      </c>
      <c r="G8" s="88" t="s">
        <v>281</v>
      </c>
      <c r="H8" s="88" t="s">
        <v>282</v>
      </c>
      <c r="I8" s="88" t="s">
        <v>126</v>
      </c>
      <c r="J8" s="330">
        <v>132000</v>
      </c>
      <c r="K8" s="79">
        <v>0</v>
      </c>
      <c r="L8" s="79">
        <v>0</v>
      </c>
      <c r="M8" s="79">
        <v>178</v>
      </c>
      <c r="N8" s="89">
        <v>31</v>
      </c>
      <c r="O8" s="90">
        <v>0</v>
      </c>
      <c r="P8" s="91">
        <f>N8+O8</f>
        <v>31</v>
      </c>
      <c r="Q8" s="80">
        <f>IFERROR(P8/M8,"-")</f>
        <v>0.17415730337079</v>
      </c>
      <c r="R8" s="79">
        <v>0</v>
      </c>
      <c r="S8" s="79">
        <v>11</v>
      </c>
      <c r="T8" s="80">
        <f>IFERROR(R8/(P8),"-")</f>
        <v>0</v>
      </c>
      <c r="U8" s="336">
        <f>IFERROR(J8/SUM(N8:O9),"-")</f>
        <v>1590.3614457831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-106000</v>
      </c>
      <c r="AB8" s="83">
        <f>SUM(X8:X9)/SUM(J8:J9)</f>
        <v>0.1969696969697</v>
      </c>
      <c r="AC8" s="77"/>
      <c r="AD8" s="92">
        <v>4</v>
      </c>
      <c r="AE8" s="93">
        <f>IF(P8=0,"",IF(AD8=0,"",(AD8/P8)))</f>
        <v>0.12903225806452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10</v>
      </c>
      <c r="AN8" s="99">
        <f>IF(P8=0,"",IF(AM8=0,"",(AM8/P8)))</f>
        <v>0.32258064516129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7</v>
      </c>
      <c r="AW8" s="105">
        <f>IF(P8=0,"",IF(AV8=0,"",(AV8/P8)))</f>
        <v>0.2258064516129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7</v>
      </c>
      <c r="BF8" s="111">
        <f>IF(P8=0,"",IF(BE8=0,"",(BE8/P8)))</f>
        <v>0.2258064516129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0.096774193548387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283</v>
      </c>
      <c r="C9" s="347"/>
      <c r="D9" s="347"/>
      <c r="E9" s="347"/>
      <c r="F9" s="347" t="s">
        <v>81</v>
      </c>
      <c r="G9" s="88"/>
      <c r="H9" s="88"/>
      <c r="I9" s="88"/>
      <c r="J9" s="330"/>
      <c r="K9" s="79">
        <v>0</v>
      </c>
      <c r="L9" s="79">
        <v>0</v>
      </c>
      <c r="M9" s="79">
        <v>92</v>
      </c>
      <c r="N9" s="89">
        <v>49</v>
      </c>
      <c r="O9" s="90">
        <v>3</v>
      </c>
      <c r="P9" s="91">
        <f>N9+O9</f>
        <v>52</v>
      </c>
      <c r="Q9" s="80">
        <f>IFERROR(P9/M9,"-")</f>
        <v>0.56521739130435</v>
      </c>
      <c r="R9" s="79">
        <v>0</v>
      </c>
      <c r="S9" s="79">
        <v>13</v>
      </c>
      <c r="T9" s="80">
        <f>IFERROR(R9/(P9),"-")</f>
        <v>0</v>
      </c>
      <c r="U9" s="336"/>
      <c r="V9" s="82">
        <v>1</v>
      </c>
      <c r="W9" s="80">
        <f>IF(P9=0,"-",V9/P9)</f>
        <v>0.019230769230769</v>
      </c>
      <c r="X9" s="335">
        <v>26000</v>
      </c>
      <c r="Y9" s="336">
        <f>IFERROR(X9/P9,"-")</f>
        <v>500</v>
      </c>
      <c r="Z9" s="336">
        <f>IFERROR(X9/V9,"-")</f>
        <v>26000</v>
      </c>
      <c r="AA9" s="330"/>
      <c r="AB9" s="83"/>
      <c r="AC9" s="77"/>
      <c r="AD9" s="92">
        <v>3</v>
      </c>
      <c r="AE9" s="93">
        <f>IF(P9=0,"",IF(AD9=0,"",(AD9/P9)))</f>
        <v>0.057692307692308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9</v>
      </c>
      <c r="AN9" s="99">
        <f>IF(P9=0,"",IF(AM9=0,"",(AM9/P9)))</f>
        <v>0.17307692307692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9</v>
      </c>
      <c r="AW9" s="105">
        <f>IF(P9=0,"",IF(AV9=0,"",(AV9/P9)))</f>
        <v>0.17307692307692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16</v>
      </c>
      <c r="BF9" s="111">
        <f>IF(P9=0,"",IF(BE9=0,"",(BE9/P9)))</f>
        <v>0.30769230769231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8</v>
      </c>
      <c r="BO9" s="118">
        <f>IF(P9=0,"",IF(BN9=0,"",(BN9/P9)))</f>
        <v>0.15384615384615</v>
      </c>
      <c r="BP9" s="119">
        <v>1</v>
      </c>
      <c r="BQ9" s="120">
        <f>IFERROR(BP9/BN9,"-")</f>
        <v>0.125</v>
      </c>
      <c r="BR9" s="121">
        <v>26000</v>
      </c>
      <c r="BS9" s="122">
        <f>IFERROR(BR9/BN9,"-")</f>
        <v>3250</v>
      </c>
      <c r="BT9" s="123"/>
      <c r="BU9" s="123"/>
      <c r="BV9" s="123">
        <v>1</v>
      </c>
      <c r="BW9" s="124">
        <v>6</v>
      </c>
      <c r="BX9" s="125">
        <f>IF(P9=0,"",IF(BW9=0,"",(BW9/P9)))</f>
        <v>0.11538461538462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0.019230769230769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26000</v>
      </c>
      <c r="CQ9" s="139">
        <v>26000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2.9583333333333</v>
      </c>
      <c r="B10" s="347" t="s">
        <v>284</v>
      </c>
      <c r="C10" s="347" t="s">
        <v>263</v>
      </c>
      <c r="D10" s="347" t="s">
        <v>272</v>
      </c>
      <c r="E10" s="347" t="s">
        <v>285</v>
      </c>
      <c r="F10" s="347" t="s">
        <v>273</v>
      </c>
      <c r="G10" s="88" t="s">
        <v>286</v>
      </c>
      <c r="H10" s="88" t="s">
        <v>275</v>
      </c>
      <c r="I10" s="88" t="s">
        <v>287</v>
      </c>
      <c r="J10" s="330">
        <v>96000</v>
      </c>
      <c r="K10" s="79">
        <v>0</v>
      </c>
      <c r="L10" s="79">
        <v>0</v>
      </c>
      <c r="M10" s="79">
        <v>93</v>
      </c>
      <c r="N10" s="89">
        <v>21</v>
      </c>
      <c r="O10" s="90">
        <v>0</v>
      </c>
      <c r="P10" s="91">
        <f>N10+O10</f>
        <v>21</v>
      </c>
      <c r="Q10" s="80">
        <f>IFERROR(P10/M10,"-")</f>
        <v>0.2258064516129</v>
      </c>
      <c r="R10" s="79">
        <v>0</v>
      </c>
      <c r="S10" s="79">
        <v>6</v>
      </c>
      <c r="T10" s="80">
        <f>IFERROR(R10/(P10),"-")</f>
        <v>0</v>
      </c>
      <c r="U10" s="336">
        <f>IFERROR(J10/SUM(N10:O11),"-")</f>
        <v>897.19626168224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188000</v>
      </c>
      <c r="AB10" s="83">
        <f>SUM(X10:X11)/SUM(J10:J11)</f>
        <v>2.9583333333333</v>
      </c>
      <c r="AC10" s="77"/>
      <c r="AD10" s="92">
        <v>4</v>
      </c>
      <c r="AE10" s="93">
        <f>IF(P10=0,"",IF(AD10=0,"",(AD10/P10)))</f>
        <v>0.19047619047619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8</v>
      </c>
      <c r="AN10" s="99">
        <f>IF(P10=0,"",IF(AM10=0,"",(AM10/P10)))</f>
        <v>0.38095238095238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5</v>
      </c>
      <c r="AW10" s="105">
        <f>IF(P10=0,"",IF(AV10=0,"",(AV10/P10)))</f>
        <v>0.23809523809524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0.14285714285714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0.047619047619048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288</v>
      </c>
      <c r="C11" s="347"/>
      <c r="D11" s="347"/>
      <c r="E11" s="347"/>
      <c r="F11" s="347" t="s">
        <v>81</v>
      </c>
      <c r="G11" s="88"/>
      <c r="H11" s="88"/>
      <c r="I11" s="88"/>
      <c r="J11" s="330"/>
      <c r="K11" s="79">
        <v>0</v>
      </c>
      <c r="L11" s="79">
        <v>0</v>
      </c>
      <c r="M11" s="79">
        <v>171</v>
      </c>
      <c r="N11" s="89">
        <v>85</v>
      </c>
      <c r="O11" s="90">
        <v>1</v>
      </c>
      <c r="P11" s="91">
        <f>N11+O11</f>
        <v>86</v>
      </c>
      <c r="Q11" s="80">
        <f>IFERROR(P11/M11,"-")</f>
        <v>0.50292397660819</v>
      </c>
      <c r="R11" s="79">
        <v>2</v>
      </c>
      <c r="S11" s="79">
        <v>21</v>
      </c>
      <c r="T11" s="80">
        <f>IFERROR(R11/(P11),"-")</f>
        <v>0.023255813953488</v>
      </c>
      <c r="U11" s="336"/>
      <c r="V11" s="82">
        <v>6</v>
      </c>
      <c r="W11" s="80">
        <f>IF(P11=0,"-",V11/P11)</f>
        <v>0.069767441860465</v>
      </c>
      <c r="X11" s="335">
        <v>284000</v>
      </c>
      <c r="Y11" s="336">
        <f>IFERROR(X11/P11,"-")</f>
        <v>3302.3255813953</v>
      </c>
      <c r="Z11" s="336">
        <f>IFERROR(X11/V11,"-")</f>
        <v>47333.333333333</v>
      </c>
      <c r="AA11" s="330"/>
      <c r="AB11" s="83"/>
      <c r="AC11" s="77"/>
      <c r="AD11" s="92">
        <v>7</v>
      </c>
      <c r="AE11" s="93">
        <f>IF(P11=0,"",IF(AD11=0,"",(AD11/P11)))</f>
        <v>0.081395348837209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16</v>
      </c>
      <c r="AN11" s="99">
        <f>IF(P11=0,"",IF(AM11=0,"",(AM11/P11)))</f>
        <v>0.18604651162791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11</v>
      </c>
      <c r="AW11" s="105">
        <f>IF(P11=0,"",IF(AV11=0,"",(AV11/P11)))</f>
        <v>0.12790697674419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20</v>
      </c>
      <c r="BF11" s="111">
        <f>IF(P11=0,"",IF(BE11=0,"",(BE11/P11)))</f>
        <v>0.23255813953488</v>
      </c>
      <c r="BG11" s="110">
        <v>4</v>
      </c>
      <c r="BH11" s="112">
        <f>IFERROR(BG11/BE11,"-")</f>
        <v>0.2</v>
      </c>
      <c r="BI11" s="113">
        <v>61000</v>
      </c>
      <c r="BJ11" s="114">
        <f>IFERROR(BI11/BE11,"-")</f>
        <v>3050</v>
      </c>
      <c r="BK11" s="115">
        <v>2</v>
      </c>
      <c r="BL11" s="115"/>
      <c r="BM11" s="115">
        <v>2</v>
      </c>
      <c r="BN11" s="117">
        <v>25</v>
      </c>
      <c r="BO11" s="118">
        <f>IF(P11=0,"",IF(BN11=0,"",(BN11/P11)))</f>
        <v>0.2906976744186</v>
      </c>
      <c r="BP11" s="119">
        <v>1</v>
      </c>
      <c r="BQ11" s="120">
        <f>IFERROR(BP11/BN11,"-")</f>
        <v>0.04</v>
      </c>
      <c r="BR11" s="121">
        <v>35000</v>
      </c>
      <c r="BS11" s="122">
        <f>IFERROR(BR11/BN11,"-")</f>
        <v>1400</v>
      </c>
      <c r="BT11" s="123"/>
      <c r="BU11" s="123"/>
      <c r="BV11" s="123">
        <v>1</v>
      </c>
      <c r="BW11" s="124">
        <v>4</v>
      </c>
      <c r="BX11" s="125">
        <f>IF(P11=0,"",IF(BW11=0,"",(BW11/P11)))</f>
        <v>0.046511627906977</v>
      </c>
      <c r="BY11" s="126">
        <v>1</v>
      </c>
      <c r="BZ11" s="127">
        <f>IFERROR(BY11/BW11,"-")</f>
        <v>0.25</v>
      </c>
      <c r="CA11" s="128">
        <v>188000</v>
      </c>
      <c r="CB11" s="129">
        <f>IFERROR(CA11/BW11,"-")</f>
        <v>47000</v>
      </c>
      <c r="CC11" s="130"/>
      <c r="CD11" s="130"/>
      <c r="CE11" s="130">
        <v>1</v>
      </c>
      <c r="CF11" s="131">
        <v>3</v>
      </c>
      <c r="CG11" s="132">
        <f>IF(P11=0,"",IF(CF11=0,"",(CF11/P11)))</f>
        <v>0.034883720930233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6</v>
      </c>
      <c r="CP11" s="139">
        <v>284000</v>
      </c>
      <c r="CQ11" s="139">
        <v>188000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13.066666666667</v>
      </c>
      <c r="B12" s="347" t="s">
        <v>289</v>
      </c>
      <c r="C12" s="347" t="s">
        <v>271</v>
      </c>
      <c r="D12" s="347" t="s">
        <v>279</v>
      </c>
      <c r="E12" s="347" t="s">
        <v>290</v>
      </c>
      <c r="F12" s="347" t="s">
        <v>273</v>
      </c>
      <c r="G12" s="88" t="s">
        <v>291</v>
      </c>
      <c r="H12" s="88" t="s">
        <v>282</v>
      </c>
      <c r="I12" s="88" t="s">
        <v>287</v>
      </c>
      <c r="J12" s="330">
        <v>90000</v>
      </c>
      <c r="K12" s="79">
        <v>0</v>
      </c>
      <c r="L12" s="79">
        <v>0</v>
      </c>
      <c r="M12" s="79">
        <v>78</v>
      </c>
      <c r="N12" s="89">
        <v>14</v>
      </c>
      <c r="O12" s="90">
        <v>0</v>
      </c>
      <c r="P12" s="91">
        <f>N12+O12</f>
        <v>14</v>
      </c>
      <c r="Q12" s="80">
        <f>IFERROR(P12/M12,"-")</f>
        <v>0.17948717948718</v>
      </c>
      <c r="R12" s="79">
        <v>0</v>
      </c>
      <c r="S12" s="79">
        <v>1</v>
      </c>
      <c r="T12" s="80">
        <f>IFERROR(R12/(P12),"-")</f>
        <v>0</v>
      </c>
      <c r="U12" s="336">
        <f>IFERROR(J12/SUM(N12:O13),"-")</f>
        <v>873.78640776699</v>
      </c>
      <c r="V12" s="82">
        <v>1</v>
      </c>
      <c r="W12" s="80">
        <f>IF(P12=0,"-",V12/P12)</f>
        <v>0.071428571428571</v>
      </c>
      <c r="X12" s="335">
        <v>155000</v>
      </c>
      <c r="Y12" s="336">
        <f>IFERROR(X12/P12,"-")</f>
        <v>11071.428571429</v>
      </c>
      <c r="Z12" s="336">
        <f>IFERROR(X12/V12,"-")</f>
        <v>155000</v>
      </c>
      <c r="AA12" s="330">
        <f>SUM(X12:X13)-SUM(J12:J13)</f>
        <v>1086000</v>
      </c>
      <c r="AB12" s="83">
        <f>SUM(X12:X13)/SUM(J12:J13)</f>
        <v>13.066666666667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0.14285714285714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3</v>
      </c>
      <c r="AW12" s="105">
        <f>IF(P12=0,"",IF(AV12=0,"",(AV12/P12)))</f>
        <v>0.21428571428571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0.28571428571429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0.14285714285714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0.21428571428571</v>
      </c>
      <c r="BY12" s="126">
        <v>1</v>
      </c>
      <c r="BZ12" s="127">
        <f>IFERROR(BY12/BW12,"-")</f>
        <v>0.33333333333333</v>
      </c>
      <c r="CA12" s="128">
        <v>155000</v>
      </c>
      <c r="CB12" s="129">
        <f>IFERROR(CA12/BW12,"-")</f>
        <v>51666.666666667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155000</v>
      </c>
      <c r="CQ12" s="139">
        <v>155000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292</v>
      </c>
      <c r="C13" s="347"/>
      <c r="D13" s="347"/>
      <c r="E13" s="347"/>
      <c r="F13" s="347" t="s">
        <v>81</v>
      </c>
      <c r="G13" s="88"/>
      <c r="H13" s="88"/>
      <c r="I13" s="88"/>
      <c r="J13" s="330"/>
      <c r="K13" s="79">
        <v>0</v>
      </c>
      <c r="L13" s="79">
        <v>0</v>
      </c>
      <c r="M13" s="79">
        <v>222</v>
      </c>
      <c r="N13" s="89">
        <v>83</v>
      </c>
      <c r="O13" s="90">
        <v>6</v>
      </c>
      <c r="P13" s="91">
        <f>N13+O13</f>
        <v>89</v>
      </c>
      <c r="Q13" s="80">
        <f>IFERROR(P13/M13,"-")</f>
        <v>0.4009009009009</v>
      </c>
      <c r="R13" s="79">
        <v>7</v>
      </c>
      <c r="S13" s="79">
        <v>9</v>
      </c>
      <c r="T13" s="80">
        <f>IFERROR(R13/(P13),"-")</f>
        <v>0.078651685393258</v>
      </c>
      <c r="U13" s="336"/>
      <c r="V13" s="82">
        <v>4</v>
      </c>
      <c r="W13" s="80">
        <f>IF(P13=0,"-",V13/P13)</f>
        <v>0.044943820224719</v>
      </c>
      <c r="X13" s="335">
        <v>1021000</v>
      </c>
      <c r="Y13" s="336">
        <f>IFERROR(X13/P13,"-")</f>
        <v>11471.91011236</v>
      </c>
      <c r="Z13" s="336">
        <f>IFERROR(X13/V13,"-")</f>
        <v>255250</v>
      </c>
      <c r="AA13" s="330"/>
      <c r="AB13" s="83"/>
      <c r="AC13" s="77"/>
      <c r="AD13" s="92">
        <v>2</v>
      </c>
      <c r="AE13" s="93">
        <f>IF(P13=0,"",IF(AD13=0,"",(AD13/P13)))</f>
        <v>0.02247191011236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14</v>
      </c>
      <c r="AN13" s="99">
        <f>IF(P13=0,"",IF(AM13=0,"",(AM13/P13)))</f>
        <v>0.15730337078652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12</v>
      </c>
      <c r="AW13" s="105">
        <f>IF(P13=0,"",IF(AV13=0,"",(AV13/P13)))</f>
        <v>0.13483146067416</v>
      </c>
      <c r="AX13" s="104">
        <v>1</v>
      </c>
      <c r="AY13" s="106">
        <f>IFERROR(AX13/AV13,"-")</f>
        <v>0.083333333333333</v>
      </c>
      <c r="AZ13" s="107">
        <v>3000</v>
      </c>
      <c r="BA13" s="108">
        <f>IFERROR(AZ13/AV13,"-")</f>
        <v>250</v>
      </c>
      <c r="BB13" s="109">
        <v>1</v>
      </c>
      <c r="BC13" s="109"/>
      <c r="BD13" s="109"/>
      <c r="BE13" s="110">
        <v>23</v>
      </c>
      <c r="BF13" s="111">
        <f>IF(P13=0,"",IF(BE13=0,"",(BE13/P13)))</f>
        <v>0.25842696629213</v>
      </c>
      <c r="BG13" s="110">
        <v>2</v>
      </c>
      <c r="BH13" s="112">
        <f>IFERROR(BG13/BE13,"-")</f>
        <v>0.08695652173913</v>
      </c>
      <c r="BI13" s="113">
        <v>114000</v>
      </c>
      <c r="BJ13" s="114">
        <f>IFERROR(BI13/BE13,"-")</f>
        <v>4956.5217391304</v>
      </c>
      <c r="BK13" s="115"/>
      <c r="BL13" s="115"/>
      <c r="BM13" s="115">
        <v>2</v>
      </c>
      <c r="BN13" s="117">
        <v>17</v>
      </c>
      <c r="BO13" s="118">
        <f>IF(P13=0,"",IF(BN13=0,"",(BN13/P13)))</f>
        <v>0.19101123595506</v>
      </c>
      <c r="BP13" s="119">
        <v>1</v>
      </c>
      <c r="BQ13" s="120">
        <f>IFERROR(BP13/BN13,"-")</f>
        <v>0.058823529411765</v>
      </c>
      <c r="BR13" s="121">
        <v>385000</v>
      </c>
      <c r="BS13" s="122">
        <f>IFERROR(BR13/BN13,"-")</f>
        <v>22647.058823529</v>
      </c>
      <c r="BT13" s="123"/>
      <c r="BU13" s="123"/>
      <c r="BV13" s="123">
        <v>1</v>
      </c>
      <c r="BW13" s="124">
        <v>16</v>
      </c>
      <c r="BX13" s="125">
        <f>IF(P13=0,"",IF(BW13=0,"",(BW13/P13)))</f>
        <v>0.17977528089888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5</v>
      </c>
      <c r="CG13" s="132">
        <f>IF(P13=0,"",IF(CF13=0,"",(CF13/P13)))</f>
        <v>0.056179775280899</v>
      </c>
      <c r="CH13" s="133">
        <v>1</v>
      </c>
      <c r="CI13" s="134">
        <f>IFERROR(CH13/CF13,"-")</f>
        <v>0.2</v>
      </c>
      <c r="CJ13" s="135">
        <v>522000</v>
      </c>
      <c r="CK13" s="136">
        <f>IFERROR(CJ13/CF13,"-")</f>
        <v>104400</v>
      </c>
      <c r="CL13" s="137"/>
      <c r="CM13" s="137"/>
      <c r="CN13" s="137">
        <v>1</v>
      </c>
      <c r="CO13" s="138">
        <v>4</v>
      </c>
      <c r="CP13" s="139">
        <v>1021000</v>
      </c>
      <c r="CQ13" s="139">
        <v>522000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6.8974358974359</v>
      </c>
      <c r="B14" s="347" t="s">
        <v>293</v>
      </c>
      <c r="C14" s="347" t="s">
        <v>294</v>
      </c>
      <c r="D14" s="347" t="s">
        <v>272</v>
      </c>
      <c r="E14" s="347" t="s">
        <v>295</v>
      </c>
      <c r="F14" s="347" t="s">
        <v>273</v>
      </c>
      <c r="G14" s="88" t="s">
        <v>296</v>
      </c>
      <c r="H14" s="88" t="s">
        <v>297</v>
      </c>
      <c r="I14" s="88" t="s">
        <v>225</v>
      </c>
      <c r="J14" s="330">
        <v>78000</v>
      </c>
      <c r="K14" s="79">
        <v>0</v>
      </c>
      <c r="L14" s="79">
        <v>0</v>
      </c>
      <c r="M14" s="79">
        <v>5</v>
      </c>
      <c r="N14" s="89">
        <v>1</v>
      </c>
      <c r="O14" s="90">
        <v>0</v>
      </c>
      <c r="P14" s="91">
        <f>N14+O14</f>
        <v>1</v>
      </c>
      <c r="Q14" s="80">
        <f>IFERROR(P14/M14,"-")</f>
        <v>0.2</v>
      </c>
      <c r="R14" s="79">
        <v>0</v>
      </c>
      <c r="S14" s="79">
        <v>0</v>
      </c>
      <c r="T14" s="80">
        <f>IFERROR(R14/(P14),"-")</f>
        <v>0</v>
      </c>
      <c r="U14" s="336">
        <f>IFERROR(J14/SUM(N14:O15),"-")</f>
        <v>1772.7272727273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460000</v>
      </c>
      <c r="AB14" s="83">
        <f>SUM(X14:X15)/SUM(J14:J15)</f>
        <v>6.8974358974359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298</v>
      </c>
      <c r="C15" s="347"/>
      <c r="D15" s="347"/>
      <c r="E15" s="347"/>
      <c r="F15" s="347" t="s">
        <v>81</v>
      </c>
      <c r="G15" s="88"/>
      <c r="H15" s="88"/>
      <c r="I15" s="88"/>
      <c r="J15" s="330"/>
      <c r="K15" s="79">
        <v>0</v>
      </c>
      <c r="L15" s="79">
        <v>0</v>
      </c>
      <c r="M15" s="79">
        <v>102</v>
      </c>
      <c r="N15" s="89">
        <v>40</v>
      </c>
      <c r="O15" s="90">
        <v>3</v>
      </c>
      <c r="P15" s="91">
        <f>N15+O15</f>
        <v>43</v>
      </c>
      <c r="Q15" s="80">
        <f>IFERROR(P15/M15,"-")</f>
        <v>0.42156862745098</v>
      </c>
      <c r="R15" s="79">
        <v>2</v>
      </c>
      <c r="S15" s="79">
        <v>8</v>
      </c>
      <c r="T15" s="80">
        <f>IFERROR(R15/(P15),"-")</f>
        <v>0.046511627906977</v>
      </c>
      <c r="U15" s="336"/>
      <c r="V15" s="82">
        <v>3</v>
      </c>
      <c r="W15" s="80">
        <f>IF(P15=0,"-",V15/P15)</f>
        <v>0.069767441860465</v>
      </c>
      <c r="X15" s="335">
        <v>538000</v>
      </c>
      <c r="Y15" s="336">
        <f>IFERROR(X15/P15,"-")</f>
        <v>12511.627906977</v>
      </c>
      <c r="Z15" s="336">
        <f>IFERROR(X15/V15,"-")</f>
        <v>179333.33333333</v>
      </c>
      <c r="AA15" s="330"/>
      <c r="AB15" s="83"/>
      <c r="AC15" s="77"/>
      <c r="AD15" s="92">
        <v>1</v>
      </c>
      <c r="AE15" s="93">
        <f>IF(P15=0,"",IF(AD15=0,"",(AD15/P15)))</f>
        <v>0.023255813953488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6</v>
      </c>
      <c r="AN15" s="99">
        <f>IF(P15=0,"",IF(AM15=0,"",(AM15/P15)))</f>
        <v>0.13953488372093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3</v>
      </c>
      <c r="AW15" s="105">
        <f>IF(P15=0,"",IF(AV15=0,"",(AV15/P15)))</f>
        <v>0.069767441860465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18</v>
      </c>
      <c r="BF15" s="111">
        <f>IF(P15=0,"",IF(BE15=0,"",(BE15/P15)))</f>
        <v>0.41860465116279</v>
      </c>
      <c r="BG15" s="110">
        <v>1</v>
      </c>
      <c r="BH15" s="112">
        <f>IFERROR(BG15/BE15,"-")</f>
        <v>0.055555555555556</v>
      </c>
      <c r="BI15" s="113">
        <v>8000</v>
      </c>
      <c r="BJ15" s="114">
        <f>IFERROR(BI15/BE15,"-")</f>
        <v>444.44444444444</v>
      </c>
      <c r="BK15" s="115"/>
      <c r="BL15" s="115">
        <v>1</v>
      </c>
      <c r="BM15" s="115"/>
      <c r="BN15" s="117">
        <v>7</v>
      </c>
      <c r="BO15" s="118">
        <f>IF(P15=0,"",IF(BN15=0,"",(BN15/P15)))</f>
        <v>0.16279069767442</v>
      </c>
      <c r="BP15" s="119">
        <v>1</v>
      </c>
      <c r="BQ15" s="120">
        <f>IFERROR(BP15/BN15,"-")</f>
        <v>0.14285714285714</v>
      </c>
      <c r="BR15" s="121">
        <v>368000</v>
      </c>
      <c r="BS15" s="122">
        <f>IFERROR(BR15/BN15,"-")</f>
        <v>52571.428571429</v>
      </c>
      <c r="BT15" s="123"/>
      <c r="BU15" s="123"/>
      <c r="BV15" s="123">
        <v>1</v>
      </c>
      <c r="BW15" s="124">
        <v>7</v>
      </c>
      <c r="BX15" s="125">
        <f>IF(P15=0,"",IF(BW15=0,"",(BW15/P15)))</f>
        <v>0.16279069767442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0.023255813953488</v>
      </c>
      <c r="CH15" s="133">
        <v>1</v>
      </c>
      <c r="CI15" s="134">
        <f>IFERROR(CH15/CF15,"-")</f>
        <v>1</v>
      </c>
      <c r="CJ15" s="135">
        <v>162000</v>
      </c>
      <c r="CK15" s="136">
        <f>IFERROR(CJ15/CF15,"-")</f>
        <v>162000</v>
      </c>
      <c r="CL15" s="137"/>
      <c r="CM15" s="137"/>
      <c r="CN15" s="137">
        <v>1</v>
      </c>
      <c r="CO15" s="138">
        <v>3</v>
      </c>
      <c r="CP15" s="139">
        <v>538000</v>
      </c>
      <c r="CQ15" s="139">
        <v>368000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2.5729166666667</v>
      </c>
      <c r="B16" s="347" t="s">
        <v>299</v>
      </c>
      <c r="C16" s="347" t="s">
        <v>300</v>
      </c>
      <c r="D16" s="347" t="s">
        <v>279</v>
      </c>
      <c r="E16" s="347" t="s">
        <v>301</v>
      </c>
      <c r="F16" s="347" t="s">
        <v>273</v>
      </c>
      <c r="G16" s="88" t="s">
        <v>302</v>
      </c>
      <c r="H16" s="88" t="s">
        <v>303</v>
      </c>
      <c r="I16" s="88" t="s">
        <v>304</v>
      </c>
      <c r="J16" s="330">
        <v>96000</v>
      </c>
      <c r="K16" s="79">
        <v>0</v>
      </c>
      <c r="L16" s="79">
        <v>0</v>
      </c>
      <c r="M16" s="79">
        <v>433</v>
      </c>
      <c r="N16" s="89">
        <v>63</v>
      </c>
      <c r="O16" s="90">
        <v>0</v>
      </c>
      <c r="P16" s="91">
        <f>N16+O16</f>
        <v>63</v>
      </c>
      <c r="Q16" s="80">
        <f>IFERROR(P16/M16,"-")</f>
        <v>0.14549653579677</v>
      </c>
      <c r="R16" s="79">
        <v>1</v>
      </c>
      <c r="S16" s="79">
        <v>21</v>
      </c>
      <c r="T16" s="80">
        <f>IFERROR(R16/(P16),"-")</f>
        <v>0.015873015873016</v>
      </c>
      <c r="U16" s="336">
        <f>IFERROR(J16/SUM(N16:O17),"-")</f>
        <v>480</v>
      </c>
      <c r="V16" s="82">
        <v>4</v>
      </c>
      <c r="W16" s="80">
        <f>IF(P16=0,"-",V16/P16)</f>
        <v>0.063492063492063</v>
      </c>
      <c r="X16" s="335">
        <v>26000</v>
      </c>
      <c r="Y16" s="336">
        <f>IFERROR(X16/P16,"-")</f>
        <v>412.69841269841</v>
      </c>
      <c r="Z16" s="336">
        <f>IFERROR(X16/V16,"-")</f>
        <v>6500</v>
      </c>
      <c r="AA16" s="330">
        <f>SUM(X16:X17)-SUM(J16:J17)</f>
        <v>151000</v>
      </c>
      <c r="AB16" s="83">
        <f>SUM(X16:X17)/SUM(J16:J17)</f>
        <v>2.5729166666667</v>
      </c>
      <c r="AC16" s="77"/>
      <c r="AD16" s="92">
        <v>16</v>
      </c>
      <c r="AE16" s="93">
        <f>IF(P16=0,"",IF(AD16=0,"",(AD16/P16)))</f>
        <v>0.25396825396825</v>
      </c>
      <c r="AF16" s="92">
        <v>1</v>
      </c>
      <c r="AG16" s="94">
        <f>IFERROR(AF16/AD16,"-")</f>
        <v>0.0625</v>
      </c>
      <c r="AH16" s="95">
        <v>8000</v>
      </c>
      <c r="AI16" s="96">
        <f>IFERROR(AH16/AD16,"-")</f>
        <v>500</v>
      </c>
      <c r="AJ16" s="97"/>
      <c r="AK16" s="97">
        <v>1</v>
      </c>
      <c r="AL16" s="97"/>
      <c r="AM16" s="98">
        <v>13</v>
      </c>
      <c r="AN16" s="99">
        <f>IF(P16=0,"",IF(AM16=0,"",(AM16/P16)))</f>
        <v>0.20634920634921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13</v>
      </c>
      <c r="AW16" s="105">
        <f>IF(P16=0,"",IF(AV16=0,"",(AV16/P16)))</f>
        <v>0.20634920634921</v>
      </c>
      <c r="AX16" s="104">
        <v>2</v>
      </c>
      <c r="AY16" s="106">
        <f>IFERROR(AX16/AV16,"-")</f>
        <v>0.15384615384615</v>
      </c>
      <c r="AZ16" s="107">
        <v>9000</v>
      </c>
      <c r="BA16" s="108">
        <f>IFERROR(AZ16/AV16,"-")</f>
        <v>692.30769230769</v>
      </c>
      <c r="BB16" s="109">
        <v>2</v>
      </c>
      <c r="BC16" s="109"/>
      <c r="BD16" s="109"/>
      <c r="BE16" s="110">
        <v>6</v>
      </c>
      <c r="BF16" s="111">
        <f>IF(P16=0,"",IF(BE16=0,"",(BE16/P16)))</f>
        <v>0.095238095238095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10</v>
      </c>
      <c r="BO16" s="118">
        <f>IF(P16=0,"",IF(BN16=0,"",(BN16/P16)))</f>
        <v>0.15873015873016</v>
      </c>
      <c r="BP16" s="119">
        <v>1</v>
      </c>
      <c r="BQ16" s="120">
        <f>IFERROR(BP16/BN16,"-")</f>
        <v>0.1</v>
      </c>
      <c r="BR16" s="121">
        <v>9000</v>
      </c>
      <c r="BS16" s="122">
        <f>IFERROR(BR16/BN16,"-")</f>
        <v>900</v>
      </c>
      <c r="BT16" s="123"/>
      <c r="BU16" s="123"/>
      <c r="BV16" s="123">
        <v>1</v>
      </c>
      <c r="BW16" s="124">
        <v>3</v>
      </c>
      <c r="BX16" s="125">
        <f>IF(P16=0,"",IF(BW16=0,"",(BW16/P16)))</f>
        <v>0.047619047619048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0.031746031746032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4</v>
      </c>
      <c r="CP16" s="139">
        <v>26000</v>
      </c>
      <c r="CQ16" s="139">
        <v>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305</v>
      </c>
      <c r="C17" s="347"/>
      <c r="D17" s="347"/>
      <c r="E17" s="347"/>
      <c r="F17" s="347" t="s">
        <v>81</v>
      </c>
      <c r="G17" s="88"/>
      <c r="H17" s="88"/>
      <c r="I17" s="88"/>
      <c r="J17" s="330"/>
      <c r="K17" s="79">
        <v>0</v>
      </c>
      <c r="L17" s="79">
        <v>0</v>
      </c>
      <c r="M17" s="79">
        <v>256</v>
      </c>
      <c r="N17" s="89">
        <v>136</v>
      </c>
      <c r="O17" s="90">
        <v>1</v>
      </c>
      <c r="P17" s="91">
        <f>N17+O17</f>
        <v>137</v>
      </c>
      <c r="Q17" s="80">
        <f>IFERROR(P17/M17,"-")</f>
        <v>0.53515625</v>
      </c>
      <c r="R17" s="79">
        <v>2</v>
      </c>
      <c r="S17" s="79">
        <v>28</v>
      </c>
      <c r="T17" s="80">
        <f>IFERROR(R17/(P17),"-")</f>
        <v>0.014598540145985</v>
      </c>
      <c r="U17" s="336"/>
      <c r="V17" s="82">
        <v>6</v>
      </c>
      <c r="W17" s="80">
        <f>IF(P17=0,"-",V17/P17)</f>
        <v>0.043795620437956</v>
      </c>
      <c r="X17" s="335">
        <v>221000</v>
      </c>
      <c r="Y17" s="336">
        <f>IFERROR(X17/P17,"-")</f>
        <v>1613.1386861314</v>
      </c>
      <c r="Z17" s="336">
        <f>IFERROR(X17/V17,"-")</f>
        <v>36833.333333333</v>
      </c>
      <c r="AA17" s="330"/>
      <c r="AB17" s="83"/>
      <c r="AC17" s="77"/>
      <c r="AD17" s="92">
        <v>3</v>
      </c>
      <c r="AE17" s="93">
        <f>IF(P17=0,"",IF(AD17=0,"",(AD17/P17)))</f>
        <v>0.021897810218978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38</v>
      </c>
      <c r="AN17" s="99">
        <f>IF(P17=0,"",IF(AM17=0,"",(AM17/P17)))</f>
        <v>0.27737226277372</v>
      </c>
      <c r="AO17" s="98">
        <v>1</v>
      </c>
      <c r="AP17" s="100">
        <f>IFERROR(AO17/AM17,"-")</f>
        <v>0.026315789473684</v>
      </c>
      <c r="AQ17" s="101">
        <v>3000</v>
      </c>
      <c r="AR17" s="102">
        <f>IFERROR(AQ17/AM17,"-")</f>
        <v>78.947368421053</v>
      </c>
      <c r="AS17" s="103">
        <v>1</v>
      </c>
      <c r="AT17" s="103"/>
      <c r="AU17" s="103"/>
      <c r="AV17" s="104">
        <v>18</v>
      </c>
      <c r="AW17" s="105">
        <f>IF(P17=0,"",IF(AV17=0,"",(AV17/P17)))</f>
        <v>0.13138686131387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34</v>
      </c>
      <c r="BF17" s="111">
        <f>IF(P17=0,"",IF(BE17=0,"",(BE17/P17)))</f>
        <v>0.24817518248175</v>
      </c>
      <c r="BG17" s="110">
        <v>2</v>
      </c>
      <c r="BH17" s="112">
        <f>IFERROR(BG17/BE17,"-")</f>
        <v>0.058823529411765</v>
      </c>
      <c r="BI17" s="113">
        <v>131000</v>
      </c>
      <c r="BJ17" s="114">
        <f>IFERROR(BI17/BE17,"-")</f>
        <v>3852.9411764706</v>
      </c>
      <c r="BK17" s="115"/>
      <c r="BL17" s="115"/>
      <c r="BM17" s="115">
        <v>2</v>
      </c>
      <c r="BN17" s="117">
        <v>28</v>
      </c>
      <c r="BO17" s="118">
        <f>IF(P17=0,"",IF(BN17=0,"",(BN17/P17)))</f>
        <v>0.2043795620438</v>
      </c>
      <c r="BP17" s="119">
        <v>3</v>
      </c>
      <c r="BQ17" s="120">
        <f>IFERROR(BP17/BN17,"-")</f>
        <v>0.10714285714286</v>
      </c>
      <c r="BR17" s="121">
        <v>87000</v>
      </c>
      <c r="BS17" s="122">
        <f>IFERROR(BR17/BN17,"-")</f>
        <v>3107.1428571429</v>
      </c>
      <c r="BT17" s="123"/>
      <c r="BU17" s="123">
        <v>1</v>
      </c>
      <c r="BV17" s="123">
        <v>2</v>
      </c>
      <c r="BW17" s="124">
        <v>16</v>
      </c>
      <c r="BX17" s="125">
        <f>IF(P17=0,"",IF(BW17=0,"",(BW17/P17)))</f>
        <v>0.11678832116788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6</v>
      </c>
      <c r="CP17" s="139">
        <v>221000</v>
      </c>
      <c r="CQ17" s="139">
        <v>118000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2.8873873873874</v>
      </c>
      <c r="B18" s="347" t="s">
        <v>306</v>
      </c>
      <c r="C18" s="347" t="s">
        <v>307</v>
      </c>
      <c r="D18" s="347" t="s">
        <v>272</v>
      </c>
      <c r="E18" s="347"/>
      <c r="F18" s="347" t="s">
        <v>273</v>
      </c>
      <c r="G18" s="88" t="s">
        <v>308</v>
      </c>
      <c r="H18" s="88" t="s">
        <v>309</v>
      </c>
      <c r="I18" s="88" t="s">
        <v>304</v>
      </c>
      <c r="J18" s="330">
        <v>222000</v>
      </c>
      <c r="K18" s="79">
        <v>0</v>
      </c>
      <c r="L18" s="79">
        <v>0</v>
      </c>
      <c r="M18" s="79">
        <v>126</v>
      </c>
      <c r="N18" s="89">
        <v>18</v>
      </c>
      <c r="O18" s="90">
        <v>0</v>
      </c>
      <c r="P18" s="91">
        <f>N18+O18</f>
        <v>18</v>
      </c>
      <c r="Q18" s="80">
        <f>IFERROR(P18/M18,"-")</f>
        <v>0.14285714285714</v>
      </c>
      <c r="R18" s="79">
        <v>0</v>
      </c>
      <c r="S18" s="79">
        <v>4</v>
      </c>
      <c r="T18" s="80">
        <f>IFERROR(R18/(P18),"-")</f>
        <v>0</v>
      </c>
      <c r="U18" s="336">
        <f>IFERROR(J18/SUM(N18:O19),"-")</f>
        <v>2551.724137931</v>
      </c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>
        <f>SUM(X18:X19)-SUM(J18:J19)</f>
        <v>419000</v>
      </c>
      <c r="AB18" s="83">
        <f>SUM(X18:X19)/SUM(J18:J19)</f>
        <v>2.8873873873874</v>
      </c>
      <c r="AC18" s="77"/>
      <c r="AD18" s="92">
        <v>4</v>
      </c>
      <c r="AE18" s="93">
        <f>IF(P18=0,"",IF(AD18=0,"",(AD18/P18)))</f>
        <v>0.22222222222222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6</v>
      </c>
      <c r="AN18" s="99">
        <f>IF(P18=0,"",IF(AM18=0,"",(AM18/P18)))</f>
        <v>0.33333333333333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6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0.055555555555556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0.055555555555556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310</v>
      </c>
      <c r="C19" s="347"/>
      <c r="D19" s="347"/>
      <c r="E19" s="347"/>
      <c r="F19" s="347" t="s">
        <v>81</v>
      </c>
      <c r="G19" s="88"/>
      <c r="H19" s="88"/>
      <c r="I19" s="88"/>
      <c r="J19" s="330"/>
      <c r="K19" s="79">
        <v>0</v>
      </c>
      <c r="L19" s="79">
        <v>0</v>
      </c>
      <c r="M19" s="79">
        <v>137</v>
      </c>
      <c r="N19" s="89">
        <v>67</v>
      </c>
      <c r="O19" s="90">
        <v>2</v>
      </c>
      <c r="P19" s="91">
        <f>N19+O19</f>
        <v>69</v>
      </c>
      <c r="Q19" s="80">
        <f>IFERROR(P19/M19,"-")</f>
        <v>0.5036496350365</v>
      </c>
      <c r="R19" s="79">
        <v>5</v>
      </c>
      <c r="S19" s="79">
        <v>13</v>
      </c>
      <c r="T19" s="80">
        <f>IFERROR(R19/(P19),"-")</f>
        <v>0.072463768115942</v>
      </c>
      <c r="U19" s="336"/>
      <c r="V19" s="82">
        <v>6</v>
      </c>
      <c r="W19" s="80">
        <f>IF(P19=0,"-",V19/P19)</f>
        <v>0.08695652173913</v>
      </c>
      <c r="X19" s="335">
        <v>641000</v>
      </c>
      <c r="Y19" s="336">
        <f>IFERROR(X19/P19,"-")</f>
        <v>9289.8550724638</v>
      </c>
      <c r="Z19" s="336">
        <f>IFERROR(X19/V19,"-")</f>
        <v>106833.33333333</v>
      </c>
      <c r="AA19" s="330"/>
      <c r="AB19" s="83"/>
      <c r="AC19" s="77"/>
      <c r="AD19" s="92">
        <v>3</v>
      </c>
      <c r="AE19" s="93">
        <f>IF(P19=0,"",IF(AD19=0,"",(AD19/P19)))</f>
        <v>0.043478260869565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15</v>
      </c>
      <c r="AN19" s="99">
        <f>IF(P19=0,"",IF(AM19=0,"",(AM19/P19)))</f>
        <v>0.21739130434783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10</v>
      </c>
      <c r="AW19" s="105">
        <f>IF(P19=0,"",IF(AV19=0,"",(AV19/P19)))</f>
        <v>0.14492753623188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11</v>
      </c>
      <c r="BF19" s="111">
        <f>IF(P19=0,"",IF(BE19=0,"",(BE19/P19)))</f>
        <v>0.15942028985507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21</v>
      </c>
      <c r="BO19" s="118">
        <f>IF(P19=0,"",IF(BN19=0,"",(BN19/P19)))</f>
        <v>0.30434782608696</v>
      </c>
      <c r="BP19" s="119">
        <v>2</v>
      </c>
      <c r="BQ19" s="120">
        <f>IFERROR(BP19/BN19,"-")</f>
        <v>0.095238095238095</v>
      </c>
      <c r="BR19" s="121">
        <v>73000</v>
      </c>
      <c r="BS19" s="122">
        <f>IFERROR(BR19/BN19,"-")</f>
        <v>3476.1904761905</v>
      </c>
      <c r="BT19" s="123"/>
      <c r="BU19" s="123"/>
      <c r="BV19" s="123">
        <v>2</v>
      </c>
      <c r="BW19" s="124">
        <v>9</v>
      </c>
      <c r="BX19" s="125">
        <f>IF(P19=0,"",IF(BW19=0,"",(BW19/P19)))</f>
        <v>0.1304347826087</v>
      </c>
      <c r="BY19" s="126">
        <v>4</v>
      </c>
      <c r="BZ19" s="127">
        <f>IFERROR(BY19/BW19,"-")</f>
        <v>0.44444444444444</v>
      </c>
      <c r="CA19" s="128">
        <v>568000</v>
      </c>
      <c r="CB19" s="129">
        <f>IFERROR(CA19/BW19,"-")</f>
        <v>63111.111111111</v>
      </c>
      <c r="CC19" s="130"/>
      <c r="CD19" s="130"/>
      <c r="CE19" s="130">
        <v>4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6</v>
      </c>
      <c r="CP19" s="139">
        <v>641000</v>
      </c>
      <c r="CQ19" s="139">
        <v>413000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3.469696969697</v>
      </c>
      <c r="B20" s="347" t="s">
        <v>311</v>
      </c>
      <c r="C20" s="347" t="s">
        <v>278</v>
      </c>
      <c r="D20" s="347" t="s">
        <v>272</v>
      </c>
      <c r="E20" s="347" t="s">
        <v>312</v>
      </c>
      <c r="F20" s="347" t="s">
        <v>273</v>
      </c>
      <c r="G20" s="88" t="s">
        <v>313</v>
      </c>
      <c r="H20" s="88" t="s">
        <v>282</v>
      </c>
      <c r="I20" s="88" t="s">
        <v>304</v>
      </c>
      <c r="J20" s="330">
        <v>264000</v>
      </c>
      <c r="K20" s="79">
        <v>0</v>
      </c>
      <c r="L20" s="79">
        <v>0</v>
      </c>
      <c r="M20" s="79">
        <v>120</v>
      </c>
      <c r="N20" s="89">
        <v>11</v>
      </c>
      <c r="O20" s="90">
        <v>0</v>
      </c>
      <c r="P20" s="91">
        <f>N20+O20</f>
        <v>11</v>
      </c>
      <c r="Q20" s="80">
        <f>IFERROR(P20/M20,"-")</f>
        <v>0.091666666666667</v>
      </c>
      <c r="R20" s="79">
        <v>1</v>
      </c>
      <c r="S20" s="79">
        <v>2</v>
      </c>
      <c r="T20" s="80">
        <f>IFERROR(R20/(P20),"-")</f>
        <v>0.090909090909091</v>
      </c>
      <c r="U20" s="336">
        <f>IFERROR(J20/SUM(N20:O22),"-")</f>
        <v>1269.2307692308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SUM(X20:X22)-SUM(J20:J22)</f>
        <v>652000</v>
      </c>
      <c r="AB20" s="83">
        <f>SUM(X20:X22)/SUM(J20:J22)</f>
        <v>3.469696969697</v>
      </c>
      <c r="AC20" s="77"/>
      <c r="AD20" s="92">
        <v>3</v>
      </c>
      <c r="AE20" s="93">
        <f>IF(P20=0,"",IF(AD20=0,"",(AD20/P20)))</f>
        <v>0.27272727272727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</v>
      </c>
      <c r="AN20" s="99">
        <f>IF(P20=0,"",IF(AM20=0,"",(AM20/P20)))</f>
        <v>0.090909090909091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0.090909090909091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3</v>
      </c>
      <c r="BF20" s="111">
        <f>IF(P20=0,"",IF(BE20=0,"",(BE20/P20)))</f>
        <v>0.27272727272727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0.27272727272727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314</v>
      </c>
      <c r="C21" s="347" t="s">
        <v>278</v>
      </c>
      <c r="D21" s="347" t="s">
        <v>279</v>
      </c>
      <c r="E21" s="347" t="s">
        <v>315</v>
      </c>
      <c r="F21" s="347" t="s">
        <v>273</v>
      </c>
      <c r="G21" s="88" t="s">
        <v>316</v>
      </c>
      <c r="H21" s="88" t="s">
        <v>275</v>
      </c>
      <c r="I21" s="88" t="s">
        <v>304</v>
      </c>
      <c r="J21" s="330"/>
      <c r="K21" s="79">
        <v>0</v>
      </c>
      <c r="L21" s="79">
        <v>0</v>
      </c>
      <c r="M21" s="79">
        <v>193</v>
      </c>
      <c r="N21" s="89">
        <v>54</v>
      </c>
      <c r="O21" s="90">
        <v>0</v>
      </c>
      <c r="P21" s="91">
        <f>N21+O21</f>
        <v>54</v>
      </c>
      <c r="Q21" s="80">
        <f>IFERROR(P21/M21,"-")</f>
        <v>0.27979274611399</v>
      </c>
      <c r="R21" s="79">
        <v>2</v>
      </c>
      <c r="S21" s="79">
        <v>14</v>
      </c>
      <c r="T21" s="80">
        <f>IFERROR(R21/(P21),"-")</f>
        <v>0.037037037037037</v>
      </c>
      <c r="U21" s="336"/>
      <c r="V21" s="82">
        <v>4</v>
      </c>
      <c r="W21" s="80">
        <f>IF(P21=0,"-",V21/P21)</f>
        <v>0.074074074074074</v>
      </c>
      <c r="X21" s="335">
        <v>14000</v>
      </c>
      <c r="Y21" s="336">
        <f>IFERROR(X21/P21,"-")</f>
        <v>259.25925925926</v>
      </c>
      <c r="Z21" s="336">
        <f>IFERROR(X21/V21,"-")</f>
        <v>3500</v>
      </c>
      <c r="AA21" s="330"/>
      <c r="AB21" s="83"/>
      <c r="AC21" s="77"/>
      <c r="AD21" s="92">
        <v>13</v>
      </c>
      <c r="AE21" s="93">
        <f>IF(P21=0,"",IF(AD21=0,"",(AD21/P21)))</f>
        <v>0.24074074074074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13</v>
      </c>
      <c r="AN21" s="99">
        <f>IF(P21=0,"",IF(AM21=0,"",(AM21/P21)))</f>
        <v>0.24074074074074</v>
      </c>
      <c r="AO21" s="98">
        <v>1</v>
      </c>
      <c r="AP21" s="100">
        <f>IFERROR(AO21/AM21,"-")</f>
        <v>0.076923076923077</v>
      </c>
      <c r="AQ21" s="101">
        <v>6000</v>
      </c>
      <c r="AR21" s="102">
        <f>IFERROR(AQ21/AM21,"-")</f>
        <v>461.53846153846</v>
      </c>
      <c r="AS21" s="103"/>
      <c r="AT21" s="103">
        <v>1</v>
      </c>
      <c r="AU21" s="103"/>
      <c r="AV21" s="104">
        <v>10</v>
      </c>
      <c r="AW21" s="105">
        <f>IF(P21=0,"",IF(AV21=0,"",(AV21/P21)))</f>
        <v>0.18518518518519</v>
      </c>
      <c r="AX21" s="104">
        <v>1</v>
      </c>
      <c r="AY21" s="106">
        <f>IFERROR(AX21/AV21,"-")</f>
        <v>0.1</v>
      </c>
      <c r="AZ21" s="107">
        <v>3000</v>
      </c>
      <c r="BA21" s="108">
        <f>IFERROR(AZ21/AV21,"-")</f>
        <v>300</v>
      </c>
      <c r="BB21" s="109">
        <v>1</v>
      </c>
      <c r="BC21" s="109"/>
      <c r="BD21" s="109"/>
      <c r="BE21" s="110">
        <v>9</v>
      </c>
      <c r="BF21" s="111">
        <f>IF(P21=0,"",IF(BE21=0,"",(BE21/P21)))</f>
        <v>0.16666666666667</v>
      </c>
      <c r="BG21" s="110">
        <v>1</v>
      </c>
      <c r="BH21" s="112">
        <f>IFERROR(BG21/BE21,"-")</f>
        <v>0.11111111111111</v>
      </c>
      <c r="BI21" s="113">
        <v>2000</v>
      </c>
      <c r="BJ21" s="114">
        <f>IFERROR(BI21/BE21,"-")</f>
        <v>222.22222222222</v>
      </c>
      <c r="BK21" s="115">
        <v>1</v>
      </c>
      <c r="BL21" s="115"/>
      <c r="BM21" s="115"/>
      <c r="BN21" s="117">
        <v>7</v>
      </c>
      <c r="BO21" s="118">
        <f>IF(P21=0,"",IF(BN21=0,"",(BN21/P21)))</f>
        <v>0.12962962962963</v>
      </c>
      <c r="BP21" s="119">
        <v>1</v>
      </c>
      <c r="BQ21" s="120">
        <f>IFERROR(BP21/BN21,"-")</f>
        <v>0.14285714285714</v>
      </c>
      <c r="BR21" s="121">
        <v>3000</v>
      </c>
      <c r="BS21" s="122">
        <f>IFERROR(BR21/BN21,"-")</f>
        <v>428.57142857143</v>
      </c>
      <c r="BT21" s="123">
        <v>1</v>
      </c>
      <c r="BU21" s="123"/>
      <c r="BV21" s="123"/>
      <c r="BW21" s="124">
        <v>2</v>
      </c>
      <c r="BX21" s="125">
        <f>IF(P21=0,"",IF(BW21=0,"",(BW21/P21)))</f>
        <v>0.037037037037037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4</v>
      </c>
      <c r="CP21" s="139">
        <v>14000</v>
      </c>
      <c r="CQ21" s="139">
        <v>6000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317</v>
      </c>
      <c r="C22" s="347"/>
      <c r="D22" s="347"/>
      <c r="E22" s="347"/>
      <c r="F22" s="347" t="s">
        <v>81</v>
      </c>
      <c r="G22" s="88" t="s">
        <v>318</v>
      </c>
      <c r="H22" s="88"/>
      <c r="I22" s="88"/>
      <c r="J22" s="330"/>
      <c r="K22" s="79">
        <v>0</v>
      </c>
      <c r="L22" s="79">
        <v>0</v>
      </c>
      <c r="M22" s="79">
        <v>287</v>
      </c>
      <c r="N22" s="89">
        <v>136</v>
      </c>
      <c r="O22" s="90">
        <v>7</v>
      </c>
      <c r="P22" s="91">
        <f>N22+O22</f>
        <v>143</v>
      </c>
      <c r="Q22" s="80">
        <f>IFERROR(P22/M22,"-")</f>
        <v>0.49825783972125</v>
      </c>
      <c r="R22" s="79">
        <v>3</v>
      </c>
      <c r="S22" s="79">
        <v>30</v>
      </c>
      <c r="T22" s="80">
        <f>IFERROR(R22/(P22),"-")</f>
        <v>0.020979020979021</v>
      </c>
      <c r="U22" s="336"/>
      <c r="V22" s="82">
        <v>4</v>
      </c>
      <c r="W22" s="80">
        <f>IF(P22=0,"-",V22/P22)</f>
        <v>0.027972027972028</v>
      </c>
      <c r="X22" s="335">
        <v>902000</v>
      </c>
      <c r="Y22" s="336">
        <f>IFERROR(X22/P22,"-")</f>
        <v>6307.6923076923</v>
      </c>
      <c r="Z22" s="336">
        <f>IFERROR(X22/V22,"-")</f>
        <v>225500</v>
      </c>
      <c r="AA22" s="330"/>
      <c r="AB22" s="83"/>
      <c r="AC22" s="77"/>
      <c r="AD22" s="92">
        <v>7</v>
      </c>
      <c r="AE22" s="93">
        <f>IF(P22=0,"",IF(AD22=0,"",(AD22/P22)))</f>
        <v>0.048951048951049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24</v>
      </c>
      <c r="AN22" s="99">
        <f>IF(P22=0,"",IF(AM22=0,"",(AM22/P22)))</f>
        <v>0.16783216783217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23</v>
      </c>
      <c r="AW22" s="105">
        <f>IF(P22=0,"",IF(AV22=0,"",(AV22/P22)))</f>
        <v>0.16083916083916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38</v>
      </c>
      <c r="BF22" s="111">
        <f>IF(P22=0,"",IF(BE22=0,"",(BE22/P22)))</f>
        <v>0.26573426573427</v>
      </c>
      <c r="BG22" s="110">
        <v>2</v>
      </c>
      <c r="BH22" s="112">
        <f>IFERROR(BG22/BE22,"-")</f>
        <v>0.052631578947368</v>
      </c>
      <c r="BI22" s="113">
        <v>24000</v>
      </c>
      <c r="BJ22" s="114">
        <f>IFERROR(BI22/BE22,"-")</f>
        <v>631.57894736842</v>
      </c>
      <c r="BK22" s="115">
        <v>1</v>
      </c>
      <c r="BL22" s="115"/>
      <c r="BM22" s="115">
        <v>1</v>
      </c>
      <c r="BN22" s="117">
        <v>34</v>
      </c>
      <c r="BO22" s="118">
        <f>IF(P22=0,"",IF(BN22=0,"",(BN22/P22)))</f>
        <v>0.23776223776224</v>
      </c>
      <c r="BP22" s="119">
        <v>1</v>
      </c>
      <c r="BQ22" s="120">
        <f>IFERROR(BP22/BN22,"-")</f>
        <v>0.029411764705882</v>
      </c>
      <c r="BR22" s="121">
        <v>245000</v>
      </c>
      <c r="BS22" s="122">
        <f>IFERROR(BR22/BN22,"-")</f>
        <v>7205.8823529412</v>
      </c>
      <c r="BT22" s="123"/>
      <c r="BU22" s="123"/>
      <c r="BV22" s="123">
        <v>1</v>
      </c>
      <c r="BW22" s="124">
        <v>14</v>
      </c>
      <c r="BX22" s="125">
        <f>IF(P22=0,"",IF(BW22=0,"",(BW22/P22)))</f>
        <v>0.097902097902098</v>
      </c>
      <c r="BY22" s="126">
        <v>1</v>
      </c>
      <c r="BZ22" s="127">
        <f>IFERROR(BY22/BW22,"-")</f>
        <v>0.071428571428571</v>
      </c>
      <c r="CA22" s="128">
        <v>633000</v>
      </c>
      <c r="CB22" s="129">
        <f>IFERROR(CA22/BW22,"-")</f>
        <v>45214.285714286</v>
      </c>
      <c r="CC22" s="130"/>
      <c r="CD22" s="130"/>
      <c r="CE22" s="130">
        <v>1</v>
      </c>
      <c r="CF22" s="131">
        <v>3</v>
      </c>
      <c r="CG22" s="132">
        <f>IF(P22=0,"",IF(CF22=0,"",(CF22/P22)))</f>
        <v>0.020979020979021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4</v>
      </c>
      <c r="CP22" s="139">
        <v>902000</v>
      </c>
      <c r="CQ22" s="139">
        <v>633000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2.6770833333333</v>
      </c>
      <c r="B23" s="347" t="s">
        <v>319</v>
      </c>
      <c r="C23" s="347" t="s">
        <v>263</v>
      </c>
      <c r="D23" s="347" t="s">
        <v>272</v>
      </c>
      <c r="E23" s="347" t="s">
        <v>320</v>
      </c>
      <c r="F23" s="347" t="s">
        <v>273</v>
      </c>
      <c r="G23" s="88" t="s">
        <v>321</v>
      </c>
      <c r="H23" s="88" t="s">
        <v>275</v>
      </c>
      <c r="I23" s="348" t="s">
        <v>92</v>
      </c>
      <c r="J23" s="330">
        <v>96000</v>
      </c>
      <c r="K23" s="79">
        <v>0</v>
      </c>
      <c r="L23" s="79">
        <v>0</v>
      </c>
      <c r="M23" s="79">
        <v>49</v>
      </c>
      <c r="N23" s="89">
        <v>7</v>
      </c>
      <c r="O23" s="90">
        <v>0</v>
      </c>
      <c r="P23" s="91">
        <f>N23+O23</f>
        <v>7</v>
      </c>
      <c r="Q23" s="80">
        <f>IFERROR(P23/M23,"-")</f>
        <v>0.14285714285714</v>
      </c>
      <c r="R23" s="79">
        <v>0</v>
      </c>
      <c r="S23" s="79">
        <v>1</v>
      </c>
      <c r="T23" s="80">
        <f>IFERROR(R23/(P23),"-")</f>
        <v>0</v>
      </c>
      <c r="U23" s="336">
        <f>IFERROR(J23/SUM(N23:O24),"-")</f>
        <v>1882.3529411765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SUM(X23:X24)-SUM(J23:J24)</f>
        <v>161000</v>
      </c>
      <c r="AB23" s="83">
        <f>SUM(X23:X24)/SUM(J23:J24)</f>
        <v>2.6770833333333</v>
      </c>
      <c r="AC23" s="77"/>
      <c r="AD23" s="92">
        <v>1</v>
      </c>
      <c r="AE23" s="93">
        <f>IF(P23=0,"",IF(AD23=0,"",(AD23/P23)))</f>
        <v>0.14285714285714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0.28571428571429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0.42857142857143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0.14285714285714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322</v>
      </c>
      <c r="C24" s="347"/>
      <c r="D24" s="347"/>
      <c r="E24" s="347"/>
      <c r="F24" s="347" t="s">
        <v>81</v>
      </c>
      <c r="G24" s="88"/>
      <c r="H24" s="88"/>
      <c r="I24" s="88"/>
      <c r="J24" s="330"/>
      <c r="K24" s="79">
        <v>0</v>
      </c>
      <c r="L24" s="79">
        <v>0</v>
      </c>
      <c r="M24" s="79">
        <v>92</v>
      </c>
      <c r="N24" s="89">
        <v>44</v>
      </c>
      <c r="O24" s="90">
        <v>0</v>
      </c>
      <c r="P24" s="91">
        <f>N24+O24</f>
        <v>44</v>
      </c>
      <c r="Q24" s="80">
        <f>IFERROR(P24/M24,"-")</f>
        <v>0.47826086956522</v>
      </c>
      <c r="R24" s="79">
        <v>1</v>
      </c>
      <c r="S24" s="79">
        <v>7</v>
      </c>
      <c r="T24" s="80">
        <f>IFERROR(R24/(P24),"-")</f>
        <v>0.022727272727273</v>
      </c>
      <c r="U24" s="336"/>
      <c r="V24" s="82">
        <v>4</v>
      </c>
      <c r="W24" s="80">
        <f>IF(P24=0,"-",V24/P24)</f>
        <v>0.090909090909091</v>
      </c>
      <c r="X24" s="335">
        <v>257000</v>
      </c>
      <c r="Y24" s="336">
        <f>IFERROR(X24/P24,"-")</f>
        <v>5840.9090909091</v>
      </c>
      <c r="Z24" s="336">
        <f>IFERROR(X24/V24,"-")</f>
        <v>64250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4</v>
      </c>
      <c r="AN24" s="99">
        <f>IF(P24=0,"",IF(AM24=0,"",(AM24/P24)))</f>
        <v>0.090909090909091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6</v>
      </c>
      <c r="AW24" s="105">
        <f>IF(P24=0,"",IF(AV24=0,"",(AV24/P24)))</f>
        <v>0.13636363636364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11</v>
      </c>
      <c r="BF24" s="111">
        <f>IF(P24=0,"",IF(BE24=0,"",(BE24/P24)))</f>
        <v>0.25</v>
      </c>
      <c r="BG24" s="110">
        <v>1</v>
      </c>
      <c r="BH24" s="112">
        <f>IFERROR(BG24/BE24,"-")</f>
        <v>0.090909090909091</v>
      </c>
      <c r="BI24" s="113">
        <v>5000</v>
      </c>
      <c r="BJ24" s="114">
        <f>IFERROR(BI24/BE24,"-")</f>
        <v>454.54545454545</v>
      </c>
      <c r="BK24" s="115">
        <v>1</v>
      </c>
      <c r="BL24" s="115"/>
      <c r="BM24" s="115"/>
      <c r="BN24" s="117">
        <v>13</v>
      </c>
      <c r="BO24" s="118">
        <f>IF(P24=0,"",IF(BN24=0,"",(BN24/P24)))</f>
        <v>0.29545454545455</v>
      </c>
      <c r="BP24" s="119">
        <v>1</v>
      </c>
      <c r="BQ24" s="120">
        <f>IFERROR(BP24/BN24,"-")</f>
        <v>0.076923076923077</v>
      </c>
      <c r="BR24" s="121">
        <v>3000</v>
      </c>
      <c r="BS24" s="122">
        <f>IFERROR(BR24/BN24,"-")</f>
        <v>230.76923076923</v>
      </c>
      <c r="BT24" s="123">
        <v>1</v>
      </c>
      <c r="BU24" s="123"/>
      <c r="BV24" s="123"/>
      <c r="BW24" s="124">
        <v>8</v>
      </c>
      <c r="BX24" s="125">
        <f>IF(P24=0,"",IF(BW24=0,"",(BW24/P24)))</f>
        <v>0.18181818181818</v>
      </c>
      <c r="BY24" s="126">
        <v>2</v>
      </c>
      <c r="BZ24" s="127">
        <f>IFERROR(BY24/BW24,"-")</f>
        <v>0.25</v>
      </c>
      <c r="CA24" s="128">
        <v>249000</v>
      </c>
      <c r="CB24" s="129">
        <f>IFERROR(CA24/BW24,"-")</f>
        <v>31125</v>
      </c>
      <c r="CC24" s="130"/>
      <c r="CD24" s="130"/>
      <c r="CE24" s="130">
        <v>2</v>
      </c>
      <c r="CF24" s="131">
        <v>2</v>
      </c>
      <c r="CG24" s="132">
        <f>IF(P24=0,"",IF(CF24=0,"",(CF24/P24)))</f>
        <v>0.045454545454545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4</v>
      </c>
      <c r="CP24" s="139">
        <v>257000</v>
      </c>
      <c r="CQ24" s="139">
        <v>178000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0.43181818181818</v>
      </c>
      <c r="B25" s="347" t="s">
        <v>323</v>
      </c>
      <c r="C25" s="347" t="s">
        <v>278</v>
      </c>
      <c r="D25" s="347" t="s">
        <v>279</v>
      </c>
      <c r="E25" s="347" t="s">
        <v>312</v>
      </c>
      <c r="F25" s="347" t="s">
        <v>273</v>
      </c>
      <c r="G25" s="88" t="s">
        <v>324</v>
      </c>
      <c r="H25" s="88" t="s">
        <v>282</v>
      </c>
      <c r="I25" s="88" t="s">
        <v>165</v>
      </c>
      <c r="J25" s="330">
        <v>132000</v>
      </c>
      <c r="K25" s="79">
        <v>0</v>
      </c>
      <c r="L25" s="79">
        <v>0</v>
      </c>
      <c r="M25" s="79">
        <v>145</v>
      </c>
      <c r="N25" s="89">
        <v>30</v>
      </c>
      <c r="O25" s="90">
        <v>0</v>
      </c>
      <c r="P25" s="91">
        <f>N25+O25</f>
        <v>30</v>
      </c>
      <c r="Q25" s="80">
        <f>IFERROR(P25/M25,"-")</f>
        <v>0.20689655172414</v>
      </c>
      <c r="R25" s="79">
        <v>0</v>
      </c>
      <c r="S25" s="79">
        <v>15</v>
      </c>
      <c r="T25" s="80">
        <f>IFERROR(R25/(P25),"-")</f>
        <v>0</v>
      </c>
      <c r="U25" s="336">
        <f>IFERROR(J25/SUM(N25:O26),"-")</f>
        <v>1306.9306930693</v>
      </c>
      <c r="V25" s="82">
        <v>2</v>
      </c>
      <c r="W25" s="80">
        <f>IF(P25=0,"-",V25/P25)</f>
        <v>0.066666666666667</v>
      </c>
      <c r="X25" s="335">
        <v>13000</v>
      </c>
      <c r="Y25" s="336">
        <f>IFERROR(X25/P25,"-")</f>
        <v>433.33333333333</v>
      </c>
      <c r="Z25" s="336">
        <f>IFERROR(X25/V25,"-")</f>
        <v>6500</v>
      </c>
      <c r="AA25" s="330">
        <f>SUM(X25:X26)-SUM(J25:J26)</f>
        <v>-75000</v>
      </c>
      <c r="AB25" s="83">
        <f>SUM(X25:X26)/SUM(J25:J26)</f>
        <v>0.43181818181818</v>
      </c>
      <c r="AC25" s="77"/>
      <c r="AD25" s="92">
        <v>7</v>
      </c>
      <c r="AE25" s="93">
        <f>IF(P25=0,"",IF(AD25=0,"",(AD25/P25)))</f>
        <v>0.23333333333333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10</v>
      </c>
      <c r="AN25" s="99">
        <f>IF(P25=0,"",IF(AM25=0,"",(AM25/P25)))</f>
        <v>0.33333333333333</v>
      </c>
      <c r="AO25" s="98">
        <v>1</v>
      </c>
      <c r="AP25" s="100">
        <f>IFERROR(AO25/AM25,"-")</f>
        <v>0.1</v>
      </c>
      <c r="AQ25" s="101">
        <v>8000</v>
      </c>
      <c r="AR25" s="102">
        <f>IFERROR(AQ25/AM25,"-")</f>
        <v>800</v>
      </c>
      <c r="AS25" s="103"/>
      <c r="AT25" s="103">
        <v>1</v>
      </c>
      <c r="AU25" s="103"/>
      <c r="AV25" s="104">
        <v>8</v>
      </c>
      <c r="AW25" s="105">
        <f>IF(P25=0,"",IF(AV25=0,"",(AV25/P25)))</f>
        <v>0.26666666666667</v>
      </c>
      <c r="AX25" s="104">
        <v>1</v>
      </c>
      <c r="AY25" s="106">
        <f>IFERROR(AX25/AV25,"-")</f>
        <v>0.125</v>
      </c>
      <c r="AZ25" s="107">
        <v>5000</v>
      </c>
      <c r="BA25" s="108">
        <f>IFERROR(AZ25/AV25,"-")</f>
        <v>625</v>
      </c>
      <c r="BB25" s="109">
        <v>1</v>
      </c>
      <c r="BC25" s="109"/>
      <c r="BD25" s="109"/>
      <c r="BE25" s="110">
        <v>2</v>
      </c>
      <c r="BF25" s="111">
        <f>IF(P25=0,"",IF(BE25=0,"",(BE25/P25)))</f>
        <v>0.066666666666667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0.066666666666667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0.033333333333333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13000</v>
      </c>
      <c r="CQ25" s="139">
        <v>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325</v>
      </c>
      <c r="C26" s="347"/>
      <c r="D26" s="347"/>
      <c r="E26" s="347"/>
      <c r="F26" s="347" t="s">
        <v>81</v>
      </c>
      <c r="G26" s="88"/>
      <c r="H26" s="88"/>
      <c r="I26" s="88"/>
      <c r="J26" s="330"/>
      <c r="K26" s="79">
        <v>0</v>
      </c>
      <c r="L26" s="79">
        <v>0</v>
      </c>
      <c r="M26" s="79">
        <v>159</v>
      </c>
      <c r="N26" s="89">
        <v>71</v>
      </c>
      <c r="O26" s="90">
        <v>0</v>
      </c>
      <c r="P26" s="91">
        <f>N26+O26</f>
        <v>71</v>
      </c>
      <c r="Q26" s="80">
        <f>IFERROR(P26/M26,"-")</f>
        <v>0.44654088050314</v>
      </c>
      <c r="R26" s="79">
        <v>0</v>
      </c>
      <c r="S26" s="79">
        <v>12</v>
      </c>
      <c r="T26" s="80">
        <f>IFERROR(R26/(P26),"-")</f>
        <v>0</v>
      </c>
      <c r="U26" s="336"/>
      <c r="V26" s="82">
        <v>5</v>
      </c>
      <c r="W26" s="80">
        <f>IF(P26=0,"-",V26/P26)</f>
        <v>0.070422535211268</v>
      </c>
      <c r="X26" s="335">
        <v>44000</v>
      </c>
      <c r="Y26" s="336">
        <f>IFERROR(X26/P26,"-")</f>
        <v>619.71830985915</v>
      </c>
      <c r="Z26" s="336">
        <f>IFERROR(X26/V26,"-")</f>
        <v>8800</v>
      </c>
      <c r="AA26" s="330"/>
      <c r="AB26" s="83"/>
      <c r="AC26" s="77"/>
      <c r="AD26" s="92">
        <v>4</v>
      </c>
      <c r="AE26" s="93">
        <f>IF(P26=0,"",IF(AD26=0,"",(AD26/P26)))</f>
        <v>0.056338028169014</v>
      </c>
      <c r="AF26" s="92">
        <v>1</v>
      </c>
      <c r="AG26" s="94">
        <f>IFERROR(AF26/AD26,"-")</f>
        <v>0.25</v>
      </c>
      <c r="AH26" s="95">
        <v>13000</v>
      </c>
      <c r="AI26" s="96">
        <f>IFERROR(AH26/AD26,"-")</f>
        <v>3250</v>
      </c>
      <c r="AJ26" s="97"/>
      <c r="AK26" s="97"/>
      <c r="AL26" s="97">
        <v>1</v>
      </c>
      <c r="AM26" s="98">
        <v>14</v>
      </c>
      <c r="AN26" s="99">
        <f>IF(P26=0,"",IF(AM26=0,"",(AM26/P26)))</f>
        <v>0.19718309859155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13</v>
      </c>
      <c r="AW26" s="105">
        <f>IF(P26=0,"",IF(AV26=0,"",(AV26/P26)))</f>
        <v>0.1830985915493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17</v>
      </c>
      <c r="BF26" s="111">
        <f>IF(P26=0,"",IF(BE26=0,"",(BE26/P26)))</f>
        <v>0.23943661971831</v>
      </c>
      <c r="BG26" s="110">
        <v>2</v>
      </c>
      <c r="BH26" s="112">
        <f>IFERROR(BG26/BE26,"-")</f>
        <v>0.11764705882353</v>
      </c>
      <c r="BI26" s="113">
        <v>23000</v>
      </c>
      <c r="BJ26" s="114">
        <f>IFERROR(BI26/BE26,"-")</f>
        <v>1352.9411764706</v>
      </c>
      <c r="BK26" s="115">
        <v>1</v>
      </c>
      <c r="BL26" s="115"/>
      <c r="BM26" s="115">
        <v>1</v>
      </c>
      <c r="BN26" s="117">
        <v>14</v>
      </c>
      <c r="BO26" s="118">
        <f>IF(P26=0,"",IF(BN26=0,"",(BN26/P26)))</f>
        <v>0.19718309859155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8</v>
      </c>
      <c r="BX26" s="125">
        <f>IF(P26=0,"",IF(BW26=0,"",(BW26/P26)))</f>
        <v>0.11267605633803</v>
      </c>
      <c r="BY26" s="126">
        <v>2</v>
      </c>
      <c r="BZ26" s="127">
        <f>IFERROR(BY26/BW26,"-")</f>
        <v>0.25</v>
      </c>
      <c r="CA26" s="128">
        <v>8000</v>
      </c>
      <c r="CB26" s="129">
        <f>IFERROR(CA26/BW26,"-")</f>
        <v>1000</v>
      </c>
      <c r="CC26" s="130">
        <v>2</v>
      </c>
      <c r="CD26" s="130"/>
      <c r="CE26" s="130"/>
      <c r="CF26" s="131">
        <v>1</v>
      </c>
      <c r="CG26" s="132">
        <f>IF(P26=0,"",IF(CF26=0,"",(CF26/P26)))</f>
        <v>0.014084507042254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5</v>
      </c>
      <c r="CP26" s="139">
        <v>44000</v>
      </c>
      <c r="CQ26" s="139">
        <v>18000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</v>
      </c>
      <c r="B27" s="347" t="s">
        <v>326</v>
      </c>
      <c r="C27" s="347" t="s">
        <v>327</v>
      </c>
      <c r="D27" s="347" t="s">
        <v>279</v>
      </c>
      <c r="E27" s="347" t="s">
        <v>328</v>
      </c>
      <c r="F27" s="347" t="s">
        <v>273</v>
      </c>
      <c r="G27" s="88" t="s">
        <v>329</v>
      </c>
      <c r="H27" s="88" t="s">
        <v>330</v>
      </c>
      <c r="I27" s="88" t="s">
        <v>331</v>
      </c>
      <c r="J27" s="330">
        <v>78000</v>
      </c>
      <c r="K27" s="79">
        <v>0</v>
      </c>
      <c r="L27" s="79">
        <v>0</v>
      </c>
      <c r="M27" s="79">
        <v>2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>
        <f>IFERROR(J27/SUM(N27:O28),"-")</f>
        <v>1733.3333333333</v>
      </c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>
        <f>SUM(X27:X28)-SUM(J27:J28)</f>
        <v>-78000</v>
      </c>
      <c r="AB27" s="83">
        <f>SUM(X27:X28)/SUM(J27:J28)</f>
        <v>0</v>
      </c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332</v>
      </c>
      <c r="C28" s="347"/>
      <c r="D28" s="347"/>
      <c r="E28" s="347"/>
      <c r="F28" s="347" t="s">
        <v>81</v>
      </c>
      <c r="G28" s="88"/>
      <c r="H28" s="88"/>
      <c r="I28" s="88"/>
      <c r="J28" s="330"/>
      <c r="K28" s="79">
        <v>0</v>
      </c>
      <c r="L28" s="79">
        <v>0</v>
      </c>
      <c r="M28" s="79">
        <v>118</v>
      </c>
      <c r="N28" s="89">
        <v>43</v>
      </c>
      <c r="O28" s="90">
        <v>2</v>
      </c>
      <c r="P28" s="91">
        <f>N28+O28</f>
        <v>45</v>
      </c>
      <c r="Q28" s="80">
        <f>IFERROR(P28/M28,"-")</f>
        <v>0.38135593220339</v>
      </c>
      <c r="R28" s="79">
        <v>5</v>
      </c>
      <c r="S28" s="79">
        <v>7</v>
      </c>
      <c r="T28" s="80">
        <f>IFERROR(R28/(P28),"-")</f>
        <v>0.11111111111111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>
        <v>1</v>
      </c>
      <c r="AE28" s="93">
        <f>IF(P28=0,"",IF(AD28=0,"",(AD28/P28)))</f>
        <v>0.022222222222222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>
        <v>3</v>
      </c>
      <c r="AN28" s="99">
        <f>IF(P28=0,"",IF(AM28=0,"",(AM28/P28)))</f>
        <v>0.066666666666667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3</v>
      </c>
      <c r="AW28" s="105">
        <f>IF(P28=0,"",IF(AV28=0,"",(AV28/P28)))</f>
        <v>0.066666666666667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15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14</v>
      </c>
      <c r="BO28" s="118">
        <f>IF(P28=0,"",IF(BN28=0,"",(BN28/P28)))</f>
        <v>0.31111111111111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7</v>
      </c>
      <c r="BX28" s="125">
        <f>IF(P28=0,"",IF(BW28=0,"",(BW28/P28)))</f>
        <v>0.15555555555556</v>
      </c>
      <c r="BY28" s="126">
        <v>1</v>
      </c>
      <c r="BZ28" s="127">
        <f>IFERROR(BY28/BW28,"-")</f>
        <v>0.14285714285714</v>
      </c>
      <c r="CA28" s="128">
        <v>4000</v>
      </c>
      <c r="CB28" s="129">
        <f>IFERROR(CA28/BW28,"-")</f>
        <v>571.42857142857</v>
      </c>
      <c r="CC28" s="130"/>
      <c r="CD28" s="130">
        <v>1</v>
      </c>
      <c r="CE28" s="130"/>
      <c r="CF28" s="131">
        <v>2</v>
      </c>
      <c r="CG28" s="132">
        <f>IF(P28=0,"",IF(CF28=0,"",(CF28/P28)))</f>
        <v>0.044444444444444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>
        <v>4000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7.4652777777778</v>
      </c>
      <c r="B29" s="347" t="s">
        <v>333</v>
      </c>
      <c r="C29" s="347" t="s">
        <v>278</v>
      </c>
      <c r="D29" s="347" t="s">
        <v>272</v>
      </c>
      <c r="E29" s="347"/>
      <c r="F29" s="347" t="s">
        <v>273</v>
      </c>
      <c r="G29" s="88" t="s">
        <v>334</v>
      </c>
      <c r="H29" s="88" t="s">
        <v>275</v>
      </c>
      <c r="I29" s="88" t="s">
        <v>335</v>
      </c>
      <c r="J29" s="330">
        <v>144000</v>
      </c>
      <c r="K29" s="79">
        <v>0</v>
      </c>
      <c r="L29" s="79">
        <v>0</v>
      </c>
      <c r="M29" s="79">
        <v>140</v>
      </c>
      <c r="N29" s="89">
        <v>29</v>
      </c>
      <c r="O29" s="90">
        <v>0</v>
      </c>
      <c r="P29" s="91">
        <f>N29+O29</f>
        <v>29</v>
      </c>
      <c r="Q29" s="80">
        <f>IFERROR(P29/M29,"-")</f>
        <v>0.20714285714286</v>
      </c>
      <c r="R29" s="79">
        <v>1</v>
      </c>
      <c r="S29" s="79">
        <v>8</v>
      </c>
      <c r="T29" s="80">
        <f>IFERROR(R29/(P29),"-")</f>
        <v>0.03448275862069</v>
      </c>
      <c r="U29" s="336">
        <f>IFERROR(J29/SUM(N29:O30),"-")</f>
        <v>923.07692307692</v>
      </c>
      <c r="V29" s="82">
        <v>1</v>
      </c>
      <c r="W29" s="80">
        <f>IF(P29=0,"-",V29/P29)</f>
        <v>0.03448275862069</v>
      </c>
      <c r="X29" s="335">
        <v>360000</v>
      </c>
      <c r="Y29" s="336">
        <f>IFERROR(X29/P29,"-")</f>
        <v>12413.793103448</v>
      </c>
      <c r="Z29" s="336">
        <f>IFERROR(X29/V29,"-")</f>
        <v>360000</v>
      </c>
      <c r="AA29" s="330">
        <f>SUM(X29:X30)-SUM(J29:J30)</f>
        <v>931000</v>
      </c>
      <c r="AB29" s="83">
        <f>SUM(X29:X30)/SUM(J29:J30)</f>
        <v>7.4652777777778</v>
      </c>
      <c r="AC29" s="77"/>
      <c r="AD29" s="92">
        <v>5</v>
      </c>
      <c r="AE29" s="93">
        <f>IF(P29=0,"",IF(AD29=0,"",(AD29/P29)))</f>
        <v>0.17241379310345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>
        <v>3</v>
      </c>
      <c r="AN29" s="99">
        <f>IF(P29=0,"",IF(AM29=0,"",(AM29/P29)))</f>
        <v>0.10344827586207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5</v>
      </c>
      <c r="AW29" s="105">
        <f>IF(P29=0,"",IF(AV29=0,"",(AV29/P29)))</f>
        <v>0.17241379310345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8</v>
      </c>
      <c r="BF29" s="111">
        <f>IF(P29=0,"",IF(BE29=0,"",(BE29/P29)))</f>
        <v>0.27586206896552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7</v>
      </c>
      <c r="BO29" s="118">
        <f>IF(P29=0,"",IF(BN29=0,"",(BN29/P29)))</f>
        <v>0.24137931034483</v>
      </c>
      <c r="BP29" s="119">
        <v>1</v>
      </c>
      <c r="BQ29" s="120">
        <f>IFERROR(BP29/BN29,"-")</f>
        <v>0.14285714285714</v>
      </c>
      <c r="BR29" s="121">
        <v>360000</v>
      </c>
      <c r="BS29" s="122">
        <f>IFERROR(BR29/BN29,"-")</f>
        <v>51428.571428571</v>
      </c>
      <c r="BT29" s="123"/>
      <c r="BU29" s="123"/>
      <c r="BV29" s="123">
        <v>1</v>
      </c>
      <c r="BW29" s="124">
        <v>1</v>
      </c>
      <c r="BX29" s="125">
        <f>IF(P29=0,"",IF(BW29=0,"",(BW29/P29)))</f>
        <v>0.03448275862069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360000</v>
      </c>
      <c r="CQ29" s="139">
        <v>360000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/>
      <c r="B30" s="347" t="s">
        <v>336</v>
      </c>
      <c r="C30" s="347"/>
      <c r="D30" s="347"/>
      <c r="E30" s="347"/>
      <c r="F30" s="347" t="s">
        <v>81</v>
      </c>
      <c r="G30" s="88"/>
      <c r="H30" s="88"/>
      <c r="I30" s="88"/>
      <c r="J30" s="330"/>
      <c r="K30" s="79">
        <v>0</v>
      </c>
      <c r="L30" s="79">
        <v>0</v>
      </c>
      <c r="M30" s="79">
        <v>286</v>
      </c>
      <c r="N30" s="89">
        <v>126</v>
      </c>
      <c r="O30" s="90">
        <v>1</v>
      </c>
      <c r="P30" s="91">
        <f>N30+O30</f>
        <v>127</v>
      </c>
      <c r="Q30" s="80">
        <f>IFERROR(P30/M30,"-")</f>
        <v>0.44405594405594</v>
      </c>
      <c r="R30" s="79">
        <v>3</v>
      </c>
      <c r="S30" s="79">
        <v>23</v>
      </c>
      <c r="T30" s="80">
        <f>IFERROR(R30/(P30),"-")</f>
        <v>0.023622047244094</v>
      </c>
      <c r="U30" s="336"/>
      <c r="V30" s="82">
        <v>11</v>
      </c>
      <c r="W30" s="80">
        <f>IF(P30=0,"-",V30/P30)</f>
        <v>0.086614173228346</v>
      </c>
      <c r="X30" s="335">
        <v>715000</v>
      </c>
      <c r="Y30" s="336">
        <f>IFERROR(X30/P30,"-")</f>
        <v>5629.9212598425</v>
      </c>
      <c r="Z30" s="336">
        <f>IFERROR(X30/V30,"-")</f>
        <v>65000</v>
      </c>
      <c r="AA30" s="330"/>
      <c r="AB30" s="83"/>
      <c r="AC30" s="77"/>
      <c r="AD30" s="92">
        <v>3</v>
      </c>
      <c r="AE30" s="93">
        <f>IF(P30=0,"",IF(AD30=0,"",(AD30/P30)))</f>
        <v>0.023622047244094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19</v>
      </c>
      <c r="AN30" s="99">
        <f>IF(P30=0,"",IF(AM30=0,"",(AM30/P30)))</f>
        <v>0.1496062992126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11</v>
      </c>
      <c r="AW30" s="105">
        <f>IF(P30=0,"",IF(AV30=0,"",(AV30/P30)))</f>
        <v>0.086614173228346</v>
      </c>
      <c r="AX30" s="104">
        <v>1</v>
      </c>
      <c r="AY30" s="106">
        <f>IFERROR(AX30/AV30,"-")</f>
        <v>0.090909090909091</v>
      </c>
      <c r="AZ30" s="107">
        <v>8000</v>
      </c>
      <c r="BA30" s="108">
        <f>IFERROR(AZ30/AV30,"-")</f>
        <v>727.27272727273</v>
      </c>
      <c r="BB30" s="109"/>
      <c r="BC30" s="109">
        <v>1</v>
      </c>
      <c r="BD30" s="109"/>
      <c r="BE30" s="110">
        <v>27</v>
      </c>
      <c r="BF30" s="111">
        <f>IF(P30=0,"",IF(BE30=0,"",(BE30/P30)))</f>
        <v>0.21259842519685</v>
      </c>
      <c r="BG30" s="110">
        <v>3</v>
      </c>
      <c r="BH30" s="112">
        <f>IFERROR(BG30/BE30,"-")</f>
        <v>0.11111111111111</v>
      </c>
      <c r="BI30" s="113">
        <v>23000</v>
      </c>
      <c r="BJ30" s="114">
        <f>IFERROR(BI30/BE30,"-")</f>
        <v>851.85185185185</v>
      </c>
      <c r="BK30" s="115"/>
      <c r="BL30" s="115">
        <v>2</v>
      </c>
      <c r="BM30" s="115">
        <v>1</v>
      </c>
      <c r="BN30" s="117">
        <v>35</v>
      </c>
      <c r="BO30" s="118">
        <f>IF(P30=0,"",IF(BN30=0,"",(BN30/P30)))</f>
        <v>0.2755905511811</v>
      </c>
      <c r="BP30" s="119">
        <v>3</v>
      </c>
      <c r="BQ30" s="120">
        <f>IFERROR(BP30/BN30,"-")</f>
        <v>0.085714285714286</v>
      </c>
      <c r="BR30" s="121">
        <v>174000</v>
      </c>
      <c r="BS30" s="122">
        <f>IFERROR(BR30/BN30,"-")</f>
        <v>4971.4285714286</v>
      </c>
      <c r="BT30" s="123"/>
      <c r="BU30" s="123">
        <v>1</v>
      </c>
      <c r="BV30" s="123">
        <v>2</v>
      </c>
      <c r="BW30" s="124">
        <v>26</v>
      </c>
      <c r="BX30" s="125">
        <f>IF(P30=0,"",IF(BW30=0,"",(BW30/P30)))</f>
        <v>0.20472440944882</v>
      </c>
      <c r="BY30" s="126">
        <v>2</v>
      </c>
      <c r="BZ30" s="127">
        <f>IFERROR(BY30/BW30,"-")</f>
        <v>0.076923076923077</v>
      </c>
      <c r="CA30" s="128">
        <v>483000</v>
      </c>
      <c r="CB30" s="129">
        <f>IFERROR(CA30/BW30,"-")</f>
        <v>18576.923076923</v>
      </c>
      <c r="CC30" s="130"/>
      <c r="CD30" s="130"/>
      <c r="CE30" s="130">
        <v>2</v>
      </c>
      <c r="CF30" s="131">
        <v>6</v>
      </c>
      <c r="CG30" s="132">
        <f>IF(P30=0,"",IF(CF30=0,"",(CF30/P30)))</f>
        <v>0.047244094488189</v>
      </c>
      <c r="CH30" s="133">
        <v>2</v>
      </c>
      <c r="CI30" s="134">
        <f>IFERROR(CH30/CF30,"-")</f>
        <v>0.33333333333333</v>
      </c>
      <c r="CJ30" s="135">
        <v>27000</v>
      </c>
      <c r="CK30" s="136">
        <f>IFERROR(CJ30/CF30,"-")</f>
        <v>4500</v>
      </c>
      <c r="CL30" s="137"/>
      <c r="CM30" s="137">
        <v>1</v>
      </c>
      <c r="CN30" s="137">
        <v>1</v>
      </c>
      <c r="CO30" s="138">
        <v>11</v>
      </c>
      <c r="CP30" s="139">
        <v>715000</v>
      </c>
      <c r="CQ30" s="139">
        <v>381000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11.90625</v>
      </c>
      <c r="B31" s="347" t="s">
        <v>337</v>
      </c>
      <c r="C31" s="347" t="s">
        <v>221</v>
      </c>
      <c r="D31" s="347" t="s">
        <v>272</v>
      </c>
      <c r="E31" s="347"/>
      <c r="F31" s="347" t="s">
        <v>273</v>
      </c>
      <c r="G31" s="88" t="s">
        <v>338</v>
      </c>
      <c r="H31" s="88" t="s">
        <v>339</v>
      </c>
      <c r="I31" s="88" t="s">
        <v>335</v>
      </c>
      <c r="J31" s="330">
        <v>96000</v>
      </c>
      <c r="K31" s="79">
        <v>0</v>
      </c>
      <c r="L31" s="79">
        <v>0</v>
      </c>
      <c r="M31" s="79">
        <v>126</v>
      </c>
      <c r="N31" s="89">
        <v>21</v>
      </c>
      <c r="O31" s="90">
        <v>0</v>
      </c>
      <c r="P31" s="91">
        <f>N31+O31</f>
        <v>21</v>
      </c>
      <c r="Q31" s="80">
        <f>IFERROR(P31/M31,"-")</f>
        <v>0.16666666666667</v>
      </c>
      <c r="R31" s="79">
        <v>1</v>
      </c>
      <c r="S31" s="79">
        <v>5</v>
      </c>
      <c r="T31" s="80">
        <f>IFERROR(R31/(P31),"-")</f>
        <v>0.047619047619048</v>
      </c>
      <c r="U31" s="336">
        <f>IFERROR(J31/SUM(N31:O32),"-")</f>
        <v>864.86486486486</v>
      </c>
      <c r="V31" s="82">
        <v>2</v>
      </c>
      <c r="W31" s="80">
        <f>IF(P31=0,"-",V31/P31)</f>
        <v>0.095238095238095</v>
      </c>
      <c r="X31" s="335">
        <v>13000</v>
      </c>
      <c r="Y31" s="336">
        <f>IFERROR(X31/P31,"-")</f>
        <v>619.04761904762</v>
      </c>
      <c r="Z31" s="336">
        <f>IFERROR(X31/V31,"-")</f>
        <v>6500</v>
      </c>
      <c r="AA31" s="330">
        <f>SUM(X31:X32)-SUM(J31:J32)</f>
        <v>1047000</v>
      </c>
      <c r="AB31" s="83">
        <f>SUM(X31:X32)/SUM(J31:J32)</f>
        <v>11.90625</v>
      </c>
      <c r="AC31" s="77"/>
      <c r="AD31" s="92">
        <v>2</v>
      </c>
      <c r="AE31" s="93">
        <f>IF(P31=0,"",IF(AD31=0,"",(AD31/P31)))</f>
        <v>0.095238095238095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7</v>
      </c>
      <c r="AN31" s="99">
        <f>IF(P31=0,"",IF(AM31=0,"",(AM31/P31)))</f>
        <v>0.33333333333333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</v>
      </c>
      <c r="AW31" s="105">
        <f>IF(P31=0,"",IF(AV31=0,"",(AV31/P31)))</f>
        <v>0.047619047619048</v>
      </c>
      <c r="AX31" s="104">
        <v>1</v>
      </c>
      <c r="AY31" s="106">
        <f>IFERROR(AX31/AV31,"-")</f>
        <v>1</v>
      </c>
      <c r="AZ31" s="107">
        <v>3000</v>
      </c>
      <c r="BA31" s="108">
        <f>IFERROR(AZ31/AV31,"-")</f>
        <v>3000</v>
      </c>
      <c r="BB31" s="109">
        <v>1</v>
      </c>
      <c r="BC31" s="109"/>
      <c r="BD31" s="109"/>
      <c r="BE31" s="110">
        <v>4</v>
      </c>
      <c r="BF31" s="111">
        <f>IF(P31=0,"",IF(BE31=0,"",(BE31/P31)))</f>
        <v>0.19047619047619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6</v>
      </c>
      <c r="BO31" s="118">
        <f>IF(P31=0,"",IF(BN31=0,"",(BN31/P31)))</f>
        <v>0.28571428571429</v>
      </c>
      <c r="BP31" s="119">
        <v>1</v>
      </c>
      <c r="BQ31" s="120">
        <f>IFERROR(BP31/BN31,"-")</f>
        <v>0.16666666666667</v>
      </c>
      <c r="BR31" s="121">
        <v>10000</v>
      </c>
      <c r="BS31" s="122">
        <f>IFERROR(BR31/BN31,"-")</f>
        <v>1666.6666666667</v>
      </c>
      <c r="BT31" s="123">
        <v>1</v>
      </c>
      <c r="BU31" s="123"/>
      <c r="BV31" s="123"/>
      <c r="BW31" s="124">
        <v>1</v>
      </c>
      <c r="BX31" s="125">
        <f>IF(P31=0,"",IF(BW31=0,"",(BW31/P31)))</f>
        <v>0.047619047619048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13000</v>
      </c>
      <c r="CQ31" s="139">
        <v>10000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340</v>
      </c>
      <c r="C32" s="347"/>
      <c r="D32" s="347"/>
      <c r="E32" s="347"/>
      <c r="F32" s="347" t="s">
        <v>81</v>
      </c>
      <c r="G32" s="88"/>
      <c r="H32" s="88"/>
      <c r="I32" s="88"/>
      <c r="J32" s="330"/>
      <c r="K32" s="79">
        <v>0</v>
      </c>
      <c r="L32" s="79">
        <v>0</v>
      </c>
      <c r="M32" s="79">
        <v>170</v>
      </c>
      <c r="N32" s="89">
        <v>88</v>
      </c>
      <c r="O32" s="90">
        <v>2</v>
      </c>
      <c r="P32" s="91">
        <f>N32+O32</f>
        <v>90</v>
      </c>
      <c r="Q32" s="80">
        <f>IFERROR(P32/M32,"-")</f>
        <v>0.52941176470588</v>
      </c>
      <c r="R32" s="79">
        <v>4</v>
      </c>
      <c r="S32" s="79">
        <v>13</v>
      </c>
      <c r="T32" s="80">
        <f>IFERROR(R32/(P32),"-")</f>
        <v>0.044444444444444</v>
      </c>
      <c r="U32" s="336"/>
      <c r="V32" s="82">
        <v>5</v>
      </c>
      <c r="W32" s="80">
        <f>IF(P32=0,"-",V32/P32)</f>
        <v>0.055555555555556</v>
      </c>
      <c r="X32" s="335">
        <v>1130000</v>
      </c>
      <c r="Y32" s="336">
        <f>IFERROR(X32/P32,"-")</f>
        <v>12555.555555556</v>
      </c>
      <c r="Z32" s="336">
        <f>IFERROR(X32/V32,"-")</f>
        <v>226000</v>
      </c>
      <c r="AA32" s="330"/>
      <c r="AB32" s="83"/>
      <c r="AC32" s="77"/>
      <c r="AD32" s="92">
        <v>6</v>
      </c>
      <c r="AE32" s="93">
        <f>IF(P32=0,"",IF(AD32=0,"",(AD32/P32)))</f>
        <v>0.066666666666667</v>
      </c>
      <c r="AF32" s="92">
        <v>1</v>
      </c>
      <c r="AG32" s="94">
        <f>IFERROR(AF32/AD32,"-")</f>
        <v>0.16666666666667</v>
      </c>
      <c r="AH32" s="95">
        <v>13000</v>
      </c>
      <c r="AI32" s="96">
        <f>IFERROR(AH32/AD32,"-")</f>
        <v>2166.6666666667</v>
      </c>
      <c r="AJ32" s="97"/>
      <c r="AK32" s="97">
        <v>1</v>
      </c>
      <c r="AL32" s="97"/>
      <c r="AM32" s="98">
        <v>13</v>
      </c>
      <c r="AN32" s="99">
        <f>IF(P32=0,"",IF(AM32=0,"",(AM32/P32)))</f>
        <v>0.14444444444444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14</v>
      </c>
      <c r="AW32" s="105">
        <f>IF(P32=0,"",IF(AV32=0,"",(AV32/P32)))</f>
        <v>0.15555555555556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20</v>
      </c>
      <c r="BF32" s="111">
        <f>IF(P32=0,"",IF(BE32=0,"",(BE32/P32)))</f>
        <v>0.22222222222222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21</v>
      </c>
      <c r="BO32" s="118">
        <f>IF(P32=0,"",IF(BN32=0,"",(BN32/P32)))</f>
        <v>0.23333333333333</v>
      </c>
      <c r="BP32" s="119">
        <v>3</v>
      </c>
      <c r="BQ32" s="120">
        <f>IFERROR(BP32/BN32,"-")</f>
        <v>0.14285714285714</v>
      </c>
      <c r="BR32" s="121">
        <v>1114000</v>
      </c>
      <c r="BS32" s="122">
        <f>IFERROR(BR32/BN32,"-")</f>
        <v>53047.619047619</v>
      </c>
      <c r="BT32" s="123"/>
      <c r="BU32" s="123"/>
      <c r="BV32" s="123">
        <v>3</v>
      </c>
      <c r="BW32" s="124">
        <v>14</v>
      </c>
      <c r="BX32" s="125">
        <f>IF(P32=0,"",IF(BW32=0,"",(BW32/P32)))</f>
        <v>0.15555555555556</v>
      </c>
      <c r="BY32" s="126">
        <v>1</v>
      </c>
      <c r="BZ32" s="127">
        <f>IFERROR(BY32/BW32,"-")</f>
        <v>0.071428571428571</v>
      </c>
      <c r="CA32" s="128">
        <v>3000</v>
      </c>
      <c r="CB32" s="129">
        <f>IFERROR(CA32/BW32,"-")</f>
        <v>214.28571428571</v>
      </c>
      <c r="CC32" s="130">
        <v>1</v>
      </c>
      <c r="CD32" s="130"/>
      <c r="CE32" s="130"/>
      <c r="CF32" s="131">
        <v>2</v>
      </c>
      <c r="CG32" s="132">
        <f>IF(P32=0,"",IF(CF32=0,"",(CF32/P32)))</f>
        <v>0.022222222222222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5</v>
      </c>
      <c r="CP32" s="139">
        <v>1130000</v>
      </c>
      <c r="CQ32" s="139">
        <v>643000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11.802083333333</v>
      </c>
      <c r="B33" s="347" t="s">
        <v>341</v>
      </c>
      <c r="C33" s="347" t="s">
        <v>263</v>
      </c>
      <c r="D33" s="347" t="s">
        <v>279</v>
      </c>
      <c r="E33" s="347" t="s">
        <v>320</v>
      </c>
      <c r="F33" s="347" t="s">
        <v>273</v>
      </c>
      <c r="G33" s="88" t="s">
        <v>342</v>
      </c>
      <c r="H33" s="88" t="s">
        <v>275</v>
      </c>
      <c r="I33" s="348" t="s">
        <v>134</v>
      </c>
      <c r="J33" s="330">
        <v>96000</v>
      </c>
      <c r="K33" s="79">
        <v>0</v>
      </c>
      <c r="L33" s="79">
        <v>0</v>
      </c>
      <c r="M33" s="79">
        <v>136</v>
      </c>
      <c r="N33" s="89">
        <v>20</v>
      </c>
      <c r="O33" s="90">
        <v>0</v>
      </c>
      <c r="P33" s="91">
        <f>N33+O33</f>
        <v>20</v>
      </c>
      <c r="Q33" s="80">
        <f>IFERROR(P33/M33,"-")</f>
        <v>0.14705882352941</v>
      </c>
      <c r="R33" s="79">
        <v>0</v>
      </c>
      <c r="S33" s="79">
        <v>8</v>
      </c>
      <c r="T33" s="80">
        <f>IFERROR(R33/(P33),"-")</f>
        <v>0</v>
      </c>
      <c r="U33" s="336">
        <f>IFERROR(J33/SUM(N33:O34),"-")</f>
        <v>1129.4117647059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SUM(X33:X34)-SUM(J33:J34)</f>
        <v>1037000</v>
      </c>
      <c r="AB33" s="83">
        <f>SUM(X33:X34)/SUM(J33:J34)</f>
        <v>11.802083333333</v>
      </c>
      <c r="AC33" s="77"/>
      <c r="AD33" s="92">
        <v>5</v>
      </c>
      <c r="AE33" s="93">
        <f>IF(P33=0,"",IF(AD33=0,"",(AD33/P33)))</f>
        <v>0.25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>
        <v>2</v>
      </c>
      <c r="AN33" s="99">
        <f>IF(P33=0,"",IF(AM33=0,"",(AM33/P33)))</f>
        <v>0.1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3</v>
      </c>
      <c r="AW33" s="105">
        <f>IF(P33=0,"",IF(AV33=0,"",(AV33/P33)))</f>
        <v>0.15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6</v>
      </c>
      <c r="BF33" s="111">
        <f>IF(P33=0,"",IF(BE33=0,"",(BE33/P33)))</f>
        <v>0.3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3</v>
      </c>
      <c r="BO33" s="118">
        <f>IF(P33=0,"",IF(BN33=0,"",(BN33/P33)))</f>
        <v>0.15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0.05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343</v>
      </c>
      <c r="C34" s="347"/>
      <c r="D34" s="347"/>
      <c r="E34" s="347"/>
      <c r="F34" s="347" t="s">
        <v>81</v>
      </c>
      <c r="G34" s="88"/>
      <c r="H34" s="88"/>
      <c r="I34" s="88"/>
      <c r="J34" s="330"/>
      <c r="K34" s="79">
        <v>0</v>
      </c>
      <c r="L34" s="79">
        <v>0</v>
      </c>
      <c r="M34" s="79">
        <v>157</v>
      </c>
      <c r="N34" s="89">
        <v>64</v>
      </c>
      <c r="O34" s="90">
        <v>1</v>
      </c>
      <c r="P34" s="91">
        <f>N34+O34</f>
        <v>65</v>
      </c>
      <c r="Q34" s="80">
        <f>IFERROR(P34/M34,"-")</f>
        <v>0.4140127388535</v>
      </c>
      <c r="R34" s="79">
        <v>2</v>
      </c>
      <c r="S34" s="79">
        <v>13</v>
      </c>
      <c r="T34" s="80">
        <f>IFERROR(R34/(P34),"-")</f>
        <v>0.030769230769231</v>
      </c>
      <c r="U34" s="336"/>
      <c r="V34" s="82">
        <v>7</v>
      </c>
      <c r="W34" s="80">
        <f>IF(P34=0,"-",V34/P34)</f>
        <v>0.10769230769231</v>
      </c>
      <c r="X34" s="335">
        <v>1133000</v>
      </c>
      <c r="Y34" s="336">
        <f>IFERROR(X34/P34,"-")</f>
        <v>17430.769230769</v>
      </c>
      <c r="Z34" s="336">
        <f>IFERROR(X34/V34,"-")</f>
        <v>161857.14285714</v>
      </c>
      <c r="AA34" s="330"/>
      <c r="AB34" s="83"/>
      <c r="AC34" s="77"/>
      <c r="AD34" s="92">
        <v>3</v>
      </c>
      <c r="AE34" s="93">
        <f>IF(P34=0,"",IF(AD34=0,"",(AD34/P34)))</f>
        <v>0.046153846153846</v>
      </c>
      <c r="AF34" s="92">
        <v>1</v>
      </c>
      <c r="AG34" s="94">
        <f>IFERROR(AF34/AD34,"-")</f>
        <v>0.33333333333333</v>
      </c>
      <c r="AH34" s="95">
        <v>5000</v>
      </c>
      <c r="AI34" s="96">
        <f>IFERROR(AH34/AD34,"-")</f>
        <v>1666.6666666667</v>
      </c>
      <c r="AJ34" s="97">
        <v>1</v>
      </c>
      <c r="AK34" s="97"/>
      <c r="AL34" s="97"/>
      <c r="AM34" s="98">
        <v>8</v>
      </c>
      <c r="AN34" s="99">
        <f>IF(P34=0,"",IF(AM34=0,"",(AM34/P34)))</f>
        <v>0.12307692307692</v>
      </c>
      <c r="AO34" s="98">
        <v>1</v>
      </c>
      <c r="AP34" s="100">
        <f>IFERROR(AO34/AM34,"-")</f>
        <v>0.125</v>
      </c>
      <c r="AQ34" s="101">
        <v>10000</v>
      </c>
      <c r="AR34" s="102">
        <f>IFERROR(AQ34/AM34,"-")</f>
        <v>1250</v>
      </c>
      <c r="AS34" s="103"/>
      <c r="AT34" s="103">
        <v>1</v>
      </c>
      <c r="AU34" s="103"/>
      <c r="AV34" s="104">
        <v>16</v>
      </c>
      <c r="AW34" s="105">
        <f>IF(P34=0,"",IF(AV34=0,"",(AV34/P34)))</f>
        <v>0.24615384615385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19</v>
      </c>
      <c r="BF34" s="111">
        <f>IF(P34=0,"",IF(BE34=0,"",(BE34/P34)))</f>
        <v>0.29230769230769</v>
      </c>
      <c r="BG34" s="110">
        <v>2</v>
      </c>
      <c r="BH34" s="112">
        <f>IFERROR(BG34/BE34,"-")</f>
        <v>0.10526315789474</v>
      </c>
      <c r="BI34" s="113">
        <v>698000</v>
      </c>
      <c r="BJ34" s="114">
        <f>IFERROR(BI34/BE34,"-")</f>
        <v>36736.842105263</v>
      </c>
      <c r="BK34" s="115">
        <v>1</v>
      </c>
      <c r="BL34" s="115"/>
      <c r="BM34" s="115">
        <v>1</v>
      </c>
      <c r="BN34" s="117">
        <v>14</v>
      </c>
      <c r="BO34" s="118">
        <f>IF(P34=0,"",IF(BN34=0,"",(BN34/P34)))</f>
        <v>0.21538461538462</v>
      </c>
      <c r="BP34" s="119">
        <v>2</v>
      </c>
      <c r="BQ34" s="120">
        <f>IFERROR(BP34/BN34,"-")</f>
        <v>0.14285714285714</v>
      </c>
      <c r="BR34" s="121">
        <v>417000</v>
      </c>
      <c r="BS34" s="122">
        <f>IFERROR(BR34/BN34,"-")</f>
        <v>29785.714285714</v>
      </c>
      <c r="BT34" s="123"/>
      <c r="BU34" s="123"/>
      <c r="BV34" s="123">
        <v>2</v>
      </c>
      <c r="BW34" s="124">
        <v>5</v>
      </c>
      <c r="BX34" s="125">
        <f>IF(P34=0,"",IF(BW34=0,"",(BW34/P34)))</f>
        <v>0.076923076923077</v>
      </c>
      <c r="BY34" s="126">
        <v>1</v>
      </c>
      <c r="BZ34" s="127">
        <f>IFERROR(BY34/BW34,"-")</f>
        <v>0.2</v>
      </c>
      <c r="CA34" s="128">
        <v>3000</v>
      </c>
      <c r="CB34" s="129">
        <f>IFERROR(CA34/BW34,"-")</f>
        <v>600</v>
      </c>
      <c r="CC34" s="130">
        <v>1</v>
      </c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7</v>
      </c>
      <c r="CP34" s="139">
        <v>1133000</v>
      </c>
      <c r="CQ34" s="139">
        <v>695000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10.255555555556</v>
      </c>
      <c r="B35" s="347" t="s">
        <v>344</v>
      </c>
      <c r="C35" s="347" t="s">
        <v>271</v>
      </c>
      <c r="D35" s="347" t="s">
        <v>279</v>
      </c>
      <c r="E35" s="347"/>
      <c r="F35" s="347" t="s">
        <v>273</v>
      </c>
      <c r="G35" s="88" t="s">
        <v>345</v>
      </c>
      <c r="H35" s="88" t="s">
        <v>275</v>
      </c>
      <c r="I35" s="348" t="s">
        <v>134</v>
      </c>
      <c r="J35" s="330">
        <v>90000</v>
      </c>
      <c r="K35" s="79">
        <v>0</v>
      </c>
      <c r="L35" s="79">
        <v>0</v>
      </c>
      <c r="M35" s="79">
        <v>97</v>
      </c>
      <c r="N35" s="89">
        <v>19</v>
      </c>
      <c r="O35" s="90">
        <v>0</v>
      </c>
      <c r="P35" s="91">
        <f>N35+O35</f>
        <v>19</v>
      </c>
      <c r="Q35" s="80">
        <f>IFERROR(P35/M35,"-")</f>
        <v>0.19587628865979</v>
      </c>
      <c r="R35" s="79">
        <v>1</v>
      </c>
      <c r="S35" s="79">
        <v>4</v>
      </c>
      <c r="T35" s="80">
        <f>IFERROR(R35/(P35),"-")</f>
        <v>0.052631578947368</v>
      </c>
      <c r="U35" s="336">
        <f>IFERROR(J35/SUM(N35:O36),"-")</f>
        <v>873.78640776699</v>
      </c>
      <c r="V35" s="82">
        <v>1</v>
      </c>
      <c r="W35" s="80">
        <f>IF(P35=0,"-",V35/P35)</f>
        <v>0.052631578947368</v>
      </c>
      <c r="X35" s="335">
        <v>6000</v>
      </c>
      <c r="Y35" s="336">
        <f>IFERROR(X35/P35,"-")</f>
        <v>315.78947368421</v>
      </c>
      <c r="Z35" s="336">
        <f>IFERROR(X35/V35,"-")</f>
        <v>6000</v>
      </c>
      <c r="AA35" s="330">
        <f>SUM(X35:X36)-SUM(J35:J36)</f>
        <v>833000</v>
      </c>
      <c r="AB35" s="83">
        <f>SUM(X35:X36)/SUM(J35:J36)</f>
        <v>10.255555555556</v>
      </c>
      <c r="AC35" s="77"/>
      <c r="AD35" s="92">
        <v>2</v>
      </c>
      <c r="AE35" s="93">
        <f>IF(P35=0,"",IF(AD35=0,"",(AD35/P35)))</f>
        <v>0.10526315789474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4</v>
      </c>
      <c r="AN35" s="99">
        <f>IF(P35=0,"",IF(AM35=0,"",(AM35/P35)))</f>
        <v>0.21052631578947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3</v>
      </c>
      <c r="AW35" s="105">
        <f>IF(P35=0,"",IF(AV35=0,"",(AV35/P35)))</f>
        <v>0.15789473684211</v>
      </c>
      <c r="AX35" s="104">
        <v>1</v>
      </c>
      <c r="AY35" s="106">
        <f>IFERROR(AX35/AV35,"-")</f>
        <v>0.33333333333333</v>
      </c>
      <c r="AZ35" s="107">
        <v>6000</v>
      </c>
      <c r="BA35" s="108">
        <f>IFERROR(AZ35/AV35,"-")</f>
        <v>2000</v>
      </c>
      <c r="BB35" s="109"/>
      <c r="BC35" s="109">
        <v>1</v>
      </c>
      <c r="BD35" s="109"/>
      <c r="BE35" s="110">
        <v>6</v>
      </c>
      <c r="BF35" s="111">
        <f>IF(P35=0,"",IF(BE35=0,"",(BE35/P35)))</f>
        <v>0.31578947368421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0.21052631578947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6000</v>
      </c>
      <c r="CQ35" s="139">
        <v>6000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346</v>
      </c>
      <c r="C36" s="347"/>
      <c r="D36" s="347"/>
      <c r="E36" s="347"/>
      <c r="F36" s="347" t="s">
        <v>81</v>
      </c>
      <c r="G36" s="88"/>
      <c r="H36" s="88"/>
      <c r="I36" s="88"/>
      <c r="J36" s="330"/>
      <c r="K36" s="79">
        <v>0</v>
      </c>
      <c r="L36" s="79">
        <v>0</v>
      </c>
      <c r="M36" s="79">
        <v>197</v>
      </c>
      <c r="N36" s="89">
        <v>82</v>
      </c>
      <c r="O36" s="90">
        <v>2</v>
      </c>
      <c r="P36" s="91">
        <f>N36+O36</f>
        <v>84</v>
      </c>
      <c r="Q36" s="80">
        <f>IFERROR(P36/M36,"-")</f>
        <v>0.42639593908629</v>
      </c>
      <c r="R36" s="79">
        <v>7</v>
      </c>
      <c r="S36" s="79">
        <v>13</v>
      </c>
      <c r="T36" s="80">
        <f>IFERROR(R36/(P36),"-")</f>
        <v>0.083333333333333</v>
      </c>
      <c r="U36" s="336"/>
      <c r="V36" s="82">
        <v>8</v>
      </c>
      <c r="W36" s="80">
        <f>IF(P36=0,"-",V36/P36)</f>
        <v>0.095238095238095</v>
      </c>
      <c r="X36" s="335">
        <v>917000</v>
      </c>
      <c r="Y36" s="336">
        <f>IFERROR(X36/P36,"-")</f>
        <v>10916.666666667</v>
      </c>
      <c r="Z36" s="336">
        <f>IFERROR(X36/V36,"-")</f>
        <v>114625</v>
      </c>
      <c r="AA36" s="330"/>
      <c r="AB36" s="83"/>
      <c r="AC36" s="77"/>
      <c r="AD36" s="92">
        <v>2</v>
      </c>
      <c r="AE36" s="93">
        <f>IF(P36=0,"",IF(AD36=0,"",(AD36/P36)))</f>
        <v>0.023809523809524</v>
      </c>
      <c r="AF36" s="92"/>
      <c r="AG36" s="94">
        <f>IFERROR(AF36/AD36,"-")</f>
        <v>0</v>
      </c>
      <c r="AH36" s="95"/>
      <c r="AI36" s="96">
        <f>IFERROR(AH36/AD36,"-")</f>
        <v>0</v>
      </c>
      <c r="AJ36" s="97"/>
      <c r="AK36" s="97"/>
      <c r="AL36" s="97"/>
      <c r="AM36" s="98">
        <v>3</v>
      </c>
      <c r="AN36" s="99">
        <f>IF(P36=0,"",IF(AM36=0,"",(AM36/P36)))</f>
        <v>0.035714285714286</v>
      </c>
      <c r="AO36" s="98">
        <v>1</v>
      </c>
      <c r="AP36" s="100">
        <f>IFERROR(AO36/AM36,"-")</f>
        <v>0.33333333333333</v>
      </c>
      <c r="AQ36" s="101">
        <v>113000</v>
      </c>
      <c r="AR36" s="102">
        <f>IFERROR(AQ36/AM36,"-")</f>
        <v>37666.666666667</v>
      </c>
      <c r="AS36" s="103"/>
      <c r="AT36" s="103"/>
      <c r="AU36" s="103">
        <v>1</v>
      </c>
      <c r="AV36" s="104">
        <v>8</v>
      </c>
      <c r="AW36" s="105">
        <f>IF(P36=0,"",IF(AV36=0,"",(AV36/P36)))</f>
        <v>0.095238095238095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21</v>
      </c>
      <c r="BF36" s="111">
        <f>IF(P36=0,"",IF(BE36=0,"",(BE36/P36)))</f>
        <v>0.25</v>
      </c>
      <c r="BG36" s="110">
        <v>1</v>
      </c>
      <c r="BH36" s="112">
        <f>IFERROR(BG36/BE36,"-")</f>
        <v>0.047619047619048</v>
      </c>
      <c r="BI36" s="113">
        <v>15000</v>
      </c>
      <c r="BJ36" s="114">
        <f>IFERROR(BI36/BE36,"-")</f>
        <v>714.28571428571</v>
      </c>
      <c r="BK36" s="115"/>
      <c r="BL36" s="115">
        <v>1</v>
      </c>
      <c r="BM36" s="115"/>
      <c r="BN36" s="117">
        <v>31</v>
      </c>
      <c r="BO36" s="118">
        <f>IF(P36=0,"",IF(BN36=0,"",(BN36/P36)))</f>
        <v>0.36904761904762</v>
      </c>
      <c r="BP36" s="119">
        <v>3</v>
      </c>
      <c r="BQ36" s="120">
        <f>IFERROR(BP36/BN36,"-")</f>
        <v>0.096774193548387</v>
      </c>
      <c r="BR36" s="121">
        <v>75000</v>
      </c>
      <c r="BS36" s="122">
        <f>IFERROR(BR36/BN36,"-")</f>
        <v>2419.3548387097</v>
      </c>
      <c r="BT36" s="123"/>
      <c r="BU36" s="123"/>
      <c r="BV36" s="123">
        <v>3</v>
      </c>
      <c r="BW36" s="124">
        <v>11</v>
      </c>
      <c r="BX36" s="125">
        <f>IF(P36=0,"",IF(BW36=0,"",(BW36/P36)))</f>
        <v>0.13095238095238</v>
      </c>
      <c r="BY36" s="126">
        <v>2</v>
      </c>
      <c r="BZ36" s="127">
        <f>IFERROR(BY36/BW36,"-")</f>
        <v>0.18181818181818</v>
      </c>
      <c r="CA36" s="128">
        <v>46000</v>
      </c>
      <c r="CB36" s="129">
        <f>IFERROR(CA36/BW36,"-")</f>
        <v>4181.8181818182</v>
      </c>
      <c r="CC36" s="130">
        <v>1</v>
      </c>
      <c r="CD36" s="130"/>
      <c r="CE36" s="130">
        <v>1</v>
      </c>
      <c r="CF36" s="131">
        <v>8</v>
      </c>
      <c r="CG36" s="132">
        <f>IF(P36=0,"",IF(CF36=0,"",(CF36/P36)))</f>
        <v>0.095238095238095</v>
      </c>
      <c r="CH36" s="133">
        <v>1</v>
      </c>
      <c r="CI36" s="134">
        <f>IFERROR(CH36/CF36,"-")</f>
        <v>0.125</v>
      </c>
      <c r="CJ36" s="135">
        <v>668000</v>
      </c>
      <c r="CK36" s="136">
        <f>IFERROR(CJ36/CF36,"-")</f>
        <v>83500</v>
      </c>
      <c r="CL36" s="137"/>
      <c r="CM36" s="137"/>
      <c r="CN36" s="137">
        <v>1</v>
      </c>
      <c r="CO36" s="138">
        <v>8</v>
      </c>
      <c r="CP36" s="139">
        <v>917000</v>
      </c>
      <c r="CQ36" s="139">
        <v>668000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>
        <f>AB37</f>
        <v>0</v>
      </c>
      <c r="B37" s="347" t="s">
        <v>347</v>
      </c>
      <c r="C37" s="347" t="s">
        <v>271</v>
      </c>
      <c r="D37" s="347" t="s">
        <v>272</v>
      </c>
      <c r="E37" s="347"/>
      <c r="F37" s="347" t="s">
        <v>273</v>
      </c>
      <c r="G37" s="88" t="s">
        <v>348</v>
      </c>
      <c r="H37" s="88" t="s">
        <v>330</v>
      </c>
      <c r="I37" s="88" t="s">
        <v>349</v>
      </c>
      <c r="J37" s="330">
        <v>78000</v>
      </c>
      <c r="K37" s="79">
        <v>0</v>
      </c>
      <c r="L37" s="79">
        <v>0</v>
      </c>
      <c r="M37" s="79">
        <v>7</v>
      </c>
      <c r="N37" s="89">
        <v>2</v>
      </c>
      <c r="O37" s="90">
        <v>0</v>
      </c>
      <c r="P37" s="91">
        <f>N37+O37</f>
        <v>2</v>
      </c>
      <c r="Q37" s="80">
        <f>IFERROR(P37/M37,"-")</f>
        <v>0.28571428571429</v>
      </c>
      <c r="R37" s="79">
        <v>0</v>
      </c>
      <c r="S37" s="79">
        <v>1</v>
      </c>
      <c r="T37" s="80">
        <f>IFERROR(R37/(P37),"-")</f>
        <v>0</v>
      </c>
      <c r="U37" s="336">
        <f>IFERROR(J37/SUM(N37:O38),"-")</f>
        <v>3714.2857142857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SUM(X37:X38)-SUM(J37:J38)</f>
        <v>-78000</v>
      </c>
      <c r="AB37" s="83">
        <f>SUM(X37:X38)/SUM(J37:J38)</f>
        <v>0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350</v>
      </c>
      <c r="C38" s="347"/>
      <c r="D38" s="347"/>
      <c r="E38" s="347"/>
      <c r="F38" s="347" t="s">
        <v>81</v>
      </c>
      <c r="G38" s="88"/>
      <c r="H38" s="88"/>
      <c r="I38" s="88"/>
      <c r="J38" s="330"/>
      <c r="K38" s="79">
        <v>0</v>
      </c>
      <c r="L38" s="79">
        <v>0</v>
      </c>
      <c r="M38" s="79">
        <v>37</v>
      </c>
      <c r="N38" s="89">
        <v>19</v>
      </c>
      <c r="O38" s="90">
        <v>0</v>
      </c>
      <c r="P38" s="91">
        <f>N38+O38</f>
        <v>19</v>
      </c>
      <c r="Q38" s="80">
        <f>IFERROR(P38/M38,"-")</f>
        <v>0.51351351351351</v>
      </c>
      <c r="R38" s="79">
        <v>0</v>
      </c>
      <c r="S38" s="79">
        <v>4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>
        <v>1</v>
      </c>
      <c r="AE38" s="93">
        <f>IF(P38=0,"",IF(AD38=0,"",(AD38/P38)))</f>
        <v>0.052631578947368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>
        <v>5</v>
      </c>
      <c r="AN38" s="99">
        <f>IF(P38=0,"",IF(AM38=0,"",(AM38/P38)))</f>
        <v>0.26315789473684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4</v>
      </c>
      <c r="AW38" s="105">
        <f>IF(P38=0,"",IF(AV38=0,"",(AV38/P38)))</f>
        <v>0.21052631578947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4</v>
      </c>
      <c r="BF38" s="111">
        <f>IF(P38=0,"",IF(BE38=0,"",(BE38/P38)))</f>
        <v>0.21052631578947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3</v>
      </c>
      <c r="BO38" s="118">
        <f>IF(P38=0,"",IF(BN38=0,"",(BN38/P38)))</f>
        <v>0.15789473684211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2</v>
      </c>
      <c r="BX38" s="125">
        <f>IF(P38=0,"",IF(BW38=0,"",(BW38/P38)))</f>
        <v>0.10526315789474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30"/>
      <c r="B39" s="85"/>
      <c r="C39" s="86"/>
      <c r="D39" s="86"/>
      <c r="E39" s="86"/>
      <c r="F39" s="87"/>
      <c r="G39" s="88"/>
      <c r="H39" s="88"/>
      <c r="I39" s="88"/>
      <c r="J39" s="331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337"/>
      <c r="V39" s="25"/>
      <c r="W39" s="25"/>
      <c r="X39" s="337"/>
      <c r="Y39" s="337"/>
      <c r="Z39" s="337"/>
      <c r="AA39" s="337"/>
      <c r="AB39" s="33"/>
      <c r="AC39" s="57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30"/>
      <c r="B40" s="37"/>
      <c r="C40" s="21"/>
      <c r="D40" s="21"/>
      <c r="E40" s="21"/>
      <c r="F40" s="22"/>
      <c r="G40" s="36"/>
      <c r="H40" s="36"/>
      <c r="I40" s="73"/>
      <c r="J40" s="332"/>
      <c r="K40" s="34"/>
      <c r="L40" s="34"/>
      <c r="M40" s="31"/>
      <c r="N40" s="23"/>
      <c r="O40" s="23"/>
      <c r="P40" s="23"/>
      <c r="Q40" s="32"/>
      <c r="R40" s="32"/>
      <c r="S40" s="23"/>
      <c r="T40" s="32"/>
      <c r="U40" s="337"/>
      <c r="V40" s="25"/>
      <c r="W40" s="25"/>
      <c r="X40" s="337"/>
      <c r="Y40" s="337"/>
      <c r="Z40" s="337"/>
      <c r="AA40" s="337"/>
      <c r="AB40" s="33"/>
      <c r="AC40" s="59"/>
      <c r="AD40" s="61"/>
      <c r="AE40" s="62"/>
      <c r="AF40" s="61"/>
      <c r="AG40" s="65"/>
      <c r="AH40" s="66"/>
      <c r="AI40" s="67"/>
      <c r="AJ40" s="68"/>
      <c r="AK40" s="68"/>
      <c r="AL40" s="68"/>
      <c r="AM40" s="61"/>
      <c r="AN40" s="62"/>
      <c r="AO40" s="61"/>
      <c r="AP40" s="65"/>
      <c r="AQ40" s="66"/>
      <c r="AR40" s="67"/>
      <c r="AS40" s="68"/>
      <c r="AT40" s="68"/>
      <c r="AU40" s="68"/>
      <c r="AV40" s="61"/>
      <c r="AW40" s="62"/>
      <c r="AX40" s="61"/>
      <c r="AY40" s="65"/>
      <c r="AZ40" s="66"/>
      <c r="BA40" s="67"/>
      <c r="BB40" s="68"/>
      <c r="BC40" s="68"/>
      <c r="BD40" s="68"/>
      <c r="BE40" s="61"/>
      <c r="BF40" s="62"/>
      <c r="BG40" s="61"/>
      <c r="BH40" s="65"/>
      <c r="BI40" s="66"/>
      <c r="BJ40" s="67"/>
      <c r="BK40" s="68"/>
      <c r="BL40" s="68"/>
      <c r="BM40" s="68"/>
      <c r="BN40" s="63"/>
      <c r="BO40" s="64"/>
      <c r="BP40" s="61"/>
      <c r="BQ40" s="65"/>
      <c r="BR40" s="66"/>
      <c r="BS40" s="67"/>
      <c r="BT40" s="68"/>
      <c r="BU40" s="68"/>
      <c r="BV40" s="68"/>
      <c r="BW40" s="63"/>
      <c r="BX40" s="64"/>
      <c r="BY40" s="61"/>
      <c r="BZ40" s="65"/>
      <c r="CA40" s="66"/>
      <c r="CB40" s="67"/>
      <c r="CC40" s="68"/>
      <c r="CD40" s="68"/>
      <c r="CE40" s="68"/>
      <c r="CF40" s="63"/>
      <c r="CG40" s="64"/>
      <c r="CH40" s="61"/>
      <c r="CI40" s="65"/>
      <c r="CJ40" s="66"/>
      <c r="CK40" s="67"/>
      <c r="CL40" s="68"/>
      <c r="CM40" s="68"/>
      <c r="CN40" s="68"/>
      <c r="CO40" s="69"/>
      <c r="CP40" s="66"/>
      <c r="CQ40" s="66"/>
      <c r="CR40" s="66"/>
      <c r="CS40" s="70"/>
    </row>
    <row r="41" spans="1:98">
      <c r="A41" s="19">
        <f>AB41</f>
        <v>4.7976570820021</v>
      </c>
      <c r="B41" s="39"/>
      <c r="C41" s="39"/>
      <c r="D41" s="39"/>
      <c r="E41" s="39"/>
      <c r="F41" s="39"/>
      <c r="G41" s="40" t="s">
        <v>351</v>
      </c>
      <c r="H41" s="40"/>
      <c r="I41" s="40"/>
      <c r="J41" s="333">
        <f>SUM(J6:J40)</f>
        <v>1878000</v>
      </c>
      <c r="K41" s="41">
        <f>SUM(K6:K40)</f>
        <v>0</v>
      </c>
      <c r="L41" s="41">
        <f>SUM(L6:L40)</f>
        <v>0</v>
      </c>
      <c r="M41" s="41">
        <f>SUM(M6:M40)</f>
        <v>4697</v>
      </c>
      <c r="N41" s="41">
        <f>SUM(N6:N40)</f>
        <v>1588</v>
      </c>
      <c r="O41" s="41">
        <f>SUM(O6:O40)</f>
        <v>33</v>
      </c>
      <c r="P41" s="41">
        <f>SUM(P6:P40)</f>
        <v>1621</v>
      </c>
      <c r="Q41" s="42">
        <f>IFERROR(P41/M41,"-")</f>
        <v>0.34511390249095</v>
      </c>
      <c r="R41" s="76">
        <f>SUM(R6:R40)</f>
        <v>54</v>
      </c>
      <c r="S41" s="76">
        <f>SUM(S6:S40)</f>
        <v>344</v>
      </c>
      <c r="T41" s="42">
        <f>IFERROR(R41/P41,"-")</f>
        <v>0.033312769895126</v>
      </c>
      <c r="U41" s="338">
        <f>IFERROR(J41/P41,"-")</f>
        <v>1158.544108575</v>
      </c>
      <c r="V41" s="44">
        <f>SUM(V6:V40)</f>
        <v>92</v>
      </c>
      <c r="W41" s="42">
        <f>IFERROR(V41/P41,"-")</f>
        <v>0.056755089450956</v>
      </c>
      <c r="X41" s="333">
        <f>SUM(X6:X40)</f>
        <v>9010000</v>
      </c>
      <c r="Y41" s="333">
        <f>IFERROR(X41/P41,"-")</f>
        <v>5558.2973473165</v>
      </c>
      <c r="Z41" s="333">
        <f>IFERROR(X41/V41,"-")</f>
        <v>97934.782608696</v>
      </c>
      <c r="AA41" s="333">
        <f>X41-J41</f>
        <v>7132000</v>
      </c>
      <c r="AB41" s="45">
        <f>X41/J41</f>
        <v>4.7976570820021</v>
      </c>
      <c r="AC41" s="58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2"/>
    <mergeCell ref="J20:J22"/>
    <mergeCell ref="U20:U22"/>
    <mergeCell ref="AA20:AA22"/>
    <mergeCell ref="AB20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352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353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354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355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356</v>
      </c>
      <c r="C6" s="347" t="s">
        <v>357</v>
      </c>
      <c r="D6" s="347" t="s">
        <v>358</v>
      </c>
      <c r="E6" s="175" t="s">
        <v>359</v>
      </c>
      <c r="F6" s="175" t="s">
        <v>360</v>
      </c>
      <c r="G6" s="340">
        <v>0</v>
      </c>
      <c r="H6" s="340">
        <v>3000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0.51020408163265</v>
      </c>
      <c r="B7" s="347" t="s">
        <v>361</v>
      </c>
      <c r="C7" s="347" t="s">
        <v>362</v>
      </c>
      <c r="D7" s="347">
        <v>25</v>
      </c>
      <c r="E7" s="175" t="s">
        <v>363</v>
      </c>
      <c r="F7" s="175" t="s">
        <v>360</v>
      </c>
      <c r="G7" s="340">
        <v>39200</v>
      </c>
      <c r="H7" s="340">
        <v>2800</v>
      </c>
      <c r="I7" s="176">
        <v>0</v>
      </c>
      <c r="J7" s="176">
        <v>0</v>
      </c>
      <c r="K7" s="176">
        <v>549</v>
      </c>
      <c r="L7" s="177">
        <v>14</v>
      </c>
      <c r="M7" s="178">
        <v>14</v>
      </c>
      <c r="N7" s="179">
        <f>IFERROR(L7/K7,"-")</f>
        <v>0.025500910746812</v>
      </c>
      <c r="O7" s="176">
        <v>1</v>
      </c>
      <c r="P7" s="176">
        <v>3</v>
      </c>
      <c r="Q7" s="179">
        <f>IFERROR(O7/L7,"-")</f>
        <v>0.071428571428571</v>
      </c>
      <c r="R7" s="180">
        <f>IFERROR(G7/SUM(L7:L7),"-")</f>
        <v>2800</v>
      </c>
      <c r="S7" s="181">
        <v>2</v>
      </c>
      <c r="T7" s="179">
        <f>IF(L7=0,"-",S7/L7)</f>
        <v>0.14285714285714</v>
      </c>
      <c r="U7" s="345">
        <v>20000</v>
      </c>
      <c r="V7" s="346">
        <f>IFERROR(U7/L7,"-")</f>
        <v>1428.5714285714</v>
      </c>
      <c r="W7" s="346">
        <f>IFERROR(U7/S7,"-")</f>
        <v>10000</v>
      </c>
      <c r="X7" s="340">
        <f>SUM(U7:U7)-SUM(G7:G7)</f>
        <v>-19200</v>
      </c>
      <c r="Y7" s="183">
        <f>SUM(U7:U7)/SUM(G7:G7)</f>
        <v>0.51020408163265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>
        <v>2</v>
      </c>
      <c r="AT7" s="197">
        <f>IF(L7=0,"",IF(AS7=0,"",(AS7/L7)))</f>
        <v>0.14285714285714</v>
      </c>
      <c r="AU7" s="196">
        <v>1</v>
      </c>
      <c r="AV7" s="198">
        <f>IFERROR(AU7/AS7,"-")</f>
        <v>0.5</v>
      </c>
      <c r="AW7" s="199">
        <v>3000</v>
      </c>
      <c r="AX7" s="200">
        <f>IFERROR(AW7/AS7,"-")</f>
        <v>1500</v>
      </c>
      <c r="AY7" s="201">
        <v>1</v>
      </c>
      <c r="AZ7" s="201"/>
      <c r="BA7" s="201"/>
      <c r="BB7" s="202">
        <v>6</v>
      </c>
      <c r="BC7" s="203">
        <f>IF(L7=0,"",IF(BB7=0,"",(BB7/L7)))</f>
        <v>0.42857142857143</v>
      </c>
      <c r="BD7" s="202">
        <v>1</v>
      </c>
      <c r="BE7" s="204">
        <f>IFERROR(BD7/BB7,"-")</f>
        <v>0.16666666666667</v>
      </c>
      <c r="BF7" s="205">
        <v>17000</v>
      </c>
      <c r="BG7" s="206">
        <f>IFERROR(BF7/BB7,"-")</f>
        <v>2833.3333333333</v>
      </c>
      <c r="BH7" s="207"/>
      <c r="BI7" s="207"/>
      <c r="BJ7" s="207">
        <v>1</v>
      </c>
      <c r="BK7" s="208">
        <v>4</v>
      </c>
      <c r="BL7" s="209">
        <f>IF(L7=0,"",IF(BK7=0,"",(BK7/L7)))</f>
        <v>0.28571428571429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>
        <v>1</v>
      </c>
      <c r="BU7" s="216">
        <f>IF(L7=0,"",IF(BT7=0,"",(BT7/L7)))</f>
        <v>0.071428571428571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>
        <v>1</v>
      </c>
      <c r="CD7" s="223">
        <f>IF(L7=0,"",IF(CC7=0,"",(CC7/L7)))</f>
        <v>0.071428571428571</v>
      </c>
      <c r="CE7" s="224"/>
      <c r="CF7" s="225">
        <f>IFERROR(CE7/CC7,"-")</f>
        <v>0</v>
      </c>
      <c r="CG7" s="226"/>
      <c r="CH7" s="227">
        <f>IFERROR(CG7/CC7,"-")</f>
        <v>0</v>
      </c>
      <c r="CI7" s="228"/>
      <c r="CJ7" s="228"/>
      <c r="CK7" s="228"/>
      <c r="CL7" s="229">
        <v>2</v>
      </c>
      <c r="CM7" s="230">
        <v>20000</v>
      </c>
      <c r="CN7" s="230">
        <v>17000</v>
      </c>
      <c r="CO7" s="230">
        <v>3000</v>
      </c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364</v>
      </c>
      <c r="C8" s="347" t="s">
        <v>362</v>
      </c>
      <c r="D8" s="347">
        <v>25</v>
      </c>
      <c r="E8" s="175" t="s">
        <v>363</v>
      </c>
      <c r="F8" s="175" t="s">
        <v>360</v>
      </c>
      <c r="G8" s="340">
        <v>16200</v>
      </c>
      <c r="H8" s="340">
        <v>2700</v>
      </c>
      <c r="I8" s="176">
        <v>0</v>
      </c>
      <c r="J8" s="176">
        <v>0</v>
      </c>
      <c r="K8" s="176">
        <v>135</v>
      </c>
      <c r="L8" s="177">
        <v>6</v>
      </c>
      <c r="M8" s="178">
        <v>6</v>
      </c>
      <c r="N8" s="179">
        <f>IFERROR(L8/K8,"-")</f>
        <v>0.044444444444444</v>
      </c>
      <c r="O8" s="176">
        <v>0</v>
      </c>
      <c r="P8" s="176">
        <v>3</v>
      </c>
      <c r="Q8" s="179">
        <f>IFERROR(O8/L8,"-")</f>
        <v>0</v>
      </c>
      <c r="R8" s="180">
        <f>IFERROR(G8/SUM(L8:L8),"-")</f>
        <v>2700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-16200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>
        <v>1</v>
      </c>
      <c r="AT8" s="197">
        <f>IF(L8=0,"",IF(AS8=0,"",(AS8/L8)))</f>
        <v>0.16666666666667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>
        <v>2</v>
      </c>
      <c r="BC8" s="203">
        <f>IF(L8=0,"",IF(BB8=0,"",(BB8/L8)))</f>
        <v>0.33333333333333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>
        <v>3</v>
      </c>
      <c r="BL8" s="209">
        <f>IF(L8=0,"",IF(BK8=0,"",(BK8/L8)))</f>
        <v>0.5</v>
      </c>
      <c r="BM8" s="210"/>
      <c r="BN8" s="211">
        <f>IFERROR(BM8/BK8,"-")</f>
        <v>0</v>
      </c>
      <c r="BO8" s="212"/>
      <c r="BP8" s="213">
        <f>IFERROR(BO8/BK8,"-")</f>
        <v>0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365</v>
      </c>
      <c r="C9" s="347"/>
      <c r="D9" s="347" t="s">
        <v>366</v>
      </c>
      <c r="E9" s="175" t="s">
        <v>367</v>
      </c>
      <c r="F9" s="175" t="s">
        <v>360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11</v>
      </c>
      <c r="M9" s="178">
        <v>11</v>
      </c>
      <c r="N9" s="179" t="str">
        <f>IFERROR(L9/K9,"-")</f>
        <v>-</v>
      </c>
      <c r="O9" s="176">
        <v>2</v>
      </c>
      <c r="P9" s="176">
        <v>4</v>
      </c>
      <c r="Q9" s="179">
        <f>IFERROR(O9/L9,"-")</f>
        <v>0.18181818181818</v>
      </c>
      <c r="R9" s="180">
        <f>IFERROR(G9/SUM(L9:L9),"-")</f>
        <v>0</v>
      </c>
      <c r="S9" s="181">
        <v>5</v>
      </c>
      <c r="T9" s="179">
        <f>IF(L9=0,"-",S9/L9)</f>
        <v>0.45454545454545</v>
      </c>
      <c r="U9" s="345">
        <v>168000</v>
      </c>
      <c r="V9" s="346">
        <f>IFERROR(U9/L9,"-")</f>
        <v>15272.727272727</v>
      </c>
      <c r="W9" s="346">
        <f>IFERROR(U9/S9,"-")</f>
        <v>33600</v>
      </c>
      <c r="X9" s="340">
        <f>SUM(U9:U9)-SUM(G9:G9)</f>
        <v>168000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5</v>
      </c>
      <c r="BC9" s="203">
        <f>IF(L9=0,"",IF(BB9=0,"",(BB9/L9)))</f>
        <v>0.45454545454545</v>
      </c>
      <c r="BD9" s="202">
        <v>1</v>
      </c>
      <c r="BE9" s="204">
        <f>IFERROR(BD9/BB9,"-")</f>
        <v>0.2</v>
      </c>
      <c r="BF9" s="205">
        <v>14000</v>
      </c>
      <c r="BG9" s="206">
        <f>IFERROR(BF9/BB9,"-")</f>
        <v>2800</v>
      </c>
      <c r="BH9" s="207"/>
      <c r="BI9" s="207"/>
      <c r="BJ9" s="207">
        <v>1</v>
      </c>
      <c r="BK9" s="208"/>
      <c r="BL9" s="209">
        <f>IF(L9=0,"",IF(BK9=0,"",(BK9/L9)))</f>
        <v>0</v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>
        <v>3</v>
      </c>
      <c r="BU9" s="216">
        <f>IF(L9=0,"",IF(BT9=0,"",(BT9/L9)))</f>
        <v>0.27272727272727</v>
      </c>
      <c r="BV9" s="217">
        <v>2</v>
      </c>
      <c r="BW9" s="218">
        <f>IFERROR(BV9/BT9,"-")</f>
        <v>0.66666666666667</v>
      </c>
      <c r="BX9" s="219">
        <v>140000</v>
      </c>
      <c r="BY9" s="220">
        <f>IFERROR(BX9/BT9,"-")</f>
        <v>46666.666666667</v>
      </c>
      <c r="BZ9" s="221"/>
      <c r="CA9" s="221"/>
      <c r="CB9" s="221">
        <v>2</v>
      </c>
      <c r="CC9" s="222">
        <v>3</v>
      </c>
      <c r="CD9" s="223">
        <f>IF(L9=0,"",IF(CC9=0,"",(CC9/L9)))</f>
        <v>0.27272727272727</v>
      </c>
      <c r="CE9" s="224">
        <v>2</v>
      </c>
      <c r="CF9" s="225">
        <f>IFERROR(CE9/CC9,"-")</f>
        <v>0.66666666666667</v>
      </c>
      <c r="CG9" s="226">
        <v>14000</v>
      </c>
      <c r="CH9" s="227">
        <f>IFERROR(CG9/CC9,"-")</f>
        <v>4666.6666666667</v>
      </c>
      <c r="CI9" s="228">
        <v>1</v>
      </c>
      <c r="CJ9" s="228"/>
      <c r="CK9" s="228">
        <v>1</v>
      </c>
      <c r="CL9" s="229">
        <v>5</v>
      </c>
      <c r="CM9" s="230">
        <v>168000</v>
      </c>
      <c r="CN9" s="230">
        <v>120000</v>
      </c>
      <c r="CO9" s="230"/>
      <c r="CP9" s="231" t="str">
        <f>IF(AND(CN9=0,CO9=0),"",IF(AND(CN9&lt;=100000,CO9&lt;=100000),"",IF(CN9/CM9&gt;0.7,"男高",IF(CO9/CM9&gt;0.7,"女高",""))))</f>
        <v>男高</v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3.3935018050542</v>
      </c>
      <c r="B12" s="250"/>
      <c r="C12" s="250"/>
      <c r="D12" s="250"/>
      <c r="E12" s="251" t="s">
        <v>368</v>
      </c>
      <c r="F12" s="251"/>
      <c r="G12" s="343">
        <f>SUM(G6:G11)</f>
        <v>55400</v>
      </c>
      <c r="H12" s="343"/>
      <c r="I12" s="250">
        <f>SUM(I6:I11)</f>
        <v>0</v>
      </c>
      <c r="J12" s="250">
        <f>SUM(J6:J11)</f>
        <v>0</v>
      </c>
      <c r="K12" s="250">
        <f>SUM(K6:K11)</f>
        <v>689</v>
      </c>
      <c r="L12" s="250">
        <f>SUM(L6:L11)</f>
        <v>31</v>
      </c>
      <c r="M12" s="250">
        <f>SUM(M6:M11)</f>
        <v>31</v>
      </c>
      <c r="N12" s="252">
        <f>IFERROR(L12/K12,"-")</f>
        <v>0.044992743105951</v>
      </c>
      <c r="O12" s="253">
        <f>SUM(O6:O11)</f>
        <v>3</v>
      </c>
      <c r="P12" s="253">
        <f>SUM(P6:P11)</f>
        <v>10</v>
      </c>
      <c r="Q12" s="252">
        <f>IFERROR(O12/L12,"-")</f>
        <v>0.096774193548387</v>
      </c>
      <c r="R12" s="254">
        <f>IFERROR(G12/L12,"-")</f>
        <v>1787.0967741935</v>
      </c>
      <c r="S12" s="255">
        <f>SUM(S6:S11)</f>
        <v>7</v>
      </c>
      <c r="T12" s="252">
        <f>IFERROR(S12/L12,"-")</f>
        <v>0.2258064516129</v>
      </c>
      <c r="U12" s="343">
        <f>SUM(U6:U11)</f>
        <v>188000</v>
      </c>
      <c r="V12" s="343">
        <f>IFERROR(U12/L12,"-")</f>
        <v>6064.5161290323</v>
      </c>
      <c r="W12" s="343">
        <f>IFERROR(U12/S12,"-")</f>
        <v>26857.142857143</v>
      </c>
      <c r="X12" s="343">
        <f>U12-G12</f>
        <v>132600</v>
      </c>
      <c r="Y12" s="256">
        <f>U12/G12</f>
        <v>3.3935018050542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369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353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370</v>
      </c>
      <c r="C6" s="347" t="s">
        <v>371</v>
      </c>
      <c r="D6" s="347" t="s">
        <v>372</v>
      </c>
      <c r="E6" s="175" t="s">
        <v>373</v>
      </c>
      <c r="F6" s="175" t="s">
        <v>360</v>
      </c>
      <c r="G6" s="340">
        <v>0</v>
      </c>
      <c r="H6" s="176">
        <v>0</v>
      </c>
      <c r="I6" s="176">
        <v>0</v>
      </c>
      <c r="J6" s="176">
        <v>814774</v>
      </c>
      <c r="K6" s="177">
        <v>2771</v>
      </c>
      <c r="L6" s="179">
        <f>IFERROR(K6/J6,"-")</f>
        <v>0.0034009430836036</v>
      </c>
      <c r="M6" s="176">
        <v>93</v>
      </c>
      <c r="N6" s="176">
        <v>1117</v>
      </c>
      <c r="O6" s="179">
        <f>IFERROR(M6/(K6),"-")</f>
        <v>0.033561891014074</v>
      </c>
      <c r="P6" s="180">
        <f>IFERROR(G6/SUM(K6:K6),"-")</f>
        <v>0</v>
      </c>
      <c r="Q6" s="181">
        <v>373</v>
      </c>
      <c r="R6" s="179">
        <f>IF(K6=0,"-",Q6/K6)</f>
        <v>0.13460844460484</v>
      </c>
      <c r="S6" s="345">
        <v>22146000</v>
      </c>
      <c r="T6" s="346">
        <f>IFERROR(S6/K6,"-")</f>
        <v>7992.0606279322</v>
      </c>
      <c r="U6" s="346">
        <f>IFERROR(S6/Q6,"-")</f>
        <v>59372.654155496</v>
      </c>
      <c r="V6" s="340">
        <f>SUM(S6:S6)-SUM(G6:G6)</f>
        <v>22146000</v>
      </c>
      <c r="W6" s="183" t="str">
        <f>SUM(S6:S6)/SUM(G6:G6)</f>
        <v>0</v>
      </c>
      <c r="Y6" s="184">
        <v>126</v>
      </c>
      <c r="Z6" s="185">
        <f>IF(K6=0,"",IF(Y6=0,"",(Y6/K6)))</f>
        <v>0.045470949115843</v>
      </c>
      <c r="AA6" s="184">
        <v>2</v>
      </c>
      <c r="AB6" s="186">
        <f>IFERROR(AA6/Y6,"-")</f>
        <v>0.015873015873016</v>
      </c>
      <c r="AC6" s="187">
        <v>52000</v>
      </c>
      <c r="AD6" s="188">
        <f>IFERROR(AC6/Y6,"-")</f>
        <v>412.69841269841</v>
      </c>
      <c r="AE6" s="189"/>
      <c r="AF6" s="189">
        <v>1</v>
      </c>
      <c r="AG6" s="189">
        <v>1</v>
      </c>
      <c r="AH6" s="190">
        <v>415</v>
      </c>
      <c r="AI6" s="191">
        <f>IF(K6=0,"",IF(AH6=0,"",(AH6/K6)))</f>
        <v>0.14976542764345</v>
      </c>
      <c r="AJ6" s="190">
        <v>22</v>
      </c>
      <c r="AK6" s="192">
        <f>IFERROR(AJ6/AH6,"-")</f>
        <v>0.053012048192771</v>
      </c>
      <c r="AL6" s="193">
        <v>812000</v>
      </c>
      <c r="AM6" s="194">
        <f>IFERROR(AL6/AH6,"-")</f>
        <v>1956.6265060241</v>
      </c>
      <c r="AN6" s="195">
        <v>12</v>
      </c>
      <c r="AO6" s="195">
        <v>3</v>
      </c>
      <c r="AP6" s="195">
        <v>7</v>
      </c>
      <c r="AQ6" s="196">
        <v>532</v>
      </c>
      <c r="AR6" s="197">
        <f>IF(K6=0,"",IF(AQ6=0,"",(AQ6/K6)))</f>
        <v>0.19198845182245</v>
      </c>
      <c r="AS6" s="196">
        <v>57</v>
      </c>
      <c r="AT6" s="198">
        <f>IFERROR(AS6/AQ6,"-")</f>
        <v>0.10714285714286</v>
      </c>
      <c r="AU6" s="199">
        <v>1304000</v>
      </c>
      <c r="AV6" s="200">
        <f>IFERROR(AU6/AQ6,"-")</f>
        <v>2451.1278195489</v>
      </c>
      <c r="AW6" s="201">
        <v>28</v>
      </c>
      <c r="AX6" s="201">
        <v>11</v>
      </c>
      <c r="AY6" s="201">
        <v>18</v>
      </c>
      <c r="AZ6" s="202">
        <v>719</v>
      </c>
      <c r="BA6" s="203">
        <f>IF(K6=0,"",IF(AZ6=0,"",(AZ6/K6)))</f>
        <v>0.25947311439913</v>
      </c>
      <c r="BB6" s="202">
        <v>90</v>
      </c>
      <c r="BC6" s="204">
        <f>IFERROR(BB6/AZ6,"-")</f>
        <v>0.12517385257302</v>
      </c>
      <c r="BD6" s="205">
        <v>3498000</v>
      </c>
      <c r="BE6" s="206">
        <f>IFERROR(BD6/AZ6,"-")</f>
        <v>4865.090403338</v>
      </c>
      <c r="BF6" s="207">
        <v>36</v>
      </c>
      <c r="BG6" s="207">
        <v>19</v>
      </c>
      <c r="BH6" s="207">
        <v>35</v>
      </c>
      <c r="BI6" s="208">
        <v>673</v>
      </c>
      <c r="BJ6" s="209">
        <f>IF(K6=0,"",IF(BI6=0,"",(BI6/K6)))</f>
        <v>0.24287260916637</v>
      </c>
      <c r="BK6" s="210">
        <v>138</v>
      </c>
      <c r="BL6" s="211">
        <f>IFERROR(BK6/BI6,"-")</f>
        <v>0.20505200594354</v>
      </c>
      <c r="BM6" s="212">
        <v>6448000</v>
      </c>
      <c r="BN6" s="213">
        <f>IFERROR(BM6/BI6,"-")</f>
        <v>9580.9806835067</v>
      </c>
      <c r="BO6" s="214">
        <v>43</v>
      </c>
      <c r="BP6" s="214">
        <v>26</v>
      </c>
      <c r="BQ6" s="214">
        <v>69</v>
      </c>
      <c r="BR6" s="215">
        <v>260</v>
      </c>
      <c r="BS6" s="216">
        <f>IF(K6=0,"",IF(BR6=0,"",(BR6/K6)))</f>
        <v>0.093828942619993</v>
      </c>
      <c r="BT6" s="217">
        <v>53</v>
      </c>
      <c r="BU6" s="218">
        <f>IFERROR(BT6/BR6,"-")</f>
        <v>0.20384615384615</v>
      </c>
      <c r="BV6" s="219">
        <v>6591000</v>
      </c>
      <c r="BW6" s="220">
        <f>IFERROR(BV6/BR6,"-")</f>
        <v>25350</v>
      </c>
      <c r="BX6" s="221">
        <v>5</v>
      </c>
      <c r="BY6" s="221">
        <v>4</v>
      </c>
      <c r="BZ6" s="221">
        <v>44</v>
      </c>
      <c r="CA6" s="222">
        <v>46</v>
      </c>
      <c r="CB6" s="223">
        <f>IF(K6=0,"",IF(CA6=0,"",(CA6/K6)))</f>
        <v>0.016600505232768</v>
      </c>
      <c r="CC6" s="224">
        <v>11</v>
      </c>
      <c r="CD6" s="225">
        <f>IFERROR(CC6/CA6,"-")</f>
        <v>0.23913043478261</v>
      </c>
      <c r="CE6" s="226">
        <v>3441000</v>
      </c>
      <c r="CF6" s="227">
        <f>IFERROR(CE6/CA6,"-")</f>
        <v>74804.347826087</v>
      </c>
      <c r="CG6" s="228">
        <v>1</v>
      </c>
      <c r="CH6" s="228">
        <v>1</v>
      </c>
      <c r="CI6" s="228">
        <v>9</v>
      </c>
      <c r="CJ6" s="229">
        <v>373</v>
      </c>
      <c r="CK6" s="230">
        <v>22146000</v>
      </c>
      <c r="CL6" s="230">
        <v>1137000</v>
      </c>
      <c r="CM6" s="230">
        <v>87000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374</v>
      </c>
      <c r="C7" s="347" t="s">
        <v>371</v>
      </c>
      <c r="D7" s="347" t="s">
        <v>375</v>
      </c>
      <c r="E7" s="175" t="s">
        <v>376</v>
      </c>
      <c r="F7" s="175" t="s">
        <v>360</v>
      </c>
      <c r="G7" s="340">
        <v>0</v>
      </c>
      <c r="H7" s="176">
        <v>0</v>
      </c>
      <c r="I7" s="176">
        <v>0</v>
      </c>
      <c r="J7" s="176">
        <v>19377</v>
      </c>
      <c r="K7" s="177">
        <v>221</v>
      </c>
      <c r="L7" s="179">
        <f>IFERROR(K7/J7,"-")</f>
        <v>0.011405274294266</v>
      </c>
      <c r="M7" s="176">
        <v>6</v>
      </c>
      <c r="N7" s="176">
        <v>77</v>
      </c>
      <c r="O7" s="179">
        <f>IFERROR(M7/(K7),"-")</f>
        <v>0.027149321266968</v>
      </c>
      <c r="P7" s="180">
        <f>IFERROR(G7/SUM(K7:K7),"-")</f>
        <v>0</v>
      </c>
      <c r="Q7" s="181">
        <v>27</v>
      </c>
      <c r="R7" s="179">
        <f>IF(K7=0,"-",Q7/K7)</f>
        <v>0.12217194570136</v>
      </c>
      <c r="S7" s="345">
        <v>1607000</v>
      </c>
      <c r="T7" s="346">
        <f>IFERROR(S7/K7,"-")</f>
        <v>7271.4932126697</v>
      </c>
      <c r="U7" s="346">
        <f>IFERROR(S7/Q7,"-")</f>
        <v>59518.518518519</v>
      </c>
      <c r="V7" s="340">
        <f>SUM(S7:S7)-SUM(G7:G7)</f>
        <v>1607000</v>
      </c>
      <c r="W7" s="183" t="str">
        <f>SUM(S7:S7)/SUM(G7:G7)</f>
        <v>0</v>
      </c>
      <c r="Y7" s="184">
        <v>9</v>
      </c>
      <c r="Z7" s="185">
        <f>IF(K7=0,"",IF(Y7=0,"",(Y7/K7)))</f>
        <v>0.040723981900452</v>
      </c>
      <c r="AA7" s="184">
        <v>1</v>
      </c>
      <c r="AB7" s="186">
        <f>IFERROR(AA7/Y7,"-")</f>
        <v>0.11111111111111</v>
      </c>
      <c r="AC7" s="187">
        <v>5000</v>
      </c>
      <c r="AD7" s="188">
        <f>IFERROR(AC7/Y7,"-")</f>
        <v>555.55555555556</v>
      </c>
      <c r="AE7" s="189">
        <v>1</v>
      </c>
      <c r="AF7" s="189"/>
      <c r="AG7" s="189"/>
      <c r="AH7" s="190">
        <v>25</v>
      </c>
      <c r="AI7" s="191">
        <f>IF(K7=0,"",IF(AH7=0,"",(AH7/K7)))</f>
        <v>0.1131221719457</v>
      </c>
      <c r="AJ7" s="190">
        <v>3</v>
      </c>
      <c r="AK7" s="192">
        <f>IFERROR(AJ7/AH7,"-")</f>
        <v>0.12</v>
      </c>
      <c r="AL7" s="193">
        <v>18000</v>
      </c>
      <c r="AM7" s="194">
        <f>IFERROR(AL7/AH7,"-")</f>
        <v>720</v>
      </c>
      <c r="AN7" s="195">
        <v>2</v>
      </c>
      <c r="AO7" s="195">
        <v>1</v>
      </c>
      <c r="AP7" s="195"/>
      <c r="AQ7" s="196">
        <v>27</v>
      </c>
      <c r="AR7" s="197">
        <f>IF(K7=0,"",IF(AQ7=0,"",(AQ7/K7)))</f>
        <v>0.12217194570136</v>
      </c>
      <c r="AS7" s="196">
        <v>5</v>
      </c>
      <c r="AT7" s="198">
        <f>IFERROR(AS7/AQ7,"-")</f>
        <v>0.18518518518519</v>
      </c>
      <c r="AU7" s="199">
        <v>48000</v>
      </c>
      <c r="AV7" s="200">
        <f>IFERROR(AU7/AQ7,"-")</f>
        <v>1777.7777777778</v>
      </c>
      <c r="AW7" s="201">
        <v>2</v>
      </c>
      <c r="AX7" s="201">
        <v>1</v>
      </c>
      <c r="AY7" s="201">
        <v>2</v>
      </c>
      <c r="AZ7" s="202">
        <v>62</v>
      </c>
      <c r="BA7" s="203">
        <f>IF(K7=0,"",IF(AZ7=0,"",(AZ7/K7)))</f>
        <v>0.28054298642534</v>
      </c>
      <c r="BB7" s="202">
        <v>4</v>
      </c>
      <c r="BC7" s="204">
        <f>IFERROR(BB7/AZ7,"-")</f>
        <v>0.064516129032258</v>
      </c>
      <c r="BD7" s="205">
        <v>358000</v>
      </c>
      <c r="BE7" s="206">
        <f>IFERROR(BD7/AZ7,"-")</f>
        <v>5774.1935483871</v>
      </c>
      <c r="BF7" s="207"/>
      <c r="BG7" s="207"/>
      <c r="BH7" s="207">
        <v>4</v>
      </c>
      <c r="BI7" s="208">
        <v>76</v>
      </c>
      <c r="BJ7" s="209">
        <f>IF(K7=0,"",IF(BI7=0,"",(BI7/K7)))</f>
        <v>0.34389140271493</v>
      </c>
      <c r="BK7" s="210">
        <v>9</v>
      </c>
      <c r="BL7" s="211">
        <f>IFERROR(BK7/BI7,"-")</f>
        <v>0.11842105263158</v>
      </c>
      <c r="BM7" s="212">
        <v>318000</v>
      </c>
      <c r="BN7" s="213">
        <f>IFERROR(BM7/BI7,"-")</f>
        <v>4184.2105263158</v>
      </c>
      <c r="BO7" s="214">
        <v>5</v>
      </c>
      <c r="BP7" s="214"/>
      <c r="BQ7" s="214">
        <v>4</v>
      </c>
      <c r="BR7" s="215">
        <v>19</v>
      </c>
      <c r="BS7" s="216">
        <f>IF(K7=0,"",IF(BR7=0,"",(BR7/K7)))</f>
        <v>0.085972850678733</v>
      </c>
      <c r="BT7" s="217">
        <v>5</v>
      </c>
      <c r="BU7" s="218">
        <f>IFERROR(BT7/BR7,"-")</f>
        <v>0.26315789473684</v>
      </c>
      <c r="BV7" s="219">
        <v>860000</v>
      </c>
      <c r="BW7" s="220">
        <f>IFERROR(BV7/BR7,"-")</f>
        <v>45263.157894737</v>
      </c>
      <c r="BX7" s="221">
        <v>1</v>
      </c>
      <c r="BY7" s="221">
        <v>1</v>
      </c>
      <c r="BZ7" s="221">
        <v>3</v>
      </c>
      <c r="CA7" s="222">
        <v>3</v>
      </c>
      <c r="CB7" s="223">
        <f>IF(K7=0,"",IF(CA7=0,"",(CA7/K7)))</f>
        <v>0.013574660633484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27</v>
      </c>
      <c r="CK7" s="230">
        <v>1607000</v>
      </c>
      <c r="CL7" s="230">
        <v>608000</v>
      </c>
      <c r="CM7" s="230">
        <v>5000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377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834151</v>
      </c>
      <c r="K10" s="250">
        <f>SUM(K6:K9)</f>
        <v>2992</v>
      </c>
      <c r="L10" s="252">
        <f>IFERROR(K10/J10,"-")</f>
        <v>0.0035868805528016</v>
      </c>
      <c r="M10" s="253">
        <f>SUM(M6:M9)</f>
        <v>99</v>
      </c>
      <c r="N10" s="253">
        <f>SUM(N6:N9)</f>
        <v>1194</v>
      </c>
      <c r="O10" s="252">
        <f>IFERROR(M10/K10,"-")</f>
        <v>0.033088235294118</v>
      </c>
      <c r="P10" s="254">
        <f>IFERROR(G10/K10,"-")</f>
        <v>0</v>
      </c>
      <c r="Q10" s="255">
        <f>SUM(Q6:Q9)</f>
        <v>400</v>
      </c>
      <c r="R10" s="252">
        <f>IFERROR(Q10/K10,"-")</f>
        <v>0.13368983957219</v>
      </c>
      <c r="S10" s="343">
        <f>SUM(S6:S9)</f>
        <v>23753000</v>
      </c>
      <c r="T10" s="343">
        <f>IFERROR(S10/K10,"-")</f>
        <v>7938.8368983957</v>
      </c>
      <c r="U10" s="343">
        <f>IFERROR(S10/Q10,"-")</f>
        <v>59382.5</v>
      </c>
      <c r="V10" s="343">
        <f>S10-G10</f>
        <v>23753000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378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353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379</v>
      </c>
      <c r="C6" s="347" t="s">
        <v>380</v>
      </c>
      <c r="D6" s="347" t="s">
        <v>381</v>
      </c>
      <c r="E6" s="175" t="s">
        <v>382</v>
      </c>
      <c r="F6" s="175" t="s">
        <v>360</v>
      </c>
      <c r="G6" s="340">
        <v>0</v>
      </c>
      <c r="H6" s="176">
        <v>0</v>
      </c>
      <c r="I6" s="176">
        <v>0</v>
      </c>
      <c r="J6" s="176">
        <v>0</v>
      </c>
      <c r="K6" s="177">
        <v>10</v>
      </c>
      <c r="L6" s="179" t="str">
        <f>IFERROR(K6/J6,"-")</f>
        <v>-</v>
      </c>
      <c r="M6" s="176">
        <v>0</v>
      </c>
      <c r="N6" s="176">
        <v>7</v>
      </c>
      <c r="O6" s="179">
        <f>IFERROR(M6/(K6),"-")</f>
        <v>0</v>
      </c>
      <c r="P6" s="180">
        <f>IFERROR(G6/SUM(K6:K6),"-")</f>
        <v>0</v>
      </c>
      <c r="Q6" s="181">
        <v>2</v>
      </c>
      <c r="R6" s="179">
        <f>IF(K6=0,"-",Q6/K6)</f>
        <v>0.2</v>
      </c>
      <c r="S6" s="345">
        <v>9000</v>
      </c>
      <c r="T6" s="346">
        <f>IFERROR(S6/K6,"-")</f>
        <v>900</v>
      </c>
      <c r="U6" s="346">
        <f>IFERROR(S6/Q6,"-")</f>
        <v>4500</v>
      </c>
      <c r="V6" s="340">
        <f>SUM(S6:S6)-SUM(G6:G6)</f>
        <v>9000</v>
      </c>
      <c r="W6" s="183" t="str">
        <f>SUM(S6:S6)/SUM(G6:G6)</f>
        <v>0</v>
      </c>
      <c r="Y6" s="184">
        <v>3</v>
      </c>
      <c r="Z6" s="185">
        <f>IF(K6=0,"",IF(Y6=0,"",(Y6/K6)))</f>
        <v>0.3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3</v>
      </c>
      <c r="AI6" s="191">
        <f>IF(K6=0,"",IF(AH6=0,"",(AH6/K6)))</f>
        <v>0.3</v>
      </c>
      <c r="AJ6" s="190">
        <v>1</v>
      </c>
      <c r="AK6" s="192">
        <f>IFERROR(AJ6/AH6,"-")</f>
        <v>0.33333333333333</v>
      </c>
      <c r="AL6" s="193">
        <v>6000</v>
      </c>
      <c r="AM6" s="194">
        <f>IFERROR(AL6/AH6,"-")</f>
        <v>2000</v>
      </c>
      <c r="AN6" s="195"/>
      <c r="AO6" s="195">
        <v>1</v>
      </c>
      <c r="AP6" s="195"/>
      <c r="AQ6" s="196">
        <v>1</v>
      </c>
      <c r="AR6" s="197">
        <f>IF(K6=0,"",IF(AQ6=0,"",(AQ6/K6)))</f>
        <v>0.1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2</v>
      </c>
      <c r="BA6" s="203">
        <f>IF(K6=0,"",IF(AZ6=0,"",(AZ6/K6)))</f>
        <v>0.2</v>
      </c>
      <c r="BB6" s="202">
        <v>1</v>
      </c>
      <c r="BC6" s="204">
        <f>IFERROR(BB6/AZ6,"-")</f>
        <v>0.5</v>
      </c>
      <c r="BD6" s="205">
        <v>3000</v>
      </c>
      <c r="BE6" s="206">
        <f>IFERROR(BD6/AZ6,"-")</f>
        <v>1500</v>
      </c>
      <c r="BF6" s="207">
        <v>1</v>
      </c>
      <c r="BG6" s="207"/>
      <c r="BH6" s="207"/>
      <c r="BI6" s="208">
        <v>1</v>
      </c>
      <c r="BJ6" s="209">
        <f>IF(K6=0,"",IF(BI6=0,"",(BI6/K6)))</f>
        <v>0.1</v>
      </c>
      <c r="BK6" s="210"/>
      <c r="BL6" s="211">
        <f>IFERROR(BK6/BI6,"-")</f>
        <v>0</v>
      </c>
      <c r="BM6" s="212"/>
      <c r="BN6" s="213">
        <f>IFERROR(BM6/BI6,"-")</f>
        <v>0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2</v>
      </c>
      <c r="CK6" s="230">
        <v>9000</v>
      </c>
      <c r="CL6" s="230"/>
      <c r="CM6" s="230">
        <v>6000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383</v>
      </c>
      <c r="C7" s="347" t="s">
        <v>380</v>
      </c>
      <c r="D7" s="347" t="s">
        <v>381</v>
      </c>
      <c r="E7" s="175" t="s">
        <v>384</v>
      </c>
      <c r="F7" s="175" t="s">
        <v>360</v>
      </c>
      <c r="G7" s="340">
        <v>0</v>
      </c>
      <c r="H7" s="176">
        <v>0</v>
      </c>
      <c r="I7" s="176">
        <v>0</v>
      </c>
      <c r="J7" s="176">
        <v>0</v>
      </c>
      <c r="K7" s="177">
        <v>63</v>
      </c>
      <c r="L7" s="179" t="str">
        <f>IFERROR(K7/J7,"-")</f>
        <v>-</v>
      </c>
      <c r="M7" s="176">
        <v>1</v>
      </c>
      <c r="N7" s="176">
        <v>15</v>
      </c>
      <c r="O7" s="179">
        <f>IFERROR(M7/(K7),"-")</f>
        <v>0.015873015873016</v>
      </c>
      <c r="P7" s="180">
        <f>IFERROR(G7/SUM(K7:K7),"-")</f>
        <v>0</v>
      </c>
      <c r="Q7" s="181">
        <v>7</v>
      </c>
      <c r="R7" s="179">
        <f>IF(K7=0,"-",Q7/K7)</f>
        <v>0.11111111111111</v>
      </c>
      <c r="S7" s="345">
        <v>131000</v>
      </c>
      <c r="T7" s="346">
        <f>IFERROR(S7/K7,"-")</f>
        <v>2079.3650793651</v>
      </c>
      <c r="U7" s="346">
        <f>IFERROR(S7/Q7,"-")</f>
        <v>18714.285714286</v>
      </c>
      <c r="V7" s="340">
        <f>SUM(S7:S7)-SUM(G7:G7)</f>
        <v>131000</v>
      </c>
      <c r="W7" s="183" t="str">
        <f>SUM(S7:S7)/SUM(G7:G7)</f>
        <v>0</v>
      </c>
      <c r="Y7" s="184">
        <v>11</v>
      </c>
      <c r="Z7" s="185">
        <f>IF(K7=0,"",IF(Y7=0,"",(Y7/K7)))</f>
        <v>0.17460317460317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20</v>
      </c>
      <c r="AI7" s="191">
        <f>IF(K7=0,"",IF(AH7=0,"",(AH7/K7)))</f>
        <v>0.31746031746032</v>
      </c>
      <c r="AJ7" s="190">
        <v>3</v>
      </c>
      <c r="AK7" s="192">
        <f>IFERROR(AJ7/AH7,"-")</f>
        <v>0.15</v>
      </c>
      <c r="AL7" s="193">
        <v>86000</v>
      </c>
      <c r="AM7" s="194">
        <f>IFERROR(AL7/AH7,"-")</f>
        <v>4300</v>
      </c>
      <c r="AN7" s="195">
        <v>2</v>
      </c>
      <c r="AO7" s="195"/>
      <c r="AP7" s="195">
        <v>1</v>
      </c>
      <c r="AQ7" s="196">
        <v>13</v>
      </c>
      <c r="AR7" s="197">
        <f>IF(K7=0,"",IF(AQ7=0,"",(AQ7/K7)))</f>
        <v>0.20634920634921</v>
      </c>
      <c r="AS7" s="196">
        <v>1</v>
      </c>
      <c r="AT7" s="198">
        <f>IFERROR(AS7/AQ7,"-")</f>
        <v>0.076923076923077</v>
      </c>
      <c r="AU7" s="199">
        <v>18000</v>
      </c>
      <c r="AV7" s="200">
        <f>IFERROR(AU7/AQ7,"-")</f>
        <v>1384.6153846154</v>
      </c>
      <c r="AW7" s="201"/>
      <c r="AX7" s="201"/>
      <c r="AY7" s="201">
        <v>1</v>
      </c>
      <c r="AZ7" s="202">
        <v>11</v>
      </c>
      <c r="BA7" s="203">
        <f>IF(K7=0,"",IF(AZ7=0,"",(AZ7/K7)))</f>
        <v>0.17460317460317</v>
      </c>
      <c r="BB7" s="202">
        <v>2</v>
      </c>
      <c r="BC7" s="204">
        <f>IFERROR(BB7/AZ7,"-")</f>
        <v>0.18181818181818</v>
      </c>
      <c r="BD7" s="205">
        <v>18000</v>
      </c>
      <c r="BE7" s="206">
        <f>IFERROR(BD7/AZ7,"-")</f>
        <v>1636.3636363636</v>
      </c>
      <c r="BF7" s="207">
        <v>1</v>
      </c>
      <c r="BG7" s="207"/>
      <c r="BH7" s="207">
        <v>1</v>
      </c>
      <c r="BI7" s="208">
        <v>6</v>
      </c>
      <c r="BJ7" s="209">
        <f>IF(K7=0,"",IF(BI7=0,"",(BI7/K7)))</f>
        <v>0.095238095238095</v>
      </c>
      <c r="BK7" s="210">
        <v>1</v>
      </c>
      <c r="BL7" s="211">
        <f>IFERROR(BK7/BI7,"-")</f>
        <v>0.16666666666667</v>
      </c>
      <c r="BM7" s="212">
        <v>9000</v>
      </c>
      <c r="BN7" s="213">
        <f>IFERROR(BM7/BI7,"-")</f>
        <v>1500</v>
      </c>
      <c r="BO7" s="214"/>
      <c r="BP7" s="214"/>
      <c r="BQ7" s="214">
        <v>1</v>
      </c>
      <c r="BR7" s="215">
        <v>1</v>
      </c>
      <c r="BS7" s="216">
        <f>IF(K7=0,"",IF(BR7=0,"",(BR7/K7)))</f>
        <v>0.015873015873016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>
        <v>1</v>
      </c>
      <c r="CB7" s="223">
        <f>IF(K7=0,"",IF(CA7=0,"",(CA7/K7)))</f>
        <v>0.015873015873016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7</v>
      </c>
      <c r="CK7" s="230">
        <v>131000</v>
      </c>
      <c r="CL7" s="230">
        <v>80000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385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73</v>
      </c>
      <c r="L10" s="252" t="str">
        <f>IFERROR(K10/J10,"-")</f>
        <v>-</v>
      </c>
      <c r="M10" s="253">
        <f>SUM(M6:M9)</f>
        <v>1</v>
      </c>
      <c r="N10" s="253">
        <f>SUM(N6:N9)</f>
        <v>22</v>
      </c>
      <c r="O10" s="252">
        <f>IFERROR(M10/K10,"-")</f>
        <v>0.013698630136986</v>
      </c>
      <c r="P10" s="254">
        <f>IFERROR(G10/K10,"-")</f>
        <v>0</v>
      </c>
      <c r="Q10" s="255">
        <f>SUM(Q6:Q9)</f>
        <v>9</v>
      </c>
      <c r="R10" s="252">
        <f>IFERROR(Q10/K10,"-")</f>
        <v>0.12328767123288</v>
      </c>
      <c r="S10" s="343">
        <f>SUM(S6:S9)</f>
        <v>140000</v>
      </c>
      <c r="T10" s="343">
        <f>IFERROR(S10/K10,"-")</f>
        <v>1917.8082191781</v>
      </c>
      <c r="U10" s="343">
        <f>IFERROR(S10/Q10,"-")</f>
        <v>15555.555555556</v>
      </c>
      <c r="V10" s="343">
        <f>S10-G10</f>
        <v>140000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