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<sst xmlns="http://schemas.openxmlformats.org/spreadsheetml/2006/main" uniqueCount="389">
  <si>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</si>
  <si>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</si>
  <si>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</si>
  <si>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</si>
  <si>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</si>
  <si>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</si>
  <si>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</si>
  <si>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</si>
  <si>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</si>
  <si>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</si>
  <si>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</si>
  <si>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</si>
  <si>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</si>
  <si>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</si>
  <si>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</si>
  <si>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</si>
  <si>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</si>
  <si>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</si>
  <si>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</si>
  <si>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</si>
  <si>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</si>
  <si>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</si>
  <si>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</si>
  <si>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</si>
  <si>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</si>
  <si>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</si>
  <si>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</si>
  <si>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</si>
  <si>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</si>
  <si>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06月</t>
  </si>
  <si>
    <t>アイメール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</si>
  <si>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</si>
  <si>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</si>
  <si>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</si>
  <si>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</si>
  <si>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</si>
  <si>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</si>
  <si>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</si>
  <si>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</si>
  <si>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</si>
  <si>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</si>
  <si>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</si>
  <si>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</si>
  <si>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</si>
  <si>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</si>
  <si>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</si>
  <si>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</si>
  <si>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</si>
  <si>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</si>
  <si>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</si>
  <si>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</si>
  <si>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</si>
  <si>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</si>
  <si>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</si>
  <si>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</si>
  <si>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</si>
  <si>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</si>
  <si>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</si>
  <si>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</si>
  <si>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</si>
  <si>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</si>
  <si>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</si>
  <si>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</si>
  <si>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</si>
  <si>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</si>
  <si>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sms_w081</t>
  </si>
  <si>
    <t>雑誌版 SPA</t>
  </si>
  <si>
    <t>５分で出会って</t>
  </si>
  <si>
    <t>i38</t>
  </si>
  <si>
    <t>スポニチ関東</t>
  </si>
  <si>
    <t>4C終面全5段</t>
  </si>
  <si>
    <t>6月22日(土)</t>
  </si>
  <si>
    <t>sms_w082</t>
  </si>
  <si>
    <t>スポニチ関西</t>
  </si>
  <si>
    <t>sms_w083</t>
  </si>
  <si>
    <t>スポニチ西部</t>
  </si>
  <si>
    <t>sms_w084</t>
  </si>
  <si>
    <t>スポニチ北海道</t>
  </si>
  <si>
    <t>smss1746</t>
  </si>
  <si>
    <t>(空電共通)</t>
  </si>
  <si>
    <t>空電</t>
  </si>
  <si>
    <t>空電(共通)</t>
  </si>
  <si>
    <t>sms_w085</t>
  </si>
  <si>
    <t>記事風版</t>
  </si>
  <si>
    <t>i34</t>
  </si>
  <si>
    <t>サンスポ関西</t>
  </si>
  <si>
    <t>6月08日(土)</t>
  </si>
  <si>
    <t>smss1747</t>
  </si>
  <si>
    <t>sms_w086</t>
  </si>
  <si>
    <t>GOGO(i31)</t>
  </si>
  <si>
    <t>サンスポ関東</t>
  </si>
  <si>
    <t>全5段</t>
  </si>
  <si>
    <t>6月01日(土)</t>
  </si>
  <si>
    <t>smss1748</t>
  </si>
  <si>
    <t>sms_w087</t>
  </si>
  <si>
    <t>C版</t>
  </si>
  <si>
    <t>男はみんな若いコが好きではない</t>
  </si>
  <si>
    <t>6月15日(土)</t>
  </si>
  <si>
    <t>smss1749</t>
  </si>
  <si>
    <t>sms_w088</t>
  </si>
  <si>
    <t>雑誌版</t>
  </si>
  <si>
    <t>ニッカン関西</t>
  </si>
  <si>
    <t>4C全面</t>
  </si>
  <si>
    <t>smss1750</t>
  </si>
  <si>
    <t>sms_w089</t>
  </si>
  <si>
    <t>右女３</t>
  </si>
  <si>
    <t>4C煙突</t>
  </si>
  <si>
    <t>6月09日(日)</t>
  </si>
  <si>
    <t>smss1751</t>
  </si>
  <si>
    <t>sms_w090</t>
  </si>
  <si>
    <t>スポーツ報知関西</t>
  </si>
  <si>
    <t>smss1752</t>
  </si>
  <si>
    <t>sms_w091</t>
  </si>
  <si>
    <t>50代女性の逆襲</t>
  </si>
  <si>
    <t>smss1753</t>
  </si>
  <si>
    <t>sms_w092</t>
  </si>
  <si>
    <t>①もう５０代の熟女だけど・・・</t>
  </si>
  <si>
    <t>ニッカン西部</t>
  </si>
  <si>
    <t>半2段つかみ20段保証</t>
  </si>
  <si>
    <t>1～10日</t>
  </si>
  <si>
    <t>sms_w093</t>
  </si>
  <si>
    <t>②久々にすごく興奮した</t>
  </si>
  <si>
    <t>11～20日</t>
  </si>
  <si>
    <t>sms_w094</t>
  </si>
  <si>
    <t>③求む！５０歳以上の女性と…</t>
  </si>
  <si>
    <t>21～31日</t>
  </si>
  <si>
    <t>smss1754</t>
  </si>
  <si>
    <t>sms_w095</t>
  </si>
  <si>
    <t>半2段つかみ10段保証</t>
  </si>
  <si>
    <t>sms_w096</t>
  </si>
  <si>
    <t>sms_w097</t>
  </si>
  <si>
    <t>smss1755</t>
  </si>
  <si>
    <t>sms_w098</t>
  </si>
  <si>
    <t>久々にすごく興奮した</t>
  </si>
  <si>
    <t>10段保証</t>
  </si>
  <si>
    <t>smss1756</t>
  </si>
  <si>
    <t>sms_w099</t>
  </si>
  <si>
    <t>6月30日(日)</t>
  </si>
  <si>
    <t>smss1757</t>
  </si>
  <si>
    <t>sms_w100</t>
  </si>
  <si>
    <t>漫画版</t>
  </si>
  <si>
    <t>6月06日(木)</t>
  </si>
  <si>
    <t>smss1758</t>
  </si>
  <si>
    <t>sms_w101</t>
  </si>
  <si>
    <t>smss1759</t>
  </si>
  <si>
    <t>sms_w102</t>
  </si>
  <si>
    <t>6月02日(日)</t>
  </si>
  <si>
    <t>smss1760</t>
  </si>
  <si>
    <t>sms_w103</t>
  </si>
  <si>
    <t>４コマ漫画版</t>
  </si>
  <si>
    <t>6月23日(日)</t>
  </si>
  <si>
    <t>smss1761</t>
  </si>
  <si>
    <t>sms_w104</t>
  </si>
  <si>
    <t>smss1762</t>
  </si>
  <si>
    <t>sms_w105</t>
  </si>
  <si>
    <t>デイリースポーツ関西</t>
  </si>
  <si>
    <t>6月07日(金)</t>
  </si>
  <si>
    <t>smss1763</t>
  </si>
  <si>
    <t>sms_w106</t>
  </si>
  <si>
    <t>ニッカン関東</t>
  </si>
  <si>
    <t>smss1764</t>
  </si>
  <si>
    <t>sms_w107</t>
  </si>
  <si>
    <t>smss1765</t>
  </si>
  <si>
    <t>sms_w108</t>
  </si>
  <si>
    <t>ニッカン関東 休刊日</t>
  </si>
  <si>
    <t>6月10日(月)</t>
  </si>
  <si>
    <t>smss1766</t>
  </si>
  <si>
    <t>sms_w109</t>
  </si>
  <si>
    <t>九スポ</t>
  </si>
  <si>
    <t>smss1767</t>
  </si>
  <si>
    <t>sms_w110</t>
  </si>
  <si>
    <t>smss1768</t>
  </si>
  <si>
    <t>sms_w111</t>
  </si>
  <si>
    <t>スポーツ報知関東 1回目</t>
  </si>
  <si>
    <t>4C終面雑報</t>
  </si>
  <si>
    <t>smss1769</t>
  </si>
  <si>
    <t>sms_w112</t>
  </si>
  <si>
    <t>スポーツ報知関東 2回目</t>
  </si>
  <si>
    <t>smss1770</t>
  </si>
  <si>
    <t>sms_w113</t>
  </si>
  <si>
    <t>東スポ・大スポ・中京スポ・九スポ</t>
  </si>
  <si>
    <t>記事枠</t>
  </si>
  <si>
    <t>smss1771</t>
  </si>
  <si>
    <t>sms_w114</t>
  </si>
  <si>
    <t>女性からナンパしてほしい</t>
  </si>
  <si>
    <t>全5段・半5段段つかみ10段保証</t>
  </si>
  <si>
    <t>sms_w115</t>
  </si>
  <si>
    <t>もう５０代の熟女だけど、試しに付き合ってみる？</t>
  </si>
  <si>
    <t>sms_w116</t>
  </si>
  <si>
    <t>やってみてダメなら、すぐ退会OK</t>
  </si>
  <si>
    <t>sms_w117</t>
  </si>
  <si>
    <t>トゥギャザーする女性をゲットしようぜ！</t>
  </si>
  <si>
    <t>sms_w118</t>
  </si>
  <si>
    <t>smss1772</t>
  </si>
  <si>
    <t>sms_w119</t>
  </si>
  <si>
    <t>スポーツ報知関東</t>
  </si>
  <si>
    <t>終面全5段</t>
  </si>
  <si>
    <t>6月29日(土)</t>
  </si>
  <si>
    <t>smss1773</t>
  </si>
  <si>
    <t>sms_w120</t>
  </si>
  <si>
    <t>smss1774</t>
  </si>
  <si>
    <t>sms_w121</t>
  </si>
  <si>
    <t>smss1775</t>
  </si>
  <si>
    <t>sms_w122</t>
  </si>
  <si>
    <t>smss1776</t>
  </si>
  <si>
    <t>新聞 TOTAL</t>
  </si>
  <si>
    <t>●雑誌 広告</t>
  </si>
  <si>
    <t>sms_w076</t>
  </si>
  <si>
    <t>芸文社</t>
  </si>
  <si>
    <t>新50代</t>
  </si>
  <si>
    <t>女性と出会って５分で</t>
  </si>
  <si>
    <t>カミオン</t>
  </si>
  <si>
    <t>4C1P</t>
  </si>
  <si>
    <t>smss1726</t>
  </si>
  <si>
    <t>sms_w077</t>
  </si>
  <si>
    <t>光文社</t>
  </si>
  <si>
    <t>FLASH</t>
  </si>
  <si>
    <t>smss1742</t>
  </si>
  <si>
    <t>sms_w078</t>
  </si>
  <si>
    <t>日本ジャーナル出版</t>
  </si>
  <si>
    <t>週刊実話</t>
  </si>
  <si>
    <t>表4</t>
  </si>
  <si>
    <t>smss1743</t>
  </si>
  <si>
    <t>sms_w079</t>
  </si>
  <si>
    <t>扶桑社</t>
  </si>
  <si>
    <t>女性からご飯に誘われる。男性はyesかnoか答えるだけ</t>
  </si>
  <si>
    <t>Tvnavi</t>
  </si>
  <si>
    <t>(月間Tvnavi)①</t>
  </si>
  <si>
    <t>6月24日(月)</t>
  </si>
  <si>
    <t>smss1744</t>
  </si>
  <si>
    <t>sms_w080</t>
  </si>
  <si>
    <t>恋愛経験は不要！女性がリードしてくれます</t>
  </si>
  <si>
    <t>smss1745</t>
  </si>
  <si>
    <t>smss1699</t>
  </si>
  <si>
    <t>いろいろ</t>
  </si>
  <si>
    <t>企画枠たかし漫画２赤</t>
  </si>
  <si>
    <t>実話カタログ企画</t>
  </si>
  <si>
    <t>企画枠</t>
  </si>
  <si>
    <t>6月（＆7月）</t>
  </si>
  <si>
    <t>smss1700</t>
  </si>
  <si>
    <t>企画枠しろいの漫画黄色</t>
  </si>
  <si>
    <t>人妻系媒体編集企画枠</t>
  </si>
  <si>
    <t>6月（＆5月）</t>
  </si>
  <si>
    <t>sms_a850</t>
  </si>
  <si>
    <t>コアマガジン</t>
  </si>
  <si>
    <t>2Pスポーツ新聞_v01_アイ(森下さん)</t>
  </si>
  <si>
    <t>実話BUNKA超タブー</t>
  </si>
  <si>
    <t>4C2P</t>
  </si>
  <si>
    <t>smss1713</t>
  </si>
  <si>
    <t>sms_a851</t>
  </si>
  <si>
    <t>大洋図書</t>
  </si>
  <si>
    <t>2P中心でか文字</t>
  </si>
  <si>
    <t>金のEX　NEO</t>
  </si>
  <si>
    <t>smss1714</t>
  </si>
  <si>
    <t>sms_a852</t>
  </si>
  <si>
    <t>5P風俗(森下さん)</t>
  </si>
  <si>
    <t>実話ナックルズ　ウルトラ</t>
  </si>
  <si>
    <t>1C5P</t>
  </si>
  <si>
    <t>6月13日(木)</t>
  </si>
  <si>
    <t>smss1715</t>
  </si>
  <si>
    <t>sms_a856</t>
  </si>
  <si>
    <t>メディアソフト</t>
  </si>
  <si>
    <t>女子アナ放送事故＆ハプニング まとめ速報</t>
  </si>
  <si>
    <t>6月20日(木)</t>
  </si>
  <si>
    <t>smss1719</t>
  </si>
  <si>
    <t>sms_a857</t>
  </si>
  <si>
    <t>ナックルズ極ベスト</t>
  </si>
  <si>
    <t>6月21日(金)</t>
  </si>
  <si>
    <t>smss1720</t>
  </si>
  <si>
    <t>sms_a858</t>
  </si>
  <si>
    <t>臨時増刊ラヴァーズ</t>
  </si>
  <si>
    <t>smss1721</t>
  </si>
  <si>
    <t>sms_a859</t>
  </si>
  <si>
    <t>大都社</t>
  </si>
  <si>
    <t>漫画ボン</t>
  </si>
  <si>
    <t>6月25日(火)</t>
  </si>
  <si>
    <t>smss1722</t>
  </si>
  <si>
    <t>sms_a860</t>
  </si>
  <si>
    <t>週刊実話増刊「実話ザ・タブー」</t>
  </si>
  <si>
    <t>6月26日(水)</t>
  </si>
  <si>
    <t>smss1723</t>
  </si>
  <si>
    <t>sms_a861</t>
  </si>
  <si>
    <t>ダイアプレス</t>
  </si>
  <si>
    <t>1Pスポーツ新聞版アイ</t>
  </si>
  <si>
    <t>EXよるピカ</t>
  </si>
  <si>
    <t>表2　4C1P</t>
  </si>
  <si>
    <t>smss1724</t>
  </si>
  <si>
    <t>sms_a864</t>
  </si>
  <si>
    <t>劇画ラヴァーズ</t>
  </si>
  <si>
    <t>6月27日(木)</t>
  </si>
  <si>
    <t>smss1728</t>
  </si>
  <si>
    <t>sms_a862</t>
  </si>
  <si>
    <t>海王社</t>
  </si>
  <si>
    <t>2P_素敵なヤリ活(アイ)</t>
  </si>
  <si>
    <t>絶世World Class!!</t>
  </si>
  <si>
    <t>smss1725</t>
  </si>
  <si>
    <t>雑誌 TOTAL</t>
  </si>
  <si>
    <t>●DVD 広告</t>
  </si>
  <si>
    <t>sms_a839</t>
  </si>
  <si>
    <t>インフォメディア</t>
  </si>
  <si>
    <t>DVD漫画まさお</t>
  </si>
  <si>
    <t>mv20i</t>
  </si>
  <si>
    <t>団地妻 連続不倫ナマ挿入!</t>
  </si>
  <si>
    <t>DVD対向4C1P</t>
  </si>
  <si>
    <t>smss1702</t>
  </si>
  <si>
    <t>sms_a840</t>
  </si>
  <si>
    <t>DVD4コマ</t>
  </si>
  <si>
    <t>汁濁美女</t>
  </si>
  <si>
    <t>DVD袋表4C</t>
  </si>
  <si>
    <t>smss1703</t>
  </si>
  <si>
    <t>sms_a853</t>
  </si>
  <si>
    <t>一水社</t>
  </si>
  <si>
    <t>中出ししろうと極上妻絶頂痴態新作裏DVD270分!</t>
  </si>
  <si>
    <t>smss1716</t>
  </si>
  <si>
    <t>sms_a841</t>
  </si>
  <si>
    <t>触られ弄られ濡らされて…超エロい敏感プレイ</t>
  </si>
  <si>
    <t>smss1704</t>
  </si>
  <si>
    <t>sms_a854</t>
  </si>
  <si>
    <t>美人妻最新地下DVD27時間 本気汁噴射</t>
  </si>
  <si>
    <t>DVD貼付け面4C1/2P</t>
  </si>
  <si>
    <t>6月14日(金)</t>
  </si>
  <si>
    <t>smss1717</t>
  </si>
  <si>
    <t>sms_a842</t>
  </si>
  <si>
    <t>本気でイク地下DVDベストHコレクション</t>
  </si>
  <si>
    <t>6月17日(月)</t>
  </si>
  <si>
    <t>smss1705</t>
  </si>
  <si>
    <t>sms_a843</t>
  </si>
  <si>
    <t>三和出版</t>
  </si>
  <si>
    <t>究極美女プレステージ</t>
  </si>
  <si>
    <t>6月18日(火)</t>
  </si>
  <si>
    <t>smss1706</t>
  </si>
  <si>
    <t>sms_a844</t>
  </si>
  <si>
    <t>極上素人DX</t>
  </si>
  <si>
    <t>6月19日(水)</t>
  </si>
  <si>
    <t>smss1707</t>
  </si>
  <si>
    <t>sms_a845</t>
  </si>
  <si>
    <t>昼から交わる団地妻</t>
  </si>
  <si>
    <t>DVD袋裏4C+DVDコンテンツ枠</t>
  </si>
  <si>
    <t>smss1708</t>
  </si>
  <si>
    <t>sms_a846</t>
  </si>
  <si>
    <t>S級素人</t>
  </si>
  <si>
    <t>smss1709</t>
  </si>
  <si>
    <t>sms_a855</t>
  </si>
  <si>
    <t>しろうと美人妻地下DVD270分バイオレットDX</t>
  </si>
  <si>
    <t>smss1718</t>
  </si>
  <si>
    <t>sms_a847</t>
  </si>
  <si>
    <t>若生出版</t>
  </si>
  <si>
    <t>ゲッチュ</t>
  </si>
  <si>
    <t>smss1710</t>
  </si>
  <si>
    <t>sms_a848</t>
  </si>
  <si>
    <t>MGS BEST</t>
  </si>
  <si>
    <t>smss1711</t>
  </si>
  <si>
    <t>sms_a849</t>
  </si>
  <si>
    <t>発展途上!ツルツルうぶ娘</t>
  </si>
  <si>
    <t>smss1712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</si>
  <si>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</si>
  <si>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</si>
  <si>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</si>
  <si>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</si>
  <si>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</si>
  <si>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</si>
  <si>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</si>
  <si>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</si>
  <si>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</si>
  <si>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6/1～6/30</t>
  </si>
  <si>
    <t>dsn291</t>
  </si>
  <si>
    <t>MB</t>
  </si>
  <si>
    <t>ドコモ公式SEO</t>
  </si>
  <si>
    <t>frk005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</si>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</sst>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73</v>
      </c>
      <c r="D6" s="330">
        <v>6684000</v>
      </c>
      <c r="E6" s="79">
        <v>0</v>
      </c>
      <c r="F6" s="79">
        <v>0</v>
      </c>
      <c r="G6" s="79">
        <v>3135</v>
      </c>
      <c r="H6" s="89">
        <v>361</v>
      </c>
      <c r="I6" s="90">
        <v>2</v>
      </c>
      <c r="J6" s="143">
        <f>H6+I6</f>
        <v>363</v>
      </c>
      <c r="K6" s="80">
        <f>IFERROR(J6/G6,"-")</f>
        <v>0.11578947368421</v>
      </c>
      <c r="L6" s="79">
        <v>32</v>
      </c>
      <c r="M6" s="79">
        <v>107</v>
      </c>
      <c r="N6" s="80">
        <f>IFERROR(L6/J6,"-")</f>
        <v>0.088154269972452</v>
      </c>
      <c r="O6" s="81">
        <f>IFERROR(D6/J6,"-")</f>
        <v>18413.223140496</v>
      </c>
      <c r="P6" s="82">
        <v>96</v>
      </c>
      <c r="Q6" s="80">
        <f>IFERROR(P6/J6,"-")</f>
        <v>0.26446280991736</v>
      </c>
      <c r="R6" s="335">
        <v>8439500</v>
      </c>
      <c r="S6" s="336">
        <f>IFERROR(R6/J6,"-")</f>
        <v>23249.311294766</v>
      </c>
      <c r="T6" s="336">
        <f>IFERROR(R6/P6,"-")</f>
        <v>87911.458333333</v>
      </c>
      <c r="U6" s="330">
        <f>IFERROR(R6-D6,"-")</f>
        <v>1755500</v>
      </c>
      <c r="V6" s="83">
        <f>R6/D6</f>
        <v>1.2626421304608</v>
      </c>
      <c r="W6" s="77"/>
      <c r="X6" s="142"/>
    </row>
    <row r="7" spans="1:24">
      <c r="A7" s="78"/>
      <c r="B7" s="84" t="s">
        <v>24</v>
      </c>
      <c r="C7" s="84">
        <v>34</v>
      </c>
      <c r="D7" s="330">
        <v>2265600</v>
      </c>
      <c r="E7" s="79">
        <v>0</v>
      </c>
      <c r="F7" s="79">
        <v>0</v>
      </c>
      <c r="G7" s="79">
        <v>1344</v>
      </c>
      <c r="H7" s="89">
        <v>271</v>
      </c>
      <c r="I7" s="90">
        <v>5</v>
      </c>
      <c r="J7" s="143">
        <f>H7+I7</f>
        <v>276</v>
      </c>
      <c r="K7" s="80">
        <f>IFERROR(J7/G7,"-")</f>
        <v>0.20535714285714</v>
      </c>
      <c r="L7" s="79">
        <v>24</v>
      </c>
      <c r="M7" s="79">
        <v>53</v>
      </c>
      <c r="N7" s="80">
        <f>IFERROR(L7/J7,"-")</f>
        <v>0.08695652173913</v>
      </c>
      <c r="O7" s="81">
        <f>IFERROR(D7/J7,"-")</f>
        <v>8208.6956521739</v>
      </c>
      <c r="P7" s="82">
        <v>53</v>
      </c>
      <c r="Q7" s="80">
        <f>IFERROR(P7/J7,"-")</f>
        <v>0.19202898550725</v>
      </c>
      <c r="R7" s="335">
        <v>3629000</v>
      </c>
      <c r="S7" s="336">
        <f>IFERROR(R7/J7,"-")</f>
        <v>13148.550724638</v>
      </c>
      <c r="T7" s="336">
        <f>IFERROR(R7/P7,"-")</f>
        <v>68471.698113208</v>
      </c>
      <c r="U7" s="330">
        <f>IFERROR(R7-D7,"-")</f>
        <v>1363400</v>
      </c>
      <c r="V7" s="83">
        <f>R7/D7</f>
        <v>1.6017831920904</v>
      </c>
      <c r="W7" s="77"/>
      <c r="X7" s="142"/>
    </row>
    <row r="8" spans="1:24">
      <c r="A8" s="78"/>
      <c r="B8" s="84" t="s">
        <v>25</v>
      </c>
      <c r="C8" s="84">
        <v>28</v>
      </c>
      <c r="D8" s="330">
        <v>1548000</v>
      </c>
      <c r="E8" s="79">
        <v>0</v>
      </c>
      <c r="F8" s="79">
        <v>0</v>
      </c>
      <c r="G8" s="79">
        <v>3411</v>
      </c>
      <c r="H8" s="89">
        <v>1083</v>
      </c>
      <c r="I8" s="90">
        <v>12</v>
      </c>
      <c r="J8" s="143">
        <f>H8+I8</f>
        <v>1095</v>
      </c>
      <c r="K8" s="80">
        <f>IFERROR(J8/G8,"-")</f>
        <v>0.32102022867194</v>
      </c>
      <c r="L8" s="79">
        <v>36</v>
      </c>
      <c r="M8" s="79">
        <v>241</v>
      </c>
      <c r="N8" s="80">
        <f>IFERROR(L8/J8,"-")</f>
        <v>0.032876712328767</v>
      </c>
      <c r="O8" s="81">
        <f>IFERROR(D8/J8,"-")</f>
        <v>1413.698630137</v>
      </c>
      <c r="P8" s="82">
        <v>60</v>
      </c>
      <c r="Q8" s="80">
        <f>IFERROR(P8/J8,"-")</f>
        <v>0.054794520547945</v>
      </c>
      <c r="R8" s="335">
        <v>8847000</v>
      </c>
      <c r="S8" s="336">
        <f>IFERROR(R8/J8,"-")</f>
        <v>8079.4520547945</v>
      </c>
      <c r="T8" s="336">
        <f>IFERROR(R8/P8,"-")</f>
        <v>147450</v>
      </c>
      <c r="U8" s="330">
        <f>IFERROR(R8-D8,"-")</f>
        <v>7299000</v>
      </c>
      <c r="V8" s="83">
        <f>R8/D8</f>
        <v>5.7151162790698</v>
      </c>
      <c r="W8" s="77"/>
      <c r="X8" s="142"/>
    </row>
    <row r="9" spans="1:24">
      <c r="A9" s="78"/>
      <c r="B9" s="84" t="s">
        <v>26</v>
      </c>
      <c r="C9" s="84">
        <v>4</v>
      </c>
      <c r="D9" s="330">
        <v>78100</v>
      </c>
      <c r="E9" s="79">
        <v>0</v>
      </c>
      <c r="F9" s="79">
        <v>0</v>
      </c>
      <c r="G9" s="79">
        <v>1050</v>
      </c>
      <c r="H9" s="89">
        <v>47</v>
      </c>
      <c r="I9" s="90">
        <v>7</v>
      </c>
      <c r="J9" s="143">
        <f>H9+I9</f>
        <v>54</v>
      </c>
      <c r="K9" s="80">
        <f>IFERROR(J9/G9,"-")</f>
        <v>0.051428571428571</v>
      </c>
      <c r="L9" s="79">
        <v>2</v>
      </c>
      <c r="M9" s="79">
        <v>24</v>
      </c>
      <c r="N9" s="80">
        <f>IFERROR(L9/J9,"-")</f>
        <v>0.037037037037037</v>
      </c>
      <c r="O9" s="81">
        <f>IFERROR(D9/J9,"-")</f>
        <v>1446.2962962963</v>
      </c>
      <c r="P9" s="82">
        <v>7</v>
      </c>
      <c r="Q9" s="80">
        <f>IFERROR(P9/J9,"-")</f>
        <v>0.12962962962963</v>
      </c>
      <c r="R9" s="335">
        <v>381000</v>
      </c>
      <c r="S9" s="336">
        <f>IFERROR(R9/J9,"-")</f>
        <v>7055.5555555556</v>
      </c>
      <c r="T9" s="336">
        <f>IFERROR(R9/P9,"-")</f>
        <v>54428.571428571</v>
      </c>
      <c r="U9" s="330">
        <f>IFERROR(R9-D9,"-")</f>
        <v>302900</v>
      </c>
      <c r="V9" s="83">
        <f>R9/D9</f>
        <v>4.8783610755442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0</v>
      </c>
      <c r="E10" s="79">
        <v>0</v>
      </c>
      <c r="F10" s="79">
        <v>0</v>
      </c>
      <c r="G10" s="79">
        <v>717731</v>
      </c>
      <c r="H10" s="89">
        <v>1912</v>
      </c>
      <c r="I10" s="90">
        <v>87</v>
      </c>
      <c r="J10" s="143">
        <f>H10+I10</f>
        <v>1999</v>
      </c>
      <c r="K10" s="80">
        <f>IFERROR(J10/G10,"-")</f>
        <v>0.0027851660301701</v>
      </c>
      <c r="L10" s="79">
        <v>58</v>
      </c>
      <c r="M10" s="79">
        <v>776</v>
      </c>
      <c r="N10" s="80">
        <f>IFERROR(L10/J10,"-")</f>
        <v>0.029014507253627</v>
      </c>
      <c r="O10" s="81">
        <f>IFERROR(D10/J10,"-")</f>
        <v>0</v>
      </c>
      <c r="P10" s="82">
        <v>296</v>
      </c>
      <c r="Q10" s="80">
        <f>IFERROR(P10/J10,"-")</f>
        <v>0.14807403701851</v>
      </c>
      <c r="R10" s="335">
        <v>11769868</v>
      </c>
      <c r="S10" s="336">
        <f>IFERROR(R10/J10,"-")</f>
        <v>5887.8779389695</v>
      </c>
      <c r="T10" s="336">
        <f>IFERROR(R10/P10,"-")</f>
        <v>39763.067567568</v>
      </c>
      <c r="U10" s="330">
        <f>IFERROR(R10-D10,"-")</f>
        <v>11769868</v>
      </c>
      <c r="V10" s="83" t="str">
        <f>R10/D10</f>
        <v>0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85</v>
      </c>
      <c r="I11" s="90">
        <v>10</v>
      </c>
      <c r="J11" s="143">
        <f>H11+I11</f>
        <v>95</v>
      </c>
      <c r="K11" s="80" t="str">
        <f>IFERROR(J11/G11,"-")</f>
        <v>-</v>
      </c>
      <c r="L11" s="79">
        <v>0</v>
      </c>
      <c r="M11" s="79">
        <v>37</v>
      </c>
      <c r="N11" s="80">
        <f>IFERROR(L11/J11,"-")</f>
        <v>0</v>
      </c>
      <c r="O11" s="81">
        <f>IFERROR(D11/J11,"-")</f>
        <v>0</v>
      </c>
      <c r="P11" s="82">
        <v>7</v>
      </c>
      <c r="Q11" s="80">
        <f>IFERROR(P11/J11,"-")</f>
        <v>0.073684210526316</v>
      </c>
      <c r="R11" s="335">
        <v>40000</v>
      </c>
      <c r="S11" s="336">
        <f>IFERROR(R11/J11,"-")</f>
        <v>421.05263157895</v>
      </c>
      <c r="T11" s="336">
        <f>IFERROR(R11/P11,"-")</f>
        <v>5714.2857142857</v>
      </c>
      <c r="U11" s="330">
        <f>IFERROR(R11-D11,"-")</f>
        <v>40000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10575700</v>
      </c>
      <c r="E14" s="41">
        <f>SUM(E6:E12)</f>
        <v>0</v>
      </c>
      <c r="F14" s="41">
        <f>SUM(F6:F12)</f>
        <v>0</v>
      </c>
      <c r="G14" s="41">
        <f>SUM(G6:G12)</f>
        <v>726671</v>
      </c>
      <c r="H14" s="41">
        <f>SUM(H6:H12)</f>
        <v>3759</v>
      </c>
      <c r="I14" s="41">
        <f>SUM(I6:I12)</f>
        <v>123</v>
      </c>
      <c r="J14" s="41">
        <f>SUM(J6:J12)</f>
        <v>3882</v>
      </c>
      <c r="K14" s="42">
        <f>IFERROR(J14/G14,"-")</f>
        <v>0.0053421699778855</v>
      </c>
      <c r="L14" s="76">
        <f>SUM(L6:L12)</f>
        <v>152</v>
      </c>
      <c r="M14" s="76">
        <f>SUM(M6:M12)</f>
        <v>1238</v>
      </c>
      <c r="N14" s="42">
        <f>IFERROR(L14/J14,"-")</f>
        <v>0.039155074703761</v>
      </c>
      <c r="O14" s="43">
        <f>IFERROR(D14/J14,"-")</f>
        <v>2724.2916022669</v>
      </c>
      <c r="P14" s="44">
        <f>SUM(P6:P12)</f>
        <v>519</v>
      </c>
      <c r="Q14" s="42">
        <f>IFERROR(P14/J14,"-")</f>
        <v>0.13369397217929</v>
      </c>
      <c r="R14" s="333">
        <f>SUM(R6:R12)</f>
        <v>33106368</v>
      </c>
      <c r="S14" s="333">
        <f>IFERROR(R14/J14,"-")</f>
        <v>8528.1731066461</v>
      </c>
      <c r="T14" s="333">
        <f>IFERROR(P14/P14,"-")</f>
        <v>1</v>
      </c>
      <c r="U14" s="333">
        <f>SUM(U6:U12)</f>
        <v>22530668</v>
      </c>
      <c r="V14" s="45">
        <f>IFERROR(R14/D14,"-")</f>
        <v>3.1304186011328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1.4988095238095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840000</v>
      </c>
      <c r="K6" s="79">
        <v>0</v>
      </c>
      <c r="L6" s="79">
        <v>0</v>
      </c>
      <c r="M6" s="79">
        <v>177</v>
      </c>
      <c r="N6" s="89">
        <v>12</v>
      </c>
      <c r="O6" s="90">
        <v>0</v>
      </c>
      <c r="P6" s="91">
        <f>N6+O6</f>
        <v>12</v>
      </c>
      <c r="Q6" s="80">
        <f>IFERROR(P6/M6,"-")</f>
        <v>0.067796610169492</v>
      </c>
      <c r="R6" s="79">
        <v>0</v>
      </c>
      <c r="S6" s="79">
        <v>2</v>
      </c>
      <c r="T6" s="80">
        <f>IFERROR(R6/(P6),"-")</f>
        <v>0</v>
      </c>
      <c r="U6" s="336">
        <f>IFERROR(J6/SUM(N6:O10),"-")</f>
        <v>18666.666666667</v>
      </c>
      <c r="V6" s="82">
        <v>1</v>
      </c>
      <c r="W6" s="80">
        <f>IF(P6=0,"-",V6/P6)</f>
        <v>0.083333333333333</v>
      </c>
      <c r="X6" s="335">
        <v>98000</v>
      </c>
      <c r="Y6" s="336">
        <f>IFERROR(X6/P6,"-")</f>
        <v>8166.6666666667</v>
      </c>
      <c r="Z6" s="336">
        <f>IFERROR(X6/V6,"-")</f>
        <v>98000</v>
      </c>
      <c r="AA6" s="330">
        <f>SUM(X6:X10)-SUM(J6:J10)</f>
        <v>419000</v>
      </c>
      <c r="AB6" s="83">
        <f>SUM(X6:X10)/SUM(J6:J10)</f>
        <v>1.4988095238095</v>
      </c>
      <c r="AC6" s="77"/>
      <c r="AD6" s="92">
        <v>1</v>
      </c>
      <c r="AE6" s="93">
        <f>IF(P6=0,"",IF(AD6=0,"",(AD6/P6)))</f>
        <v>0.083333333333333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0.083333333333333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0.41666666666667</v>
      </c>
      <c r="BP6" s="119">
        <v>1</v>
      </c>
      <c r="BQ6" s="120">
        <f>IFERROR(BP6/BN6,"-")</f>
        <v>0.2</v>
      </c>
      <c r="BR6" s="121">
        <v>98000</v>
      </c>
      <c r="BS6" s="122">
        <f>IFERROR(BR6/BN6,"-")</f>
        <v>19600</v>
      </c>
      <c r="BT6" s="123"/>
      <c r="BU6" s="123"/>
      <c r="BV6" s="123">
        <v>1</v>
      </c>
      <c r="BW6" s="124">
        <v>1</v>
      </c>
      <c r="BX6" s="125">
        <f>IF(P6=0,"",IF(BW6=0,"",(BW6/P6)))</f>
        <v>0.083333333333333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98000</v>
      </c>
      <c r="CQ6" s="139">
        <v>98000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68</v>
      </c>
      <c r="G7" s="88" t="s">
        <v>73</v>
      </c>
      <c r="H7" s="88" t="s">
        <v>70</v>
      </c>
      <c r="I7" s="348" t="s">
        <v>71</v>
      </c>
      <c r="J7" s="330"/>
      <c r="K7" s="79">
        <v>0</v>
      </c>
      <c r="L7" s="79">
        <v>0</v>
      </c>
      <c r="M7" s="79">
        <v>143</v>
      </c>
      <c r="N7" s="89">
        <v>16</v>
      </c>
      <c r="O7" s="90">
        <v>0</v>
      </c>
      <c r="P7" s="91">
        <f>N7+O7</f>
        <v>16</v>
      </c>
      <c r="Q7" s="80">
        <f>IFERROR(P7/M7,"-")</f>
        <v>0.11188811188811</v>
      </c>
      <c r="R7" s="79">
        <v>1</v>
      </c>
      <c r="S7" s="79">
        <v>5</v>
      </c>
      <c r="T7" s="80">
        <f>IFERROR(R7/(P7),"-")</f>
        <v>0.0625</v>
      </c>
      <c r="U7" s="336"/>
      <c r="V7" s="82">
        <v>2</v>
      </c>
      <c r="W7" s="80">
        <f>IF(P7=0,"-",V7/P7)</f>
        <v>0.125</v>
      </c>
      <c r="X7" s="335">
        <v>447000</v>
      </c>
      <c r="Y7" s="336">
        <f>IFERROR(X7/P7,"-")</f>
        <v>27937.5</v>
      </c>
      <c r="Z7" s="336">
        <f>IFERROR(X7/V7,"-")</f>
        <v>223500</v>
      </c>
      <c r="AA7" s="330"/>
      <c r="AB7" s="83"/>
      <c r="AC7" s="77"/>
      <c r="AD7" s="92">
        <v>1</v>
      </c>
      <c r="AE7" s="93">
        <f>IF(P7=0,"",IF(AD7=0,"",(AD7/P7)))</f>
        <v>0.0625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0.0625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0.0625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0.3125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0.375</v>
      </c>
      <c r="BP7" s="119">
        <v>1</v>
      </c>
      <c r="BQ7" s="120">
        <f>IFERROR(BP7/BN7,"-")</f>
        <v>0.16666666666667</v>
      </c>
      <c r="BR7" s="121">
        <v>5000</v>
      </c>
      <c r="BS7" s="122">
        <f>IFERROR(BR7/BN7,"-")</f>
        <v>833.33333333333</v>
      </c>
      <c r="BT7" s="123">
        <v>1</v>
      </c>
      <c r="BU7" s="123"/>
      <c r="BV7" s="123"/>
      <c r="BW7" s="124">
        <v>2</v>
      </c>
      <c r="BX7" s="125">
        <f>IF(P7=0,"",IF(BW7=0,"",(BW7/P7)))</f>
        <v>0.125</v>
      </c>
      <c r="BY7" s="126">
        <v>1</v>
      </c>
      <c r="BZ7" s="127">
        <f>IFERROR(BY7/BW7,"-")</f>
        <v>0.5</v>
      </c>
      <c r="CA7" s="128">
        <v>442000</v>
      </c>
      <c r="CB7" s="129">
        <f>IFERROR(CA7/BW7,"-")</f>
        <v>221000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447000</v>
      </c>
      <c r="CQ7" s="139">
        <v>442000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68</v>
      </c>
      <c r="G8" s="88" t="s">
        <v>75</v>
      </c>
      <c r="H8" s="88" t="s">
        <v>70</v>
      </c>
      <c r="I8" s="348" t="s">
        <v>71</v>
      </c>
      <c r="J8" s="330"/>
      <c r="K8" s="79">
        <v>0</v>
      </c>
      <c r="L8" s="79">
        <v>0</v>
      </c>
      <c r="M8" s="79">
        <v>32</v>
      </c>
      <c r="N8" s="89">
        <v>3</v>
      </c>
      <c r="O8" s="90">
        <v>0</v>
      </c>
      <c r="P8" s="91">
        <f>N8+O8</f>
        <v>3</v>
      </c>
      <c r="Q8" s="80">
        <f>IFERROR(P8/M8,"-")</f>
        <v>0.09375</v>
      </c>
      <c r="R8" s="79">
        <v>0</v>
      </c>
      <c r="S8" s="79">
        <v>1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3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76</v>
      </c>
      <c r="C9" s="347"/>
      <c r="D9" s="347" t="s">
        <v>66</v>
      </c>
      <c r="E9" s="347" t="s">
        <v>67</v>
      </c>
      <c r="F9" s="347" t="s">
        <v>68</v>
      </c>
      <c r="G9" s="88" t="s">
        <v>77</v>
      </c>
      <c r="H9" s="88" t="s">
        <v>70</v>
      </c>
      <c r="I9" s="348" t="s">
        <v>71</v>
      </c>
      <c r="J9" s="330"/>
      <c r="K9" s="79">
        <v>0</v>
      </c>
      <c r="L9" s="79">
        <v>0</v>
      </c>
      <c r="M9" s="79">
        <v>45</v>
      </c>
      <c r="N9" s="89">
        <v>1</v>
      </c>
      <c r="O9" s="90">
        <v>0</v>
      </c>
      <c r="P9" s="91">
        <f>N9+O9</f>
        <v>1</v>
      </c>
      <c r="Q9" s="80">
        <f>IFERROR(P9/M9,"-")</f>
        <v>0.022222222222222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1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78</v>
      </c>
      <c r="C10" s="347"/>
      <c r="D10" s="347" t="s">
        <v>79</v>
      </c>
      <c r="E10" s="347" t="s">
        <v>79</v>
      </c>
      <c r="F10" s="347" t="s">
        <v>80</v>
      </c>
      <c r="G10" s="88" t="s">
        <v>81</v>
      </c>
      <c r="H10" s="88"/>
      <c r="I10" s="88"/>
      <c r="J10" s="330"/>
      <c r="K10" s="79">
        <v>0</v>
      </c>
      <c r="L10" s="79">
        <v>0</v>
      </c>
      <c r="M10" s="79">
        <v>58</v>
      </c>
      <c r="N10" s="89">
        <v>13</v>
      </c>
      <c r="O10" s="90">
        <v>0</v>
      </c>
      <c r="P10" s="91">
        <f>N10+O10</f>
        <v>13</v>
      </c>
      <c r="Q10" s="80">
        <f>IFERROR(P10/M10,"-")</f>
        <v>0.22413793103448</v>
      </c>
      <c r="R10" s="79">
        <v>3</v>
      </c>
      <c r="S10" s="79">
        <v>1</v>
      </c>
      <c r="T10" s="80">
        <f>IFERROR(R10/(P10),"-")</f>
        <v>0.23076923076923</v>
      </c>
      <c r="U10" s="336"/>
      <c r="V10" s="82">
        <v>4</v>
      </c>
      <c r="W10" s="80">
        <f>IF(P10=0,"-",V10/P10)</f>
        <v>0.30769230769231</v>
      </c>
      <c r="X10" s="335">
        <v>714000</v>
      </c>
      <c r="Y10" s="336">
        <f>IFERROR(X10/P10,"-")</f>
        <v>54923.076923077</v>
      </c>
      <c r="Z10" s="336">
        <f>IFERROR(X10/V10,"-")</f>
        <v>178500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0.15384615384615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8</v>
      </c>
      <c r="BO10" s="118">
        <f>IF(P10=0,"",IF(BN10=0,"",(BN10/P10)))</f>
        <v>0.61538461538462</v>
      </c>
      <c r="BP10" s="119">
        <v>2</v>
      </c>
      <c r="BQ10" s="120">
        <f>IFERROR(BP10/BN10,"-")</f>
        <v>0.25</v>
      </c>
      <c r="BR10" s="121">
        <v>166000</v>
      </c>
      <c r="BS10" s="122">
        <f>IFERROR(BR10/BN10,"-")</f>
        <v>20750</v>
      </c>
      <c r="BT10" s="123"/>
      <c r="BU10" s="123"/>
      <c r="BV10" s="123">
        <v>2</v>
      </c>
      <c r="BW10" s="124">
        <v>3</v>
      </c>
      <c r="BX10" s="125">
        <f>IF(P10=0,"",IF(BW10=0,"",(BW10/P10)))</f>
        <v>0.23076923076923</v>
      </c>
      <c r="BY10" s="126">
        <v>2</v>
      </c>
      <c r="BZ10" s="127">
        <f>IFERROR(BY10/BW10,"-")</f>
        <v>0.66666666666667</v>
      </c>
      <c r="CA10" s="128">
        <v>548000</v>
      </c>
      <c r="CB10" s="129">
        <f>IFERROR(CA10/BW10,"-")</f>
        <v>182666.66666667</v>
      </c>
      <c r="CC10" s="130"/>
      <c r="CD10" s="130"/>
      <c r="CE10" s="130">
        <v>2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4</v>
      </c>
      <c r="CP10" s="139">
        <v>714000</v>
      </c>
      <c r="CQ10" s="139">
        <v>518000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1.8552631578947</v>
      </c>
      <c r="B11" s="347" t="s">
        <v>82</v>
      </c>
      <c r="C11" s="347"/>
      <c r="D11" s="347" t="s">
        <v>83</v>
      </c>
      <c r="E11" s="347" t="s">
        <v>67</v>
      </c>
      <c r="F11" s="347" t="s">
        <v>84</v>
      </c>
      <c r="G11" s="88" t="s">
        <v>85</v>
      </c>
      <c r="H11" s="88" t="s">
        <v>70</v>
      </c>
      <c r="I11" s="348" t="s">
        <v>86</v>
      </c>
      <c r="J11" s="330">
        <v>684000</v>
      </c>
      <c r="K11" s="79">
        <v>0</v>
      </c>
      <c r="L11" s="79">
        <v>0</v>
      </c>
      <c r="M11" s="79">
        <v>108</v>
      </c>
      <c r="N11" s="89">
        <v>10</v>
      </c>
      <c r="O11" s="90">
        <v>0</v>
      </c>
      <c r="P11" s="91">
        <f>N11+O11</f>
        <v>10</v>
      </c>
      <c r="Q11" s="80">
        <f>IFERROR(P11/M11,"-")</f>
        <v>0.092592592592593</v>
      </c>
      <c r="R11" s="79">
        <v>0</v>
      </c>
      <c r="S11" s="79">
        <v>3</v>
      </c>
      <c r="T11" s="80">
        <f>IFERROR(R11/(P11),"-")</f>
        <v>0</v>
      </c>
      <c r="U11" s="336">
        <f>IFERROR(J11/SUM(N11:O16),"-")</f>
        <v>22800</v>
      </c>
      <c r="V11" s="82">
        <v>4</v>
      </c>
      <c r="W11" s="80">
        <f>IF(P11=0,"-",V11/P11)</f>
        <v>0.4</v>
      </c>
      <c r="X11" s="335">
        <v>134000</v>
      </c>
      <c r="Y11" s="336">
        <f>IFERROR(X11/P11,"-")</f>
        <v>13400</v>
      </c>
      <c r="Z11" s="336">
        <f>IFERROR(X11/V11,"-")</f>
        <v>33500</v>
      </c>
      <c r="AA11" s="330">
        <f>SUM(X11:X16)-SUM(J11:J16)</f>
        <v>585000</v>
      </c>
      <c r="AB11" s="83">
        <f>SUM(X11:X16)/SUM(J11:J16)</f>
        <v>1.8552631578947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0.3</v>
      </c>
      <c r="BG11" s="110">
        <v>2</v>
      </c>
      <c r="BH11" s="112">
        <f>IFERROR(BG11/BE11,"-")</f>
        <v>0.66666666666667</v>
      </c>
      <c r="BI11" s="113">
        <v>10000</v>
      </c>
      <c r="BJ11" s="114">
        <f>IFERROR(BI11/BE11,"-")</f>
        <v>3333.3333333333</v>
      </c>
      <c r="BK11" s="115">
        <v>1</v>
      </c>
      <c r="BL11" s="115"/>
      <c r="BM11" s="115">
        <v>1</v>
      </c>
      <c r="BN11" s="117">
        <v>5</v>
      </c>
      <c r="BO11" s="118">
        <f>IF(P11=0,"",IF(BN11=0,"",(BN11/P11)))</f>
        <v>0.5</v>
      </c>
      <c r="BP11" s="119">
        <v>2</v>
      </c>
      <c r="BQ11" s="120">
        <f>IFERROR(BP11/BN11,"-")</f>
        <v>0.4</v>
      </c>
      <c r="BR11" s="121">
        <v>124000</v>
      </c>
      <c r="BS11" s="122">
        <f>IFERROR(BR11/BN11,"-")</f>
        <v>24800</v>
      </c>
      <c r="BT11" s="123">
        <v>1</v>
      </c>
      <c r="BU11" s="123"/>
      <c r="BV11" s="123">
        <v>1</v>
      </c>
      <c r="BW11" s="124">
        <v>1</v>
      </c>
      <c r="BX11" s="125">
        <f>IF(P11=0,"",IF(BW11=0,"",(BW11/P11)))</f>
        <v>0.1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4</v>
      </c>
      <c r="CP11" s="139">
        <v>134000</v>
      </c>
      <c r="CQ11" s="139">
        <v>119000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7" t="s">
        <v>87</v>
      </c>
      <c r="C12" s="347"/>
      <c r="D12" s="347" t="s">
        <v>83</v>
      </c>
      <c r="E12" s="347" t="s">
        <v>67</v>
      </c>
      <c r="F12" s="347" t="s">
        <v>80</v>
      </c>
      <c r="G12" s="88"/>
      <c r="H12" s="88"/>
      <c r="I12" s="88"/>
      <c r="J12" s="330"/>
      <c r="K12" s="79">
        <v>0</v>
      </c>
      <c r="L12" s="79">
        <v>0</v>
      </c>
      <c r="M12" s="79">
        <v>37</v>
      </c>
      <c r="N12" s="89">
        <v>8</v>
      </c>
      <c r="O12" s="90">
        <v>0</v>
      </c>
      <c r="P12" s="91">
        <f>N12+O12</f>
        <v>8</v>
      </c>
      <c r="Q12" s="80">
        <f>IFERROR(P12/M12,"-")</f>
        <v>0.21621621621622</v>
      </c>
      <c r="R12" s="79">
        <v>2</v>
      </c>
      <c r="S12" s="79">
        <v>3</v>
      </c>
      <c r="T12" s="80">
        <f>IFERROR(R12/(P12),"-")</f>
        <v>0.25</v>
      </c>
      <c r="U12" s="336"/>
      <c r="V12" s="82">
        <v>4</v>
      </c>
      <c r="W12" s="80">
        <f>IF(P12=0,"-",V12/P12)</f>
        <v>0.5</v>
      </c>
      <c r="X12" s="335">
        <v>199000</v>
      </c>
      <c r="Y12" s="336">
        <f>IFERROR(X12/P12,"-")</f>
        <v>24875</v>
      </c>
      <c r="Z12" s="336">
        <f>IFERROR(X12/V12,"-")</f>
        <v>49750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3</v>
      </c>
      <c r="BO12" s="118">
        <f>IF(P12=0,"",IF(BN12=0,"",(BN12/P12)))</f>
        <v>0.375</v>
      </c>
      <c r="BP12" s="119">
        <v>1</v>
      </c>
      <c r="BQ12" s="120">
        <f>IFERROR(BP12/BN12,"-")</f>
        <v>0.33333333333333</v>
      </c>
      <c r="BR12" s="121">
        <v>3000</v>
      </c>
      <c r="BS12" s="122">
        <f>IFERROR(BR12/BN12,"-")</f>
        <v>1000</v>
      </c>
      <c r="BT12" s="123">
        <v>1</v>
      </c>
      <c r="BU12" s="123"/>
      <c r="BV12" s="123"/>
      <c r="BW12" s="124">
        <v>4</v>
      </c>
      <c r="BX12" s="125">
        <f>IF(P12=0,"",IF(BW12=0,"",(BW12/P12)))</f>
        <v>0.5</v>
      </c>
      <c r="BY12" s="126">
        <v>3</v>
      </c>
      <c r="BZ12" s="127">
        <f>IFERROR(BY12/BW12,"-")</f>
        <v>0.75</v>
      </c>
      <c r="CA12" s="128">
        <v>196000</v>
      </c>
      <c r="CB12" s="129">
        <f>IFERROR(CA12/BW12,"-")</f>
        <v>49000</v>
      </c>
      <c r="CC12" s="130"/>
      <c r="CD12" s="130"/>
      <c r="CE12" s="130">
        <v>3</v>
      </c>
      <c r="CF12" s="131">
        <v>1</v>
      </c>
      <c r="CG12" s="132">
        <f>IF(P12=0,"",IF(CF12=0,"",(CF12/P12)))</f>
        <v>0.125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4</v>
      </c>
      <c r="CP12" s="139">
        <v>199000</v>
      </c>
      <c r="CQ12" s="139">
        <v>153000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88</v>
      </c>
      <c r="C13" s="347"/>
      <c r="D13" s="347" t="s">
        <v>83</v>
      </c>
      <c r="E13" s="347" t="s">
        <v>67</v>
      </c>
      <c r="F13" s="347" t="s">
        <v>89</v>
      </c>
      <c r="G13" s="88" t="s">
        <v>90</v>
      </c>
      <c r="H13" s="88" t="s">
        <v>91</v>
      </c>
      <c r="I13" s="348" t="s">
        <v>92</v>
      </c>
      <c r="J13" s="330"/>
      <c r="K13" s="79">
        <v>0</v>
      </c>
      <c r="L13" s="79">
        <v>0</v>
      </c>
      <c r="M13" s="79">
        <v>21</v>
      </c>
      <c r="N13" s="89">
        <v>2</v>
      </c>
      <c r="O13" s="90">
        <v>0</v>
      </c>
      <c r="P13" s="91">
        <f>N13+O13</f>
        <v>2</v>
      </c>
      <c r="Q13" s="80">
        <f>IFERROR(P13/M13,"-")</f>
        <v>0.095238095238095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93</v>
      </c>
      <c r="C14" s="347"/>
      <c r="D14" s="347" t="s">
        <v>83</v>
      </c>
      <c r="E14" s="347" t="s">
        <v>67</v>
      </c>
      <c r="F14" s="347" t="s">
        <v>80</v>
      </c>
      <c r="G14" s="88"/>
      <c r="H14" s="88"/>
      <c r="I14" s="88"/>
      <c r="J14" s="330"/>
      <c r="K14" s="79">
        <v>0</v>
      </c>
      <c r="L14" s="79">
        <v>0</v>
      </c>
      <c r="M14" s="79">
        <v>89</v>
      </c>
      <c r="N14" s="89">
        <v>4</v>
      </c>
      <c r="O14" s="90">
        <v>0</v>
      </c>
      <c r="P14" s="91">
        <f>N14+O14</f>
        <v>4</v>
      </c>
      <c r="Q14" s="80">
        <f>IFERROR(P14/M14,"-")</f>
        <v>0.044943820224719</v>
      </c>
      <c r="R14" s="79">
        <v>2</v>
      </c>
      <c r="S14" s="79">
        <v>0</v>
      </c>
      <c r="T14" s="80">
        <f>IFERROR(R14/(P14),"-")</f>
        <v>0.5</v>
      </c>
      <c r="U14" s="336"/>
      <c r="V14" s="82">
        <v>2</v>
      </c>
      <c r="W14" s="80">
        <f>IF(P14=0,"-",V14/P14)</f>
        <v>0.5</v>
      </c>
      <c r="X14" s="335">
        <v>930000</v>
      </c>
      <c r="Y14" s="336">
        <f>IFERROR(X14/P14,"-")</f>
        <v>232500</v>
      </c>
      <c r="Z14" s="336">
        <f>IFERROR(X14/V14,"-")</f>
        <v>465000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0.5</v>
      </c>
      <c r="BP14" s="119">
        <v>1</v>
      </c>
      <c r="BQ14" s="120">
        <f>IFERROR(BP14/BN14,"-")</f>
        <v>0.5</v>
      </c>
      <c r="BR14" s="121">
        <v>747000</v>
      </c>
      <c r="BS14" s="122">
        <f>IFERROR(BR14/BN14,"-")</f>
        <v>373500</v>
      </c>
      <c r="BT14" s="123"/>
      <c r="BU14" s="123"/>
      <c r="BV14" s="123">
        <v>1</v>
      </c>
      <c r="BW14" s="124">
        <v>1</v>
      </c>
      <c r="BX14" s="125">
        <f>IF(P14=0,"",IF(BW14=0,"",(BW14/P14)))</f>
        <v>0.25</v>
      </c>
      <c r="BY14" s="126">
        <v>1</v>
      </c>
      <c r="BZ14" s="127">
        <f>IFERROR(BY14/BW14,"-")</f>
        <v>1</v>
      </c>
      <c r="CA14" s="128">
        <v>183000</v>
      </c>
      <c r="CB14" s="129">
        <f>IFERROR(CA14/BW14,"-")</f>
        <v>183000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930000</v>
      </c>
      <c r="CQ14" s="139">
        <v>747000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94</v>
      </c>
      <c r="C15" s="347"/>
      <c r="D15" s="347" t="s">
        <v>95</v>
      </c>
      <c r="E15" s="347" t="s">
        <v>96</v>
      </c>
      <c r="F15" s="347" t="s">
        <v>68</v>
      </c>
      <c r="G15" s="88" t="s">
        <v>90</v>
      </c>
      <c r="H15" s="88" t="s">
        <v>91</v>
      </c>
      <c r="I15" s="348" t="s">
        <v>97</v>
      </c>
      <c r="J15" s="330"/>
      <c r="K15" s="79">
        <v>0</v>
      </c>
      <c r="L15" s="79">
        <v>0</v>
      </c>
      <c r="M15" s="79">
        <v>16</v>
      </c>
      <c r="N15" s="89">
        <v>2</v>
      </c>
      <c r="O15" s="90">
        <v>0</v>
      </c>
      <c r="P15" s="91">
        <f>N15+O15</f>
        <v>2</v>
      </c>
      <c r="Q15" s="80">
        <f>IFERROR(P15/M15,"-")</f>
        <v>0.125</v>
      </c>
      <c r="R15" s="79">
        <v>0</v>
      </c>
      <c r="S15" s="79">
        <v>1</v>
      </c>
      <c r="T15" s="80">
        <f>IFERROR(R15/(P15),"-")</f>
        <v>0</v>
      </c>
      <c r="U15" s="336"/>
      <c r="V15" s="82">
        <v>1</v>
      </c>
      <c r="W15" s="80">
        <f>IF(P15=0,"-",V15/P15)</f>
        <v>0.5</v>
      </c>
      <c r="X15" s="335">
        <v>6000</v>
      </c>
      <c r="Y15" s="336">
        <f>IFERROR(X15/P15,"-")</f>
        <v>3000</v>
      </c>
      <c r="Z15" s="336">
        <f>IFERROR(X15/V15,"-")</f>
        <v>6000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0.5</v>
      </c>
      <c r="BY15" s="126">
        <v>1</v>
      </c>
      <c r="BZ15" s="127">
        <f>IFERROR(BY15/BW15,"-")</f>
        <v>1</v>
      </c>
      <c r="CA15" s="128">
        <v>6000</v>
      </c>
      <c r="CB15" s="129">
        <f>IFERROR(CA15/BW15,"-")</f>
        <v>6000</v>
      </c>
      <c r="CC15" s="130"/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6000</v>
      </c>
      <c r="CQ15" s="139">
        <v>6000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98</v>
      </c>
      <c r="C16" s="347"/>
      <c r="D16" s="347" t="s">
        <v>95</v>
      </c>
      <c r="E16" s="347" t="s">
        <v>96</v>
      </c>
      <c r="F16" s="347" t="s">
        <v>80</v>
      </c>
      <c r="G16" s="88"/>
      <c r="H16" s="88"/>
      <c r="I16" s="88"/>
      <c r="J16" s="330"/>
      <c r="K16" s="79">
        <v>0</v>
      </c>
      <c r="L16" s="79">
        <v>0</v>
      </c>
      <c r="M16" s="79">
        <v>11</v>
      </c>
      <c r="N16" s="89">
        <v>4</v>
      </c>
      <c r="O16" s="90">
        <v>0</v>
      </c>
      <c r="P16" s="91">
        <f>N16+O16</f>
        <v>4</v>
      </c>
      <c r="Q16" s="80">
        <f>IFERROR(P16/M16,"-")</f>
        <v>0.36363636363636</v>
      </c>
      <c r="R16" s="79">
        <v>0</v>
      </c>
      <c r="S16" s="79">
        <v>1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0.25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0.25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0.091145833333333</v>
      </c>
      <c r="B17" s="347" t="s">
        <v>99</v>
      </c>
      <c r="C17" s="347"/>
      <c r="D17" s="347" t="s">
        <v>100</v>
      </c>
      <c r="E17" s="347" t="s">
        <v>67</v>
      </c>
      <c r="F17" s="347" t="s">
        <v>68</v>
      </c>
      <c r="G17" s="88" t="s">
        <v>101</v>
      </c>
      <c r="H17" s="88" t="s">
        <v>102</v>
      </c>
      <c r="I17" s="348" t="s">
        <v>92</v>
      </c>
      <c r="J17" s="330">
        <v>384000</v>
      </c>
      <c r="K17" s="79">
        <v>0</v>
      </c>
      <c r="L17" s="79">
        <v>0</v>
      </c>
      <c r="M17" s="79">
        <v>59</v>
      </c>
      <c r="N17" s="89">
        <v>7</v>
      </c>
      <c r="O17" s="90">
        <v>0</v>
      </c>
      <c r="P17" s="91">
        <f>N17+O17</f>
        <v>7</v>
      </c>
      <c r="Q17" s="80">
        <f>IFERROR(P17/M17,"-")</f>
        <v>0.11864406779661</v>
      </c>
      <c r="R17" s="79">
        <v>1</v>
      </c>
      <c r="S17" s="79">
        <v>1</v>
      </c>
      <c r="T17" s="80">
        <f>IFERROR(R17/(P17),"-")</f>
        <v>0.14285714285714</v>
      </c>
      <c r="U17" s="336">
        <f>IFERROR(J17/SUM(N17:O18),"-")</f>
        <v>25600</v>
      </c>
      <c r="V17" s="82">
        <v>1</v>
      </c>
      <c r="W17" s="80">
        <f>IF(P17=0,"-",V17/P17)</f>
        <v>0.14285714285714</v>
      </c>
      <c r="X17" s="335">
        <v>5000</v>
      </c>
      <c r="Y17" s="336">
        <f>IFERROR(X17/P17,"-")</f>
        <v>714.28571428571</v>
      </c>
      <c r="Z17" s="336">
        <f>IFERROR(X17/V17,"-")</f>
        <v>5000</v>
      </c>
      <c r="AA17" s="330">
        <f>SUM(X17:X18)-SUM(J17:J18)</f>
        <v>-349000</v>
      </c>
      <c r="AB17" s="83">
        <f>SUM(X17:X18)/SUM(J17:J18)</f>
        <v>0.091145833333333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0.14285714285714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2</v>
      </c>
      <c r="BF17" s="111">
        <f>IF(P17=0,"",IF(BE17=0,"",(BE17/P17)))</f>
        <v>0.28571428571429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3</v>
      </c>
      <c r="BO17" s="118">
        <f>IF(P17=0,"",IF(BN17=0,"",(BN17/P17)))</f>
        <v>0.42857142857143</v>
      </c>
      <c r="BP17" s="119">
        <v>1</v>
      </c>
      <c r="BQ17" s="120">
        <f>IFERROR(BP17/BN17,"-")</f>
        <v>0.33333333333333</v>
      </c>
      <c r="BR17" s="121">
        <v>5000</v>
      </c>
      <c r="BS17" s="122">
        <f>IFERROR(BR17/BN17,"-")</f>
        <v>1666.6666666667</v>
      </c>
      <c r="BT17" s="123">
        <v>1</v>
      </c>
      <c r="BU17" s="123"/>
      <c r="BV17" s="123"/>
      <c r="BW17" s="124">
        <v>1</v>
      </c>
      <c r="BX17" s="125">
        <f>IF(P17=0,"",IF(BW17=0,"",(BW17/P17)))</f>
        <v>0.14285714285714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5000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103</v>
      </c>
      <c r="C18" s="347"/>
      <c r="D18" s="347" t="s">
        <v>100</v>
      </c>
      <c r="E18" s="347" t="s">
        <v>67</v>
      </c>
      <c r="F18" s="347" t="s">
        <v>80</v>
      </c>
      <c r="G18" s="88"/>
      <c r="H18" s="88"/>
      <c r="I18" s="88"/>
      <c r="J18" s="330"/>
      <c r="K18" s="79">
        <v>0</v>
      </c>
      <c r="L18" s="79">
        <v>0</v>
      </c>
      <c r="M18" s="79">
        <v>20</v>
      </c>
      <c r="N18" s="89">
        <v>8</v>
      </c>
      <c r="O18" s="90">
        <v>0</v>
      </c>
      <c r="P18" s="91">
        <f>N18+O18</f>
        <v>8</v>
      </c>
      <c r="Q18" s="80">
        <f>IFERROR(P18/M18,"-")</f>
        <v>0.4</v>
      </c>
      <c r="R18" s="79">
        <v>0</v>
      </c>
      <c r="S18" s="79">
        <v>3</v>
      </c>
      <c r="T18" s="80">
        <f>IFERROR(R18/(P18),"-")</f>
        <v>0</v>
      </c>
      <c r="U18" s="336"/>
      <c r="V18" s="82">
        <v>4</v>
      </c>
      <c r="W18" s="80">
        <f>IF(P18=0,"-",V18/P18)</f>
        <v>0.5</v>
      </c>
      <c r="X18" s="335">
        <v>30000</v>
      </c>
      <c r="Y18" s="336">
        <f>IFERROR(X18/P18,"-")</f>
        <v>3750</v>
      </c>
      <c r="Z18" s="336">
        <f>IFERROR(X18/V18,"-")</f>
        <v>7500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4</v>
      </c>
      <c r="BF18" s="111">
        <f>IF(P18=0,"",IF(BE18=0,"",(BE18/P18)))</f>
        <v>0.5</v>
      </c>
      <c r="BG18" s="110">
        <v>3</v>
      </c>
      <c r="BH18" s="112">
        <f>IFERROR(BG18/BE18,"-")</f>
        <v>0.75</v>
      </c>
      <c r="BI18" s="113">
        <v>27000</v>
      </c>
      <c r="BJ18" s="114">
        <f>IFERROR(BI18/BE18,"-")</f>
        <v>6750</v>
      </c>
      <c r="BK18" s="115">
        <v>1</v>
      </c>
      <c r="BL18" s="115">
        <v>1</v>
      </c>
      <c r="BM18" s="115">
        <v>1</v>
      </c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4</v>
      </c>
      <c r="BX18" s="125">
        <f>IF(P18=0,"",IF(BW18=0,"",(BW18/P18)))</f>
        <v>0.5</v>
      </c>
      <c r="BY18" s="126">
        <v>1</v>
      </c>
      <c r="BZ18" s="127">
        <f>IFERROR(BY18/BW18,"-")</f>
        <v>0.25</v>
      </c>
      <c r="CA18" s="128">
        <v>3000</v>
      </c>
      <c r="CB18" s="129">
        <f>IFERROR(CA18/BW18,"-")</f>
        <v>750</v>
      </c>
      <c r="CC18" s="130">
        <v>1</v>
      </c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4</v>
      </c>
      <c r="CP18" s="139">
        <v>30000</v>
      </c>
      <c r="CQ18" s="139">
        <v>13000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0.15234375</v>
      </c>
      <c r="B19" s="347" t="s">
        <v>104</v>
      </c>
      <c r="C19" s="347"/>
      <c r="D19" s="347" t="s">
        <v>105</v>
      </c>
      <c r="E19" s="347" t="s">
        <v>67</v>
      </c>
      <c r="F19" s="347" t="s">
        <v>84</v>
      </c>
      <c r="G19" s="88" t="s">
        <v>101</v>
      </c>
      <c r="H19" s="88" t="s">
        <v>106</v>
      </c>
      <c r="I19" s="349" t="s">
        <v>107</v>
      </c>
      <c r="J19" s="330">
        <v>384000</v>
      </c>
      <c r="K19" s="79">
        <v>0</v>
      </c>
      <c r="L19" s="79">
        <v>0</v>
      </c>
      <c r="M19" s="79">
        <v>70</v>
      </c>
      <c r="N19" s="89">
        <v>9</v>
      </c>
      <c r="O19" s="90">
        <v>0</v>
      </c>
      <c r="P19" s="91">
        <f>N19+O19</f>
        <v>9</v>
      </c>
      <c r="Q19" s="80">
        <f>IFERROR(P19/M19,"-")</f>
        <v>0.12857142857143</v>
      </c>
      <c r="R19" s="79">
        <v>0</v>
      </c>
      <c r="S19" s="79">
        <v>4</v>
      </c>
      <c r="T19" s="80">
        <f>IFERROR(R19/(P19),"-")</f>
        <v>0</v>
      </c>
      <c r="U19" s="336">
        <f>IFERROR(J19/SUM(N19:O20),"-")</f>
        <v>20210.526315789</v>
      </c>
      <c r="V19" s="82">
        <v>3</v>
      </c>
      <c r="W19" s="80">
        <f>IF(P19=0,"-",V19/P19)</f>
        <v>0.33333333333333</v>
      </c>
      <c r="X19" s="335">
        <v>11000</v>
      </c>
      <c r="Y19" s="336">
        <f>IFERROR(X19/P19,"-")</f>
        <v>1222.2222222222</v>
      </c>
      <c r="Z19" s="336">
        <f>IFERROR(X19/V19,"-")</f>
        <v>3666.6666666667</v>
      </c>
      <c r="AA19" s="330">
        <f>SUM(X19:X20)-SUM(J19:J20)</f>
        <v>-325500</v>
      </c>
      <c r="AB19" s="83">
        <f>SUM(X19:X20)/SUM(J19:J20)</f>
        <v>0.15234375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2</v>
      </c>
      <c r="AN19" s="99">
        <f>IF(P19=0,"",IF(AM19=0,"",(AM19/P19)))</f>
        <v>0.22222222222222</v>
      </c>
      <c r="AO19" s="98">
        <v>1</v>
      </c>
      <c r="AP19" s="100">
        <f>IFERROR(AO19/AM19,"-")</f>
        <v>0.5</v>
      </c>
      <c r="AQ19" s="101">
        <v>3000</v>
      </c>
      <c r="AR19" s="102">
        <f>IFERROR(AQ19/AM19,"-")</f>
        <v>1500</v>
      </c>
      <c r="AS19" s="103">
        <v>1</v>
      </c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4</v>
      </c>
      <c r="BF19" s="111">
        <f>IF(P19=0,"",IF(BE19=0,"",(BE19/P19)))</f>
        <v>0.44444444444444</v>
      </c>
      <c r="BG19" s="110">
        <v>2</v>
      </c>
      <c r="BH19" s="112">
        <f>IFERROR(BG19/BE19,"-")</f>
        <v>0.5</v>
      </c>
      <c r="BI19" s="113">
        <v>8000</v>
      </c>
      <c r="BJ19" s="114">
        <f>IFERROR(BI19/BE19,"-")</f>
        <v>2000</v>
      </c>
      <c r="BK19" s="115">
        <v>2</v>
      </c>
      <c r="BL19" s="115"/>
      <c r="BM19" s="115"/>
      <c r="BN19" s="117">
        <v>2</v>
      </c>
      <c r="BO19" s="118">
        <f>IF(P19=0,"",IF(BN19=0,"",(BN19/P19)))</f>
        <v>0.22222222222222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0.11111111111111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3</v>
      </c>
      <c r="CP19" s="139">
        <v>11000</v>
      </c>
      <c r="CQ19" s="139">
        <v>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108</v>
      </c>
      <c r="C20" s="347"/>
      <c r="D20" s="347" t="s">
        <v>105</v>
      </c>
      <c r="E20" s="347" t="s">
        <v>67</v>
      </c>
      <c r="F20" s="347" t="s">
        <v>80</v>
      </c>
      <c r="G20" s="88"/>
      <c r="H20" s="88"/>
      <c r="I20" s="88"/>
      <c r="J20" s="330"/>
      <c r="K20" s="79">
        <v>0</v>
      </c>
      <c r="L20" s="79">
        <v>0</v>
      </c>
      <c r="M20" s="79">
        <v>23</v>
      </c>
      <c r="N20" s="89">
        <v>10</v>
      </c>
      <c r="O20" s="90">
        <v>0</v>
      </c>
      <c r="P20" s="91">
        <f>N20+O20</f>
        <v>10</v>
      </c>
      <c r="Q20" s="80">
        <f>IFERROR(P20/M20,"-")</f>
        <v>0.43478260869565</v>
      </c>
      <c r="R20" s="79">
        <v>1</v>
      </c>
      <c r="S20" s="79">
        <v>4</v>
      </c>
      <c r="T20" s="80">
        <f>IFERROR(R20/(P20),"-")</f>
        <v>0.1</v>
      </c>
      <c r="U20" s="336"/>
      <c r="V20" s="82">
        <v>4</v>
      </c>
      <c r="W20" s="80">
        <f>IF(P20=0,"-",V20/P20)</f>
        <v>0.4</v>
      </c>
      <c r="X20" s="335">
        <v>47500</v>
      </c>
      <c r="Y20" s="336">
        <f>IFERROR(X20/P20,"-")</f>
        <v>4750</v>
      </c>
      <c r="Z20" s="336">
        <f>IFERROR(X20/V20,"-")</f>
        <v>11875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0.1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6</v>
      </c>
      <c r="BO20" s="118">
        <f>IF(P20=0,"",IF(BN20=0,"",(BN20/P20)))</f>
        <v>0.6</v>
      </c>
      <c r="BP20" s="119">
        <v>2</v>
      </c>
      <c r="BQ20" s="120">
        <f>IFERROR(BP20/BN20,"-")</f>
        <v>0.33333333333333</v>
      </c>
      <c r="BR20" s="121">
        <v>27500</v>
      </c>
      <c r="BS20" s="122">
        <f>IFERROR(BR20/BN20,"-")</f>
        <v>4583.3333333333</v>
      </c>
      <c r="BT20" s="123"/>
      <c r="BU20" s="123">
        <v>2</v>
      </c>
      <c r="BV20" s="123"/>
      <c r="BW20" s="124">
        <v>3</v>
      </c>
      <c r="BX20" s="125">
        <f>IF(P20=0,"",IF(BW20=0,"",(BW20/P20)))</f>
        <v>0.3</v>
      </c>
      <c r="BY20" s="126">
        <v>2</v>
      </c>
      <c r="BZ20" s="127">
        <f>IFERROR(BY20/BW20,"-")</f>
        <v>0.66666666666667</v>
      </c>
      <c r="CA20" s="128">
        <v>20000</v>
      </c>
      <c r="CB20" s="129">
        <f>IFERROR(CA20/BW20,"-")</f>
        <v>6666.6666666667</v>
      </c>
      <c r="CC20" s="130"/>
      <c r="CD20" s="130">
        <v>1</v>
      </c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4</v>
      </c>
      <c r="CP20" s="139">
        <v>47500</v>
      </c>
      <c r="CQ20" s="139">
        <v>17500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0.078947368421053</v>
      </c>
      <c r="B21" s="347" t="s">
        <v>109</v>
      </c>
      <c r="C21" s="347"/>
      <c r="D21" s="347" t="s">
        <v>66</v>
      </c>
      <c r="E21" s="347" t="s">
        <v>67</v>
      </c>
      <c r="F21" s="347" t="s">
        <v>89</v>
      </c>
      <c r="G21" s="88" t="s">
        <v>110</v>
      </c>
      <c r="H21" s="88" t="s">
        <v>70</v>
      </c>
      <c r="I21" s="348" t="s">
        <v>86</v>
      </c>
      <c r="J21" s="330">
        <v>228000</v>
      </c>
      <c r="K21" s="79">
        <v>0</v>
      </c>
      <c r="L21" s="79">
        <v>0</v>
      </c>
      <c r="M21" s="79">
        <v>93</v>
      </c>
      <c r="N21" s="89">
        <v>9</v>
      </c>
      <c r="O21" s="90">
        <v>0</v>
      </c>
      <c r="P21" s="91">
        <f>N21+O21</f>
        <v>9</v>
      </c>
      <c r="Q21" s="80">
        <f>IFERROR(P21/M21,"-")</f>
        <v>0.096774193548387</v>
      </c>
      <c r="R21" s="79">
        <v>0</v>
      </c>
      <c r="S21" s="79">
        <v>2</v>
      </c>
      <c r="T21" s="80">
        <f>IFERROR(R21/(P21),"-")</f>
        <v>0</v>
      </c>
      <c r="U21" s="336">
        <f>IFERROR(J21/SUM(N21:O22),"-")</f>
        <v>12666.666666667</v>
      </c>
      <c r="V21" s="82">
        <v>1</v>
      </c>
      <c r="W21" s="80">
        <f>IF(P21=0,"-",V21/P21)</f>
        <v>0.11111111111111</v>
      </c>
      <c r="X21" s="335">
        <v>3000</v>
      </c>
      <c r="Y21" s="336">
        <f>IFERROR(X21/P21,"-")</f>
        <v>333.33333333333</v>
      </c>
      <c r="Z21" s="336">
        <f>IFERROR(X21/V21,"-")</f>
        <v>3000</v>
      </c>
      <c r="AA21" s="330">
        <f>SUM(X21:X22)-SUM(J21:J22)</f>
        <v>-210000</v>
      </c>
      <c r="AB21" s="83">
        <f>SUM(X21:X22)/SUM(J21:J22)</f>
        <v>0.078947368421053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3</v>
      </c>
      <c r="BF21" s="111">
        <f>IF(P21=0,"",IF(BE21=0,"",(BE21/P21)))</f>
        <v>0.33333333333333</v>
      </c>
      <c r="BG21" s="110">
        <v>1</v>
      </c>
      <c r="BH21" s="112">
        <f>IFERROR(BG21/BE21,"-")</f>
        <v>0.33333333333333</v>
      </c>
      <c r="BI21" s="113">
        <v>3000</v>
      </c>
      <c r="BJ21" s="114">
        <f>IFERROR(BI21/BE21,"-")</f>
        <v>1000</v>
      </c>
      <c r="BK21" s="115">
        <v>1</v>
      </c>
      <c r="BL21" s="115"/>
      <c r="BM21" s="115"/>
      <c r="BN21" s="117">
        <v>6</v>
      </c>
      <c r="BO21" s="118">
        <f>IF(P21=0,"",IF(BN21=0,"",(BN21/P21)))</f>
        <v>0.66666666666667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111</v>
      </c>
      <c r="C22" s="347"/>
      <c r="D22" s="347" t="s">
        <v>66</v>
      </c>
      <c r="E22" s="347" t="s">
        <v>67</v>
      </c>
      <c r="F22" s="347" t="s">
        <v>80</v>
      </c>
      <c r="G22" s="88"/>
      <c r="H22" s="88"/>
      <c r="I22" s="88"/>
      <c r="J22" s="330"/>
      <c r="K22" s="79">
        <v>0</v>
      </c>
      <c r="L22" s="79">
        <v>0</v>
      </c>
      <c r="M22" s="79">
        <v>15</v>
      </c>
      <c r="N22" s="89">
        <v>9</v>
      </c>
      <c r="O22" s="90">
        <v>0</v>
      </c>
      <c r="P22" s="91">
        <f>N22+O22</f>
        <v>9</v>
      </c>
      <c r="Q22" s="80">
        <f>IFERROR(P22/M22,"-")</f>
        <v>0.6</v>
      </c>
      <c r="R22" s="79">
        <v>0</v>
      </c>
      <c r="S22" s="79">
        <v>1</v>
      </c>
      <c r="T22" s="80">
        <f>IFERROR(R22/(P22),"-")</f>
        <v>0</v>
      </c>
      <c r="U22" s="336"/>
      <c r="V22" s="82">
        <v>1</v>
      </c>
      <c r="W22" s="80">
        <f>IF(P22=0,"-",V22/P22)</f>
        <v>0.11111111111111</v>
      </c>
      <c r="X22" s="335">
        <v>15000</v>
      </c>
      <c r="Y22" s="336">
        <f>IFERROR(X22/P22,"-")</f>
        <v>1666.6666666667</v>
      </c>
      <c r="Z22" s="336">
        <f>IFERROR(X22/V22,"-")</f>
        <v>15000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0.22222222222222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4</v>
      </c>
      <c r="BO22" s="118">
        <f>IF(P22=0,"",IF(BN22=0,"",(BN22/P22)))</f>
        <v>0.44444444444444</v>
      </c>
      <c r="BP22" s="119">
        <v>1</v>
      </c>
      <c r="BQ22" s="120">
        <f>IFERROR(BP22/BN22,"-")</f>
        <v>0.25</v>
      </c>
      <c r="BR22" s="121">
        <v>15000</v>
      </c>
      <c r="BS22" s="122">
        <f>IFERROR(BR22/BN22,"-")</f>
        <v>3750</v>
      </c>
      <c r="BT22" s="123"/>
      <c r="BU22" s="123"/>
      <c r="BV22" s="123">
        <v>1</v>
      </c>
      <c r="BW22" s="124">
        <v>2</v>
      </c>
      <c r="BX22" s="125">
        <f>IF(P22=0,"",IF(BW22=0,"",(BW22/P22)))</f>
        <v>0.22222222222222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0.11111111111111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1</v>
      </c>
      <c r="CP22" s="139">
        <v>15000</v>
      </c>
      <c r="CQ22" s="139">
        <v>15000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</v>
      </c>
      <c r="B23" s="347" t="s">
        <v>112</v>
      </c>
      <c r="C23" s="347"/>
      <c r="D23" s="347" t="s">
        <v>83</v>
      </c>
      <c r="E23" s="347" t="s">
        <v>113</v>
      </c>
      <c r="F23" s="347" t="s">
        <v>68</v>
      </c>
      <c r="G23" s="88" t="s">
        <v>110</v>
      </c>
      <c r="H23" s="88" t="s">
        <v>70</v>
      </c>
      <c r="I23" s="88"/>
      <c r="J23" s="330">
        <v>228000</v>
      </c>
      <c r="K23" s="79">
        <v>0</v>
      </c>
      <c r="L23" s="79">
        <v>0</v>
      </c>
      <c r="M23" s="79">
        <v>44</v>
      </c>
      <c r="N23" s="89">
        <v>2</v>
      </c>
      <c r="O23" s="90">
        <v>0</v>
      </c>
      <c r="P23" s="91">
        <f>N23+O23</f>
        <v>2</v>
      </c>
      <c r="Q23" s="80">
        <f>IFERROR(P23/M23,"-")</f>
        <v>0.045454545454545</v>
      </c>
      <c r="R23" s="79">
        <v>0</v>
      </c>
      <c r="S23" s="79">
        <v>1</v>
      </c>
      <c r="T23" s="80">
        <f>IFERROR(R23/(P23),"-")</f>
        <v>0</v>
      </c>
      <c r="U23" s="336">
        <f>IFERROR(J23/SUM(N23:O24),"-")</f>
        <v>32571.428571429</v>
      </c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>
        <f>SUM(X23:X24)-SUM(J23:J24)</f>
        <v>-228000</v>
      </c>
      <c r="AB23" s="83">
        <f>SUM(X23:X24)/SUM(J23:J24)</f>
        <v>0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0.5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114</v>
      </c>
      <c r="C24" s="347"/>
      <c r="D24" s="347" t="s">
        <v>83</v>
      </c>
      <c r="E24" s="347" t="s">
        <v>113</v>
      </c>
      <c r="F24" s="347" t="s">
        <v>80</v>
      </c>
      <c r="G24" s="88"/>
      <c r="H24" s="88"/>
      <c r="I24" s="88"/>
      <c r="J24" s="330"/>
      <c r="K24" s="79">
        <v>0</v>
      </c>
      <c r="L24" s="79">
        <v>0</v>
      </c>
      <c r="M24" s="79">
        <v>18</v>
      </c>
      <c r="N24" s="89">
        <v>5</v>
      </c>
      <c r="O24" s="90">
        <v>0</v>
      </c>
      <c r="P24" s="91">
        <f>N24+O24</f>
        <v>5</v>
      </c>
      <c r="Q24" s="80">
        <f>IFERROR(P24/M24,"-")</f>
        <v>0.27777777777778</v>
      </c>
      <c r="R24" s="79">
        <v>0</v>
      </c>
      <c r="S24" s="79">
        <v>3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3</v>
      </c>
      <c r="BF24" s="111">
        <f>IF(P24=0,"",IF(BE24=0,"",(BE24/P24)))</f>
        <v>0.6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2</v>
      </c>
      <c r="BO24" s="118">
        <f>IF(P24=0,"",IF(BN24=0,"",(BN24/P24)))</f>
        <v>0.4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5.7416666666667</v>
      </c>
      <c r="B25" s="347" t="s">
        <v>115</v>
      </c>
      <c r="C25" s="347"/>
      <c r="D25" s="347" t="s">
        <v>105</v>
      </c>
      <c r="E25" s="347" t="s">
        <v>116</v>
      </c>
      <c r="F25" s="347" t="s">
        <v>84</v>
      </c>
      <c r="G25" s="88" t="s">
        <v>117</v>
      </c>
      <c r="H25" s="88" t="s">
        <v>118</v>
      </c>
      <c r="I25" s="88" t="s">
        <v>119</v>
      </c>
      <c r="J25" s="330">
        <v>240000</v>
      </c>
      <c r="K25" s="79">
        <v>0</v>
      </c>
      <c r="L25" s="79">
        <v>0</v>
      </c>
      <c r="M25" s="79">
        <v>23</v>
      </c>
      <c r="N25" s="89">
        <v>5</v>
      </c>
      <c r="O25" s="90">
        <v>0</v>
      </c>
      <c r="P25" s="91">
        <f>N25+O25</f>
        <v>5</v>
      </c>
      <c r="Q25" s="80">
        <f>IFERROR(P25/M25,"-")</f>
        <v>0.21739130434783</v>
      </c>
      <c r="R25" s="79">
        <v>1</v>
      </c>
      <c r="S25" s="79">
        <v>2</v>
      </c>
      <c r="T25" s="80">
        <f>IFERROR(R25/(P25),"-")</f>
        <v>0.2</v>
      </c>
      <c r="U25" s="336">
        <f>IFERROR(J25/SUM(N25:O28),"-")</f>
        <v>8888.8888888889</v>
      </c>
      <c r="V25" s="82">
        <v>1</v>
      </c>
      <c r="W25" s="80">
        <f>IF(P25=0,"-",V25/P25)</f>
        <v>0.2</v>
      </c>
      <c r="X25" s="335">
        <v>674000</v>
      </c>
      <c r="Y25" s="336">
        <f>IFERROR(X25/P25,"-")</f>
        <v>134800</v>
      </c>
      <c r="Z25" s="336">
        <f>IFERROR(X25/V25,"-")</f>
        <v>674000</v>
      </c>
      <c r="AA25" s="330">
        <f>SUM(X25:X28)-SUM(J25:J28)</f>
        <v>1138000</v>
      </c>
      <c r="AB25" s="83">
        <f>SUM(X25:X28)/SUM(J25:J28)</f>
        <v>5.7416666666667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0.2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0.2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0.4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0.2</v>
      </c>
      <c r="BY25" s="126">
        <v>1</v>
      </c>
      <c r="BZ25" s="127">
        <f>IFERROR(BY25/BW25,"-")</f>
        <v>1</v>
      </c>
      <c r="CA25" s="128">
        <v>679000</v>
      </c>
      <c r="CB25" s="129">
        <f>IFERROR(CA25/BW25,"-")</f>
        <v>679000</v>
      </c>
      <c r="CC25" s="130"/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674000</v>
      </c>
      <c r="CQ25" s="139">
        <v>679000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347" t="s">
        <v>120</v>
      </c>
      <c r="C26" s="347"/>
      <c r="D26" s="347" t="s">
        <v>105</v>
      </c>
      <c r="E26" s="347" t="s">
        <v>121</v>
      </c>
      <c r="F26" s="347" t="s">
        <v>84</v>
      </c>
      <c r="G26" s="88"/>
      <c r="H26" s="88" t="s">
        <v>118</v>
      </c>
      <c r="I26" s="88" t="s">
        <v>122</v>
      </c>
      <c r="J26" s="330"/>
      <c r="K26" s="79">
        <v>0</v>
      </c>
      <c r="L26" s="79">
        <v>0</v>
      </c>
      <c r="M26" s="79">
        <v>13</v>
      </c>
      <c r="N26" s="89">
        <v>3</v>
      </c>
      <c r="O26" s="90">
        <v>0</v>
      </c>
      <c r="P26" s="91">
        <f>N26+O26</f>
        <v>3</v>
      </c>
      <c r="Q26" s="80">
        <f>IFERROR(P26/M26,"-")</f>
        <v>0.23076923076923</v>
      </c>
      <c r="R26" s="79">
        <v>0</v>
      </c>
      <c r="S26" s="79">
        <v>1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0.33333333333333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0.66666666666667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123</v>
      </c>
      <c r="C27" s="347"/>
      <c r="D27" s="347" t="s">
        <v>105</v>
      </c>
      <c r="E27" s="347" t="s">
        <v>124</v>
      </c>
      <c r="F27" s="347" t="s">
        <v>84</v>
      </c>
      <c r="G27" s="88"/>
      <c r="H27" s="88" t="s">
        <v>118</v>
      </c>
      <c r="I27" s="88" t="s">
        <v>125</v>
      </c>
      <c r="J27" s="330"/>
      <c r="K27" s="79">
        <v>0</v>
      </c>
      <c r="L27" s="79">
        <v>0</v>
      </c>
      <c r="M27" s="79">
        <v>53</v>
      </c>
      <c r="N27" s="89">
        <v>7</v>
      </c>
      <c r="O27" s="90">
        <v>0</v>
      </c>
      <c r="P27" s="91">
        <f>N27+O27</f>
        <v>7</v>
      </c>
      <c r="Q27" s="80">
        <f>IFERROR(P27/M27,"-")</f>
        <v>0.13207547169811</v>
      </c>
      <c r="R27" s="79">
        <v>0</v>
      </c>
      <c r="S27" s="79">
        <v>1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0.14285714285714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2</v>
      </c>
      <c r="BF27" s="111">
        <f>IF(P27=0,"",IF(BE27=0,"",(BE27/P27)))</f>
        <v>0.28571428571429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3</v>
      </c>
      <c r="BO27" s="118">
        <f>IF(P27=0,"",IF(BN27=0,"",(BN27/P27)))</f>
        <v>0.42857142857143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0.14285714285714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126</v>
      </c>
      <c r="C28" s="347"/>
      <c r="D28" s="347" t="s">
        <v>79</v>
      </c>
      <c r="E28" s="347" t="s">
        <v>79</v>
      </c>
      <c r="F28" s="347" t="s">
        <v>80</v>
      </c>
      <c r="G28" s="88"/>
      <c r="H28" s="88"/>
      <c r="I28" s="88"/>
      <c r="J28" s="330"/>
      <c r="K28" s="79">
        <v>0</v>
      </c>
      <c r="L28" s="79">
        <v>0</v>
      </c>
      <c r="M28" s="79">
        <v>38</v>
      </c>
      <c r="N28" s="89">
        <v>12</v>
      </c>
      <c r="O28" s="90">
        <v>0</v>
      </c>
      <c r="P28" s="91">
        <f>N28+O28</f>
        <v>12</v>
      </c>
      <c r="Q28" s="80">
        <f>IFERROR(P28/M28,"-")</f>
        <v>0.31578947368421</v>
      </c>
      <c r="R28" s="79">
        <v>4</v>
      </c>
      <c r="S28" s="79">
        <v>1</v>
      </c>
      <c r="T28" s="80">
        <f>IFERROR(R28/(P28),"-")</f>
        <v>0.33333333333333</v>
      </c>
      <c r="U28" s="336"/>
      <c r="V28" s="82">
        <v>5</v>
      </c>
      <c r="W28" s="80">
        <f>IF(P28=0,"-",V28/P28)</f>
        <v>0.41666666666667</v>
      </c>
      <c r="X28" s="335">
        <v>704000</v>
      </c>
      <c r="Y28" s="336">
        <f>IFERROR(X28/P28,"-")</f>
        <v>58666.666666667</v>
      </c>
      <c r="Z28" s="336">
        <f>IFERROR(X28/V28,"-")</f>
        <v>140800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0.16666666666667</v>
      </c>
      <c r="BG28" s="110">
        <v>1</v>
      </c>
      <c r="BH28" s="112">
        <f>IFERROR(BG28/BE28,"-")</f>
        <v>0.5</v>
      </c>
      <c r="BI28" s="113">
        <v>97000</v>
      </c>
      <c r="BJ28" s="114">
        <f>IFERROR(BI28/BE28,"-")</f>
        <v>48500</v>
      </c>
      <c r="BK28" s="115"/>
      <c r="BL28" s="115"/>
      <c r="BM28" s="115">
        <v>1</v>
      </c>
      <c r="BN28" s="117">
        <v>5</v>
      </c>
      <c r="BO28" s="118">
        <f>IF(P28=0,"",IF(BN28=0,"",(BN28/P28)))</f>
        <v>0.41666666666667</v>
      </c>
      <c r="BP28" s="119">
        <v>2</v>
      </c>
      <c r="BQ28" s="120">
        <f>IFERROR(BP28/BN28,"-")</f>
        <v>0.4</v>
      </c>
      <c r="BR28" s="121">
        <v>6000</v>
      </c>
      <c r="BS28" s="122">
        <f>IFERROR(BR28/BN28,"-")</f>
        <v>1200</v>
      </c>
      <c r="BT28" s="123">
        <v>2</v>
      </c>
      <c r="BU28" s="123"/>
      <c r="BV28" s="123"/>
      <c r="BW28" s="124">
        <v>5</v>
      </c>
      <c r="BX28" s="125">
        <f>IF(P28=0,"",IF(BW28=0,"",(BW28/P28)))</f>
        <v>0.41666666666667</v>
      </c>
      <c r="BY28" s="126">
        <v>2</v>
      </c>
      <c r="BZ28" s="127">
        <f>IFERROR(BY28/BW28,"-")</f>
        <v>0.4</v>
      </c>
      <c r="CA28" s="128">
        <v>601000</v>
      </c>
      <c r="CB28" s="129">
        <f>IFERROR(CA28/BW28,"-")</f>
        <v>120200</v>
      </c>
      <c r="CC28" s="130"/>
      <c r="CD28" s="130"/>
      <c r="CE28" s="130">
        <v>2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5</v>
      </c>
      <c r="CP28" s="139">
        <v>704000</v>
      </c>
      <c r="CQ28" s="139">
        <v>470000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1.8141025641026</v>
      </c>
      <c r="B29" s="347" t="s">
        <v>127</v>
      </c>
      <c r="C29" s="347"/>
      <c r="D29" s="347" t="s">
        <v>105</v>
      </c>
      <c r="E29" s="347" t="s">
        <v>116</v>
      </c>
      <c r="F29" s="347" t="s">
        <v>84</v>
      </c>
      <c r="G29" s="88" t="s">
        <v>101</v>
      </c>
      <c r="H29" s="88" t="s">
        <v>128</v>
      </c>
      <c r="I29" s="88" t="s">
        <v>119</v>
      </c>
      <c r="J29" s="330">
        <v>312000</v>
      </c>
      <c r="K29" s="79">
        <v>0</v>
      </c>
      <c r="L29" s="79">
        <v>0</v>
      </c>
      <c r="M29" s="79">
        <v>33</v>
      </c>
      <c r="N29" s="89">
        <v>2</v>
      </c>
      <c r="O29" s="90">
        <v>0</v>
      </c>
      <c r="P29" s="91">
        <f>N29+O29</f>
        <v>2</v>
      </c>
      <c r="Q29" s="80">
        <f>IFERROR(P29/M29,"-")</f>
        <v>0.060606060606061</v>
      </c>
      <c r="R29" s="79">
        <v>0</v>
      </c>
      <c r="S29" s="79">
        <v>1</v>
      </c>
      <c r="T29" s="80">
        <f>IFERROR(R29/(P29),"-")</f>
        <v>0</v>
      </c>
      <c r="U29" s="336">
        <f>IFERROR(J29/SUM(N29:O32),"-")</f>
        <v>11555.555555556</v>
      </c>
      <c r="V29" s="82">
        <v>1</v>
      </c>
      <c r="W29" s="80">
        <f>IF(P29=0,"-",V29/P29)</f>
        <v>0.5</v>
      </c>
      <c r="X29" s="335">
        <v>13000</v>
      </c>
      <c r="Y29" s="336">
        <f>IFERROR(X29/P29,"-")</f>
        <v>6500</v>
      </c>
      <c r="Z29" s="336">
        <f>IFERROR(X29/V29,"-")</f>
        <v>13000</v>
      </c>
      <c r="AA29" s="330">
        <f>SUM(X29:X32)-SUM(J29:J32)</f>
        <v>254000</v>
      </c>
      <c r="AB29" s="83">
        <f>SUM(X29:X32)/SUM(J29:J32)</f>
        <v>1.8141025641026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>
        <v>1</v>
      </c>
      <c r="BQ29" s="120">
        <f>IFERROR(BP29/BN29,"-")</f>
        <v>1</v>
      </c>
      <c r="BR29" s="121">
        <v>13000</v>
      </c>
      <c r="BS29" s="122">
        <f>IFERROR(BR29/BN29,"-")</f>
        <v>13000</v>
      </c>
      <c r="BT29" s="123"/>
      <c r="BU29" s="123"/>
      <c r="BV29" s="123">
        <v>1</v>
      </c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13000</v>
      </c>
      <c r="CQ29" s="139">
        <v>13000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129</v>
      </c>
      <c r="C30" s="347"/>
      <c r="D30" s="347" t="s">
        <v>105</v>
      </c>
      <c r="E30" s="347" t="s">
        <v>121</v>
      </c>
      <c r="F30" s="347" t="s">
        <v>84</v>
      </c>
      <c r="G30" s="88"/>
      <c r="H30" s="88" t="s">
        <v>128</v>
      </c>
      <c r="I30" s="88" t="s">
        <v>122</v>
      </c>
      <c r="J30" s="330"/>
      <c r="K30" s="79">
        <v>0</v>
      </c>
      <c r="L30" s="79">
        <v>0</v>
      </c>
      <c r="M30" s="79">
        <v>44</v>
      </c>
      <c r="N30" s="89">
        <v>2</v>
      </c>
      <c r="O30" s="90">
        <v>0</v>
      </c>
      <c r="P30" s="91">
        <f>N30+O30</f>
        <v>2</v>
      </c>
      <c r="Q30" s="80">
        <f>IFERROR(P30/M30,"-")</f>
        <v>0.045454545454545</v>
      </c>
      <c r="R30" s="79">
        <v>0</v>
      </c>
      <c r="S30" s="79">
        <v>1</v>
      </c>
      <c r="T30" s="80">
        <f>IFERROR(R30/(P30),"-")</f>
        <v>0</v>
      </c>
      <c r="U30" s="336"/>
      <c r="V30" s="82">
        <v>1</v>
      </c>
      <c r="W30" s="80">
        <f>IF(P30=0,"-",V30/P30)</f>
        <v>0.5</v>
      </c>
      <c r="X30" s="335">
        <v>3000</v>
      </c>
      <c r="Y30" s="336">
        <f>IFERROR(X30/P30,"-")</f>
        <v>1500</v>
      </c>
      <c r="Z30" s="336">
        <f>IFERROR(X30/V30,"-")</f>
        <v>3000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0.5</v>
      </c>
      <c r="BY30" s="126">
        <v>1</v>
      </c>
      <c r="BZ30" s="127">
        <f>IFERROR(BY30/BW30,"-")</f>
        <v>1</v>
      </c>
      <c r="CA30" s="128">
        <v>3000</v>
      </c>
      <c r="CB30" s="129">
        <f>IFERROR(CA30/BW30,"-")</f>
        <v>3000</v>
      </c>
      <c r="CC30" s="130">
        <v>1</v>
      </c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3000</v>
      </c>
      <c r="CQ30" s="139">
        <v>3000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130</v>
      </c>
      <c r="C31" s="347"/>
      <c r="D31" s="347" t="s">
        <v>105</v>
      </c>
      <c r="E31" s="347" t="s">
        <v>124</v>
      </c>
      <c r="F31" s="347" t="s">
        <v>84</v>
      </c>
      <c r="G31" s="88"/>
      <c r="H31" s="88" t="s">
        <v>128</v>
      </c>
      <c r="I31" s="88" t="s">
        <v>125</v>
      </c>
      <c r="J31" s="330"/>
      <c r="K31" s="79">
        <v>0</v>
      </c>
      <c r="L31" s="79">
        <v>0</v>
      </c>
      <c r="M31" s="79">
        <v>47</v>
      </c>
      <c r="N31" s="89">
        <v>6</v>
      </c>
      <c r="O31" s="90">
        <v>0</v>
      </c>
      <c r="P31" s="91">
        <f>N31+O31</f>
        <v>6</v>
      </c>
      <c r="Q31" s="80">
        <f>IFERROR(P31/M31,"-")</f>
        <v>0.12765957446809</v>
      </c>
      <c r="R31" s="79">
        <v>1</v>
      </c>
      <c r="S31" s="79">
        <v>2</v>
      </c>
      <c r="T31" s="80">
        <f>IFERROR(R31/(P31),"-")</f>
        <v>0.16666666666667</v>
      </c>
      <c r="U31" s="336"/>
      <c r="V31" s="82">
        <v>1</v>
      </c>
      <c r="W31" s="80">
        <f>IF(P31=0,"-",V31/P31)</f>
        <v>0.16666666666667</v>
      </c>
      <c r="X31" s="335">
        <v>49000</v>
      </c>
      <c r="Y31" s="336">
        <f>IFERROR(X31/P31,"-")</f>
        <v>8166.6666666667</v>
      </c>
      <c r="Z31" s="336">
        <f>IFERROR(X31/V31,"-")</f>
        <v>49000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2</v>
      </c>
      <c r="AW31" s="105">
        <f>IF(P31=0,"",IF(AV31=0,"",(AV31/P31)))</f>
        <v>0.33333333333333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0.5</v>
      </c>
      <c r="BP31" s="119">
        <v>1</v>
      </c>
      <c r="BQ31" s="120">
        <f>IFERROR(BP31/BN31,"-")</f>
        <v>0.33333333333333</v>
      </c>
      <c r="BR31" s="121">
        <v>49000</v>
      </c>
      <c r="BS31" s="122">
        <f>IFERROR(BR31/BN31,"-")</f>
        <v>16333.333333333</v>
      </c>
      <c r="BT31" s="123"/>
      <c r="BU31" s="123"/>
      <c r="BV31" s="123">
        <v>1</v>
      </c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49000</v>
      </c>
      <c r="CQ31" s="139">
        <v>49000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131</v>
      </c>
      <c r="C32" s="347"/>
      <c r="D32" s="347" t="s">
        <v>79</v>
      </c>
      <c r="E32" s="347" t="s">
        <v>79</v>
      </c>
      <c r="F32" s="347" t="s">
        <v>80</v>
      </c>
      <c r="G32" s="88"/>
      <c r="H32" s="88"/>
      <c r="I32" s="88"/>
      <c r="J32" s="330"/>
      <c r="K32" s="79">
        <v>0</v>
      </c>
      <c r="L32" s="79">
        <v>0</v>
      </c>
      <c r="M32" s="79">
        <v>52</v>
      </c>
      <c r="N32" s="89">
        <v>17</v>
      </c>
      <c r="O32" s="90">
        <v>0</v>
      </c>
      <c r="P32" s="91">
        <f>N32+O32</f>
        <v>17</v>
      </c>
      <c r="Q32" s="80">
        <f>IFERROR(P32/M32,"-")</f>
        <v>0.32692307692308</v>
      </c>
      <c r="R32" s="79">
        <v>2</v>
      </c>
      <c r="S32" s="79">
        <v>3</v>
      </c>
      <c r="T32" s="80">
        <f>IFERROR(R32/(P32),"-")</f>
        <v>0.11764705882353</v>
      </c>
      <c r="U32" s="336"/>
      <c r="V32" s="82">
        <v>5</v>
      </c>
      <c r="W32" s="80">
        <f>IF(P32=0,"-",V32/P32)</f>
        <v>0.29411764705882</v>
      </c>
      <c r="X32" s="335">
        <v>501000</v>
      </c>
      <c r="Y32" s="336">
        <f>IFERROR(X32/P32,"-")</f>
        <v>29470.588235294</v>
      </c>
      <c r="Z32" s="336">
        <f>IFERROR(X32/V32,"-")</f>
        <v>100200</v>
      </c>
      <c r="AA32" s="330"/>
      <c r="AB32" s="83"/>
      <c r="AC32" s="77"/>
      <c r="AD32" s="92">
        <v>1</v>
      </c>
      <c r="AE32" s="93">
        <f>IF(P32=0,"",IF(AD32=0,"",(AD32/P32)))</f>
        <v>0.058823529411765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>
        <v>1</v>
      </c>
      <c r="AN32" s="99">
        <f>IF(P32=0,"",IF(AM32=0,"",(AM32/P32)))</f>
        <v>0.058823529411765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0.11764705882353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7</v>
      </c>
      <c r="BO32" s="118">
        <f>IF(P32=0,"",IF(BN32=0,"",(BN32/P32)))</f>
        <v>0.41176470588235</v>
      </c>
      <c r="BP32" s="119">
        <v>1</v>
      </c>
      <c r="BQ32" s="120">
        <f>IFERROR(BP32/BN32,"-")</f>
        <v>0.14285714285714</v>
      </c>
      <c r="BR32" s="121">
        <v>25000</v>
      </c>
      <c r="BS32" s="122">
        <f>IFERROR(BR32/BN32,"-")</f>
        <v>3571.4285714286</v>
      </c>
      <c r="BT32" s="123"/>
      <c r="BU32" s="123"/>
      <c r="BV32" s="123">
        <v>1</v>
      </c>
      <c r="BW32" s="124">
        <v>5</v>
      </c>
      <c r="BX32" s="125">
        <f>IF(P32=0,"",IF(BW32=0,"",(BW32/P32)))</f>
        <v>0.29411764705882</v>
      </c>
      <c r="BY32" s="126">
        <v>4</v>
      </c>
      <c r="BZ32" s="127">
        <f>IFERROR(BY32/BW32,"-")</f>
        <v>0.8</v>
      </c>
      <c r="CA32" s="128">
        <v>479000</v>
      </c>
      <c r="CB32" s="129">
        <f>IFERROR(CA32/BW32,"-")</f>
        <v>95800</v>
      </c>
      <c r="CC32" s="130">
        <v>1</v>
      </c>
      <c r="CD32" s="130">
        <v>1</v>
      </c>
      <c r="CE32" s="130">
        <v>2</v>
      </c>
      <c r="CF32" s="131">
        <v>1</v>
      </c>
      <c r="CG32" s="132">
        <f>IF(P32=0,"",IF(CF32=0,"",(CF32/P32)))</f>
        <v>0.058823529411765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5</v>
      </c>
      <c r="CP32" s="139">
        <v>501000</v>
      </c>
      <c r="CQ32" s="139">
        <v>387000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1.1266666666667</v>
      </c>
      <c r="B33" s="347" t="s">
        <v>132</v>
      </c>
      <c r="C33" s="347"/>
      <c r="D33" s="347" t="s">
        <v>105</v>
      </c>
      <c r="E33" s="347" t="s">
        <v>133</v>
      </c>
      <c r="F33" s="347" t="s">
        <v>84</v>
      </c>
      <c r="G33" s="88" t="s">
        <v>75</v>
      </c>
      <c r="H33" s="88" t="s">
        <v>128</v>
      </c>
      <c r="I33" s="88" t="s">
        <v>134</v>
      </c>
      <c r="J33" s="330">
        <v>300000</v>
      </c>
      <c r="K33" s="79">
        <v>0</v>
      </c>
      <c r="L33" s="79">
        <v>0</v>
      </c>
      <c r="M33" s="79">
        <v>106</v>
      </c>
      <c r="N33" s="89">
        <v>8</v>
      </c>
      <c r="O33" s="90">
        <v>0</v>
      </c>
      <c r="P33" s="91">
        <f>N33+O33</f>
        <v>8</v>
      </c>
      <c r="Q33" s="80">
        <f>IFERROR(P33/M33,"-")</f>
        <v>0.075471698113208</v>
      </c>
      <c r="R33" s="79">
        <v>1</v>
      </c>
      <c r="S33" s="79">
        <v>4</v>
      </c>
      <c r="T33" s="80">
        <f>IFERROR(R33/(P33),"-")</f>
        <v>0.125</v>
      </c>
      <c r="U33" s="336">
        <f>IFERROR(J33/SUM(N33:O34),"-")</f>
        <v>23076.923076923</v>
      </c>
      <c r="V33" s="82">
        <v>1</v>
      </c>
      <c r="W33" s="80">
        <f>IF(P33=0,"-",V33/P33)</f>
        <v>0.125</v>
      </c>
      <c r="X33" s="335">
        <v>158000</v>
      </c>
      <c r="Y33" s="336">
        <f>IFERROR(X33/P33,"-")</f>
        <v>19750</v>
      </c>
      <c r="Z33" s="336">
        <f>IFERROR(X33/V33,"-")</f>
        <v>158000</v>
      </c>
      <c r="AA33" s="330">
        <f>SUM(X33:X34)-SUM(J33:J34)</f>
        <v>38000</v>
      </c>
      <c r="AB33" s="83">
        <f>SUM(X33:X34)/SUM(J33:J34)</f>
        <v>1.1266666666667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2</v>
      </c>
      <c r="AW33" s="105">
        <f>IF(P33=0,"",IF(AV33=0,"",(AV33/P33)))</f>
        <v>0.25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1</v>
      </c>
      <c r="BF33" s="111">
        <f>IF(P33=0,"",IF(BE33=0,"",(BE33/P33)))</f>
        <v>0.125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4</v>
      </c>
      <c r="BO33" s="118">
        <f>IF(P33=0,"",IF(BN33=0,"",(BN33/P33)))</f>
        <v>0.5</v>
      </c>
      <c r="BP33" s="119">
        <v>1</v>
      </c>
      <c r="BQ33" s="120">
        <f>IFERROR(BP33/BN33,"-")</f>
        <v>0.25</v>
      </c>
      <c r="BR33" s="121">
        <v>158000</v>
      </c>
      <c r="BS33" s="122">
        <f>IFERROR(BR33/BN33,"-")</f>
        <v>39500</v>
      </c>
      <c r="BT33" s="123"/>
      <c r="BU33" s="123"/>
      <c r="BV33" s="123">
        <v>1</v>
      </c>
      <c r="BW33" s="124">
        <v>1</v>
      </c>
      <c r="BX33" s="125">
        <f>IF(P33=0,"",IF(BW33=0,"",(BW33/P33)))</f>
        <v>0.125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158000</v>
      </c>
      <c r="CQ33" s="139">
        <v>158000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/>
      <c r="B34" s="347" t="s">
        <v>135</v>
      </c>
      <c r="C34" s="347"/>
      <c r="D34" s="347" t="s">
        <v>105</v>
      </c>
      <c r="E34" s="347" t="s">
        <v>133</v>
      </c>
      <c r="F34" s="347" t="s">
        <v>80</v>
      </c>
      <c r="G34" s="88"/>
      <c r="H34" s="88"/>
      <c r="I34" s="88"/>
      <c r="J34" s="330"/>
      <c r="K34" s="79">
        <v>0</v>
      </c>
      <c r="L34" s="79">
        <v>0</v>
      </c>
      <c r="M34" s="79">
        <v>38</v>
      </c>
      <c r="N34" s="89">
        <v>5</v>
      </c>
      <c r="O34" s="90">
        <v>0</v>
      </c>
      <c r="P34" s="91">
        <f>N34+O34</f>
        <v>5</v>
      </c>
      <c r="Q34" s="80">
        <f>IFERROR(P34/M34,"-")</f>
        <v>0.13157894736842</v>
      </c>
      <c r="R34" s="79">
        <v>1</v>
      </c>
      <c r="S34" s="79">
        <v>1</v>
      </c>
      <c r="T34" s="80">
        <f>IFERROR(R34/(P34),"-")</f>
        <v>0.2</v>
      </c>
      <c r="U34" s="336"/>
      <c r="V34" s="82">
        <v>1</v>
      </c>
      <c r="W34" s="80">
        <f>IF(P34=0,"-",V34/P34)</f>
        <v>0.2</v>
      </c>
      <c r="X34" s="335">
        <v>180000</v>
      </c>
      <c r="Y34" s="336">
        <f>IFERROR(X34/P34,"-")</f>
        <v>36000</v>
      </c>
      <c r="Z34" s="336">
        <f>IFERROR(X34/V34,"-")</f>
        <v>180000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0.2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0.2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3</v>
      </c>
      <c r="BX34" s="125">
        <f>IF(P34=0,"",IF(BW34=0,"",(BW34/P34)))</f>
        <v>0.6</v>
      </c>
      <c r="BY34" s="126">
        <v>1</v>
      </c>
      <c r="BZ34" s="127">
        <f>IFERROR(BY34/BW34,"-")</f>
        <v>0.33333333333333</v>
      </c>
      <c r="CA34" s="128">
        <v>180000</v>
      </c>
      <c r="CB34" s="129">
        <f>IFERROR(CA34/BW34,"-")</f>
        <v>60000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180000</v>
      </c>
      <c r="CQ34" s="139">
        <v>180000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>
        <f>AB35</f>
        <v>0.4375</v>
      </c>
      <c r="B35" s="347" t="s">
        <v>136</v>
      </c>
      <c r="C35" s="347"/>
      <c r="D35" s="347" t="s">
        <v>95</v>
      </c>
      <c r="E35" s="347" t="s">
        <v>96</v>
      </c>
      <c r="F35" s="347" t="s">
        <v>84</v>
      </c>
      <c r="G35" s="88" t="s">
        <v>69</v>
      </c>
      <c r="H35" s="88" t="s">
        <v>91</v>
      </c>
      <c r="I35" s="349" t="s">
        <v>137</v>
      </c>
      <c r="J35" s="330">
        <v>144000</v>
      </c>
      <c r="K35" s="79">
        <v>0</v>
      </c>
      <c r="L35" s="79">
        <v>0</v>
      </c>
      <c r="M35" s="79">
        <v>57</v>
      </c>
      <c r="N35" s="89">
        <v>4</v>
      </c>
      <c r="O35" s="90">
        <v>0</v>
      </c>
      <c r="P35" s="91">
        <f>N35+O35</f>
        <v>4</v>
      </c>
      <c r="Q35" s="80">
        <f>IFERROR(P35/M35,"-")</f>
        <v>0.070175438596491</v>
      </c>
      <c r="R35" s="79">
        <v>1</v>
      </c>
      <c r="S35" s="79">
        <v>1</v>
      </c>
      <c r="T35" s="80">
        <f>IFERROR(R35/(P35),"-")</f>
        <v>0.25</v>
      </c>
      <c r="U35" s="336">
        <f>IFERROR(J35/SUM(N35:O36),"-")</f>
        <v>16000</v>
      </c>
      <c r="V35" s="82">
        <v>1</v>
      </c>
      <c r="W35" s="80">
        <f>IF(P35=0,"-",V35/P35)</f>
        <v>0.25</v>
      </c>
      <c r="X35" s="335">
        <v>10000</v>
      </c>
      <c r="Y35" s="336">
        <f>IFERROR(X35/P35,"-")</f>
        <v>2500</v>
      </c>
      <c r="Z35" s="336">
        <f>IFERROR(X35/V35,"-")</f>
        <v>10000</v>
      </c>
      <c r="AA35" s="330">
        <f>SUM(X35:X36)-SUM(J35:J36)</f>
        <v>-81000</v>
      </c>
      <c r="AB35" s="83">
        <f>SUM(X35:X36)/SUM(J35:J36)</f>
        <v>0.4375</v>
      </c>
      <c r="AC35" s="77"/>
      <c r="AD35" s="92">
        <v>1</v>
      </c>
      <c r="AE35" s="93">
        <f>IF(P35=0,"",IF(AD35=0,"",(AD35/P35)))</f>
        <v>0.25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2</v>
      </c>
      <c r="BO35" s="118">
        <f>IF(P35=0,"",IF(BN35=0,"",(BN35/P35)))</f>
        <v>0.5</v>
      </c>
      <c r="BP35" s="119">
        <v>1</v>
      </c>
      <c r="BQ35" s="120">
        <f>IFERROR(BP35/BN35,"-")</f>
        <v>0.5</v>
      </c>
      <c r="BR35" s="121">
        <v>10000</v>
      </c>
      <c r="BS35" s="122">
        <f>IFERROR(BR35/BN35,"-")</f>
        <v>5000</v>
      </c>
      <c r="BT35" s="123"/>
      <c r="BU35" s="123">
        <v>1</v>
      </c>
      <c r="BV35" s="123"/>
      <c r="BW35" s="124">
        <v>1</v>
      </c>
      <c r="BX35" s="125">
        <f>IF(P35=0,"",IF(BW35=0,"",(BW35/P35)))</f>
        <v>0.25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10000</v>
      </c>
      <c r="CQ35" s="139">
        <v>10000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138</v>
      </c>
      <c r="C36" s="347"/>
      <c r="D36" s="347" t="s">
        <v>95</v>
      </c>
      <c r="E36" s="347" t="s">
        <v>96</v>
      </c>
      <c r="F36" s="347" t="s">
        <v>80</v>
      </c>
      <c r="G36" s="88"/>
      <c r="H36" s="88"/>
      <c r="I36" s="88"/>
      <c r="J36" s="330"/>
      <c r="K36" s="79">
        <v>0</v>
      </c>
      <c r="L36" s="79">
        <v>0</v>
      </c>
      <c r="M36" s="79">
        <v>25</v>
      </c>
      <c r="N36" s="89">
        <v>5</v>
      </c>
      <c r="O36" s="90">
        <v>0</v>
      </c>
      <c r="P36" s="91">
        <f>N36+O36</f>
        <v>5</v>
      </c>
      <c r="Q36" s="80">
        <f>IFERROR(P36/M36,"-")</f>
        <v>0.2</v>
      </c>
      <c r="R36" s="79">
        <v>1</v>
      </c>
      <c r="S36" s="79">
        <v>0</v>
      </c>
      <c r="T36" s="80">
        <f>IFERROR(R36/(P36),"-")</f>
        <v>0.2</v>
      </c>
      <c r="U36" s="336"/>
      <c r="V36" s="82">
        <v>1</v>
      </c>
      <c r="W36" s="80">
        <f>IF(P36=0,"-",V36/P36)</f>
        <v>0.2</v>
      </c>
      <c r="X36" s="335">
        <v>53000</v>
      </c>
      <c r="Y36" s="336">
        <f>IFERROR(X36/P36,"-")</f>
        <v>10600</v>
      </c>
      <c r="Z36" s="336">
        <f>IFERROR(X36/V36,"-")</f>
        <v>53000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2</v>
      </c>
      <c r="BO36" s="118">
        <f>IF(P36=0,"",IF(BN36=0,"",(BN36/P36)))</f>
        <v>0.4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3</v>
      </c>
      <c r="BX36" s="125">
        <f>IF(P36=0,"",IF(BW36=0,"",(BW36/P36)))</f>
        <v>0.6</v>
      </c>
      <c r="BY36" s="126">
        <v>1</v>
      </c>
      <c r="BZ36" s="127">
        <f>IFERROR(BY36/BW36,"-")</f>
        <v>0.33333333333333</v>
      </c>
      <c r="CA36" s="128">
        <v>53000</v>
      </c>
      <c r="CB36" s="129">
        <f>IFERROR(CA36/BW36,"-")</f>
        <v>17666.666666667</v>
      </c>
      <c r="CC36" s="130"/>
      <c r="CD36" s="130"/>
      <c r="CE36" s="130">
        <v>1</v>
      </c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53000</v>
      </c>
      <c r="CQ36" s="139">
        <v>53000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0.020833333333333</v>
      </c>
      <c r="B37" s="347" t="s">
        <v>139</v>
      </c>
      <c r="C37" s="347"/>
      <c r="D37" s="347" t="s">
        <v>140</v>
      </c>
      <c r="E37" s="347" t="s">
        <v>113</v>
      </c>
      <c r="F37" s="347" t="s">
        <v>89</v>
      </c>
      <c r="G37" s="88" t="s">
        <v>69</v>
      </c>
      <c r="H37" s="88" t="s">
        <v>91</v>
      </c>
      <c r="I37" s="88" t="s">
        <v>141</v>
      </c>
      <c r="J37" s="330">
        <v>144000</v>
      </c>
      <c r="K37" s="79">
        <v>0</v>
      </c>
      <c r="L37" s="79">
        <v>0</v>
      </c>
      <c r="M37" s="79">
        <v>39</v>
      </c>
      <c r="N37" s="89">
        <v>1</v>
      </c>
      <c r="O37" s="90">
        <v>0</v>
      </c>
      <c r="P37" s="91">
        <f>N37+O37</f>
        <v>1</v>
      </c>
      <c r="Q37" s="80">
        <f>IFERROR(P37/M37,"-")</f>
        <v>0.025641025641026</v>
      </c>
      <c r="R37" s="79">
        <v>0</v>
      </c>
      <c r="S37" s="79">
        <v>1</v>
      </c>
      <c r="T37" s="80">
        <f>IFERROR(R37/(P37),"-")</f>
        <v>0</v>
      </c>
      <c r="U37" s="336">
        <f>IFERROR(J37/SUM(N37:O38),"-")</f>
        <v>28800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SUM(X37:X38)-SUM(J37:J38)</f>
        <v>-141000</v>
      </c>
      <c r="AB37" s="83">
        <f>SUM(X37:X38)/SUM(J37:J38)</f>
        <v>0.020833333333333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1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142</v>
      </c>
      <c r="C38" s="347"/>
      <c r="D38" s="347" t="s">
        <v>140</v>
      </c>
      <c r="E38" s="347" t="s">
        <v>113</v>
      </c>
      <c r="F38" s="347" t="s">
        <v>80</v>
      </c>
      <c r="G38" s="88"/>
      <c r="H38" s="88"/>
      <c r="I38" s="88"/>
      <c r="J38" s="330"/>
      <c r="K38" s="79">
        <v>0</v>
      </c>
      <c r="L38" s="79">
        <v>0</v>
      </c>
      <c r="M38" s="79">
        <v>9</v>
      </c>
      <c r="N38" s="89">
        <v>4</v>
      </c>
      <c r="O38" s="90">
        <v>0</v>
      </c>
      <c r="P38" s="91">
        <f>N38+O38</f>
        <v>4</v>
      </c>
      <c r="Q38" s="80">
        <f>IFERROR(P38/M38,"-")</f>
        <v>0.44444444444444</v>
      </c>
      <c r="R38" s="79">
        <v>0</v>
      </c>
      <c r="S38" s="79">
        <v>2</v>
      </c>
      <c r="T38" s="80">
        <f>IFERROR(R38/(P38),"-")</f>
        <v>0</v>
      </c>
      <c r="U38" s="336"/>
      <c r="V38" s="82">
        <v>1</v>
      </c>
      <c r="W38" s="80">
        <f>IF(P38=0,"-",V38/P38)</f>
        <v>0.25</v>
      </c>
      <c r="X38" s="335">
        <v>3000</v>
      </c>
      <c r="Y38" s="336">
        <f>IFERROR(X38/P38,"-")</f>
        <v>750</v>
      </c>
      <c r="Z38" s="336">
        <f>IFERROR(X38/V38,"-")</f>
        <v>3000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0.25</v>
      </c>
      <c r="BY38" s="126">
        <v>1</v>
      </c>
      <c r="BZ38" s="127">
        <f>IFERROR(BY38/BW38,"-")</f>
        <v>1</v>
      </c>
      <c r="CA38" s="128">
        <v>3000</v>
      </c>
      <c r="CB38" s="129">
        <f>IFERROR(CA38/BW38,"-")</f>
        <v>3000</v>
      </c>
      <c r="CC38" s="130">
        <v>1</v>
      </c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3000</v>
      </c>
      <c r="CQ38" s="139">
        <v>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2.0722222222222</v>
      </c>
      <c r="B39" s="347" t="s">
        <v>143</v>
      </c>
      <c r="C39" s="347"/>
      <c r="D39" s="347" t="s">
        <v>95</v>
      </c>
      <c r="E39" s="347" t="s">
        <v>96</v>
      </c>
      <c r="F39" s="347" t="s">
        <v>89</v>
      </c>
      <c r="G39" s="88" t="s">
        <v>73</v>
      </c>
      <c r="H39" s="88" t="s">
        <v>91</v>
      </c>
      <c r="I39" s="348" t="s">
        <v>86</v>
      </c>
      <c r="J39" s="330">
        <v>180000</v>
      </c>
      <c r="K39" s="79">
        <v>0</v>
      </c>
      <c r="L39" s="79">
        <v>0</v>
      </c>
      <c r="M39" s="79">
        <v>47</v>
      </c>
      <c r="N39" s="89">
        <v>4</v>
      </c>
      <c r="O39" s="90">
        <v>0</v>
      </c>
      <c r="P39" s="91">
        <f>N39+O39</f>
        <v>4</v>
      </c>
      <c r="Q39" s="80">
        <f>IFERROR(P39/M39,"-")</f>
        <v>0.085106382978723</v>
      </c>
      <c r="R39" s="79">
        <v>2</v>
      </c>
      <c r="S39" s="79">
        <v>0</v>
      </c>
      <c r="T39" s="80">
        <f>IFERROR(R39/(P39),"-")</f>
        <v>0.5</v>
      </c>
      <c r="U39" s="336">
        <f>IFERROR(J39/SUM(N39:O40),"-")</f>
        <v>30000</v>
      </c>
      <c r="V39" s="82">
        <v>2</v>
      </c>
      <c r="W39" s="80">
        <f>IF(P39=0,"-",V39/P39)</f>
        <v>0.5</v>
      </c>
      <c r="X39" s="335">
        <v>373000</v>
      </c>
      <c r="Y39" s="336">
        <f>IFERROR(X39/P39,"-")</f>
        <v>93250</v>
      </c>
      <c r="Z39" s="336">
        <f>IFERROR(X39/V39,"-")</f>
        <v>186500</v>
      </c>
      <c r="AA39" s="330">
        <f>SUM(X39:X40)-SUM(J39:J40)</f>
        <v>193000</v>
      </c>
      <c r="AB39" s="83">
        <f>SUM(X39:X40)/SUM(J39:J40)</f>
        <v>2.0722222222222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>
        <v>1</v>
      </c>
      <c r="AW39" s="105">
        <f>IF(P39=0,"",IF(AV39=0,"",(AV39/P39)))</f>
        <v>0.25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>
        <v>1</v>
      </c>
      <c r="BF39" s="111">
        <f>IF(P39=0,"",IF(BE39=0,"",(BE39/P39)))</f>
        <v>0.25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2</v>
      </c>
      <c r="BX39" s="125">
        <f>IF(P39=0,"",IF(BW39=0,"",(BW39/P39)))</f>
        <v>0.5</v>
      </c>
      <c r="BY39" s="126">
        <v>2</v>
      </c>
      <c r="BZ39" s="127">
        <f>IFERROR(BY39/BW39,"-")</f>
        <v>1</v>
      </c>
      <c r="CA39" s="128">
        <v>373000</v>
      </c>
      <c r="CB39" s="129">
        <f>IFERROR(CA39/BW39,"-")</f>
        <v>186500</v>
      </c>
      <c r="CC39" s="130">
        <v>1</v>
      </c>
      <c r="CD39" s="130"/>
      <c r="CE39" s="130">
        <v>1</v>
      </c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2</v>
      </c>
      <c r="CP39" s="139">
        <v>373000</v>
      </c>
      <c r="CQ39" s="139">
        <v>363000</v>
      </c>
      <c r="CR39" s="139"/>
      <c r="CS39" s="140" t="str">
        <f>IF(AND(CQ39=0,CR39=0),"",IF(AND(CQ39&lt;=100000,CR39&lt;=100000),"",IF(CQ39/CP39&gt;0.7,"男高",IF(CR39/CP39&gt;0.7,"女高",""))))</f>
        <v>男高</v>
      </c>
    </row>
    <row r="40" spans="1:98">
      <c r="A40" s="78"/>
      <c r="B40" s="347" t="s">
        <v>144</v>
      </c>
      <c r="C40" s="347"/>
      <c r="D40" s="347" t="s">
        <v>95</v>
      </c>
      <c r="E40" s="347" t="s">
        <v>96</v>
      </c>
      <c r="F40" s="347" t="s">
        <v>80</v>
      </c>
      <c r="G40" s="88"/>
      <c r="H40" s="88"/>
      <c r="I40" s="88"/>
      <c r="J40" s="330"/>
      <c r="K40" s="79">
        <v>0</v>
      </c>
      <c r="L40" s="79">
        <v>0</v>
      </c>
      <c r="M40" s="79">
        <v>17</v>
      </c>
      <c r="N40" s="89">
        <v>2</v>
      </c>
      <c r="O40" s="90">
        <v>0</v>
      </c>
      <c r="P40" s="91">
        <f>N40+O40</f>
        <v>2</v>
      </c>
      <c r="Q40" s="80">
        <f>IFERROR(P40/M40,"-")</f>
        <v>0.11764705882353</v>
      </c>
      <c r="R40" s="79">
        <v>0</v>
      </c>
      <c r="S40" s="79">
        <v>0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0.5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</v>
      </c>
      <c r="B41" s="347" t="s">
        <v>145</v>
      </c>
      <c r="C41" s="347"/>
      <c r="D41" s="347" t="s">
        <v>140</v>
      </c>
      <c r="E41" s="347" t="s">
        <v>113</v>
      </c>
      <c r="F41" s="347" t="s">
        <v>84</v>
      </c>
      <c r="G41" s="88" t="s">
        <v>73</v>
      </c>
      <c r="H41" s="88" t="s">
        <v>91</v>
      </c>
      <c r="I41" s="349" t="s">
        <v>146</v>
      </c>
      <c r="J41" s="330">
        <v>180000</v>
      </c>
      <c r="K41" s="79">
        <v>0</v>
      </c>
      <c r="L41" s="79">
        <v>0</v>
      </c>
      <c r="M41" s="79">
        <v>32</v>
      </c>
      <c r="N41" s="89">
        <v>2</v>
      </c>
      <c r="O41" s="90">
        <v>0</v>
      </c>
      <c r="P41" s="91">
        <f>N41+O41</f>
        <v>2</v>
      </c>
      <c r="Q41" s="80">
        <f>IFERROR(P41/M41,"-")</f>
        <v>0.0625</v>
      </c>
      <c r="R41" s="79">
        <v>0</v>
      </c>
      <c r="S41" s="79">
        <v>0</v>
      </c>
      <c r="T41" s="80">
        <f>IFERROR(R41/(P41),"-")</f>
        <v>0</v>
      </c>
      <c r="U41" s="336">
        <f>IFERROR(J41/SUM(N41:O42),"-")</f>
        <v>22500</v>
      </c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>
        <f>SUM(X41:X42)-SUM(J41:J42)</f>
        <v>-180000</v>
      </c>
      <c r="AB41" s="83">
        <f>SUM(X41:X42)/SUM(J41:J42)</f>
        <v>0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>
        <v>2</v>
      </c>
      <c r="BX41" s="125">
        <f>IF(P41=0,"",IF(BW41=0,"",(BW41/P41)))</f>
        <v>1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147</v>
      </c>
      <c r="C42" s="347"/>
      <c r="D42" s="347" t="s">
        <v>140</v>
      </c>
      <c r="E42" s="347" t="s">
        <v>113</v>
      </c>
      <c r="F42" s="347" t="s">
        <v>80</v>
      </c>
      <c r="G42" s="88"/>
      <c r="H42" s="88"/>
      <c r="I42" s="88"/>
      <c r="J42" s="330"/>
      <c r="K42" s="79">
        <v>0</v>
      </c>
      <c r="L42" s="79">
        <v>0</v>
      </c>
      <c r="M42" s="79">
        <v>18</v>
      </c>
      <c r="N42" s="89">
        <v>6</v>
      </c>
      <c r="O42" s="90">
        <v>0</v>
      </c>
      <c r="P42" s="91">
        <f>N42+O42</f>
        <v>6</v>
      </c>
      <c r="Q42" s="80">
        <f>IFERROR(P42/M42,"-")</f>
        <v>0.33333333333333</v>
      </c>
      <c r="R42" s="79">
        <v>0</v>
      </c>
      <c r="S42" s="79">
        <v>0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0.16666666666667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0.16666666666667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0.33333333333333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2</v>
      </c>
      <c r="CG42" s="132">
        <f>IF(P42=0,"",IF(CF42=0,"",(CF42/P42)))</f>
        <v>0.33333333333333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0.044871794871795</v>
      </c>
      <c r="B43" s="347" t="s">
        <v>148</v>
      </c>
      <c r="C43" s="347"/>
      <c r="D43" s="347" t="s">
        <v>149</v>
      </c>
      <c r="E43" s="347" t="s">
        <v>113</v>
      </c>
      <c r="F43" s="347" t="s">
        <v>68</v>
      </c>
      <c r="G43" s="88" t="s">
        <v>90</v>
      </c>
      <c r="H43" s="88" t="s">
        <v>91</v>
      </c>
      <c r="I43" s="349" t="s">
        <v>150</v>
      </c>
      <c r="J43" s="330">
        <v>156000</v>
      </c>
      <c r="K43" s="79">
        <v>0</v>
      </c>
      <c r="L43" s="79">
        <v>0</v>
      </c>
      <c r="M43" s="79">
        <v>52</v>
      </c>
      <c r="N43" s="89">
        <v>3</v>
      </c>
      <c r="O43" s="90">
        <v>0</v>
      </c>
      <c r="P43" s="91">
        <f>N43+O43</f>
        <v>3</v>
      </c>
      <c r="Q43" s="80">
        <f>IFERROR(P43/M43,"-")</f>
        <v>0.057692307692308</v>
      </c>
      <c r="R43" s="79">
        <v>0</v>
      </c>
      <c r="S43" s="79">
        <v>1</v>
      </c>
      <c r="T43" s="80">
        <f>IFERROR(R43/(P43),"-")</f>
        <v>0</v>
      </c>
      <c r="U43" s="336">
        <f>IFERROR(J43/SUM(N43:O44),"-")</f>
        <v>26000</v>
      </c>
      <c r="V43" s="82">
        <v>1</v>
      </c>
      <c r="W43" s="80">
        <f>IF(P43=0,"-",V43/P43)</f>
        <v>0.33333333333333</v>
      </c>
      <c r="X43" s="335">
        <v>1000</v>
      </c>
      <c r="Y43" s="336">
        <f>IFERROR(X43/P43,"-")</f>
        <v>333.33333333333</v>
      </c>
      <c r="Z43" s="336">
        <f>IFERROR(X43/V43,"-")</f>
        <v>1000</v>
      </c>
      <c r="AA43" s="330">
        <f>SUM(X43:X44)-SUM(J43:J44)</f>
        <v>-149000</v>
      </c>
      <c r="AB43" s="83">
        <f>SUM(X43:X44)/SUM(J43:J44)</f>
        <v>0.044871794871795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3</v>
      </c>
      <c r="BO43" s="118">
        <f>IF(P43=0,"",IF(BN43=0,"",(BN43/P43)))</f>
        <v>1</v>
      </c>
      <c r="BP43" s="119">
        <v>1</v>
      </c>
      <c r="BQ43" s="120">
        <f>IFERROR(BP43/BN43,"-")</f>
        <v>0.33333333333333</v>
      </c>
      <c r="BR43" s="121">
        <v>1000</v>
      </c>
      <c r="BS43" s="122">
        <f>IFERROR(BR43/BN43,"-")</f>
        <v>333.33333333333</v>
      </c>
      <c r="BT43" s="123">
        <v>1</v>
      </c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1000</v>
      </c>
      <c r="CQ43" s="139">
        <v>1000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151</v>
      </c>
      <c r="C44" s="347"/>
      <c r="D44" s="347" t="s">
        <v>149</v>
      </c>
      <c r="E44" s="347" t="s">
        <v>113</v>
      </c>
      <c r="F44" s="347" t="s">
        <v>80</v>
      </c>
      <c r="G44" s="88"/>
      <c r="H44" s="88"/>
      <c r="I44" s="88"/>
      <c r="J44" s="330"/>
      <c r="K44" s="79">
        <v>0</v>
      </c>
      <c r="L44" s="79">
        <v>0</v>
      </c>
      <c r="M44" s="79">
        <v>8</v>
      </c>
      <c r="N44" s="89">
        <v>3</v>
      </c>
      <c r="O44" s="90">
        <v>0</v>
      </c>
      <c r="P44" s="91">
        <f>N44+O44</f>
        <v>3</v>
      </c>
      <c r="Q44" s="80">
        <f>IFERROR(P44/M44,"-")</f>
        <v>0.375</v>
      </c>
      <c r="R44" s="79">
        <v>0</v>
      </c>
      <c r="S44" s="79">
        <v>0</v>
      </c>
      <c r="T44" s="80">
        <f>IFERROR(R44/(P44),"-")</f>
        <v>0</v>
      </c>
      <c r="U44" s="336"/>
      <c r="V44" s="82">
        <v>1</v>
      </c>
      <c r="W44" s="80">
        <f>IF(P44=0,"-",V44/P44)</f>
        <v>0.33333333333333</v>
      </c>
      <c r="X44" s="335">
        <v>6000</v>
      </c>
      <c r="Y44" s="336">
        <f>IFERROR(X44/P44,"-")</f>
        <v>2000</v>
      </c>
      <c r="Z44" s="336">
        <f>IFERROR(X44/V44,"-")</f>
        <v>6000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0.33333333333333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2</v>
      </c>
      <c r="BO44" s="118">
        <f>IF(P44=0,"",IF(BN44=0,"",(BN44/P44)))</f>
        <v>0.66666666666667</v>
      </c>
      <c r="BP44" s="119">
        <v>1</v>
      </c>
      <c r="BQ44" s="120">
        <f>IFERROR(BP44/BN44,"-")</f>
        <v>0.5</v>
      </c>
      <c r="BR44" s="121">
        <v>6000</v>
      </c>
      <c r="BS44" s="122">
        <f>IFERROR(BR44/BN44,"-")</f>
        <v>3000</v>
      </c>
      <c r="BT44" s="123"/>
      <c r="BU44" s="123">
        <v>1</v>
      </c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6000</v>
      </c>
      <c r="CQ44" s="139">
        <v>6000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0.93589743589744</v>
      </c>
      <c r="B45" s="347" t="s">
        <v>152</v>
      </c>
      <c r="C45" s="347"/>
      <c r="D45" s="347" t="s">
        <v>149</v>
      </c>
      <c r="E45" s="347" t="s">
        <v>113</v>
      </c>
      <c r="F45" s="347" t="s">
        <v>89</v>
      </c>
      <c r="G45" s="88" t="s">
        <v>85</v>
      </c>
      <c r="H45" s="88" t="s">
        <v>91</v>
      </c>
      <c r="I45" s="349" t="s">
        <v>150</v>
      </c>
      <c r="J45" s="330">
        <v>156000</v>
      </c>
      <c r="K45" s="79">
        <v>0</v>
      </c>
      <c r="L45" s="79">
        <v>0</v>
      </c>
      <c r="M45" s="79">
        <v>97</v>
      </c>
      <c r="N45" s="89">
        <v>10</v>
      </c>
      <c r="O45" s="90">
        <v>0</v>
      </c>
      <c r="P45" s="91">
        <f>N45+O45</f>
        <v>10</v>
      </c>
      <c r="Q45" s="80">
        <f>IFERROR(P45/M45,"-")</f>
        <v>0.10309278350515</v>
      </c>
      <c r="R45" s="79">
        <v>1</v>
      </c>
      <c r="S45" s="79">
        <v>2</v>
      </c>
      <c r="T45" s="80">
        <f>IFERROR(R45/(P45),"-")</f>
        <v>0.1</v>
      </c>
      <c r="U45" s="336">
        <f>IFERROR(J45/SUM(N45:O46),"-")</f>
        <v>9750</v>
      </c>
      <c r="V45" s="82">
        <v>3</v>
      </c>
      <c r="W45" s="80">
        <f>IF(P45=0,"-",V45/P45)</f>
        <v>0.3</v>
      </c>
      <c r="X45" s="335">
        <v>88000</v>
      </c>
      <c r="Y45" s="336">
        <f>IFERROR(X45/P45,"-")</f>
        <v>8800</v>
      </c>
      <c r="Z45" s="336">
        <f>IFERROR(X45/V45,"-")</f>
        <v>29333.333333333</v>
      </c>
      <c r="AA45" s="330">
        <f>SUM(X45:X46)-SUM(J45:J46)</f>
        <v>-10000</v>
      </c>
      <c r="AB45" s="83">
        <f>SUM(X45:X46)/SUM(J45:J46)</f>
        <v>0.93589743589744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3</v>
      </c>
      <c r="BF45" s="111">
        <f>IF(P45=0,"",IF(BE45=0,"",(BE45/P45)))</f>
        <v>0.3</v>
      </c>
      <c r="BG45" s="110">
        <v>3</v>
      </c>
      <c r="BH45" s="112">
        <f>IFERROR(BG45/BE45,"-")</f>
        <v>1</v>
      </c>
      <c r="BI45" s="113">
        <v>88000</v>
      </c>
      <c r="BJ45" s="114">
        <f>IFERROR(BI45/BE45,"-")</f>
        <v>29333.333333333</v>
      </c>
      <c r="BK45" s="115"/>
      <c r="BL45" s="115"/>
      <c r="BM45" s="115">
        <v>3</v>
      </c>
      <c r="BN45" s="117">
        <v>6</v>
      </c>
      <c r="BO45" s="118">
        <f>IF(P45=0,"",IF(BN45=0,"",(BN45/P45)))</f>
        <v>0.6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1</v>
      </c>
      <c r="BX45" s="125">
        <f>IF(P45=0,"",IF(BW45=0,"",(BW45/P45)))</f>
        <v>0.1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3</v>
      </c>
      <c r="CP45" s="139">
        <v>88000</v>
      </c>
      <c r="CQ45" s="139">
        <v>49000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153</v>
      </c>
      <c r="C46" s="347"/>
      <c r="D46" s="347" t="s">
        <v>149</v>
      </c>
      <c r="E46" s="347" t="s">
        <v>113</v>
      </c>
      <c r="F46" s="347" t="s">
        <v>80</v>
      </c>
      <c r="G46" s="88"/>
      <c r="H46" s="88"/>
      <c r="I46" s="88"/>
      <c r="J46" s="330"/>
      <c r="K46" s="79">
        <v>0</v>
      </c>
      <c r="L46" s="79">
        <v>0</v>
      </c>
      <c r="M46" s="79">
        <v>23</v>
      </c>
      <c r="N46" s="89">
        <v>6</v>
      </c>
      <c r="O46" s="90">
        <v>0</v>
      </c>
      <c r="P46" s="91">
        <f>N46+O46</f>
        <v>6</v>
      </c>
      <c r="Q46" s="80">
        <f>IFERROR(P46/M46,"-")</f>
        <v>0.26086956521739</v>
      </c>
      <c r="R46" s="79">
        <v>0</v>
      </c>
      <c r="S46" s="79">
        <v>1</v>
      </c>
      <c r="T46" s="80">
        <f>IFERROR(R46/(P46),"-")</f>
        <v>0</v>
      </c>
      <c r="U46" s="336"/>
      <c r="V46" s="82">
        <v>2</v>
      </c>
      <c r="W46" s="80">
        <f>IF(P46=0,"-",V46/P46)</f>
        <v>0.33333333333333</v>
      </c>
      <c r="X46" s="335">
        <v>58000</v>
      </c>
      <c r="Y46" s="336">
        <f>IFERROR(X46/P46,"-")</f>
        <v>9666.6666666667</v>
      </c>
      <c r="Z46" s="336">
        <f>IFERROR(X46/V46,"-")</f>
        <v>29000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0.16666666666667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2</v>
      </c>
      <c r="BO46" s="118">
        <f>IF(P46=0,"",IF(BN46=0,"",(BN46/P46)))</f>
        <v>0.33333333333333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1</v>
      </c>
      <c r="BX46" s="125">
        <f>IF(P46=0,"",IF(BW46=0,"",(BW46/P46)))</f>
        <v>0.16666666666667</v>
      </c>
      <c r="BY46" s="126">
        <v>1</v>
      </c>
      <c r="BZ46" s="127">
        <f>IFERROR(BY46/BW46,"-")</f>
        <v>1</v>
      </c>
      <c r="CA46" s="128">
        <v>50000</v>
      </c>
      <c r="CB46" s="129">
        <f>IFERROR(CA46/BW46,"-")</f>
        <v>50000</v>
      </c>
      <c r="CC46" s="130"/>
      <c r="CD46" s="130"/>
      <c r="CE46" s="130">
        <v>1</v>
      </c>
      <c r="CF46" s="131">
        <v>2</v>
      </c>
      <c r="CG46" s="132">
        <f>IF(P46=0,"",IF(CF46=0,"",(CF46/P46)))</f>
        <v>0.33333333333333</v>
      </c>
      <c r="CH46" s="133">
        <v>1</v>
      </c>
      <c r="CI46" s="134">
        <f>IFERROR(CH46/CF46,"-")</f>
        <v>0.5</v>
      </c>
      <c r="CJ46" s="135">
        <v>8000</v>
      </c>
      <c r="CK46" s="136">
        <f>IFERROR(CJ46/CF46,"-")</f>
        <v>4000</v>
      </c>
      <c r="CL46" s="137"/>
      <c r="CM46" s="137">
        <v>1</v>
      </c>
      <c r="CN46" s="137"/>
      <c r="CO46" s="138">
        <v>2</v>
      </c>
      <c r="CP46" s="139">
        <v>58000</v>
      </c>
      <c r="CQ46" s="139">
        <v>50000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0.15972222222222</v>
      </c>
      <c r="B47" s="347" t="s">
        <v>154</v>
      </c>
      <c r="C47" s="347"/>
      <c r="D47" s="347" t="s">
        <v>105</v>
      </c>
      <c r="E47" s="347" t="s">
        <v>67</v>
      </c>
      <c r="F47" s="347" t="s">
        <v>68</v>
      </c>
      <c r="G47" s="88" t="s">
        <v>155</v>
      </c>
      <c r="H47" s="88" t="s">
        <v>70</v>
      </c>
      <c r="I47" s="88" t="s">
        <v>156</v>
      </c>
      <c r="J47" s="330">
        <v>144000</v>
      </c>
      <c r="K47" s="79">
        <v>0</v>
      </c>
      <c r="L47" s="79">
        <v>0</v>
      </c>
      <c r="M47" s="79">
        <v>72</v>
      </c>
      <c r="N47" s="89">
        <v>9</v>
      </c>
      <c r="O47" s="90">
        <v>0</v>
      </c>
      <c r="P47" s="91">
        <f>N47+O47</f>
        <v>9</v>
      </c>
      <c r="Q47" s="80">
        <f>IFERROR(P47/M47,"-")</f>
        <v>0.125</v>
      </c>
      <c r="R47" s="79">
        <v>0</v>
      </c>
      <c r="S47" s="79">
        <v>5</v>
      </c>
      <c r="T47" s="80">
        <f>IFERROR(R47/(P47),"-")</f>
        <v>0</v>
      </c>
      <c r="U47" s="336">
        <f>IFERROR(J47/SUM(N47:O48),"-")</f>
        <v>12000</v>
      </c>
      <c r="V47" s="82">
        <v>2</v>
      </c>
      <c r="W47" s="80">
        <f>IF(P47=0,"-",V47/P47)</f>
        <v>0.22222222222222</v>
      </c>
      <c r="X47" s="335">
        <v>23000</v>
      </c>
      <c r="Y47" s="336">
        <f>IFERROR(X47/P47,"-")</f>
        <v>2555.5555555556</v>
      </c>
      <c r="Z47" s="336">
        <f>IFERROR(X47/V47,"-")</f>
        <v>11500</v>
      </c>
      <c r="AA47" s="330">
        <f>SUM(X47:X48)-SUM(J47:J48)</f>
        <v>-121000</v>
      </c>
      <c r="AB47" s="83">
        <f>SUM(X47:X48)/SUM(J47:J48)</f>
        <v>0.15972222222222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2</v>
      </c>
      <c r="AN47" s="99">
        <f>IF(P47=0,"",IF(AM47=0,"",(AM47/P47)))</f>
        <v>0.22222222222222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2</v>
      </c>
      <c r="BF47" s="111">
        <f>IF(P47=0,"",IF(BE47=0,"",(BE47/P47)))</f>
        <v>0.22222222222222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3</v>
      </c>
      <c r="BO47" s="118">
        <f>IF(P47=0,"",IF(BN47=0,"",(BN47/P47)))</f>
        <v>0.33333333333333</v>
      </c>
      <c r="BP47" s="119">
        <v>1</v>
      </c>
      <c r="BQ47" s="120">
        <f>IFERROR(BP47/BN47,"-")</f>
        <v>0.33333333333333</v>
      </c>
      <c r="BR47" s="121">
        <v>13000</v>
      </c>
      <c r="BS47" s="122">
        <f>IFERROR(BR47/BN47,"-")</f>
        <v>4333.3333333333</v>
      </c>
      <c r="BT47" s="123"/>
      <c r="BU47" s="123"/>
      <c r="BV47" s="123">
        <v>1</v>
      </c>
      <c r="BW47" s="124">
        <v>1</v>
      </c>
      <c r="BX47" s="125">
        <f>IF(P47=0,"",IF(BW47=0,"",(BW47/P47)))</f>
        <v>0.11111111111111</v>
      </c>
      <c r="BY47" s="126">
        <v>1</v>
      </c>
      <c r="BZ47" s="127">
        <f>IFERROR(BY47/BW47,"-")</f>
        <v>1</v>
      </c>
      <c r="CA47" s="128">
        <v>10000</v>
      </c>
      <c r="CB47" s="129">
        <f>IFERROR(CA47/BW47,"-")</f>
        <v>10000</v>
      </c>
      <c r="CC47" s="130"/>
      <c r="CD47" s="130">
        <v>1</v>
      </c>
      <c r="CE47" s="130"/>
      <c r="CF47" s="131">
        <v>1</v>
      </c>
      <c r="CG47" s="132">
        <f>IF(P47=0,"",IF(CF47=0,"",(CF47/P47)))</f>
        <v>0.11111111111111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2</v>
      </c>
      <c r="CP47" s="139">
        <v>23000</v>
      </c>
      <c r="CQ47" s="139">
        <v>13000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157</v>
      </c>
      <c r="C48" s="347"/>
      <c r="D48" s="347" t="s">
        <v>105</v>
      </c>
      <c r="E48" s="347" t="s">
        <v>67</v>
      </c>
      <c r="F48" s="347" t="s">
        <v>80</v>
      </c>
      <c r="G48" s="88"/>
      <c r="H48" s="88"/>
      <c r="I48" s="88"/>
      <c r="J48" s="330"/>
      <c r="K48" s="79">
        <v>0</v>
      </c>
      <c r="L48" s="79">
        <v>0</v>
      </c>
      <c r="M48" s="79">
        <v>10</v>
      </c>
      <c r="N48" s="89">
        <v>3</v>
      </c>
      <c r="O48" s="90">
        <v>0</v>
      </c>
      <c r="P48" s="91">
        <f>N48+O48</f>
        <v>3</v>
      </c>
      <c r="Q48" s="80">
        <f>IFERROR(P48/M48,"-")</f>
        <v>0.3</v>
      </c>
      <c r="R48" s="79">
        <v>0</v>
      </c>
      <c r="S48" s="79">
        <v>1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0.33333333333333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2</v>
      </c>
      <c r="BO48" s="118">
        <f>IF(P48=0,"",IF(BN48=0,"",(BN48/P48)))</f>
        <v>0.66666666666667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0.055555555555556</v>
      </c>
      <c r="B49" s="347" t="s">
        <v>158</v>
      </c>
      <c r="C49" s="347"/>
      <c r="D49" s="347" t="s">
        <v>66</v>
      </c>
      <c r="E49" s="347" t="s">
        <v>67</v>
      </c>
      <c r="F49" s="347" t="s">
        <v>84</v>
      </c>
      <c r="G49" s="88" t="s">
        <v>159</v>
      </c>
      <c r="H49" s="88" t="s">
        <v>91</v>
      </c>
      <c r="I49" s="349" t="s">
        <v>146</v>
      </c>
      <c r="J49" s="330">
        <v>360000</v>
      </c>
      <c r="K49" s="79">
        <v>0</v>
      </c>
      <c r="L49" s="79">
        <v>0</v>
      </c>
      <c r="M49" s="79">
        <v>97</v>
      </c>
      <c r="N49" s="89">
        <v>3</v>
      </c>
      <c r="O49" s="90">
        <v>0</v>
      </c>
      <c r="P49" s="91">
        <f>N49+O49</f>
        <v>3</v>
      </c>
      <c r="Q49" s="80">
        <f>IFERROR(P49/M49,"-")</f>
        <v>0.030927835051546</v>
      </c>
      <c r="R49" s="79">
        <v>0</v>
      </c>
      <c r="S49" s="79">
        <v>1</v>
      </c>
      <c r="T49" s="80">
        <f>IFERROR(R49/(P49),"-")</f>
        <v>0</v>
      </c>
      <c r="U49" s="336">
        <f>IFERROR(J49/SUM(N49:O50),"-")</f>
        <v>51428.571428571</v>
      </c>
      <c r="V49" s="82">
        <v>1</v>
      </c>
      <c r="W49" s="80">
        <f>IF(P49=0,"-",V49/P49)</f>
        <v>0.33333333333333</v>
      </c>
      <c r="X49" s="335">
        <v>8000</v>
      </c>
      <c r="Y49" s="336">
        <f>IFERROR(X49/P49,"-")</f>
        <v>2666.6666666667</v>
      </c>
      <c r="Z49" s="336">
        <f>IFERROR(X49/V49,"-")</f>
        <v>8000</v>
      </c>
      <c r="AA49" s="330">
        <f>SUM(X49:X50)-SUM(J49:J50)</f>
        <v>-340000</v>
      </c>
      <c r="AB49" s="83">
        <f>SUM(X49:X50)/SUM(J49:J50)</f>
        <v>0.055555555555556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0.66666666666667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1</v>
      </c>
      <c r="BO49" s="118">
        <f>IF(P49=0,"",IF(BN49=0,"",(BN49/P49)))</f>
        <v>0.33333333333333</v>
      </c>
      <c r="BP49" s="119">
        <v>1</v>
      </c>
      <c r="BQ49" s="120">
        <f>IFERROR(BP49/BN49,"-")</f>
        <v>1</v>
      </c>
      <c r="BR49" s="121">
        <v>8000</v>
      </c>
      <c r="BS49" s="122">
        <f>IFERROR(BR49/BN49,"-")</f>
        <v>8000</v>
      </c>
      <c r="BT49" s="123"/>
      <c r="BU49" s="123">
        <v>1</v>
      </c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8000</v>
      </c>
      <c r="CQ49" s="139">
        <v>8000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160</v>
      </c>
      <c r="C50" s="347"/>
      <c r="D50" s="347" t="s">
        <v>66</v>
      </c>
      <c r="E50" s="347" t="s">
        <v>67</v>
      </c>
      <c r="F50" s="347" t="s">
        <v>80</v>
      </c>
      <c r="G50" s="88"/>
      <c r="H50" s="88"/>
      <c r="I50" s="88"/>
      <c r="J50" s="330"/>
      <c r="K50" s="79">
        <v>0</v>
      </c>
      <c r="L50" s="79">
        <v>0</v>
      </c>
      <c r="M50" s="79">
        <v>9</v>
      </c>
      <c r="N50" s="89">
        <v>4</v>
      </c>
      <c r="O50" s="90">
        <v>0</v>
      </c>
      <c r="P50" s="91">
        <f>N50+O50</f>
        <v>4</v>
      </c>
      <c r="Q50" s="80">
        <f>IFERROR(P50/M50,"-")</f>
        <v>0.44444444444444</v>
      </c>
      <c r="R50" s="79">
        <v>0</v>
      </c>
      <c r="S50" s="79">
        <v>0</v>
      </c>
      <c r="T50" s="80">
        <f>IFERROR(R50/(P50),"-")</f>
        <v>0</v>
      </c>
      <c r="U50" s="336"/>
      <c r="V50" s="82">
        <v>1</v>
      </c>
      <c r="W50" s="80">
        <f>IF(P50=0,"-",V50/P50)</f>
        <v>0.25</v>
      </c>
      <c r="X50" s="335">
        <v>12000</v>
      </c>
      <c r="Y50" s="336">
        <f>IFERROR(X50/P50,"-")</f>
        <v>3000</v>
      </c>
      <c r="Z50" s="336">
        <f>IFERROR(X50/V50,"-")</f>
        <v>12000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0.25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1</v>
      </c>
      <c r="BO50" s="118">
        <f>IF(P50=0,"",IF(BN50=0,"",(BN50/P50)))</f>
        <v>0.25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2</v>
      </c>
      <c r="BX50" s="125">
        <f>IF(P50=0,"",IF(BW50=0,"",(BW50/P50)))</f>
        <v>0.5</v>
      </c>
      <c r="BY50" s="126">
        <v>1</v>
      </c>
      <c r="BZ50" s="127">
        <f>IFERROR(BY50/BW50,"-")</f>
        <v>0.5</v>
      </c>
      <c r="CA50" s="128">
        <v>12000</v>
      </c>
      <c r="CB50" s="129">
        <f>IFERROR(CA50/BW50,"-")</f>
        <v>6000</v>
      </c>
      <c r="CC50" s="130"/>
      <c r="CD50" s="130"/>
      <c r="CE50" s="130">
        <v>1</v>
      </c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12000</v>
      </c>
      <c r="CQ50" s="139">
        <v>12000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2.2305555555556</v>
      </c>
      <c r="B51" s="347" t="s">
        <v>161</v>
      </c>
      <c r="C51" s="347"/>
      <c r="D51" s="347" t="s">
        <v>95</v>
      </c>
      <c r="E51" s="347" t="s">
        <v>96</v>
      </c>
      <c r="F51" s="347" t="s">
        <v>68</v>
      </c>
      <c r="G51" s="88" t="s">
        <v>159</v>
      </c>
      <c r="H51" s="88" t="s">
        <v>91</v>
      </c>
      <c r="I51" s="348" t="s">
        <v>71</v>
      </c>
      <c r="J51" s="330">
        <v>360000</v>
      </c>
      <c r="K51" s="79">
        <v>0</v>
      </c>
      <c r="L51" s="79">
        <v>0</v>
      </c>
      <c r="M51" s="79">
        <v>74</v>
      </c>
      <c r="N51" s="89">
        <v>8</v>
      </c>
      <c r="O51" s="90">
        <v>2</v>
      </c>
      <c r="P51" s="91">
        <f>N51+O51</f>
        <v>10</v>
      </c>
      <c r="Q51" s="80">
        <f>IFERROR(P51/M51,"-")</f>
        <v>0.13513513513514</v>
      </c>
      <c r="R51" s="79">
        <v>2</v>
      </c>
      <c r="S51" s="79">
        <v>5</v>
      </c>
      <c r="T51" s="80">
        <f>IFERROR(R51/(P51),"-")</f>
        <v>0.2</v>
      </c>
      <c r="U51" s="336">
        <f>IFERROR(J51/SUM(N51:O52),"-")</f>
        <v>24000</v>
      </c>
      <c r="V51" s="82">
        <v>6</v>
      </c>
      <c r="W51" s="80">
        <f>IF(P51=0,"-",V51/P51)</f>
        <v>0.6</v>
      </c>
      <c r="X51" s="335">
        <v>778000</v>
      </c>
      <c r="Y51" s="336">
        <f>IFERROR(X51/P51,"-")</f>
        <v>77800</v>
      </c>
      <c r="Z51" s="336">
        <f>IFERROR(X51/V51,"-")</f>
        <v>129666.66666667</v>
      </c>
      <c r="AA51" s="330">
        <f>SUM(X51:X52)-SUM(J51:J52)</f>
        <v>443000</v>
      </c>
      <c r="AB51" s="83">
        <f>SUM(X51:X52)/SUM(J51:J52)</f>
        <v>2.2305555555556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4</v>
      </c>
      <c r="BF51" s="111">
        <f>IF(P51=0,"",IF(BE51=0,"",(BE51/P51)))</f>
        <v>0.4</v>
      </c>
      <c r="BG51" s="110">
        <v>4</v>
      </c>
      <c r="BH51" s="112">
        <f>IFERROR(BG51/BE51,"-")</f>
        <v>1</v>
      </c>
      <c r="BI51" s="113">
        <v>122000</v>
      </c>
      <c r="BJ51" s="114">
        <f>IFERROR(BI51/BE51,"-")</f>
        <v>30500</v>
      </c>
      <c r="BK51" s="115">
        <v>1</v>
      </c>
      <c r="BL51" s="115"/>
      <c r="BM51" s="115">
        <v>3</v>
      </c>
      <c r="BN51" s="117">
        <v>5</v>
      </c>
      <c r="BO51" s="118">
        <f>IF(P51=0,"",IF(BN51=0,"",(BN51/P51)))</f>
        <v>0.5</v>
      </c>
      <c r="BP51" s="119">
        <v>2</v>
      </c>
      <c r="BQ51" s="120">
        <f>IFERROR(BP51/BN51,"-")</f>
        <v>0.4</v>
      </c>
      <c r="BR51" s="121">
        <v>686000</v>
      </c>
      <c r="BS51" s="122">
        <f>IFERROR(BR51/BN51,"-")</f>
        <v>137200</v>
      </c>
      <c r="BT51" s="123"/>
      <c r="BU51" s="123">
        <v>1</v>
      </c>
      <c r="BV51" s="123">
        <v>1</v>
      </c>
      <c r="BW51" s="124">
        <v>1</v>
      </c>
      <c r="BX51" s="125">
        <f>IF(P51=0,"",IF(BW51=0,"",(BW51/P51)))</f>
        <v>0.1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6</v>
      </c>
      <c r="CP51" s="139">
        <v>778000</v>
      </c>
      <c r="CQ51" s="139">
        <v>680000</v>
      </c>
      <c r="CR51" s="139">
        <v>76000</v>
      </c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/>
      <c r="B52" s="347" t="s">
        <v>162</v>
      </c>
      <c r="C52" s="347"/>
      <c r="D52" s="347" t="s">
        <v>95</v>
      </c>
      <c r="E52" s="347" t="s">
        <v>96</v>
      </c>
      <c r="F52" s="347" t="s">
        <v>80</v>
      </c>
      <c r="G52" s="88"/>
      <c r="H52" s="88"/>
      <c r="I52" s="88"/>
      <c r="J52" s="330"/>
      <c r="K52" s="79">
        <v>0</v>
      </c>
      <c r="L52" s="79">
        <v>0</v>
      </c>
      <c r="M52" s="79">
        <v>10</v>
      </c>
      <c r="N52" s="89">
        <v>5</v>
      </c>
      <c r="O52" s="90">
        <v>0</v>
      </c>
      <c r="P52" s="91">
        <f>N52+O52</f>
        <v>5</v>
      </c>
      <c r="Q52" s="80">
        <f>IFERROR(P52/M52,"-")</f>
        <v>0.5</v>
      </c>
      <c r="R52" s="79">
        <v>0</v>
      </c>
      <c r="S52" s="79">
        <v>3</v>
      </c>
      <c r="T52" s="80">
        <f>IFERROR(R52/(P52),"-")</f>
        <v>0</v>
      </c>
      <c r="U52" s="336"/>
      <c r="V52" s="82">
        <v>3</v>
      </c>
      <c r="W52" s="80">
        <f>IF(P52=0,"-",V52/P52)</f>
        <v>0.6</v>
      </c>
      <c r="X52" s="335">
        <v>25000</v>
      </c>
      <c r="Y52" s="336">
        <f>IFERROR(X52/P52,"-")</f>
        <v>5000</v>
      </c>
      <c r="Z52" s="336">
        <f>IFERROR(X52/V52,"-")</f>
        <v>8333.3333333333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0.2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2</v>
      </c>
      <c r="BX52" s="125">
        <f>IF(P52=0,"",IF(BW52=0,"",(BW52/P52)))</f>
        <v>0.4</v>
      </c>
      <c r="BY52" s="126">
        <v>2</v>
      </c>
      <c r="BZ52" s="127">
        <f>IFERROR(BY52/BW52,"-")</f>
        <v>1</v>
      </c>
      <c r="CA52" s="128">
        <v>20000</v>
      </c>
      <c r="CB52" s="129">
        <f>IFERROR(CA52/BW52,"-")</f>
        <v>10000</v>
      </c>
      <c r="CC52" s="130">
        <v>1</v>
      </c>
      <c r="CD52" s="130"/>
      <c r="CE52" s="130">
        <v>1</v>
      </c>
      <c r="CF52" s="131">
        <v>2</v>
      </c>
      <c r="CG52" s="132">
        <f>IF(P52=0,"",IF(CF52=0,"",(CF52/P52)))</f>
        <v>0.4</v>
      </c>
      <c r="CH52" s="133">
        <v>1</v>
      </c>
      <c r="CI52" s="134">
        <f>IFERROR(CH52/CF52,"-")</f>
        <v>0.5</v>
      </c>
      <c r="CJ52" s="135">
        <v>5000</v>
      </c>
      <c r="CK52" s="136">
        <f>IFERROR(CJ52/CF52,"-")</f>
        <v>2500</v>
      </c>
      <c r="CL52" s="137">
        <v>1</v>
      </c>
      <c r="CM52" s="137"/>
      <c r="CN52" s="137"/>
      <c r="CO52" s="138">
        <v>3</v>
      </c>
      <c r="CP52" s="139">
        <v>25000</v>
      </c>
      <c r="CQ52" s="139">
        <v>15000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</v>
      </c>
      <c r="B53" s="347" t="s">
        <v>163</v>
      </c>
      <c r="C53" s="347"/>
      <c r="D53" s="347" t="s">
        <v>105</v>
      </c>
      <c r="E53" s="347" t="s">
        <v>113</v>
      </c>
      <c r="F53" s="347" t="s">
        <v>84</v>
      </c>
      <c r="G53" s="88" t="s">
        <v>164</v>
      </c>
      <c r="H53" s="88" t="s">
        <v>91</v>
      </c>
      <c r="I53" s="88" t="s">
        <v>165</v>
      </c>
      <c r="J53" s="330">
        <v>132000</v>
      </c>
      <c r="K53" s="79">
        <v>0</v>
      </c>
      <c r="L53" s="79">
        <v>0</v>
      </c>
      <c r="M53" s="79">
        <v>156</v>
      </c>
      <c r="N53" s="89">
        <v>4</v>
      </c>
      <c r="O53" s="90">
        <v>0</v>
      </c>
      <c r="P53" s="91">
        <f>N53+O53</f>
        <v>4</v>
      </c>
      <c r="Q53" s="80">
        <f>IFERROR(P53/M53,"-")</f>
        <v>0.025641025641026</v>
      </c>
      <c r="R53" s="79">
        <v>0</v>
      </c>
      <c r="S53" s="79">
        <v>3</v>
      </c>
      <c r="T53" s="80">
        <f>IFERROR(R53/(P53),"-")</f>
        <v>0</v>
      </c>
      <c r="U53" s="336">
        <f>IFERROR(J53/SUM(N53:O54),"-")</f>
        <v>26400</v>
      </c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>
        <f>SUM(X53:X54)-SUM(J53:J54)</f>
        <v>-132000</v>
      </c>
      <c r="AB53" s="83">
        <f>SUM(X53:X54)/SUM(J53:J54)</f>
        <v>0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4</v>
      </c>
      <c r="BF53" s="111">
        <f>IF(P53=0,"",IF(BE53=0,"",(BE53/P53)))</f>
        <v>1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166</v>
      </c>
      <c r="C54" s="347"/>
      <c r="D54" s="347" t="s">
        <v>105</v>
      </c>
      <c r="E54" s="347" t="s">
        <v>113</v>
      </c>
      <c r="F54" s="347" t="s">
        <v>80</v>
      </c>
      <c r="G54" s="88"/>
      <c r="H54" s="88"/>
      <c r="I54" s="88"/>
      <c r="J54" s="330"/>
      <c r="K54" s="79">
        <v>0</v>
      </c>
      <c r="L54" s="79">
        <v>0</v>
      </c>
      <c r="M54" s="79">
        <v>5</v>
      </c>
      <c r="N54" s="89">
        <v>1</v>
      </c>
      <c r="O54" s="90">
        <v>0</v>
      </c>
      <c r="P54" s="91">
        <f>N54+O54</f>
        <v>1</v>
      </c>
      <c r="Q54" s="80">
        <f>IFERROR(P54/M54,"-")</f>
        <v>0.2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1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</v>
      </c>
      <c r="B55" s="347" t="s">
        <v>167</v>
      </c>
      <c r="C55" s="347"/>
      <c r="D55" s="347" t="s">
        <v>66</v>
      </c>
      <c r="E55" s="347" t="s">
        <v>67</v>
      </c>
      <c r="F55" s="347" t="s">
        <v>89</v>
      </c>
      <c r="G55" s="88" t="s">
        <v>168</v>
      </c>
      <c r="H55" s="88" t="s">
        <v>91</v>
      </c>
      <c r="I55" s="348" t="s">
        <v>92</v>
      </c>
      <c r="J55" s="330">
        <v>96000</v>
      </c>
      <c r="K55" s="79">
        <v>0</v>
      </c>
      <c r="L55" s="79">
        <v>0</v>
      </c>
      <c r="M55" s="79">
        <v>51</v>
      </c>
      <c r="N55" s="89">
        <v>2</v>
      </c>
      <c r="O55" s="90">
        <v>0</v>
      </c>
      <c r="P55" s="91">
        <f>N55+O55</f>
        <v>2</v>
      </c>
      <c r="Q55" s="80">
        <f>IFERROR(P55/M55,"-")</f>
        <v>0.03921568627451</v>
      </c>
      <c r="R55" s="79">
        <v>0</v>
      </c>
      <c r="S55" s="79">
        <v>0</v>
      </c>
      <c r="T55" s="80">
        <f>IFERROR(R55/(P55),"-")</f>
        <v>0</v>
      </c>
      <c r="U55" s="336">
        <f>IFERROR(J55/SUM(N55:O56),"-")</f>
        <v>48000</v>
      </c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>
        <f>SUM(X55:X56)-SUM(J55:J56)</f>
        <v>-96000</v>
      </c>
      <c r="AB55" s="83">
        <f>SUM(X55:X56)/SUM(J55:J56)</f>
        <v>0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2</v>
      </c>
      <c r="BO55" s="118">
        <f>IF(P55=0,"",IF(BN55=0,"",(BN55/P55)))</f>
        <v>1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169</v>
      </c>
      <c r="C56" s="347"/>
      <c r="D56" s="347" t="s">
        <v>66</v>
      </c>
      <c r="E56" s="347" t="s">
        <v>67</v>
      </c>
      <c r="F56" s="347" t="s">
        <v>80</v>
      </c>
      <c r="G56" s="88"/>
      <c r="H56" s="88"/>
      <c r="I56" s="88"/>
      <c r="J56" s="330"/>
      <c r="K56" s="79">
        <v>0</v>
      </c>
      <c r="L56" s="79">
        <v>0</v>
      </c>
      <c r="M56" s="79">
        <v>0</v>
      </c>
      <c r="N56" s="89">
        <v>0</v>
      </c>
      <c r="O56" s="90">
        <v>0</v>
      </c>
      <c r="P56" s="91">
        <f>N56+O56</f>
        <v>0</v>
      </c>
      <c r="Q56" s="80" t="str">
        <f>IFERROR(P56/M56,"-")</f>
        <v>-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0.80208333333333</v>
      </c>
      <c r="B57" s="347" t="s">
        <v>170</v>
      </c>
      <c r="C57" s="347"/>
      <c r="D57" s="347" t="s">
        <v>83</v>
      </c>
      <c r="E57" s="347" t="s">
        <v>96</v>
      </c>
      <c r="F57" s="347" t="s">
        <v>84</v>
      </c>
      <c r="G57" s="88" t="s">
        <v>168</v>
      </c>
      <c r="H57" s="88" t="s">
        <v>91</v>
      </c>
      <c r="I57" s="348" t="s">
        <v>86</v>
      </c>
      <c r="J57" s="330">
        <v>96000</v>
      </c>
      <c r="K57" s="79">
        <v>0</v>
      </c>
      <c r="L57" s="79">
        <v>0</v>
      </c>
      <c r="M57" s="79">
        <v>18</v>
      </c>
      <c r="N57" s="89">
        <v>2</v>
      </c>
      <c r="O57" s="90">
        <v>0</v>
      </c>
      <c r="P57" s="91">
        <f>N57+O57</f>
        <v>2</v>
      </c>
      <c r="Q57" s="80">
        <f>IFERROR(P57/M57,"-")</f>
        <v>0.11111111111111</v>
      </c>
      <c r="R57" s="79">
        <v>0</v>
      </c>
      <c r="S57" s="79">
        <v>1</v>
      </c>
      <c r="T57" s="80">
        <f>IFERROR(R57/(P57),"-")</f>
        <v>0</v>
      </c>
      <c r="U57" s="336">
        <f>IFERROR(J57/SUM(N57:O58),"-")</f>
        <v>16000</v>
      </c>
      <c r="V57" s="82">
        <v>1</v>
      </c>
      <c r="W57" s="80">
        <f>IF(P57=0,"-",V57/P57)</f>
        <v>0.5</v>
      </c>
      <c r="X57" s="335">
        <v>10000</v>
      </c>
      <c r="Y57" s="336">
        <f>IFERROR(X57/P57,"-")</f>
        <v>5000</v>
      </c>
      <c r="Z57" s="336">
        <f>IFERROR(X57/V57,"-")</f>
        <v>10000</v>
      </c>
      <c r="AA57" s="330">
        <f>SUM(X57:X58)-SUM(J57:J58)</f>
        <v>-19000</v>
      </c>
      <c r="AB57" s="83">
        <f>SUM(X57:X58)/SUM(J57:J58)</f>
        <v>0.80208333333333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>
        <v>1</v>
      </c>
      <c r="AW57" s="105">
        <f>IF(P57=0,"",IF(AV57=0,"",(AV57/P57)))</f>
        <v>0.5</v>
      </c>
      <c r="AX57" s="104">
        <v>1</v>
      </c>
      <c r="AY57" s="106">
        <f>IFERROR(AX57/AV57,"-")</f>
        <v>1</v>
      </c>
      <c r="AZ57" s="107">
        <v>10000</v>
      </c>
      <c r="BA57" s="108">
        <f>IFERROR(AZ57/AV57,"-")</f>
        <v>10000</v>
      </c>
      <c r="BB57" s="109"/>
      <c r="BC57" s="109">
        <v>1</v>
      </c>
      <c r="BD57" s="109"/>
      <c r="BE57" s="110">
        <v>1</v>
      </c>
      <c r="BF57" s="111">
        <f>IF(P57=0,"",IF(BE57=0,"",(BE57/P57)))</f>
        <v>0.5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10000</v>
      </c>
      <c r="CQ57" s="139">
        <v>10000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171</v>
      </c>
      <c r="C58" s="347"/>
      <c r="D58" s="347" t="s">
        <v>83</v>
      </c>
      <c r="E58" s="347" t="s">
        <v>96</v>
      </c>
      <c r="F58" s="347" t="s">
        <v>80</v>
      </c>
      <c r="G58" s="88"/>
      <c r="H58" s="88"/>
      <c r="I58" s="88"/>
      <c r="J58" s="330"/>
      <c r="K58" s="79">
        <v>0</v>
      </c>
      <c r="L58" s="79">
        <v>0</v>
      </c>
      <c r="M58" s="79">
        <v>6</v>
      </c>
      <c r="N58" s="89">
        <v>4</v>
      </c>
      <c r="O58" s="90">
        <v>0</v>
      </c>
      <c r="P58" s="91">
        <f>N58+O58</f>
        <v>4</v>
      </c>
      <c r="Q58" s="80">
        <f>IFERROR(P58/M58,"-")</f>
        <v>0.66666666666667</v>
      </c>
      <c r="R58" s="79">
        <v>0</v>
      </c>
      <c r="S58" s="79">
        <v>2</v>
      </c>
      <c r="T58" s="80">
        <f>IFERROR(R58/(P58),"-")</f>
        <v>0</v>
      </c>
      <c r="U58" s="336"/>
      <c r="V58" s="82">
        <v>2</v>
      </c>
      <c r="W58" s="80">
        <f>IF(P58=0,"-",V58/P58)</f>
        <v>0.5</v>
      </c>
      <c r="X58" s="335">
        <v>67000</v>
      </c>
      <c r="Y58" s="336">
        <f>IFERROR(X58/P58,"-")</f>
        <v>16750</v>
      </c>
      <c r="Z58" s="336">
        <f>IFERROR(X58/V58,"-")</f>
        <v>33500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3</v>
      </c>
      <c r="BO58" s="118">
        <f>IF(P58=0,"",IF(BN58=0,"",(BN58/P58)))</f>
        <v>0.75</v>
      </c>
      <c r="BP58" s="119">
        <v>1</v>
      </c>
      <c r="BQ58" s="120">
        <f>IFERROR(BP58/BN58,"-")</f>
        <v>0.33333333333333</v>
      </c>
      <c r="BR58" s="121">
        <v>4000</v>
      </c>
      <c r="BS58" s="122">
        <f>IFERROR(BR58/BN58,"-")</f>
        <v>1333.3333333333</v>
      </c>
      <c r="BT58" s="123"/>
      <c r="BU58" s="123">
        <v>1</v>
      </c>
      <c r="BV58" s="123"/>
      <c r="BW58" s="124">
        <v>1</v>
      </c>
      <c r="BX58" s="125">
        <f>IF(P58=0,"",IF(BW58=0,"",(BW58/P58)))</f>
        <v>0.25</v>
      </c>
      <c r="BY58" s="126">
        <v>1</v>
      </c>
      <c r="BZ58" s="127">
        <f>IFERROR(BY58/BW58,"-")</f>
        <v>1</v>
      </c>
      <c r="CA58" s="128">
        <v>63000</v>
      </c>
      <c r="CB58" s="129">
        <f>IFERROR(CA58/BW58,"-")</f>
        <v>63000</v>
      </c>
      <c r="CC58" s="130"/>
      <c r="CD58" s="130"/>
      <c r="CE58" s="130">
        <v>1</v>
      </c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2</v>
      </c>
      <c r="CP58" s="139">
        <v>67000</v>
      </c>
      <c r="CQ58" s="139">
        <v>63000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</v>
      </c>
      <c r="B59" s="347" t="s">
        <v>172</v>
      </c>
      <c r="C59" s="347"/>
      <c r="D59" s="347" t="s">
        <v>80</v>
      </c>
      <c r="E59" s="347" t="s">
        <v>67</v>
      </c>
      <c r="F59" s="347" t="s">
        <v>68</v>
      </c>
      <c r="G59" s="88" t="s">
        <v>173</v>
      </c>
      <c r="H59" s="88" t="s">
        <v>174</v>
      </c>
      <c r="I59" s="349" t="s">
        <v>146</v>
      </c>
      <c r="J59" s="330">
        <v>60000</v>
      </c>
      <c r="K59" s="79">
        <v>0</v>
      </c>
      <c r="L59" s="79">
        <v>0</v>
      </c>
      <c r="M59" s="79">
        <v>14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336">
        <f>IFERROR(J59/SUM(N59:O60),"-")</f>
        <v>60000</v>
      </c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>
        <f>SUM(X59:X60)-SUM(J59:J60)</f>
        <v>-60000</v>
      </c>
      <c r="AB59" s="83">
        <f>SUM(X59:X60)/SUM(J59:J60)</f>
        <v>0</v>
      </c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175</v>
      </c>
      <c r="C60" s="347"/>
      <c r="D60" s="347" t="s">
        <v>80</v>
      </c>
      <c r="E60" s="347" t="s">
        <v>67</v>
      </c>
      <c r="F60" s="347" t="s">
        <v>80</v>
      </c>
      <c r="G60" s="88"/>
      <c r="H60" s="88"/>
      <c r="I60" s="88"/>
      <c r="J60" s="330"/>
      <c r="K60" s="79">
        <v>0</v>
      </c>
      <c r="L60" s="79">
        <v>0</v>
      </c>
      <c r="M60" s="79">
        <v>1</v>
      </c>
      <c r="N60" s="89">
        <v>1</v>
      </c>
      <c r="O60" s="90">
        <v>0</v>
      </c>
      <c r="P60" s="91">
        <f>N60+O60</f>
        <v>1</v>
      </c>
      <c r="Q60" s="80">
        <f>IFERROR(P60/M60,"-")</f>
        <v>1</v>
      </c>
      <c r="R60" s="79">
        <v>0</v>
      </c>
      <c r="S60" s="79">
        <v>1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1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0.13333333333333</v>
      </c>
      <c r="B61" s="347" t="s">
        <v>176</v>
      </c>
      <c r="C61" s="347"/>
      <c r="D61" s="347" t="s">
        <v>80</v>
      </c>
      <c r="E61" s="347" t="s">
        <v>96</v>
      </c>
      <c r="F61" s="347" t="s">
        <v>89</v>
      </c>
      <c r="G61" s="88" t="s">
        <v>177</v>
      </c>
      <c r="H61" s="88" t="s">
        <v>174</v>
      </c>
      <c r="I61" s="349" t="s">
        <v>107</v>
      </c>
      <c r="J61" s="330">
        <v>60000</v>
      </c>
      <c r="K61" s="79">
        <v>0</v>
      </c>
      <c r="L61" s="79">
        <v>0</v>
      </c>
      <c r="M61" s="79">
        <v>21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336">
        <f>IFERROR(J61/SUM(N61:O62),"-")</f>
        <v>30000</v>
      </c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>
        <f>SUM(X61:X62)-SUM(J61:J62)</f>
        <v>-52000</v>
      </c>
      <c r="AB61" s="83">
        <f>SUM(X61:X62)/SUM(J61:J62)</f>
        <v>0.13333333333333</v>
      </c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178</v>
      </c>
      <c r="C62" s="347"/>
      <c r="D62" s="347" t="s">
        <v>80</v>
      </c>
      <c r="E62" s="347" t="s">
        <v>96</v>
      </c>
      <c r="F62" s="347" t="s">
        <v>80</v>
      </c>
      <c r="G62" s="88"/>
      <c r="H62" s="88"/>
      <c r="I62" s="88"/>
      <c r="J62" s="330"/>
      <c r="K62" s="79">
        <v>0</v>
      </c>
      <c r="L62" s="79">
        <v>0</v>
      </c>
      <c r="M62" s="79">
        <v>62</v>
      </c>
      <c r="N62" s="89">
        <v>2</v>
      </c>
      <c r="O62" s="90">
        <v>0</v>
      </c>
      <c r="P62" s="91">
        <f>N62+O62</f>
        <v>2</v>
      </c>
      <c r="Q62" s="80">
        <f>IFERROR(P62/M62,"-")</f>
        <v>0.032258064516129</v>
      </c>
      <c r="R62" s="79">
        <v>0</v>
      </c>
      <c r="S62" s="79">
        <v>0</v>
      </c>
      <c r="T62" s="80">
        <f>IFERROR(R62/(P62),"-")</f>
        <v>0</v>
      </c>
      <c r="U62" s="336"/>
      <c r="V62" s="82">
        <v>1</v>
      </c>
      <c r="W62" s="80">
        <f>IF(P62=0,"-",V62/P62)</f>
        <v>0.5</v>
      </c>
      <c r="X62" s="335">
        <v>8000</v>
      </c>
      <c r="Y62" s="336">
        <f>IFERROR(X62/P62,"-")</f>
        <v>4000</v>
      </c>
      <c r="Z62" s="336">
        <f>IFERROR(X62/V62,"-")</f>
        <v>8000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1</v>
      </c>
      <c r="BO62" s="118">
        <f>IF(P62=0,"",IF(BN62=0,"",(BN62/P62)))</f>
        <v>0.5</v>
      </c>
      <c r="BP62" s="119">
        <v>1</v>
      </c>
      <c r="BQ62" s="120">
        <f>IFERROR(BP62/BN62,"-")</f>
        <v>1</v>
      </c>
      <c r="BR62" s="121">
        <v>8000</v>
      </c>
      <c r="BS62" s="122">
        <f>IFERROR(BR62/BN62,"-")</f>
        <v>8000</v>
      </c>
      <c r="BT62" s="123"/>
      <c r="BU62" s="123">
        <v>1</v>
      </c>
      <c r="BV62" s="123"/>
      <c r="BW62" s="124">
        <v>1</v>
      </c>
      <c r="BX62" s="125">
        <f>IF(P62=0,"",IF(BW62=0,"",(BW62/P62)))</f>
        <v>0.5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8000</v>
      </c>
      <c r="CQ62" s="139">
        <v>8000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0.34375</v>
      </c>
      <c r="B63" s="347" t="s">
        <v>179</v>
      </c>
      <c r="C63" s="347"/>
      <c r="D63" s="347"/>
      <c r="E63" s="347"/>
      <c r="F63" s="347" t="s">
        <v>84</v>
      </c>
      <c r="G63" s="88" t="s">
        <v>180</v>
      </c>
      <c r="H63" s="88" t="s">
        <v>181</v>
      </c>
      <c r="I63" s="88"/>
      <c r="J63" s="330">
        <v>96000</v>
      </c>
      <c r="K63" s="79">
        <v>0</v>
      </c>
      <c r="L63" s="79">
        <v>0</v>
      </c>
      <c r="M63" s="79">
        <v>104</v>
      </c>
      <c r="N63" s="89">
        <v>6</v>
      </c>
      <c r="O63" s="90">
        <v>0</v>
      </c>
      <c r="P63" s="91">
        <f>N63+O63</f>
        <v>6</v>
      </c>
      <c r="Q63" s="80">
        <f>IFERROR(P63/M63,"-")</f>
        <v>0.057692307692308</v>
      </c>
      <c r="R63" s="79">
        <v>0</v>
      </c>
      <c r="S63" s="79">
        <v>1</v>
      </c>
      <c r="T63" s="80">
        <f>IFERROR(R63/(P63),"-")</f>
        <v>0</v>
      </c>
      <c r="U63" s="336">
        <f>IFERROR(J63/SUM(N63:O64),"-")</f>
        <v>12000</v>
      </c>
      <c r="V63" s="82">
        <v>1</v>
      </c>
      <c r="W63" s="80">
        <f>IF(P63=0,"-",V63/P63)</f>
        <v>0.16666666666667</v>
      </c>
      <c r="X63" s="335">
        <v>15000</v>
      </c>
      <c r="Y63" s="336">
        <f>IFERROR(X63/P63,"-")</f>
        <v>2500</v>
      </c>
      <c r="Z63" s="336">
        <f>IFERROR(X63/V63,"-")</f>
        <v>15000</v>
      </c>
      <c r="AA63" s="330">
        <f>SUM(X63:X64)-SUM(J63:J64)</f>
        <v>-63000</v>
      </c>
      <c r="AB63" s="83">
        <f>SUM(X63:X64)/SUM(J63:J64)</f>
        <v>0.34375</v>
      </c>
      <c r="AC63" s="77"/>
      <c r="AD63" s="92">
        <v>1</v>
      </c>
      <c r="AE63" s="93">
        <f>IF(P63=0,"",IF(AD63=0,"",(AD63/P63)))</f>
        <v>0.16666666666667</v>
      </c>
      <c r="AF63" s="92"/>
      <c r="AG63" s="94">
        <f>IFERROR(AF63/AD63,"-")</f>
        <v>0</v>
      </c>
      <c r="AH63" s="95"/>
      <c r="AI63" s="96">
        <f>IFERROR(AH63/AD63,"-")</f>
        <v>0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0.16666666666667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2</v>
      </c>
      <c r="BO63" s="118">
        <f>IF(P63=0,"",IF(BN63=0,"",(BN63/P63)))</f>
        <v>0.33333333333333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2</v>
      </c>
      <c r="BX63" s="125">
        <f>IF(P63=0,"",IF(BW63=0,"",(BW63/P63)))</f>
        <v>0.33333333333333</v>
      </c>
      <c r="BY63" s="126">
        <v>1</v>
      </c>
      <c r="BZ63" s="127">
        <f>IFERROR(BY63/BW63,"-")</f>
        <v>0.5</v>
      </c>
      <c r="CA63" s="128">
        <v>15000</v>
      </c>
      <c r="CB63" s="129">
        <f>IFERROR(CA63/BW63,"-")</f>
        <v>7500</v>
      </c>
      <c r="CC63" s="130"/>
      <c r="CD63" s="130"/>
      <c r="CE63" s="130">
        <v>1</v>
      </c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15000</v>
      </c>
      <c r="CQ63" s="139">
        <v>15000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182</v>
      </c>
      <c r="C64" s="347"/>
      <c r="D64" s="347"/>
      <c r="E64" s="347"/>
      <c r="F64" s="347" t="s">
        <v>80</v>
      </c>
      <c r="G64" s="88"/>
      <c r="H64" s="88"/>
      <c r="I64" s="88"/>
      <c r="J64" s="330"/>
      <c r="K64" s="79">
        <v>0</v>
      </c>
      <c r="L64" s="79">
        <v>0</v>
      </c>
      <c r="M64" s="79">
        <v>17</v>
      </c>
      <c r="N64" s="89">
        <v>2</v>
      </c>
      <c r="O64" s="90">
        <v>0</v>
      </c>
      <c r="P64" s="91">
        <f>N64+O64</f>
        <v>2</v>
      </c>
      <c r="Q64" s="80">
        <f>IFERROR(P64/M64,"-")</f>
        <v>0.11764705882353</v>
      </c>
      <c r="R64" s="79">
        <v>0</v>
      </c>
      <c r="S64" s="79">
        <v>1</v>
      </c>
      <c r="T64" s="80">
        <f>IFERROR(R64/(P64),"-")</f>
        <v>0</v>
      </c>
      <c r="U64" s="336"/>
      <c r="V64" s="82">
        <v>1</v>
      </c>
      <c r="W64" s="80">
        <f>IF(P64=0,"-",V64/P64)</f>
        <v>0.5</v>
      </c>
      <c r="X64" s="335">
        <v>18000</v>
      </c>
      <c r="Y64" s="336">
        <f>IFERROR(X64/P64,"-")</f>
        <v>9000</v>
      </c>
      <c r="Z64" s="336">
        <f>IFERROR(X64/V64,"-")</f>
        <v>18000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>
        <v>2</v>
      </c>
      <c r="BX64" s="125">
        <f>IF(P64=0,"",IF(BW64=0,"",(BW64/P64)))</f>
        <v>1</v>
      </c>
      <c r="BY64" s="126">
        <v>1</v>
      </c>
      <c r="BZ64" s="127">
        <f>IFERROR(BY64/BW64,"-")</f>
        <v>0.5</v>
      </c>
      <c r="CA64" s="128">
        <v>18000</v>
      </c>
      <c r="CB64" s="129">
        <f>IFERROR(CA64/BW64,"-")</f>
        <v>9000</v>
      </c>
      <c r="CC64" s="130"/>
      <c r="CD64" s="130"/>
      <c r="CE64" s="130">
        <v>1</v>
      </c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18000</v>
      </c>
      <c r="CQ64" s="139">
        <v>18000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6.4208333333333</v>
      </c>
      <c r="B65" s="347" t="s">
        <v>183</v>
      </c>
      <c r="C65" s="347"/>
      <c r="D65" s="347" t="s">
        <v>105</v>
      </c>
      <c r="E65" s="347" t="s">
        <v>184</v>
      </c>
      <c r="F65" s="347" t="s">
        <v>84</v>
      </c>
      <c r="G65" s="88" t="s">
        <v>155</v>
      </c>
      <c r="H65" s="88" t="s">
        <v>185</v>
      </c>
      <c r="I65" s="88" t="s">
        <v>134</v>
      </c>
      <c r="J65" s="330">
        <v>240000</v>
      </c>
      <c r="K65" s="79">
        <v>0</v>
      </c>
      <c r="L65" s="79">
        <v>0</v>
      </c>
      <c r="M65" s="79">
        <v>67</v>
      </c>
      <c r="N65" s="89">
        <v>5</v>
      </c>
      <c r="O65" s="90">
        <v>0</v>
      </c>
      <c r="P65" s="91">
        <f>N65+O65</f>
        <v>5</v>
      </c>
      <c r="Q65" s="80">
        <f>IFERROR(P65/M65,"-")</f>
        <v>0.074626865671642</v>
      </c>
      <c r="R65" s="79">
        <v>0</v>
      </c>
      <c r="S65" s="79">
        <v>1</v>
      </c>
      <c r="T65" s="80">
        <f>IFERROR(R65/(P65),"-")</f>
        <v>0</v>
      </c>
      <c r="U65" s="336">
        <f>IFERROR(J65/SUM(N65:O70),"-")</f>
        <v>7500</v>
      </c>
      <c r="V65" s="82">
        <v>2</v>
      </c>
      <c r="W65" s="80">
        <f>IF(P65=0,"-",V65/P65)</f>
        <v>0.4</v>
      </c>
      <c r="X65" s="335">
        <v>11000</v>
      </c>
      <c r="Y65" s="336">
        <f>IFERROR(X65/P65,"-")</f>
        <v>2200</v>
      </c>
      <c r="Z65" s="336">
        <f>IFERROR(X65/V65,"-")</f>
        <v>5500</v>
      </c>
      <c r="AA65" s="330">
        <f>SUM(X65:X70)-SUM(J65:J70)</f>
        <v>1301000</v>
      </c>
      <c r="AB65" s="83">
        <f>SUM(X65:X70)/SUM(J65:J70)</f>
        <v>6.4208333333333</v>
      </c>
      <c r="AC65" s="77"/>
      <c r="AD65" s="92">
        <v>1</v>
      </c>
      <c r="AE65" s="93">
        <f>IF(P65=0,"",IF(AD65=0,"",(AD65/P65)))</f>
        <v>0.2</v>
      </c>
      <c r="AF65" s="92"/>
      <c r="AG65" s="94">
        <f>IFERROR(AF65/AD65,"-")</f>
        <v>0</v>
      </c>
      <c r="AH65" s="95"/>
      <c r="AI65" s="96">
        <f>IFERROR(AH65/AD65,"-")</f>
        <v>0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0.2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>
        <v>1</v>
      </c>
      <c r="BF65" s="111">
        <f>IF(P65=0,"",IF(BE65=0,"",(BE65/P65)))</f>
        <v>0.2</v>
      </c>
      <c r="BG65" s="110">
        <v>1</v>
      </c>
      <c r="BH65" s="112">
        <f>IFERROR(BG65/BE65,"-")</f>
        <v>1</v>
      </c>
      <c r="BI65" s="113">
        <v>5000</v>
      </c>
      <c r="BJ65" s="114">
        <f>IFERROR(BI65/BE65,"-")</f>
        <v>5000</v>
      </c>
      <c r="BK65" s="115">
        <v>1</v>
      </c>
      <c r="BL65" s="115"/>
      <c r="BM65" s="115"/>
      <c r="BN65" s="117">
        <v>1</v>
      </c>
      <c r="BO65" s="118">
        <f>IF(P65=0,"",IF(BN65=0,"",(BN65/P65)))</f>
        <v>0.2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1</v>
      </c>
      <c r="BX65" s="125">
        <f>IF(P65=0,"",IF(BW65=0,"",(BW65/P65)))</f>
        <v>0.2</v>
      </c>
      <c r="BY65" s="126">
        <v>1</v>
      </c>
      <c r="BZ65" s="127">
        <f>IFERROR(BY65/BW65,"-")</f>
        <v>1</v>
      </c>
      <c r="CA65" s="128">
        <v>6000</v>
      </c>
      <c r="CB65" s="129">
        <f>IFERROR(CA65/BW65,"-")</f>
        <v>6000</v>
      </c>
      <c r="CC65" s="130"/>
      <c r="CD65" s="130">
        <v>1</v>
      </c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2</v>
      </c>
      <c r="CP65" s="139">
        <v>11000</v>
      </c>
      <c r="CQ65" s="139">
        <v>6000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186</v>
      </c>
      <c r="C66" s="347"/>
      <c r="D66" s="347" t="s">
        <v>83</v>
      </c>
      <c r="E66" s="347" t="s">
        <v>187</v>
      </c>
      <c r="F66" s="347" t="s">
        <v>84</v>
      </c>
      <c r="G66" s="88"/>
      <c r="H66" s="88" t="s">
        <v>185</v>
      </c>
      <c r="I66" s="88"/>
      <c r="J66" s="330"/>
      <c r="K66" s="79">
        <v>0</v>
      </c>
      <c r="L66" s="79">
        <v>0</v>
      </c>
      <c r="M66" s="79">
        <v>30</v>
      </c>
      <c r="N66" s="89">
        <v>3</v>
      </c>
      <c r="O66" s="90">
        <v>0</v>
      </c>
      <c r="P66" s="91">
        <f>N66+O66</f>
        <v>3</v>
      </c>
      <c r="Q66" s="80">
        <f>IFERROR(P66/M66,"-")</f>
        <v>0.1</v>
      </c>
      <c r="R66" s="79">
        <v>0</v>
      </c>
      <c r="S66" s="79">
        <v>2</v>
      </c>
      <c r="T66" s="80">
        <f>IFERROR(R66/(P66),"-")</f>
        <v>0</v>
      </c>
      <c r="U66" s="336"/>
      <c r="V66" s="82">
        <v>1</v>
      </c>
      <c r="W66" s="80">
        <f>IF(P66=0,"-",V66/P66)</f>
        <v>0.33333333333333</v>
      </c>
      <c r="X66" s="335">
        <v>37000</v>
      </c>
      <c r="Y66" s="336">
        <f>IFERROR(X66/P66,"-")</f>
        <v>12333.333333333</v>
      </c>
      <c r="Z66" s="336">
        <f>IFERROR(X66/V66,"-")</f>
        <v>37000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0.33333333333333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1</v>
      </c>
      <c r="BO66" s="118">
        <f>IF(P66=0,"",IF(BN66=0,"",(BN66/P66)))</f>
        <v>0.33333333333333</v>
      </c>
      <c r="BP66" s="119">
        <v>1</v>
      </c>
      <c r="BQ66" s="120">
        <f>IFERROR(BP66/BN66,"-")</f>
        <v>1</v>
      </c>
      <c r="BR66" s="121">
        <v>37000</v>
      </c>
      <c r="BS66" s="122">
        <f>IFERROR(BR66/BN66,"-")</f>
        <v>37000</v>
      </c>
      <c r="BT66" s="123"/>
      <c r="BU66" s="123"/>
      <c r="BV66" s="123">
        <v>1</v>
      </c>
      <c r="BW66" s="124">
        <v>1</v>
      </c>
      <c r="BX66" s="125">
        <f>IF(P66=0,"",IF(BW66=0,"",(BW66/P66)))</f>
        <v>0.33333333333333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37000</v>
      </c>
      <c r="CQ66" s="139">
        <v>37000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188</v>
      </c>
      <c r="C67" s="347"/>
      <c r="D67" s="347" t="s">
        <v>66</v>
      </c>
      <c r="E67" s="347" t="s">
        <v>189</v>
      </c>
      <c r="F67" s="347" t="s">
        <v>84</v>
      </c>
      <c r="G67" s="88"/>
      <c r="H67" s="88" t="s">
        <v>185</v>
      </c>
      <c r="I67" s="88"/>
      <c r="J67" s="330"/>
      <c r="K67" s="79">
        <v>0</v>
      </c>
      <c r="L67" s="79">
        <v>0</v>
      </c>
      <c r="M67" s="79">
        <v>40</v>
      </c>
      <c r="N67" s="89">
        <v>3</v>
      </c>
      <c r="O67" s="90">
        <v>0</v>
      </c>
      <c r="P67" s="91">
        <f>N67+O67</f>
        <v>3</v>
      </c>
      <c r="Q67" s="80">
        <f>IFERROR(P67/M67,"-")</f>
        <v>0.075</v>
      </c>
      <c r="R67" s="79">
        <v>1</v>
      </c>
      <c r="S67" s="79">
        <v>1</v>
      </c>
      <c r="T67" s="80">
        <f>IFERROR(R67/(P67),"-")</f>
        <v>0.33333333333333</v>
      </c>
      <c r="U67" s="336"/>
      <c r="V67" s="82">
        <v>1</v>
      </c>
      <c r="W67" s="80">
        <f>IF(P67=0,"-",V67/P67)</f>
        <v>0.33333333333333</v>
      </c>
      <c r="X67" s="335">
        <v>18000</v>
      </c>
      <c r="Y67" s="336">
        <f>IFERROR(X67/P67,"-")</f>
        <v>6000</v>
      </c>
      <c r="Z67" s="336">
        <f>IFERROR(X67/V67,"-")</f>
        <v>18000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0.33333333333333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2</v>
      </c>
      <c r="BO67" s="118">
        <f>IF(P67=0,"",IF(BN67=0,"",(BN67/P67)))</f>
        <v>0.66666666666667</v>
      </c>
      <c r="BP67" s="119">
        <v>1</v>
      </c>
      <c r="BQ67" s="120">
        <f>IFERROR(BP67/BN67,"-")</f>
        <v>0.5</v>
      </c>
      <c r="BR67" s="121">
        <v>18000</v>
      </c>
      <c r="BS67" s="122">
        <f>IFERROR(BR67/BN67,"-")</f>
        <v>9000</v>
      </c>
      <c r="BT67" s="123"/>
      <c r="BU67" s="123"/>
      <c r="BV67" s="123">
        <v>1</v>
      </c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18000</v>
      </c>
      <c r="CQ67" s="139">
        <v>18000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190</v>
      </c>
      <c r="C68" s="347"/>
      <c r="D68" s="347" t="s">
        <v>105</v>
      </c>
      <c r="E68" s="347" t="s">
        <v>191</v>
      </c>
      <c r="F68" s="347" t="s">
        <v>84</v>
      </c>
      <c r="G68" s="88"/>
      <c r="H68" s="88" t="s">
        <v>185</v>
      </c>
      <c r="I68" s="88"/>
      <c r="J68" s="330"/>
      <c r="K68" s="79">
        <v>0</v>
      </c>
      <c r="L68" s="79">
        <v>0</v>
      </c>
      <c r="M68" s="79">
        <v>58</v>
      </c>
      <c r="N68" s="89">
        <v>3</v>
      </c>
      <c r="O68" s="90">
        <v>0</v>
      </c>
      <c r="P68" s="91">
        <f>N68+O68</f>
        <v>3</v>
      </c>
      <c r="Q68" s="80">
        <f>IFERROR(P68/M68,"-")</f>
        <v>0.051724137931034</v>
      </c>
      <c r="R68" s="79">
        <v>0</v>
      </c>
      <c r="S68" s="79">
        <v>2</v>
      </c>
      <c r="T68" s="80">
        <f>IFERROR(R68/(P68),"-")</f>
        <v>0</v>
      </c>
      <c r="U68" s="336"/>
      <c r="V68" s="82">
        <v>1</v>
      </c>
      <c r="W68" s="80">
        <f>IF(P68=0,"-",V68/P68)</f>
        <v>0.33333333333333</v>
      </c>
      <c r="X68" s="335">
        <v>3000</v>
      </c>
      <c r="Y68" s="336">
        <f>IFERROR(X68/P68,"-")</f>
        <v>1000</v>
      </c>
      <c r="Z68" s="336">
        <f>IFERROR(X68/V68,"-")</f>
        <v>3000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2</v>
      </c>
      <c r="BF68" s="111">
        <f>IF(P68=0,"",IF(BE68=0,"",(BE68/P68)))</f>
        <v>0.66666666666667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>
        <v>1</v>
      </c>
      <c r="BX68" s="125">
        <f>IF(P68=0,"",IF(BW68=0,"",(BW68/P68)))</f>
        <v>0.33333333333333</v>
      </c>
      <c r="BY68" s="126">
        <v>1</v>
      </c>
      <c r="BZ68" s="127">
        <f>IFERROR(BY68/BW68,"-")</f>
        <v>1</v>
      </c>
      <c r="CA68" s="128">
        <v>3000</v>
      </c>
      <c r="CB68" s="129">
        <f>IFERROR(CA68/BW68,"-")</f>
        <v>3000</v>
      </c>
      <c r="CC68" s="130">
        <v>1</v>
      </c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3000</v>
      </c>
      <c r="CQ68" s="139">
        <v>3000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192</v>
      </c>
      <c r="C69" s="347"/>
      <c r="D69" s="347" t="s">
        <v>140</v>
      </c>
      <c r="E69" s="347" t="s">
        <v>113</v>
      </c>
      <c r="F69" s="347" t="s">
        <v>84</v>
      </c>
      <c r="G69" s="88"/>
      <c r="H69" s="88" t="s">
        <v>185</v>
      </c>
      <c r="I69" s="88"/>
      <c r="J69" s="330"/>
      <c r="K69" s="79">
        <v>0</v>
      </c>
      <c r="L69" s="79">
        <v>0</v>
      </c>
      <c r="M69" s="79">
        <v>25</v>
      </c>
      <c r="N69" s="89">
        <v>1</v>
      </c>
      <c r="O69" s="90">
        <v>0</v>
      </c>
      <c r="P69" s="91">
        <f>N69+O69</f>
        <v>1</v>
      </c>
      <c r="Q69" s="80">
        <f>IFERROR(P69/M69,"-")</f>
        <v>0.04</v>
      </c>
      <c r="R69" s="79">
        <v>0</v>
      </c>
      <c r="S69" s="79">
        <v>0</v>
      </c>
      <c r="T69" s="80">
        <f>IFERROR(R69/(P69),"-")</f>
        <v>0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>
        <v>1</v>
      </c>
      <c r="BX69" s="125">
        <f>IF(P69=0,"",IF(BW69=0,"",(BW69/P69)))</f>
        <v>1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193</v>
      </c>
      <c r="C70" s="347"/>
      <c r="D70" s="347" t="s">
        <v>79</v>
      </c>
      <c r="E70" s="347" t="s">
        <v>79</v>
      </c>
      <c r="F70" s="347" t="s">
        <v>80</v>
      </c>
      <c r="G70" s="88"/>
      <c r="H70" s="88"/>
      <c r="I70" s="88"/>
      <c r="J70" s="330"/>
      <c r="K70" s="79">
        <v>0</v>
      </c>
      <c r="L70" s="79">
        <v>0</v>
      </c>
      <c r="M70" s="79">
        <v>48</v>
      </c>
      <c r="N70" s="89">
        <v>17</v>
      </c>
      <c r="O70" s="90">
        <v>0</v>
      </c>
      <c r="P70" s="91">
        <f>N70+O70</f>
        <v>17</v>
      </c>
      <c r="Q70" s="80">
        <f>IFERROR(P70/M70,"-")</f>
        <v>0.35416666666667</v>
      </c>
      <c r="R70" s="79">
        <v>3</v>
      </c>
      <c r="S70" s="79">
        <v>4</v>
      </c>
      <c r="T70" s="80">
        <f>IFERROR(R70/(P70),"-")</f>
        <v>0.17647058823529</v>
      </c>
      <c r="U70" s="336"/>
      <c r="V70" s="82">
        <v>7</v>
      </c>
      <c r="W70" s="80">
        <f>IF(P70=0,"-",V70/P70)</f>
        <v>0.41176470588235</v>
      </c>
      <c r="X70" s="335">
        <v>1472000</v>
      </c>
      <c r="Y70" s="336">
        <f>IFERROR(X70/P70,"-")</f>
        <v>86588.235294118</v>
      </c>
      <c r="Z70" s="336">
        <f>IFERROR(X70/V70,"-")</f>
        <v>210285.71428571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3</v>
      </c>
      <c r="BF70" s="111">
        <f>IF(P70=0,"",IF(BE70=0,"",(BE70/P70)))</f>
        <v>0.17647058823529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2</v>
      </c>
      <c r="BO70" s="118">
        <f>IF(P70=0,"",IF(BN70=0,"",(BN70/P70)))</f>
        <v>0.11764705882353</v>
      </c>
      <c r="BP70" s="119">
        <v>1</v>
      </c>
      <c r="BQ70" s="120">
        <f>IFERROR(BP70/BN70,"-")</f>
        <v>0.5</v>
      </c>
      <c r="BR70" s="121">
        <v>5000</v>
      </c>
      <c r="BS70" s="122">
        <f>IFERROR(BR70/BN70,"-")</f>
        <v>2500</v>
      </c>
      <c r="BT70" s="123">
        <v>1</v>
      </c>
      <c r="BU70" s="123"/>
      <c r="BV70" s="123"/>
      <c r="BW70" s="124">
        <v>9</v>
      </c>
      <c r="BX70" s="125">
        <f>IF(P70=0,"",IF(BW70=0,"",(BW70/P70)))</f>
        <v>0.52941176470588</v>
      </c>
      <c r="BY70" s="126">
        <v>4</v>
      </c>
      <c r="BZ70" s="127">
        <f>IFERROR(BY70/BW70,"-")</f>
        <v>0.44444444444444</v>
      </c>
      <c r="CA70" s="128">
        <v>1014000</v>
      </c>
      <c r="CB70" s="129">
        <f>IFERROR(CA70/BW70,"-")</f>
        <v>112666.66666667</v>
      </c>
      <c r="CC70" s="130"/>
      <c r="CD70" s="130">
        <v>1</v>
      </c>
      <c r="CE70" s="130">
        <v>3</v>
      </c>
      <c r="CF70" s="131">
        <v>3</v>
      </c>
      <c r="CG70" s="132">
        <f>IF(P70=0,"",IF(CF70=0,"",(CF70/P70)))</f>
        <v>0.17647058823529</v>
      </c>
      <c r="CH70" s="133">
        <v>2</v>
      </c>
      <c r="CI70" s="134">
        <f>IFERROR(CH70/CF70,"-")</f>
        <v>0.66666666666667</v>
      </c>
      <c r="CJ70" s="135">
        <v>453000</v>
      </c>
      <c r="CK70" s="136">
        <f>IFERROR(CJ70/CF70,"-")</f>
        <v>151000</v>
      </c>
      <c r="CL70" s="137"/>
      <c r="CM70" s="137"/>
      <c r="CN70" s="137">
        <v>2</v>
      </c>
      <c r="CO70" s="138">
        <v>7</v>
      </c>
      <c r="CP70" s="139">
        <v>1472000</v>
      </c>
      <c r="CQ70" s="139">
        <v>868000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1.22</v>
      </c>
      <c r="B71" s="347" t="s">
        <v>194</v>
      </c>
      <c r="C71" s="347"/>
      <c r="D71" s="347" t="s">
        <v>105</v>
      </c>
      <c r="E71" s="347" t="s">
        <v>184</v>
      </c>
      <c r="F71" s="347" t="s">
        <v>84</v>
      </c>
      <c r="G71" s="88" t="s">
        <v>195</v>
      </c>
      <c r="H71" s="88" t="s">
        <v>196</v>
      </c>
      <c r="I71" s="348" t="s">
        <v>197</v>
      </c>
      <c r="J71" s="330">
        <v>300000</v>
      </c>
      <c r="K71" s="79">
        <v>0</v>
      </c>
      <c r="L71" s="79">
        <v>0</v>
      </c>
      <c r="M71" s="79">
        <v>60</v>
      </c>
      <c r="N71" s="89">
        <v>5</v>
      </c>
      <c r="O71" s="90">
        <v>0</v>
      </c>
      <c r="P71" s="91">
        <f>N71+O71</f>
        <v>5</v>
      </c>
      <c r="Q71" s="80">
        <f>IFERROR(P71/M71,"-")</f>
        <v>0.083333333333333</v>
      </c>
      <c r="R71" s="79">
        <v>0</v>
      </c>
      <c r="S71" s="79">
        <v>5</v>
      </c>
      <c r="T71" s="80">
        <f>IFERROR(R71/(P71),"-")</f>
        <v>0</v>
      </c>
      <c r="U71" s="336">
        <f>IFERROR(J71/SUM(N71:O72),"-")</f>
        <v>23076.923076923</v>
      </c>
      <c r="V71" s="82">
        <v>1</v>
      </c>
      <c r="W71" s="80">
        <f>IF(P71=0,"-",V71/P71)</f>
        <v>0.2</v>
      </c>
      <c r="X71" s="335">
        <v>3000</v>
      </c>
      <c r="Y71" s="336">
        <f>IFERROR(X71/P71,"-")</f>
        <v>600</v>
      </c>
      <c r="Z71" s="336">
        <f>IFERROR(X71/V71,"-")</f>
        <v>3000</v>
      </c>
      <c r="AA71" s="330">
        <f>SUM(X71:X72)-SUM(J71:J72)</f>
        <v>66000</v>
      </c>
      <c r="AB71" s="83">
        <f>SUM(X71:X72)/SUM(J71:J72)</f>
        <v>1.22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>
        <v>1</v>
      </c>
      <c r="AW71" s="105">
        <f>IF(P71=0,"",IF(AV71=0,"",(AV71/P71)))</f>
        <v>0.2</v>
      </c>
      <c r="AX71" s="104"/>
      <c r="AY71" s="106">
        <f>IFERROR(AX71/AV71,"-")</f>
        <v>0</v>
      </c>
      <c r="AZ71" s="107"/>
      <c r="BA71" s="108">
        <f>IFERROR(AZ71/AV71,"-")</f>
        <v>0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3</v>
      </c>
      <c r="BO71" s="118">
        <f>IF(P71=0,"",IF(BN71=0,"",(BN71/P71)))</f>
        <v>0.6</v>
      </c>
      <c r="BP71" s="119">
        <v>1</v>
      </c>
      <c r="BQ71" s="120">
        <f>IFERROR(BP71/BN71,"-")</f>
        <v>0.33333333333333</v>
      </c>
      <c r="BR71" s="121">
        <v>3000</v>
      </c>
      <c r="BS71" s="122">
        <f>IFERROR(BR71/BN71,"-")</f>
        <v>1000</v>
      </c>
      <c r="BT71" s="123">
        <v>1</v>
      </c>
      <c r="BU71" s="123"/>
      <c r="BV71" s="123"/>
      <c r="BW71" s="124">
        <v>1</v>
      </c>
      <c r="BX71" s="125">
        <f>IF(P71=0,"",IF(BW71=0,"",(BW71/P71)))</f>
        <v>0.2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1</v>
      </c>
      <c r="CP71" s="139">
        <v>3000</v>
      </c>
      <c r="CQ71" s="139">
        <v>3000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198</v>
      </c>
      <c r="C72" s="347"/>
      <c r="D72" s="347" t="s">
        <v>105</v>
      </c>
      <c r="E72" s="347" t="s">
        <v>184</v>
      </c>
      <c r="F72" s="347" t="s">
        <v>80</v>
      </c>
      <c r="G72" s="88"/>
      <c r="H72" s="88"/>
      <c r="I72" s="88"/>
      <c r="J72" s="330"/>
      <c r="K72" s="79">
        <v>0</v>
      </c>
      <c r="L72" s="79">
        <v>0</v>
      </c>
      <c r="M72" s="79">
        <v>10</v>
      </c>
      <c r="N72" s="89">
        <v>8</v>
      </c>
      <c r="O72" s="90">
        <v>0</v>
      </c>
      <c r="P72" s="91">
        <f>N72+O72</f>
        <v>8</v>
      </c>
      <c r="Q72" s="80">
        <f>IFERROR(P72/M72,"-")</f>
        <v>0.8</v>
      </c>
      <c r="R72" s="79">
        <v>1</v>
      </c>
      <c r="S72" s="79">
        <v>1</v>
      </c>
      <c r="T72" s="80">
        <f>IFERROR(R72/(P72),"-")</f>
        <v>0.125</v>
      </c>
      <c r="U72" s="336"/>
      <c r="V72" s="82">
        <v>1</v>
      </c>
      <c r="W72" s="80">
        <f>IF(P72=0,"-",V72/P72)</f>
        <v>0.125</v>
      </c>
      <c r="X72" s="335">
        <v>363000</v>
      </c>
      <c r="Y72" s="336">
        <f>IFERROR(X72/P72,"-")</f>
        <v>45375</v>
      </c>
      <c r="Z72" s="336">
        <f>IFERROR(X72/V72,"-")</f>
        <v>363000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>
        <v>1</v>
      </c>
      <c r="AW72" s="105">
        <f>IF(P72=0,"",IF(AV72=0,"",(AV72/P72)))</f>
        <v>0.125</v>
      </c>
      <c r="AX72" s="104"/>
      <c r="AY72" s="106">
        <f>IFERROR(AX72/AV72,"-")</f>
        <v>0</v>
      </c>
      <c r="AZ72" s="107"/>
      <c r="BA72" s="108">
        <f>IFERROR(AZ72/AV72,"-")</f>
        <v>0</v>
      </c>
      <c r="BB72" s="109"/>
      <c r="BC72" s="109"/>
      <c r="BD72" s="109"/>
      <c r="BE72" s="110">
        <v>2</v>
      </c>
      <c r="BF72" s="111">
        <f>IF(P72=0,"",IF(BE72=0,"",(BE72/P72)))</f>
        <v>0.25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2</v>
      </c>
      <c r="BO72" s="118">
        <f>IF(P72=0,"",IF(BN72=0,"",(BN72/P72)))</f>
        <v>0.25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3</v>
      </c>
      <c r="BX72" s="125">
        <f>IF(P72=0,"",IF(BW72=0,"",(BW72/P72)))</f>
        <v>0.375</v>
      </c>
      <c r="BY72" s="126">
        <v>1</v>
      </c>
      <c r="BZ72" s="127">
        <f>IFERROR(BY72/BW72,"-")</f>
        <v>0.33333333333333</v>
      </c>
      <c r="CA72" s="128">
        <v>363000</v>
      </c>
      <c r="CB72" s="129">
        <f>IFERROR(CA72/BW72,"-")</f>
        <v>121000</v>
      </c>
      <c r="CC72" s="130"/>
      <c r="CD72" s="130"/>
      <c r="CE72" s="130">
        <v>1</v>
      </c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363000</v>
      </c>
      <c r="CQ72" s="139">
        <v>363000</v>
      </c>
      <c r="CR72" s="139"/>
      <c r="CS72" s="140" t="str">
        <f>IF(AND(CQ72=0,CR72=0),"",IF(AND(CQ72&lt;=100000,CR72&lt;=100000),"",IF(CQ72/CP72&gt;0.7,"男高",IF(CR72/CP72&gt;0.7,"女高",""))))</f>
        <v>男高</v>
      </c>
    </row>
    <row r="73" spans="1:98">
      <c r="A73" s="78">
        <f>AB73</f>
        <v>0.26111111111111</v>
      </c>
      <c r="B73" s="347" t="s">
        <v>199</v>
      </c>
      <c r="C73" s="347"/>
      <c r="D73" s="347" t="s">
        <v>66</v>
      </c>
      <c r="E73" s="347" t="s">
        <v>67</v>
      </c>
      <c r="F73" s="347" t="s">
        <v>68</v>
      </c>
      <c r="G73" s="88" t="s">
        <v>195</v>
      </c>
      <c r="H73" s="88" t="s">
        <v>91</v>
      </c>
      <c r="I73" s="348" t="s">
        <v>92</v>
      </c>
      <c r="J73" s="330">
        <v>180000</v>
      </c>
      <c r="K73" s="79">
        <v>0</v>
      </c>
      <c r="L73" s="79">
        <v>0</v>
      </c>
      <c r="M73" s="79">
        <v>36</v>
      </c>
      <c r="N73" s="89">
        <v>5</v>
      </c>
      <c r="O73" s="90">
        <v>0</v>
      </c>
      <c r="P73" s="91">
        <f>N73+O73</f>
        <v>5</v>
      </c>
      <c r="Q73" s="80">
        <f>IFERROR(P73/M73,"-")</f>
        <v>0.13888888888889</v>
      </c>
      <c r="R73" s="79">
        <v>0</v>
      </c>
      <c r="S73" s="79">
        <v>4</v>
      </c>
      <c r="T73" s="80">
        <f>IFERROR(R73/(P73),"-")</f>
        <v>0</v>
      </c>
      <c r="U73" s="336">
        <f>IFERROR(J73/SUM(N73:O74),"-")</f>
        <v>30000</v>
      </c>
      <c r="V73" s="82">
        <v>2</v>
      </c>
      <c r="W73" s="80">
        <f>IF(P73=0,"-",V73/P73)</f>
        <v>0.4</v>
      </c>
      <c r="X73" s="335">
        <v>47000</v>
      </c>
      <c r="Y73" s="336">
        <f>IFERROR(X73/P73,"-")</f>
        <v>9400</v>
      </c>
      <c r="Z73" s="336">
        <f>IFERROR(X73/V73,"-")</f>
        <v>23500</v>
      </c>
      <c r="AA73" s="330">
        <f>SUM(X73:X74)-SUM(J73:J74)</f>
        <v>-133000</v>
      </c>
      <c r="AB73" s="83">
        <f>SUM(X73:X74)/SUM(J73:J74)</f>
        <v>0.26111111111111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3</v>
      </c>
      <c r="BF73" s="111">
        <f>IF(P73=0,"",IF(BE73=0,"",(BE73/P73)))</f>
        <v>0.6</v>
      </c>
      <c r="BG73" s="110">
        <v>1</v>
      </c>
      <c r="BH73" s="112">
        <f>IFERROR(BG73/BE73,"-")</f>
        <v>0.33333333333333</v>
      </c>
      <c r="BI73" s="113">
        <v>5000</v>
      </c>
      <c r="BJ73" s="114">
        <f>IFERROR(BI73/BE73,"-")</f>
        <v>1666.6666666667</v>
      </c>
      <c r="BK73" s="115">
        <v>1</v>
      </c>
      <c r="BL73" s="115"/>
      <c r="BM73" s="115"/>
      <c r="BN73" s="117">
        <v>1</v>
      </c>
      <c r="BO73" s="118">
        <f>IF(P73=0,"",IF(BN73=0,"",(BN73/P73)))</f>
        <v>0.2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>
        <v>1</v>
      </c>
      <c r="BX73" s="125">
        <f>IF(P73=0,"",IF(BW73=0,"",(BW73/P73)))</f>
        <v>0.2</v>
      </c>
      <c r="BY73" s="126">
        <v>1</v>
      </c>
      <c r="BZ73" s="127">
        <f>IFERROR(BY73/BW73,"-")</f>
        <v>1</v>
      </c>
      <c r="CA73" s="128">
        <v>42000</v>
      </c>
      <c r="CB73" s="129">
        <f>IFERROR(CA73/BW73,"-")</f>
        <v>42000</v>
      </c>
      <c r="CC73" s="130"/>
      <c r="CD73" s="130"/>
      <c r="CE73" s="130">
        <v>1</v>
      </c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2</v>
      </c>
      <c r="CP73" s="139">
        <v>47000</v>
      </c>
      <c r="CQ73" s="139">
        <v>42000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200</v>
      </c>
      <c r="C74" s="347"/>
      <c r="D74" s="347" t="s">
        <v>66</v>
      </c>
      <c r="E74" s="347" t="s">
        <v>67</v>
      </c>
      <c r="F74" s="347" t="s">
        <v>80</v>
      </c>
      <c r="G74" s="88"/>
      <c r="H74" s="88"/>
      <c r="I74" s="88"/>
      <c r="J74" s="330"/>
      <c r="K74" s="79">
        <v>0</v>
      </c>
      <c r="L74" s="79">
        <v>0</v>
      </c>
      <c r="M74" s="79">
        <v>3</v>
      </c>
      <c r="N74" s="89">
        <v>1</v>
      </c>
      <c r="O74" s="90">
        <v>0</v>
      </c>
      <c r="P74" s="91">
        <f>N74+O74</f>
        <v>1</v>
      </c>
      <c r="Q74" s="80">
        <f>IFERROR(P74/M74,"-")</f>
        <v>0.33333333333333</v>
      </c>
      <c r="R74" s="79">
        <v>0</v>
      </c>
      <c r="S74" s="79">
        <v>0</v>
      </c>
      <c r="T74" s="80">
        <f>IFERROR(R74/(P74),"-")</f>
        <v>0</v>
      </c>
      <c r="U74" s="336"/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1</v>
      </c>
      <c r="BO74" s="118">
        <f>IF(P74=0,"",IF(BN74=0,"",(BN74/P74)))</f>
        <v>1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 t="str">
        <f>AB75</f>
        <v>0</v>
      </c>
      <c r="B75" s="347" t="s">
        <v>201</v>
      </c>
      <c r="C75" s="347"/>
      <c r="D75" s="347"/>
      <c r="E75" s="347"/>
      <c r="F75" s="347" t="s">
        <v>84</v>
      </c>
      <c r="G75" s="88" t="s">
        <v>168</v>
      </c>
      <c r="H75" s="88" t="s">
        <v>181</v>
      </c>
      <c r="I75" s="349" t="s">
        <v>107</v>
      </c>
      <c r="J75" s="330">
        <v>0</v>
      </c>
      <c r="K75" s="79">
        <v>0</v>
      </c>
      <c r="L75" s="79">
        <v>0</v>
      </c>
      <c r="M75" s="79">
        <v>34</v>
      </c>
      <c r="N75" s="89">
        <v>0</v>
      </c>
      <c r="O75" s="90">
        <v>0</v>
      </c>
      <c r="P75" s="91">
        <f>N75+O75</f>
        <v>0</v>
      </c>
      <c r="Q75" s="80">
        <f>IFERROR(P75/M75,"-")</f>
        <v>0</v>
      </c>
      <c r="R75" s="79">
        <v>0</v>
      </c>
      <c r="S75" s="79">
        <v>0</v>
      </c>
      <c r="T75" s="80" t="str">
        <f>IFERROR(R75/(P75),"-")</f>
        <v>-</v>
      </c>
      <c r="U75" s="336" t="str">
        <f>IFERROR(J75/SUM(N75:O76),"-")</f>
        <v>-</v>
      </c>
      <c r="V75" s="82">
        <v>0</v>
      </c>
      <c r="W75" s="80" t="str">
        <f>IF(P75=0,"-",V75/P75)</f>
        <v>-</v>
      </c>
      <c r="X75" s="335">
        <v>0</v>
      </c>
      <c r="Y75" s="336" t="str">
        <f>IFERROR(X75/P75,"-")</f>
        <v>-</v>
      </c>
      <c r="Z75" s="336" t="str">
        <f>IFERROR(X75/V75,"-")</f>
        <v>-</v>
      </c>
      <c r="AA75" s="330">
        <f>SUM(X75:X76)-SUM(J75:J76)</f>
        <v>0</v>
      </c>
      <c r="AB75" s="83" t="str">
        <f>SUM(X75:X76)/SUM(J75:J76)</f>
        <v>0</v>
      </c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202</v>
      </c>
      <c r="C76" s="347"/>
      <c r="D76" s="347"/>
      <c r="E76" s="347"/>
      <c r="F76" s="347" t="s">
        <v>80</v>
      </c>
      <c r="G76" s="88"/>
      <c r="H76" s="88"/>
      <c r="I76" s="88"/>
      <c r="J76" s="330"/>
      <c r="K76" s="79">
        <v>0</v>
      </c>
      <c r="L76" s="79">
        <v>0</v>
      </c>
      <c r="M76" s="79">
        <v>17</v>
      </c>
      <c r="N76" s="89">
        <v>0</v>
      </c>
      <c r="O76" s="90">
        <v>0</v>
      </c>
      <c r="P76" s="91">
        <f>N76+O76</f>
        <v>0</v>
      </c>
      <c r="Q76" s="80">
        <f>IFERROR(P76/M76,"-")</f>
        <v>0</v>
      </c>
      <c r="R76" s="79">
        <v>0</v>
      </c>
      <c r="S76" s="79">
        <v>0</v>
      </c>
      <c r="T76" s="80" t="str">
        <f>IFERROR(R76/(P76),"-")</f>
        <v>-</v>
      </c>
      <c r="U76" s="336"/>
      <c r="V76" s="82">
        <v>0</v>
      </c>
      <c r="W76" s="80" t="str">
        <f>IF(P76=0,"-",V76/P76)</f>
        <v>-</v>
      </c>
      <c r="X76" s="335">
        <v>0</v>
      </c>
      <c r="Y76" s="336" t="str">
        <f>IFERROR(X76/P76,"-")</f>
        <v>-</v>
      </c>
      <c r="Z76" s="336" t="str">
        <f>IFERROR(X76/V76,"-")</f>
        <v>-</v>
      </c>
      <c r="AA76" s="330"/>
      <c r="AB76" s="83"/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 t="str">
        <f>AB77</f>
        <v>0</v>
      </c>
      <c r="B77" s="347" t="s">
        <v>203</v>
      </c>
      <c r="C77" s="347"/>
      <c r="D77" s="347"/>
      <c r="E77" s="347"/>
      <c r="F77" s="347" t="s">
        <v>89</v>
      </c>
      <c r="G77" s="88" t="s">
        <v>168</v>
      </c>
      <c r="H77" s="88" t="s">
        <v>181</v>
      </c>
      <c r="I77" s="349" t="s">
        <v>137</v>
      </c>
      <c r="J77" s="330">
        <v>0</v>
      </c>
      <c r="K77" s="79">
        <v>0</v>
      </c>
      <c r="L77" s="79">
        <v>0</v>
      </c>
      <c r="M77" s="79">
        <v>30</v>
      </c>
      <c r="N77" s="89">
        <v>3</v>
      </c>
      <c r="O77" s="90">
        <v>0</v>
      </c>
      <c r="P77" s="91">
        <f>N77+O77</f>
        <v>3</v>
      </c>
      <c r="Q77" s="80">
        <f>IFERROR(P77/M77,"-")</f>
        <v>0.1</v>
      </c>
      <c r="R77" s="79">
        <v>0</v>
      </c>
      <c r="S77" s="79">
        <v>2</v>
      </c>
      <c r="T77" s="80">
        <f>IFERROR(R77/(P77),"-")</f>
        <v>0</v>
      </c>
      <c r="U77" s="336">
        <f>IFERROR(J77/SUM(N77:O78),"-")</f>
        <v>0</v>
      </c>
      <c r="V77" s="82">
        <v>1</v>
      </c>
      <c r="W77" s="80">
        <f>IF(P77=0,"-",V77/P77)</f>
        <v>0.33333333333333</v>
      </c>
      <c r="X77" s="335">
        <v>8000</v>
      </c>
      <c r="Y77" s="336">
        <f>IFERROR(X77/P77,"-")</f>
        <v>2666.6666666667</v>
      </c>
      <c r="Z77" s="336">
        <f>IFERROR(X77/V77,"-")</f>
        <v>8000</v>
      </c>
      <c r="AA77" s="330">
        <f>SUM(X77:X78)-SUM(J77:J78)</f>
        <v>8000</v>
      </c>
      <c r="AB77" s="83" t="str">
        <f>SUM(X77:X78)/SUM(J77:J78)</f>
        <v>0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>
        <v>1</v>
      </c>
      <c r="AW77" s="105">
        <f>IF(P77=0,"",IF(AV77=0,"",(AV77/P77)))</f>
        <v>0.33333333333333</v>
      </c>
      <c r="AX77" s="104"/>
      <c r="AY77" s="106">
        <f>IFERROR(AX77/AV77,"-")</f>
        <v>0</v>
      </c>
      <c r="AZ77" s="107"/>
      <c r="BA77" s="108">
        <f>IFERROR(AZ77/AV77,"-")</f>
        <v>0</v>
      </c>
      <c r="BB77" s="109"/>
      <c r="BC77" s="109"/>
      <c r="BD77" s="109"/>
      <c r="BE77" s="110">
        <v>1</v>
      </c>
      <c r="BF77" s="111">
        <f>IF(P77=0,"",IF(BE77=0,"",(BE77/P77)))</f>
        <v>0.33333333333333</v>
      </c>
      <c r="BG77" s="110">
        <v>1</v>
      </c>
      <c r="BH77" s="112">
        <f>IFERROR(BG77/BE77,"-")</f>
        <v>1</v>
      </c>
      <c r="BI77" s="113">
        <v>8000</v>
      </c>
      <c r="BJ77" s="114">
        <f>IFERROR(BI77/BE77,"-")</f>
        <v>8000</v>
      </c>
      <c r="BK77" s="115"/>
      <c r="BL77" s="115">
        <v>1</v>
      </c>
      <c r="BM77" s="115"/>
      <c r="BN77" s="117">
        <v>1</v>
      </c>
      <c r="BO77" s="118">
        <f>IF(P77=0,"",IF(BN77=0,"",(BN77/P77)))</f>
        <v>0.33333333333333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1</v>
      </c>
      <c r="CP77" s="139">
        <v>8000</v>
      </c>
      <c r="CQ77" s="139">
        <v>8000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204</v>
      </c>
      <c r="C78" s="347"/>
      <c r="D78" s="347"/>
      <c r="E78" s="347"/>
      <c r="F78" s="347" t="s">
        <v>80</v>
      </c>
      <c r="G78" s="88"/>
      <c r="H78" s="88"/>
      <c r="I78" s="88"/>
      <c r="J78" s="330"/>
      <c r="K78" s="79">
        <v>0</v>
      </c>
      <c r="L78" s="79">
        <v>0</v>
      </c>
      <c r="M78" s="79">
        <v>0</v>
      </c>
      <c r="N78" s="89">
        <v>0</v>
      </c>
      <c r="O78" s="90">
        <v>0</v>
      </c>
      <c r="P78" s="91">
        <f>N78+O78</f>
        <v>0</v>
      </c>
      <c r="Q78" s="80" t="str">
        <f>IFERROR(P78/M78,"-")</f>
        <v>-</v>
      </c>
      <c r="R78" s="79">
        <v>0</v>
      </c>
      <c r="S78" s="79">
        <v>0</v>
      </c>
      <c r="T78" s="80" t="str">
        <f>IFERROR(R78/(P78),"-")</f>
        <v>-</v>
      </c>
      <c r="U78" s="336"/>
      <c r="V78" s="82">
        <v>0</v>
      </c>
      <c r="W78" s="80" t="str">
        <f>IF(P78=0,"-",V78/P78)</f>
        <v>-</v>
      </c>
      <c r="X78" s="335">
        <v>0</v>
      </c>
      <c r="Y78" s="336" t="str">
        <f>IFERROR(X78/P78,"-")</f>
        <v>-</v>
      </c>
      <c r="Z78" s="336" t="str">
        <f>IFERROR(X78/V78,"-")</f>
        <v>-</v>
      </c>
      <c r="AA78" s="330"/>
      <c r="AB78" s="83"/>
      <c r="AC78" s="77"/>
      <c r="AD78" s="92"/>
      <c r="AE78" s="93" t="str">
        <f>IF(P78=0,"",IF(AD78=0,"",(AD78/P78)))</f>
        <v/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 t="str">
        <f>IF(P78=0,"",IF(AM78=0,"",(AM78/P78)))</f>
        <v/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 t="str">
        <f>IF(P78=0,"",IF(AV78=0,"",(AV78/P78)))</f>
        <v/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 t="str">
        <f>IF(P78=0,"",IF(BE78=0,"",(BE78/P78)))</f>
        <v/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 t="str">
        <f>IF(P78=0,"",IF(BN78=0,"",(BN78/P78)))</f>
        <v/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 t="str">
        <f>IF(P78=0,"",IF(BW78=0,"",(BW78/P78)))</f>
        <v/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 t="str">
        <f>IF(P78=0,"",IF(CF78=0,"",(CF78/P78)))</f>
        <v/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30"/>
      <c r="B79" s="85"/>
      <c r="C79" s="86"/>
      <c r="D79" s="86"/>
      <c r="E79" s="86"/>
      <c r="F79" s="87"/>
      <c r="G79" s="88"/>
      <c r="H79" s="88"/>
      <c r="I79" s="88"/>
      <c r="J79" s="331"/>
      <c r="K79" s="34"/>
      <c r="L79" s="34"/>
      <c r="M79" s="31"/>
      <c r="N79" s="23"/>
      <c r="O79" s="23"/>
      <c r="P79" s="23"/>
      <c r="Q79" s="32"/>
      <c r="R79" s="32"/>
      <c r="S79" s="23"/>
      <c r="T79" s="32"/>
      <c r="U79" s="337"/>
      <c r="V79" s="25"/>
      <c r="W79" s="25"/>
      <c r="X79" s="337"/>
      <c r="Y79" s="337"/>
      <c r="Z79" s="337"/>
      <c r="AA79" s="337"/>
      <c r="AB79" s="33"/>
      <c r="AC79" s="57"/>
      <c r="AD79" s="61"/>
      <c r="AE79" s="62"/>
      <c r="AF79" s="61"/>
      <c r="AG79" s="65"/>
      <c r="AH79" s="66"/>
      <c r="AI79" s="67"/>
      <c r="AJ79" s="68"/>
      <c r="AK79" s="68"/>
      <c r="AL79" s="68"/>
      <c r="AM79" s="61"/>
      <c r="AN79" s="62"/>
      <c r="AO79" s="61"/>
      <c r="AP79" s="65"/>
      <c r="AQ79" s="66"/>
      <c r="AR79" s="67"/>
      <c r="AS79" s="68"/>
      <c r="AT79" s="68"/>
      <c r="AU79" s="68"/>
      <c r="AV79" s="61"/>
      <c r="AW79" s="62"/>
      <c r="AX79" s="61"/>
      <c r="AY79" s="65"/>
      <c r="AZ79" s="66"/>
      <c r="BA79" s="67"/>
      <c r="BB79" s="68"/>
      <c r="BC79" s="68"/>
      <c r="BD79" s="68"/>
      <c r="BE79" s="61"/>
      <c r="BF79" s="62"/>
      <c r="BG79" s="61"/>
      <c r="BH79" s="65"/>
      <c r="BI79" s="66"/>
      <c r="BJ79" s="67"/>
      <c r="BK79" s="68"/>
      <c r="BL79" s="68"/>
      <c r="BM79" s="68"/>
      <c r="BN79" s="63"/>
      <c r="BO79" s="64"/>
      <c r="BP79" s="61"/>
      <c r="BQ79" s="65"/>
      <c r="BR79" s="66"/>
      <c r="BS79" s="67"/>
      <c r="BT79" s="68"/>
      <c r="BU79" s="68"/>
      <c r="BV79" s="68"/>
      <c r="BW79" s="63"/>
      <c r="BX79" s="64"/>
      <c r="BY79" s="61"/>
      <c r="BZ79" s="65"/>
      <c r="CA79" s="66"/>
      <c r="CB79" s="67"/>
      <c r="CC79" s="68"/>
      <c r="CD79" s="68"/>
      <c r="CE79" s="68"/>
      <c r="CF79" s="63"/>
      <c r="CG79" s="64"/>
      <c r="CH79" s="61"/>
      <c r="CI79" s="65"/>
      <c r="CJ79" s="66"/>
      <c r="CK79" s="67"/>
      <c r="CL79" s="68"/>
      <c r="CM79" s="68"/>
      <c r="CN79" s="68"/>
      <c r="CO79" s="69"/>
      <c r="CP79" s="66"/>
      <c r="CQ79" s="66"/>
      <c r="CR79" s="66"/>
      <c r="CS79" s="70"/>
    </row>
    <row r="80" spans="1:98">
      <c r="A80" s="30"/>
      <c r="B80" s="37"/>
      <c r="C80" s="21"/>
      <c r="D80" s="21"/>
      <c r="E80" s="21"/>
      <c r="F80" s="22"/>
      <c r="G80" s="36"/>
      <c r="H80" s="36"/>
      <c r="I80" s="73"/>
      <c r="J80" s="332"/>
      <c r="K80" s="34"/>
      <c r="L80" s="34"/>
      <c r="M80" s="31"/>
      <c r="N80" s="23"/>
      <c r="O80" s="23"/>
      <c r="P80" s="23"/>
      <c r="Q80" s="32"/>
      <c r="R80" s="32"/>
      <c r="S80" s="23"/>
      <c r="T80" s="32"/>
      <c r="U80" s="337"/>
      <c r="V80" s="25"/>
      <c r="W80" s="25"/>
      <c r="X80" s="337"/>
      <c r="Y80" s="337"/>
      <c r="Z80" s="337"/>
      <c r="AA80" s="337"/>
      <c r="AB80" s="33"/>
      <c r="AC80" s="59"/>
      <c r="AD80" s="61"/>
      <c r="AE80" s="62"/>
      <c r="AF80" s="61"/>
      <c r="AG80" s="65"/>
      <c r="AH80" s="66"/>
      <c r="AI80" s="67"/>
      <c r="AJ80" s="68"/>
      <c r="AK80" s="68"/>
      <c r="AL80" s="68"/>
      <c r="AM80" s="61"/>
      <c r="AN80" s="62"/>
      <c r="AO80" s="61"/>
      <c r="AP80" s="65"/>
      <c r="AQ80" s="66"/>
      <c r="AR80" s="67"/>
      <c r="AS80" s="68"/>
      <c r="AT80" s="68"/>
      <c r="AU80" s="68"/>
      <c r="AV80" s="61"/>
      <c r="AW80" s="62"/>
      <c r="AX80" s="61"/>
      <c r="AY80" s="65"/>
      <c r="AZ80" s="66"/>
      <c r="BA80" s="67"/>
      <c r="BB80" s="68"/>
      <c r="BC80" s="68"/>
      <c r="BD80" s="68"/>
      <c r="BE80" s="61"/>
      <c r="BF80" s="62"/>
      <c r="BG80" s="61"/>
      <c r="BH80" s="65"/>
      <c r="BI80" s="66"/>
      <c r="BJ80" s="67"/>
      <c r="BK80" s="68"/>
      <c r="BL80" s="68"/>
      <c r="BM80" s="68"/>
      <c r="BN80" s="63"/>
      <c r="BO80" s="64"/>
      <c r="BP80" s="61"/>
      <c r="BQ80" s="65"/>
      <c r="BR80" s="66"/>
      <c r="BS80" s="67"/>
      <c r="BT80" s="68"/>
      <c r="BU80" s="68"/>
      <c r="BV80" s="68"/>
      <c r="BW80" s="63"/>
      <c r="BX80" s="64"/>
      <c r="BY80" s="61"/>
      <c r="BZ80" s="65"/>
      <c r="CA80" s="66"/>
      <c r="CB80" s="67"/>
      <c r="CC80" s="68"/>
      <c r="CD80" s="68"/>
      <c r="CE80" s="68"/>
      <c r="CF80" s="63"/>
      <c r="CG80" s="64"/>
      <c r="CH80" s="61"/>
      <c r="CI80" s="65"/>
      <c r="CJ80" s="66"/>
      <c r="CK80" s="67"/>
      <c r="CL80" s="68"/>
      <c r="CM80" s="68"/>
      <c r="CN80" s="68"/>
      <c r="CO80" s="69"/>
      <c r="CP80" s="66"/>
      <c r="CQ80" s="66"/>
      <c r="CR80" s="66"/>
      <c r="CS80" s="70"/>
    </row>
    <row r="81" spans="1:98">
      <c r="A81" s="19">
        <f>AB81</f>
        <v>1.2626421304608</v>
      </c>
      <c r="B81" s="39"/>
      <c r="C81" s="39"/>
      <c r="D81" s="39"/>
      <c r="E81" s="39"/>
      <c r="F81" s="39"/>
      <c r="G81" s="40" t="s">
        <v>205</v>
      </c>
      <c r="H81" s="40"/>
      <c r="I81" s="40"/>
      <c r="J81" s="333">
        <f>SUM(J6:J80)</f>
        <v>6684000</v>
      </c>
      <c r="K81" s="41">
        <f>SUM(K6:K80)</f>
        <v>0</v>
      </c>
      <c r="L81" s="41">
        <f>SUM(L6:L80)</f>
        <v>0</v>
      </c>
      <c r="M81" s="41">
        <f>SUM(M6:M80)</f>
        <v>3135</v>
      </c>
      <c r="N81" s="41">
        <f>SUM(N6:N80)</f>
        <v>361</v>
      </c>
      <c r="O81" s="41">
        <f>SUM(O6:O80)</f>
        <v>2</v>
      </c>
      <c r="P81" s="41">
        <f>SUM(P6:P80)</f>
        <v>363</v>
      </c>
      <c r="Q81" s="42">
        <f>IFERROR(P81/M81,"-")</f>
        <v>0.11578947368421</v>
      </c>
      <c r="R81" s="76">
        <f>SUM(R6:R80)</f>
        <v>32</v>
      </c>
      <c r="S81" s="76">
        <f>SUM(S6:S80)</f>
        <v>107</v>
      </c>
      <c r="T81" s="42">
        <f>IFERROR(R81/P81,"-")</f>
        <v>0.088154269972452</v>
      </c>
      <c r="U81" s="338">
        <f>IFERROR(J81/P81,"-")</f>
        <v>18413.223140496</v>
      </c>
      <c r="V81" s="44">
        <f>SUM(V6:V80)</f>
        <v>96</v>
      </c>
      <c r="W81" s="42">
        <f>IFERROR(V81/P81,"-")</f>
        <v>0.26446280991736</v>
      </c>
      <c r="X81" s="333">
        <f>SUM(X6:X80)</f>
        <v>8439500</v>
      </c>
      <c r="Y81" s="333">
        <f>IFERROR(X81/P81,"-")</f>
        <v>23249.311294766</v>
      </c>
      <c r="Z81" s="333">
        <f>IFERROR(X81/V81,"-")</f>
        <v>87911.458333333</v>
      </c>
      <c r="AA81" s="333">
        <f>X81-J81</f>
        <v>1755500</v>
      </c>
      <c r="AB81" s="45">
        <f>X81/J81</f>
        <v>1.2626421304608</v>
      </c>
      <c r="AC81" s="58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8"/>
    <mergeCell ref="J25:J28"/>
    <mergeCell ref="U25:U28"/>
    <mergeCell ref="AA25:AA28"/>
    <mergeCell ref="AB25:AB28"/>
    <mergeCell ref="A29:A32"/>
    <mergeCell ref="J29:J32"/>
    <mergeCell ref="U29:U32"/>
    <mergeCell ref="AA29:AA32"/>
    <mergeCell ref="AB29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70"/>
    <mergeCell ref="J65:J70"/>
    <mergeCell ref="U65:U70"/>
    <mergeCell ref="AA65:AA70"/>
    <mergeCell ref="AB65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206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207</v>
      </c>
      <c r="C6" s="347" t="s">
        <v>208</v>
      </c>
      <c r="D6" s="347" t="s">
        <v>209</v>
      </c>
      <c r="E6" s="347" t="s">
        <v>210</v>
      </c>
      <c r="F6" s="347" t="s">
        <v>68</v>
      </c>
      <c r="G6" s="88" t="s">
        <v>211</v>
      </c>
      <c r="H6" s="88" t="s">
        <v>212</v>
      </c>
      <c r="I6" s="348" t="s">
        <v>92</v>
      </c>
      <c r="J6" s="330">
        <v>120000</v>
      </c>
      <c r="K6" s="79">
        <v>0</v>
      </c>
      <c r="L6" s="79">
        <v>0</v>
      </c>
      <c r="M6" s="79">
        <v>52</v>
      </c>
      <c r="N6" s="89">
        <v>11</v>
      </c>
      <c r="O6" s="90">
        <v>0</v>
      </c>
      <c r="P6" s="91">
        <f>N6+O6</f>
        <v>11</v>
      </c>
      <c r="Q6" s="80">
        <f>IFERROR(P6/M6,"-")</f>
        <v>0.21153846153846</v>
      </c>
      <c r="R6" s="79">
        <v>0</v>
      </c>
      <c r="S6" s="79">
        <v>3</v>
      </c>
      <c r="T6" s="80">
        <f>IFERROR(R6/(P6),"-")</f>
        <v>0</v>
      </c>
      <c r="U6" s="336">
        <f>IFERROR(J6/SUM(N6:O7),"-")</f>
        <v>7500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-120000</v>
      </c>
      <c r="AB6" s="83">
        <f>SUM(X6:X7)/SUM(J6:J7)</f>
        <v>0</v>
      </c>
      <c r="AC6" s="77"/>
      <c r="AD6" s="92">
        <v>1</v>
      </c>
      <c r="AE6" s="93">
        <f>IF(P6=0,"",IF(AD6=0,"",(AD6/P6)))</f>
        <v>0.090909090909091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0.090909090909091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0.18181818181818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0.27272727272727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0.27272727272727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0.090909090909091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213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6</v>
      </c>
      <c r="N7" s="89">
        <v>5</v>
      </c>
      <c r="O7" s="90">
        <v>0</v>
      </c>
      <c r="P7" s="91">
        <f>N7+O7</f>
        <v>5</v>
      </c>
      <c r="Q7" s="80">
        <f>IFERROR(P7/M7,"-")</f>
        <v>0.83333333333333</v>
      </c>
      <c r="R7" s="79">
        <v>0</v>
      </c>
      <c r="S7" s="79">
        <v>1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>
        <v>1</v>
      </c>
      <c r="AE7" s="93">
        <f>IF(P7=0,"",IF(AD7=0,"",(AD7/P7)))</f>
        <v>0.2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0.6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0.087878787878788</v>
      </c>
      <c r="B8" s="347" t="s">
        <v>214</v>
      </c>
      <c r="C8" s="347" t="s">
        <v>215</v>
      </c>
      <c r="D8" s="347" t="s">
        <v>100</v>
      </c>
      <c r="E8" s="347" t="s">
        <v>67</v>
      </c>
      <c r="F8" s="347" t="s">
        <v>68</v>
      </c>
      <c r="G8" s="88" t="s">
        <v>216</v>
      </c>
      <c r="H8" s="88" t="s">
        <v>212</v>
      </c>
      <c r="I8" s="88"/>
      <c r="J8" s="330">
        <v>330000</v>
      </c>
      <c r="K8" s="79">
        <v>0</v>
      </c>
      <c r="L8" s="79">
        <v>0</v>
      </c>
      <c r="M8" s="79">
        <v>35</v>
      </c>
      <c r="N8" s="89">
        <v>3</v>
      </c>
      <c r="O8" s="90">
        <v>0</v>
      </c>
      <c r="P8" s="91">
        <f>N8+O8</f>
        <v>3</v>
      </c>
      <c r="Q8" s="80">
        <f>IFERROR(P8/M8,"-")</f>
        <v>0.085714285714286</v>
      </c>
      <c r="R8" s="79">
        <v>0</v>
      </c>
      <c r="S8" s="79">
        <v>0</v>
      </c>
      <c r="T8" s="80">
        <f>IFERROR(R8/(P8),"-")</f>
        <v>0</v>
      </c>
      <c r="U8" s="336">
        <f>IFERROR(J8/SUM(N8:O9),"-")</f>
        <v>41250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-301000</v>
      </c>
      <c r="AB8" s="83">
        <f>SUM(X8:X9)/SUM(J8:J9)</f>
        <v>0.087878787878788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0.33333333333333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217</v>
      </c>
      <c r="C9" s="347"/>
      <c r="D9" s="347"/>
      <c r="E9" s="347"/>
      <c r="F9" s="347" t="s">
        <v>80</v>
      </c>
      <c r="G9" s="88"/>
      <c r="H9" s="88"/>
      <c r="I9" s="88"/>
      <c r="J9" s="330"/>
      <c r="K9" s="79">
        <v>0</v>
      </c>
      <c r="L9" s="79">
        <v>0</v>
      </c>
      <c r="M9" s="79">
        <v>18</v>
      </c>
      <c r="N9" s="89">
        <v>5</v>
      </c>
      <c r="O9" s="90">
        <v>0</v>
      </c>
      <c r="P9" s="91">
        <f>N9+O9</f>
        <v>5</v>
      </c>
      <c r="Q9" s="80">
        <f>IFERROR(P9/M9,"-")</f>
        <v>0.27777777777778</v>
      </c>
      <c r="R9" s="79">
        <v>0</v>
      </c>
      <c r="S9" s="79">
        <v>0</v>
      </c>
      <c r="T9" s="80">
        <f>IFERROR(R9/(P9),"-")</f>
        <v>0</v>
      </c>
      <c r="U9" s="336"/>
      <c r="V9" s="82">
        <v>4</v>
      </c>
      <c r="W9" s="80">
        <f>IF(P9=0,"-",V9/P9)</f>
        <v>0.8</v>
      </c>
      <c r="X9" s="335">
        <v>29000</v>
      </c>
      <c r="Y9" s="336">
        <f>IFERROR(X9/P9,"-")</f>
        <v>5800</v>
      </c>
      <c r="Z9" s="336">
        <f>IFERROR(X9/V9,"-")</f>
        <v>7250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3</v>
      </c>
      <c r="BO9" s="118">
        <f>IF(P9=0,"",IF(BN9=0,"",(BN9/P9)))</f>
        <v>0.6</v>
      </c>
      <c r="BP9" s="119">
        <v>2</v>
      </c>
      <c r="BQ9" s="120">
        <f>IFERROR(BP9/BN9,"-")</f>
        <v>0.66666666666667</v>
      </c>
      <c r="BR9" s="121">
        <v>12000</v>
      </c>
      <c r="BS9" s="122">
        <f>IFERROR(BR9/BN9,"-")</f>
        <v>4000</v>
      </c>
      <c r="BT9" s="123">
        <v>1</v>
      </c>
      <c r="BU9" s="123"/>
      <c r="BV9" s="123">
        <v>1</v>
      </c>
      <c r="BW9" s="124">
        <v>2</v>
      </c>
      <c r="BX9" s="125">
        <f>IF(P9=0,"",IF(BW9=0,"",(BW9/P9)))</f>
        <v>0.4</v>
      </c>
      <c r="BY9" s="126">
        <v>2</v>
      </c>
      <c r="BZ9" s="127">
        <f>IFERROR(BY9/BW9,"-")</f>
        <v>1</v>
      </c>
      <c r="CA9" s="128">
        <v>17000</v>
      </c>
      <c r="CB9" s="129">
        <f>IFERROR(CA9/BW9,"-")</f>
        <v>8500</v>
      </c>
      <c r="CC9" s="130">
        <v>1</v>
      </c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4</v>
      </c>
      <c r="CP9" s="139">
        <v>29000</v>
      </c>
      <c r="CQ9" s="139">
        <v>12000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0.56081081081081</v>
      </c>
      <c r="B10" s="347" t="s">
        <v>218</v>
      </c>
      <c r="C10" s="347" t="s">
        <v>219</v>
      </c>
      <c r="D10" s="347" t="s">
        <v>100</v>
      </c>
      <c r="E10" s="347" t="s">
        <v>67</v>
      </c>
      <c r="F10" s="347" t="s">
        <v>84</v>
      </c>
      <c r="G10" s="88" t="s">
        <v>220</v>
      </c>
      <c r="H10" s="88" t="s">
        <v>221</v>
      </c>
      <c r="I10" s="88"/>
      <c r="J10" s="330">
        <v>444000</v>
      </c>
      <c r="K10" s="79">
        <v>0</v>
      </c>
      <c r="L10" s="79">
        <v>0</v>
      </c>
      <c r="M10" s="79">
        <v>204</v>
      </c>
      <c r="N10" s="89">
        <v>14</v>
      </c>
      <c r="O10" s="90">
        <v>0</v>
      </c>
      <c r="P10" s="91">
        <f>N10+O10</f>
        <v>14</v>
      </c>
      <c r="Q10" s="80">
        <f>IFERROR(P10/M10,"-")</f>
        <v>0.068627450980392</v>
      </c>
      <c r="R10" s="79">
        <v>1</v>
      </c>
      <c r="S10" s="79">
        <v>3</v>
      </c>
      <c r="T10" s="80">
        <f>IFERROR(R10/(P10),"-")</f>
        <v>0.071428571428571</v>
      </c>
      <c r="U10" s="336">
        <f>IFERROR(J10/SUM(N10:O11),"-")</f>
        <v>14322.580645161</v>
      </c>
      <c r="V10" s="82">
        <v>1</v>
      </c>
      <c r="W10" s="80">
        <f>IF(P10=0,"-",V10/P10)</f>
        <v>0.071428571428571</v>
      </c>
      <c r="X10" s="335">
        <v>164000</v>
      </c>
      <c r="Y10" s="336">
        <f>IFERROR(X10/P10,"-")</f>
        <v>11714.285714286</v>
      </c>
      <c r="Z10" s="336">
        <f>IFERROR(X10/V10,"-")</f>
        <v>164000</v>
      </c>
      <c r="AA10" s="330">
        <f>SUM(X10:X11)-SUM(J10:J11)</f>
        <v>-195000</v>
      </c>
      <c r="AB10" s="83">
        <f>SUM(X10:X11)/SUM(J10:J11)</f>
        <v>0.56081081081081</v>
      </c>
      <c r="AC10" s="77"/>
      <c r="AD10" s="92">
        <v>1</v>
      </c>
      <c r="AE10" s="93">
        <f>IF(P10=0,"",IF(AD10=0,"",(AD10/P10)))</f>
        <v>0.071428571428571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5</v>
      </c>
      <c r="AN10" s="99">
        <f>IF(P10=0,"",IF(AM10=0,"",(AM10/P10)))</f>
        <v>0.35714285714286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0.14285714285714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5</v>
      </c>
      <c r="BO10" s="118">
        <f>IF(P10=0,"",IF(BN10=0,"",(BN10/P10)))</f>
        <v>0.35714285714286</v>
      </c>
      <c r="BP10" s="119">
        <v>1</v>
      </c>
      <c r="BQ10" s="120">
        <f>IFERROR(BP10/BN10,"-")</f>
        <v>0.2</v>
      </c>
      <c r="BR10" s="121">
        <v>164000</v>
      </c>
      <c r="BS10" s="122">
        <f>IFERROR(BR10/BN10,"-")</f>
        <v>32800</v>
      </c>
      <c r="BT10" s="123"/>
      <c r="BU10" s="123"/>
      <c r="BV10" s="123">
        <v>1</v>
      </c>
      <c r="BW10" s="124">
        <v>1</v>
      </c>
      <c r="BX10" s="125">
        <f>IF(P10=0,"",IF(BW10=0,"",(BW10/P10)))</f>
        <v>0.071428571428571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164000</v>
      </c>
      <c r="CQ10" s="139">
        <v>164000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222</v>
      </c>
      <c r="C11" s="347"/>
      <c r="D11" s="347"/>
      <c r="E11" s="347"/>
      <c r="F11" s="347" t="s">
        <v>80</v>
      </c>
      <c r="G11" s="88"/>
      <c r="H11" s="88"/>
      <c r="I11" s="88"/>
      <c r="J11" s="330"/>
      <c r="K11" s="79">
        <v>0</v>
      </c>
      <c r="L11" s="79">
        <v>0</v>
      </c>
      <c r="M11" s="79">
        <v>51</v>
      </c>
      <c r="N11" s="89">
        <v>17</v>
      </c>
      <c r="O11" s="90">
        <v>0</v>
      </c>
      <c r="P11" s="91">
        <f>N11+O11</f>
        <v>17</v>
      </c>
      <c r="Q11" s="80">
        <f>IFERROR(P11/M11,"-")</f>
        <v>0.33333333333333</v>
      </c>
      <c r="R11" s="79">
        <v>1</v>
      </c>
      <c r="S11" s="79">
        <v>2</v>
      </c>
      <c r="T11" s="80">
        <f>IFERROR(R11/(P11),"-")</f>
        <v>0.058823529411765</v>
      </c>
      <c r="U11" s="336"/>
      <c r="V11" s="82">
        <v>5</v>
      </c>
      <c r="W11" s="80">
        <f>IF(P11=0,"-",V11/P11)</f>
        <v>0.29411764705882</v>
      </c>
      <c r="X11" s="335">
        <v>85000</v>
      </c>
      <c r="Y11" s="336">
        <f>IFERROR(X11/P11,"-")</f>
        <v>5000</v>
      </c>
      <c r="Z11" s="336">
        <f>IFERROR(X11/V11,"-")</f>
        <v>17000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2</v>
      </c>
      <c r="AN11" s="99">
        <f>IF(P11=0,"",IF(AM11=0,"",(AM11/P11)))</f>
        <v>0.11764705882353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0.058823529411765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5</v>
      </c>
      <c r="BO11" s="118">
        <f>IF(P11=0,"",IF(BN11=0,"",(BN11/P11)))</f>
        <v>0.29411764705882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7</v>
      </c>
      <c r="BX11" s="125">
        <f>IF(P11=0,"",IF(BW11=0,"",(BW11/P11)))</f>
        <v>0.41176470588235</v>
      </c>
      <c r="BY11" s="126">
        <v>3</v>
      </c>
      <c r="BZ11" s="127">
        <f>IFERROR(BY11/BW11,"-")</f>
        <v>0.42857142857143</v>
      </c>
      <c r="CA11" s="128">
        <v>29000</v>
      </c>
      <c r="CB11" s="129">
        <f>IFERROR(CA11/BW11,"-")</f>
        <v>4142.8571428571</v>
      </c>
      <c r="CC11" s="130"/>
      <c r="CD11" s="130">
        <v>3</v>
      </c>
      <c r="CE11" s="130"/>
      <c r="CF11" s="131">
        <v>2</v>
      </c>
      <c r="CG11" s="132">
        <f>IF(P11=0,"",IF(CF11=0,"",(CF11/P11)))</f>
        <v>0.11764705882353</v>
      </c>
      <c r="CH11" s="133">
        <v>2</v>
      </c>
      <c r="CI11" s="134">
        <f>IFERROR(CH11/CF11,"-")</f>
        <v>1</v>
      </c>
      <c r="CJ11" s="135">
        <v>56000</v>
      </c>
      <c r="CK11" s="136">
        <f>IFERROR(CJ11/CF11,"-")</f>
        <v>28000</v>
      </c>
      <c r="CL11" s="137"/>
      <c r="CM11" s="137"/>
      <c r="CN11" s="137">
        <v>2</v>
      </c>
      <c r="CO11" s="138">
        <v>5</v>
      </c>
      <c r="CP11" s="139">
        <v>85000</v>
      </c>
      <c r="CQ11" s="139">
        <v>38000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1.7833333333333</v>
      </c>
      <c r="B12" s="347" t="s">
        <v>223</v>
      </c>
      <c r="C12" s="347" t="s">
        <v>224</v>
      </c>
      <c r="D12" s="347"/>
      <c r="E12" s="347" t="s">
        <v>225</v>
      </c>
      <c r="F12" s="347" t="s">
        <v>84</v>
      </c>
      <c r="G12" s="88" t="s">
        <v>226</v>
      </c>
      <c r="H12" s="88" t="s">
        <v>227</v>
      </c>
      <c r="I12" s="88" t="s">
        <v>228</v>
      </c>
      <c r="J12" s="330">
        <v>240000</v>
      </c>
      <c r="K12" s="79">
        <v>0</v>
      </c>
      <c r="L12" s="79">
        <v>0</v>
      </c>
      <c r="M12" s="79">
        <v>111</v>
      </c>
      <c r="N12" s="89">
        <v>7</v>
      </c>
      <c r="O12" s="90">
        <v>0</v>
      </c>
      <c r="P12" s="91">
        <f>N12+O12</f>
        <v>7</v>
      </c>
      <c r="Q12" s="80">
        <f>IFERROR(P12/M12,"-")</f>
        <v>0.063063063063063</v>
      </c>
      <c r="R12" s="79">
        <v>0</v>
      </c>
      <c r="S12" s="79">
        <v>2</v>
      </c>
      <c r="T12" s="80">
        <f>IFERROR(R12/(P12),"-")</f>
        <v>0</v>
      </c>
      <c r="U12" s="336">
        <f>IFERROR(J12/SUM(N12:O15),"-")</f>
        <v>13333.333333333</v>
      </c>
      <c r="V12" s="82">
        <v>1</v>
      </c>
      <c r="W12" s="80">
        <f>IF(P12=0,"-",V12/P12)</f>
        <v>0.14285714285714</v>
      </c>
      <c r="X12" s="335">
        <v>15000</v>
      </c>
      <c r="Y12" s="336">
        <f>IFERROR(X12/P12,"-")</f>
        <v>2142.8571428571</v>
      </c>
      <c r="Z12" s="336">
        <f>IFERROR(X12/V12,"-")</f>
        <v>15000</v>
      </c>
      <c r="AA12" s="330">
        <f>SUM(X12:X15)-SUM(J12:J15)</f>
        <v>188000</v>
      </c>
      <c r="AB12" s="83">
        <f>SUM(X12:X15)/SUM(J12:J15)</f>
        <v>1.7833333333333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0.28571428571429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0.42857142857143</v>
      </c>
      <c r="BP12" s="119">
        <v>1</v>
      </c>
      <c r="BQ12" s="120">
        <f>IFERROR(BP12/BN12,"-")</f>
        <v>0.33333333333333</v>
      </c>
      <c r="BR12" s="121">
        <v>15000</v>
      </c>
      <c r="BS12" s="122">
        <f>IFERROR(BR12/BN12,"-")</f>
        <v>5000</v>
      </c>
      <c r="BT12" s="123"/>
      <c r="BU12" s="123"/>
      <c r="BV12" s="123">
        <v>1</v>
      </c>
      <c r="BW12" s="124">
        <v>2</v>
      </c>
      <c r="BX12" s="125">
        <f>IF(P12=0,"",IF(BW12=0,"",(BW12/P12)))</f>
        <v>0.28571428571429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15000</v>
      </c>
      <c r="CQ12" s="139">
        <v>15000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229</v>
      </c>
      <c r="C13" s="347"/>
      <c r="D13" s="347"/>
      <c r="E13" s="347"/>
      <c r="F13" s="347" t="s">
        <v>80</v>
      </c>
      <c r="G13" s="88"/>
      <c r="H13" s="88"/>
      <c r="I13" s="88"/>
      <c r="J13" s="330"/>
      <c r="K13" s="79">
        <v>0</v>
      </c>
      <c r="L13" s="79">
        <v>0</v>
      </c>
      <c r="M13" s="79">
        <v>12</v>
      </c>
      <c r="N13" s="89">
        <v>3</v>
      </c>
      <c r="O13" s="90">
        <v>0</v>
      </c>
      <c r="P13" s="91">
        <f>N13+O13</f>
        <v>3</v>
      </c>
      <c r="Q13" s="80">
        <f>IFERROR(P13/M13,"-")</f>
        <v>0.25</v>
      </c>
      <c r="R13" s="79">
        <v>1</v>
      </c>
      <c r="S13" s="79">
        <v>0</v>
      </c>
      <c r="T13" s="80">
        <f>IFERROR(R13/(P13),"-")</f>
        <v>0.33333333333333</v>
      </c>
      <c r="U13" s="336"/>
      <c r="V13" s="82">
        <v>2</v>
      </c>
      <c r="W13" s="80">
        <f>IF(P13=0,"-",V13/P13)</f>
        <v>0.66666666666667</v>
      </c>
      <c r="X13" s="335">
        <v>46000</v>
      </c>
      <c r="Y13" s="336">
        <f>IFERROR(X13/P13,"-")</f>
        <v>15333.333333333</v>
      </c>
      <c r="Z13" s="336">
        <f>IFERROR(X13/V13,"-")</f>
        <v>23000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0.33333333333333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0.66666666666667</v>
      </c>
      <c r="BY13" s="126">
        <v>2</v>
      </c>
      <c r="BZ13" s="127">
        <f>IFERROR(BY13/BW13,"-")</f>
        <v>1</v>
      </c>
      <c r="CA13" s="128">
        <v>49000</v>
      </c>
      <c r="CB13" s="129">
        <f>IFERROR(CA13/BW13,"-")</f>
        <v>24500</v>
      </c>
      <c r="CC13" s="130">
        <v>1</v>
      </c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46000</v>
      </c>
      <c r="CQ13" s="139">
        <v>46000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230</v>
      </c>
      <c r="C14" s="347" t="s">
        <v>224</v>
      </c>
      <c r="D14" s="347"/>
      <c r="E14" s="347" t="s">
        <v>231</v>
      </c>
      <c r="F14" s="347" t="s">
        <v>84</v>
      </c>
      <c r="G14" s="88" t="s">
        <v>226</v>
      </c>
      <c r="H14" s="88" t="s">
        <v>227</v>
      </c>
      <c r="I14" s="88"/>
      <c r="J14" s="330"/>
      <c r="K14" s="79">
        <v>0</v>
      </c>
      <c r="L14" s="79">
        <v>0</v>
      </c>
      <c r="M14" s="79">
        <v>83</v>
      </c>
      <c r="N14" s="89">
        <v>2</v>
      </c>
      <c r="O14" s="90">
        <v>0</v>
      </c>
      <c r="P14" s="91">
        <f>N14+O14</f>
        <v>2</v>
      </c>
      <c r="Q14" s="80">
        <f>IFERROR(P14/M14,"-")</f>
        <v>0.024096385542169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232</v>
      </c>
      <c r="C15" s="347"/>
      <c r="D15" s="347"/>
      <c r="E15" s="347"/>
      <c r="F15" s="347" t="s">
        <v>80</v>
      </c>
      <c r="G15" s="88"/>
      <c r="H15" s="88"/>
      <c r="I15" s="88"/>
      <c r="J15" s="330"/>
      <c r="K15" s="79">
        <v>0</v>
      </c>
      <c r="L15" s="79">
        <v>0</v>
      </c>
      <c r="M15" s="79">
        <v>16</v>
      </c>
      <c r="N15" s="89">
        <v>5</v>
      </c>
      <c r="O15" s="90">
        <v>1</v>
      </c>
      <c r="P15" s="91">
        <f>N15+O15</f>
        <v>6</v>
      </c>
      <c r="Q15" s="80">
        <f>IFERROR(P15/M15,"-")</f>
        <v>0.375</v>
      </c>
      <c r="R15" s="79">
        <v>1</v>
      </c>
      <c r="S15" s="79">
        <v>1</v>
      </c>
      <c r="T15" s="80">
        <f>IFERROR(R15/(P15),"-")</f>
        <v>0.16666666666667</v>
      </c>
      <c r="U15" s="336"/>
      <c r="V15" s="82">
        <v>3</v>
      </c>
      <c r="W15" s="80">
        <f>IF(P15=0,"-",V15/P15)</f>
        <v>0.5</v>
      </c>
      <c r="X15" s="335">
        <v>367000</v>
      </c>
      <c r="Y15" s="336">
        <f>IFERROR(X15/P15,"-")</f>
        <v>61166.666666667</v>
      </c>
      <c r="Z15" s="336">
        <f>IFERROR(X15/V15,"-")</f>
        <v>122333.33333333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0.16666666666667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</v>
      </c>
      <c r="AW15" s="105">
        <f>IF(P15=0,"",IF(AV15=0,"",(AV15/P15)))</f>
        <v>0.16666666666667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2</v>
      </c>
      <c r="BF15" s="111">
        <f>IF(P15=0,"",IF(BE15=0,"",(BE15/P15)))</f>
        <v>0.33333333333333</v>
      </c>
      <c r="BG15" s="110">
        <v>1</v>
      </c>
      <c r="BH15" s="112">
        <f>IFERROR(BG15/BE15,"-")</f>
        <v>0.5</v>
      </c>
      <c r="BI15" s="113">
        <v>25000</v>
      </c>
      <c r="BJ15" s="114">
        <f>IFERROR(BI15/BE15,"-")</f>
        <v>12500</v>
      </c>
      <c r="BK15" s="115"/>
      <c r="BL15" s="115"/>
      <c r="BM15" s="115">
        <v>1</v>
      </c>
      <c r="BN15" s="117">
        <v>1</v>
      </c>
      <c r="BO15" s="118">
        <f>IF(P15=0,"",IF(BN15=0,"",(BN15/P15)))</f>
        <v>0.16666666666667</v>
      </c>
      <c r="BP15" s="119">
        <v>1</v>
      </c>
      <c r="BQ15" s="120">
        <f>IFERROR(BP15/BN15,"-")</f>
        <v>1</v>
      </c>
      <c r="BR15" s="121">
        <v>6000</v>
      </c>
      <c r="BS15" s="122">
        <f>IFERROR(BR15/BN15,"-")</f>
        <v>6000</v>
      </c>
      <c r="BT15" s="123"/>
      <c r="BU15" s="123">
        <v>1</v>
      </c>
      <c r="BV15" s="123"/>
      <c r="BW15" s="124">
        <v>1</v>
      </c>
      <c r="BX15" s="125">
        <f>IF(P15=0,"",IF(BW15=0,"",(BW15/P15)))</f>
        <v>0.16666666666667</v>
      </c>
      <c r="BY15" s="126">
        <v>1</v>
      </c>
      <c r="BZ15" s="127">
        <f>IFERROR(BY15/BW15,"-")</f>
        <v>1</v>
      </c>
      <c r="CA15" s="128">
        <v>336000</v>
      </c>
      <c r="CB15" s="129">
        <f>IFERROR(CA15/BW15,"-")</f>
        <v>336000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367000</v>
      </c>
      <c r="CQ15" s="139">
        <v>336000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0.94047619047619</v>
      </c>
      <c r="B16" s="347" t="s">
        <v>233</v>
      </c>
      <c r="C16" s="347" t="s">
        <v>234</v>
      </c>
      <c r="D16" s="347" t="s">
        <v>235</v>
      </c>
      <c r="E16" s="347"/>
      <c r="F16" s="347" t="s">
        <v>80</v>
      </c>
      <c r="G16" s="88" t="s">
        <v>236</v>
      </c>
      <c r="H16" s="88" t="s">
        <v>237</v>
      </c>
      <c r="I16" s="88" t="s">
        <v>238</v>
      </c>
      <c r="J16" s="330">
        <v>84000</v>
      </c>
      <c r="K16" s="79">
        <v>0</v>
      </c>
      <c r="L16" s="79">
        <v>0</v>
      </c>
      <c r="M16" s="79">
        <v>59</v>
      </c>
      <c r="N16" s="89">
        <v>17</v>
      </c>
      <c r="O16" s="90">
        <v>0</v>
      </c>
      <c r="P16" s="91">
        <f>N16+O16</f>
        <v>17</v>
      </c>
      <c r="Q16" s="80">
        <f>IFERROR(P16/M16,"-")</f>
        <v>0.28813559322034</v>
      </c>
      <c r="R16" s="79">
        <v>1</v>
      </c>
      <c r="S16" s="79">
        <v>3</v>
      </c>
      <c r="T16" s="80">
        <f>IFERROR(R16/(P16),"-")</f>
        <v>0.058823529411765</v>
      </c>
      <c r="U16" s="336">
        <f>IFERROR(J16/SUM(N16:O16),"-")</f>
        <v>4941.1764705882</v>
      </c>
      <c r="V16" s="82">
        <v>3</v>
      </c>
      <c r="W16" s="80">
        <f>IF(P16=0,"-",V16/P16)</f>
        <v>0.17647058823529</v>
      </c>
      <c r="X16" s="335">
        <v>79000</v>
      </c>
      <c r="Y16" s="336">
        <f>IFERROR(X16/P16,"-")</f>
        <v>4647.0588235294</v>
      </c>
      <c r="Z16" s="336">
        <f>IFERROR(X16/V16,"-")</f>
        <v>26333.333333333</v>
      </c>
      <c r="AA16" s="330">
        <f>SUM(X16:X16)-SUM(J16:J16)</f>
        <v>-5000</v>
      </c>
      <c r="AB16" s="83">
        <f>SUM(X16:X16)/SUM(J16:J16)</f>
        <v>0.94047619047619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2</v>
      </c>
      <c r="AN16" s="99">
        <f>IF(P16=0,"",IF(AM16=0,"",(AM16/P16)))</f>
        <v>0.11764705882353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4</v>
      </c>
      <c r="AW16" s="105">
        <f>IF(P16=0,"",IF(AV16=0,"",(AV16/P16)))</f>
        <v>0.23529411764706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5</v>
      </c>
      <c r="BF16" s="111">
        <f>IF(P16=0,"",IF(BE16=0,"",(BE16/P16)))</f>
        <v>0.29411764705882</v>
      </c>
      <c r="BG16" s="110">
        <v>1</v>
      </c>
      <c r="BH16" s="112">
        <f>IFERROR(BG16/BE16,"-")</f>
        <v>0.2</v>
      </c>
      <c r="BI16" s="113">
        <v>3000</v>
      </c>
      <c r="BJ16" s="114">
        <f>IFERROR(BI16/BE16,"-")</f>
        <v>600</v>
      </c>
      <c r="BK16" s="115">
        <v>1</v>
      </c>
      <c r="BL16" s="115"/>
      <c r="BM16" s="115"/>
      <c r="BN16" s="117">
        <v>5</v>
      </c>
      <c r="BO16" s="118">
        <f>IF(P16=0,"",IF(BN16=0,"",(BN16/P16)))</f>
        <v>0.29411764705882</v>
      </c>
      <c r="BP16" s="119">
        <v>2</v>
      </c>
      <c r="BQ16" s="120">
        <f>IFERROR(BP16/BN16,"-")</f>
        <v>0.4</v>
      </c>
      <c r="BR16" s="121">
        <v>76000</v>
      </c>
      <c r="BS16" s="122">
        <f>IFERROR(BR16/BN16,"-")</f>
        <v>15200</v>
      </c>
      <c r="BT16" s="123"/>
      <c r="BU16" s="123"/>
      <c r="BV16" s="123">
        <v>2</v>
      </c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>
        <v>1</v>
      </c>
      <c r="CG16" s="132">
        <f>IF(P16=0,"",IF(CF16=0,"",(CF16/P16)))</f>
        <v>0.058823529411765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3</v>
      </c>
      <c r="CP16" s="139">
        <v>79000</v>
      </c>
      <c r="CQ16" s="139">
        <v>61000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7.7573529411765</v>
      </c>
      <c r="B17" s="347" t="s">
        <v>239</v>
      </c>
      <c r="C17" s="347" t="s">
        <v>234</v>
      </c>
      <c r="D17" s="347" t="s">
        <v>240</v>
      </c>
      <c r="E17" s="347"/>
      <c r="F17" s="347" t="s">
        <v>80</v>
      </c>
      <c r="G17" s="88" t="s">
        <v>241</v>
      </c>
      <c r="H17" s="88" t="s">
        <v>237</v>
      </c>
      <c r="I17" s="88" t="s">
        <v>242</v>
      </c>
      <c r="J17" s="330">
        <v>81600</v>
      </c>
      <c r="K17" s="79">
        <v>0</v>
      </c>
      <c r="L17" s="79">
        <v>0</v>
      </c>
      <c r="M17" s="79">
        <v>70</v>
      </c>
      <c r="N17" s="89">
        <v>41</v>
      </c>
      <c r="O17" s="90">
        <v>0</v>
      </c>
      <c r="P17" s="91">
        <f>N17+O17</f>
        <v>41</v>
      </c>
      <c r="Q17" s="80">
        <f>IFERROR(P17/M17,"-")</f>
        <v>0.58571428571429</v>
      </c>
      <c r="R17" s="79">
        <v>5</v>
      </c>
      <c r="S17" s="79">
        <v>4</v>
      </c>
      <c r="T17" s="80">
        <f>IFERROR(R17/(P17),"-")</f>
        <v>0.1219512195122</v>
      </c>
      <c r="U17" s="336">
        <f>IFERROR(J17/SUM(N17:O17),"-")</f>
        <v>1990.243902439</v>
      </c>
      <c r="V17" s="82">
        <v>9</v>
      </c>
      <c r="W17" s="80">
        <f>IF(P17=0,"-",V17/P17)</f>
        <v>0.21951219512195</v>
      </c>
      <c r="X17" s="335">
        <v>633000</v>
      </c>
      <c r="Y17" s="336">
        <f>IFERROR(X17/P17,"-")</f>
        <v>15439.024390244</v>
      </c>
      <c r="Z17" s="336">
        <f>IFERROR(X17/V17,"-")</f>
        <v>70333.333333333</v>
      </c>
      <c r="AA17" s="330">
        <f>SUM(X17:X17)-SUM(J17:J17)</f>
        <v>551400</v>
      </c>
      <c r="AB17" s="83">
        <f>SUM(X17:X17)/SUM(J17:J17)</f>
        <v>7.7573529411765</v>
      </c>
      <c r="AC17" s="77"/>
      <c r="AD17" s="92">
        <v>3</v>
      </c>
      <c r="AE17" s="93">
        <f>IF(P17=0,"",IF(AD17=0,"",(AD17/P17)))</f>
        <v>0.073170731707317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6</v>
      </c>
      <c r="AN17" s="99">
        <f>IF(P17=0,"",IF(AM17=0,"",(AM17/P17)))</f>
        <v>0.14634146341463</v>
      </c>
      <c r="AO17" s="98">
        <v>1</v>
      </c>
      <c r="AP17" s="100">
        <f>IFERROR(AO17/AM17,"-")</f>
        <v>0.16666666666667</v>
      </c>
      <c r="AQ17" s="101">
        <v>8000</v>
      </c>
      <c r="AR17" s="102">
        <f>IFERROR(AQ17/AM17,"-")</f>
        <v>1333.3333333333</v>
      </c>
      <c r="AS17" s="103"/>
      <c r="AT17" s="103">
        <v>1</v>
      </c>
      <c r="AU17" s="103"/>
      <c r="AV17" s="104">
        <v>3</v>
      </c>
      <c r="AW17" s="105">
        <f>IF(P17=0,"",IF(AV17=0,"",(AV17/P17)))</f>
        <v>0.073170731707317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16</v>
      </c>
      <c r="BF17" s="111">
        <f>IF(P17=0,"",IF(BE17=0,"",(BE17/P17)))</f>
        <v>0.39024390243902</v>
      </c>
      <c r="BG17" s="110">
        <v>3</v>
      </c>
      <c r="BH17" s="112">
        <f>IFERROR(BG17/BE17,"-")</f>
        <v>0.1875</v>
      </c>
      <c r="BI17" s="113">
        <v>62000</v>
      </c>
      <c r="BJ17" s="114">
        <f>IFERROR(BI17/BE17,"-")</f>
        <v>3875</v>
      </c>
      <c r="BK17" s="115">
        <v>2</v>
      </c>
      <c r="BL17" s="115"/>
      <c r="BM17" s="115">
        <v>1</v>
      </c>
      <c r="BN17" s="117">
        <v>8</v>
      </c>
      <c r="BO17" s="118">
        <f>IF(P17=0,"",IF(BN17=0,"",(BN17/P17)))</f>
        <v>0.19512195121951</v>
      </c>
      <c r="BP17" s="119">
        <v>3</v>
      </c>
      <c r="BQ17" s="120">
        <f>IFERROR(BP17/BN17,"-")</f>
        <v>0.375</v>
      </c>
      <c r="BR17" s="121">
        <v>547000</v>
      </c>
      <c r="BS17" s="122">
        <f>IFERROR(BR17/BN17,"-")</f>
        <v>68375</v>
      </c>
      <c r="BT17" s="123">
        <v>1</v>
      </c>
      <c r="BU17" s="123"/>
      <c r="BV17" s="123">
        <v>2</v>
      </c>
      <c r="BW17" s="124">
        <v>4</v>
      </c>
      <c r="BX17" s="125">
        <f>IF(P17=0,"",IF(BW17=0,"",(BW17/P17)))</f>
        <v>0.097560975609756</v>
      </c>
      <c r="BY17" s="126">
        <v>1</v>
      </c>
      <c r="BZ17" s="127">
        <f>IFERROR(BY17/BW17,"-")</f>
        <v>0.25</v>
      </c>
      <c r="CA17" s="128">
        <v>6000</v>
      </c>
      <c r="CB17" s="129">
        <f>IFERROR(CA17/BW17,"-")</f>
        <v>1500</v>
      </c>
      <c r="CC17" s="130"/>
      <c r="CD17" s="130">
        <v>1</v>
      </c>
      <c r="CE17" s="130"/>
      <c r="CF17" s="131">
        <v>1</v>
      </c>
      <c r="CG17" s="132">
        <f>IF(P17=0,"",IF(CF17=0,"",(CF17/P17)))</f>
        <v>0.024390243902439</v>
      </c>
      <c r="CH17" s="133">
        <v>1</v>
      </c>
      <c r="CI17" s="134">
        <f>IFERROR(CH17/CF17,"-")</f>
        <v>1</v>
      </c>
      <c r="CJ17" s="135">
        <v>10000</v>
      </c>
      <c r="CK17" s="136">
        <f>IFERROR(CJ17/CF17,"-")</f>
        <v>10000</v>
      </c>
      <c r="CL17" s="137"/>
      <c r="CM17" s="137"/>
      <c r="CN17" s="137">
        <v>1</v>
      </c>
      <c r="CO17" s="138">
        <v>9</v>
      </c>
      <c r="CP17" s="139">
        <v>633000</v>
      </c>
      <c r="CQ17" s="139">
        <v>497000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15.333333333333</v>
      </c>
      <c r="B18" s="347" t="s">
        <v>243</v>
      </c>
      <c r="C18" s="347" t="s">
        <v>244</v>
      </c>
      <c r="D18" s="347" t="s">
        <v>245</v>
      </c>
      <c r="E18" s="347"/>
      <c r="F18" s="347" t="s">
        <v>84</v>
      </c>
      <c r="G18" s="88" t="s">
        <v>246</v>
      </c>
      <c r="H18" s="88" t="s">
        <v>247</v>
      </c>
      <c r="I18" s="348" t="s">
        <v>92</v>
      </c>
      <c r="J18" s="330">
        <v>66000</v>
      </c>
      <c r="K18" s="79">
        <v>0</v>
      </c>
      <c r="L18" s="79">
        <v>0</v>
      </c>
      <c r="M18" s="79">
        <v>25</v>
      </c>
      <c r="N18" s="89">
        <v>2</v>
      </c>
      <c r="O18" s="90">
        <v>0</v>
      </c>
      <c r="P18" s="91">
        <f>N18+O18</f>
        <v>2</v>
      </c>
      <c r="Q18" s="80">
        <f>IFERROR(P18/M18,"-")</f>
        <v>0.08</v>
      </c>
      <c r="R18" s="79">
        <v>0</v>
      </c>
      <c r="S18" s="79">
        <v>1</v>
      </c>
      <c r="T18" s="80">
        <f>IFERROR(R18/(P18),"-")</f>
        <v>0</v>
      </c>
      <c r="U18" s="336">
        <f>IFERROR(J18/SUM(N18:O19),"-")</f>
        <v>9428.5714285714</v>
      </c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>
        <f>SUM(X18:X19)-SUM(J18:J19)</f>
        <v>946000</v>
      </c>
      <c r="AB18" s="83">
        <f>SUM(X18:X19)/SUM(J18:J19)</f>
        <v>15.333333333333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1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248</v>
      </c>
      <c r="C19" s="347"/>
      <c r="D19" s="347"/>
      <c r="E19" s="347"/>
      <c r="F19" s="347" t="s">
        <v>80</v>
      </c>
      <c r="G19" s="88"/>
      <c r="H19" s="88"/>
      <c r="I19" s="88"/>
      <c r="J19" s="330"/>
      <c r="K19" s="79">
        <v>0</v>
      </c>
      <c r="L19" s="79">
        <v>0</v>
      </c>
      <c r="M19" s="79">
        <v>21</v>
      </c>
      <c r="N19" s="89">
        <v>5</v>
      </c>
      <c r="O19" s="90">
        <v>0</v>
      </c>
      <c r="P19" s="91">
        <f>N19+O19</f>
        <v>5</v>
      </c>
      <c r="Q19" s="80">
        <f>IFERROR(P19/M19,"-")</f>
        <v>0.23809523809524</v>
      </c>
      <c r="R19" s="79">
        <v>1</v>
      </c>
      <c r="S19" s="79">
        <v>1</v>
      </c>
      <c r="T19" s="80">
        <f>IFERROR(R19/(P19),"-")</f>
        <v>0.2</v>
      </c>
      <c r="U19" s="336"/>
      <c r="V19" s="82">
        <v>3</v>
      </c>
      <c r="W19" s="80">
        <f>IF(P19=0,"-",V19/P19)</f>
        <v>0.6</v>
      </c>
      <c r="X19" s="335">
        <v>1012000</v>
      </c>
      <c r="Y19" s="336">
        <f>IFERROR(X19/P19,"-")</f>
        <v>202400</v>
      </c>
      <c r="Z19" s="336">
        <f>IFERROR(X19/V19,"-")</f>
        <v>337333.33333333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0.2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</v>
      </c>
      <c r="BF19" s="111">
        <f>IF(P19=0,"",IF(BE19=0,"",(BE19/P19)))</f>
        <v>0.2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3</v>
      </c>
      <c r="BO19" s="118">
        <f>IF(P19=0,"",IF(BN19=0,"",(BN19/P19)))</f>
        <v>0.6</v>
      </c>
      <c r="BP19" s="119">
        <v>3</v>
      </c>
      <c r="BQ19" s="120">
        <f>IFERROR(BP19/BN19,"-")</f>
        <v>1</v>
      </c>
      <c r="BR19" s="121">
        <v>1022000</v>
      </c>
      <c r="BS19" s="122">
        <f>IFERROR(BR19/BN19,"-")</f>
        <v>340666.66666667</v>
      </c>
      <c r="BT19" s="123"/>
      <c r="BU19" s="123"/>
      <c r="BV19" s="123">
        <v>3</v>
      </c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3</v>
      </c>
      <c r="CP19" s="139">
        <v>1012000</v>
      </c>
      <c r="CQ19" s="139">
        <v>957000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0</v>
      </c>
      <c r="B20" s="347" t="s">
        <v>249</v>
      </c>
      <c r="C20" s="347" t="s">
        <v>250</v>
      </c>
      <c r="D20" s="347" t="s">
        <v>251</v>
      </c>
      <c r="E20" s="347"/>
      <c r="F20" s="347" t="s">
        <v>84</v>
      </c>
      <c r="G20" s="88" t="s">
        <v>252</v>
      </c>
      <c r="H20" s="88" t="s">
        <v>247</v>
      </c>
      <c r="I20" s="88" t="s">
        <v>165</v>
      </c>
      <c r="J20" s="330">
        <v>102000</v>
      </c>
      <c r="K20" s="79">
        <v>0</v>
      </c>
      <c r="L20" s="79">
        <v>0</v>
      </c>
      <c r="M20" s="79">
        <v>12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336">
        <f>IFERROR(J20/SUM(N20:O21),"-")</f>
        <v>10200</v>
      </c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>
        <f>SUM(X20:X21)-SUM(J20:J21)</f>
        <v>-102000</v>
      </c>
      <c r="AB20" s="83">
        <f>SUM(X20:X21)/SUM(J20:J21)</f>
        <v>0</v>
      </c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253</v>
      </c>
      <c r="C21" s="347"/>
      <c r="D21" s="347"/>
      <c r="E21" s="347"/>
      <c r="F21" s="347" t="s">
        <v>80</v>
      </c>
      <c r="G21" s="88"/>
      <c r="H21" s="88"/>
      <c r="I21" s="88"/>
      <c r="J21" s="330"/>
      <c r="K21" s="79">
        <v>0</v>
      </c>
      <c r="L21" s="79">
        <v>0</v>
      </c>
      <c r="M21" s="79">
        <v>19</v>
      </c>
      <c r="N21" s="89">
        <v>10</v>
      </c>
      <c r="O21" s="90">
        <v>0</v>
      </c>
      <c r="P21" s="91">
        <f>N21+O21</f>
        <v>10</v>
      </c>
      <c r="Q21" s="80">
        <f>IFERROR(P21/M21,"-")</f>
        <v>0.52631578947368</v>
      </c>
      <c r="R21" s="79">
        <v>0</v>
      </c>
      <c r="S21" s="79">
        <v>5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0.1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2</v>
      </c>
      <c r="AW21" s="105">
        <f>IF(P21=0,"",IF(AV21=0,"",(AV21/P21)))</f>
        <v>0.2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2</v>
      </c>
      <c r="BF21" s="111">
        <f>IF(P21=0,"",IF(BE21=0,"",(BE21/P21)))</f>
        <v>0.2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2</v>
      </c>
      <c r="BO21" s="118">
        <f>IF(P21=0,"",IF(BN21=0,"",(BN21/P21)))</f>
        <v>0.2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2</v>
      </c>
      <c r="BX21" s="125">
        <f>IF(P21=0,"",IF(BW21=0,"",(BW21/P21)))</f>
        <v>0.2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0.1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6.0777777777778</v>
      </c>
      <c r="B22" s="347" t="s">
        <v>254</v>
      </c>
      <c r="C22" s="347" t="s">
        <v>250</v>
      </c>
      <c r="D22" s="347" t="s">
        <v>255</v>
      </c>
      <c r="E22" s="347"/>
      <c r="F22" s="347" t="s">
        <v>84</v>
      </c>
      <c r="G22" s="88" t="s">
        <v>256</v>
      </c>
      <c r="H22" s="88" t="s">
        <v>257</v>
      </c>
      <c r="I22" s="88" t="s">
        <v>258</v>
      </c>
      <c r="J22" s="330">
        <v>90000</v>
      </c>
      <c r="K22" s="79">
        <v>0</v>
      </c>
      <c r="L22" s="79">
        <v>0</v>
      </c>
      <c r="M22" s="79">
        <v>73</v>
      </c>
      <c r="N22" s="89">
        <v>9</v>
      </c>
      <c r="O22" s="90">
        <v>0</v>
      </c>
      <c r="P22" s="91">
        <f>N22+O22</f>
        <v>9</v>
      </c>
      <c r="Q22" s="80">
        <f>IFERROR(P22/M22,"-")</f>
        <v>0.12328767123288</v>
      </c>
      <c r="R22" s="79">
        <v>3</v>
      </c>
      <c r="S22" s="79">
        <v>1</v>
      </c>
      <c r="T22" s="80">
        <f>IFERROR(R22/(P22),"-")</f>
        <v>0.33333333333333</v>
      </c>
      <c r="U22" s="336">
        <f>IFERROR(J22/SUM(N22:O23),"-")</f>
        <v>3600</v>
      </c>
      <c r="V22" s="82">
        <v>2</v>
      </c>
      <c r="W22" s="80">
        <f>IF(P22=0,"-",V22/P22)</f>
        <v>0.22222222222222</v>
      </c>
      <c r="X22" s="335">
        <v>320000</v>
      </c>
      <c r="Y22" s="336">
        <f>IFERROR(X22/P22,"-")</f>
        <v>35555.555555556</v>
      </c>
      <c r="Z22" s="336">
        <f>IFERROR(X22/V22,"-")</f>
        <v>160000</v>
      </c>
      <c r="AA22" s="330">
        <f>SUM(X22:X23)-SUM(J22:J23)</f>
        <v>457000</v>
      </c>
      <c r="AB22" s="83">
        <f>SUM(X22:X23)/SUM(J22:J23)</f>
        <v>6.0777777777778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0.11111111111111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1</v>
      </c>
      <c r="AW22" s="105">
        <f>IF(P22=0,"",IF(AV22=0,"",(AV22/P22)))</f>
        <v>0.11111111111111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0.22222222222222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5</v>
      </c>
      <c r="BO22" s="118">
        <f>IF(P22=0,"",IF(BN22=0,"",(BN22/P22)))</f>
        <v>0.55555555555556</v>
      </c>
      <c r="BP22" s="119">
        <v>2</v>
      </c>
      <c r="BQ22" s="120">
        <f>IFERROR(BP22/BN22,"-")</f>
        <v>0.4</v>
      </c>
      <c r="BR22" s="121">
        <v>330000</v>
      </c>
      <c r="BS22" s="122">
        <f>IFERROR(BR22/BN22,"-")</f>
        <v>66000</v>
      </c>
      <c r="BT22" s="123"/>
      <c r="BU22" s="123">
        <v>1</v>
      </c>
      <c r="BV22" s="123">
        <v>1</v>
      </c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320000</v>
      </c>
      <c r="CQ22" s="139">
        <v>320000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347" t="s">
        <v>259</v>
      </c>
      <c r="C23" s="347"/>
      <c r="D23" s="347"/>
      <c r="E23" s="347"/>
      <c r="F23" s="347" t="s">
        <v>80</v>
      </c>
      <c r="G23" s="88"/>
      <c r="H23" s="88"/>
      <c r="I23" s="88"/>
      <c r="J23" s="330"/>
      <c r="K23" s="79">
        <v>0</v>
      </c>
      <c r="L23" s="79">
        <v>0</v>
      </c>
      <c r="M23" s="79">
        <v>30</v>
      </c>
      <c r="N23" s="89">
        <v>16</v>
      </c>
      <c r="O23" s="90">
        <v>0</v>
      </c>
      <c r="P23" s="91">
        <f>N23+O23</f>
        <v>16</v>
      </c>
      <c r="Q23" s="80">
        <f>IFERROR(P23/M23,"-")</f>
        <v>0.53333333333333</v>
      </c>
      <c r="R23" s="79">
        <v>4</v>
      </c>
      <c r="S23" s="79">
        <v>1</v>
      </c>
      <c r="T23" s="80">
        <f>IFERROR(R23/(P23),"-")</f>
        <v>0.25</v>
      </c>
      <c r="U23" s="336"/>
      <c r="V23" s="82">
        <v>5</v>
      </c>
      <c r="W23" s="80">
        <f>IF(P23=0,"-",V23/P23)</f>
        <v>0.3125</v>
      </c>
      <c r="X23" s="335">
        <v>227000</v>
      </c>
      <c r="Y23" s="336">
        <f>IFERROR(X23/P23,"-")</f>
        <v>14187.5</v>
      </c>
      <c r="Z23" s="336">
        <f>IFERROR(X23/V23,"-")</f>
        <v>45400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0.0625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5</v>
      </c>
      <c r="BF23" s="111">
        <f>IF(P23=0,"",IF(BE23=0,"",(BE23/P23)))</f>
        <v>0.3125</v>
      </c>
      <c r="BG23" s="110">
        <v>2</v>
      </c>
      <c r="BH23" s="112">
        <f>IFERROR(BG23/BE23,"-")</f>
        <v>0.4</v>
      </c>
      <c r="BI23" s="113">
        <v>37000</v>
      </c>
      <c r="BJ23" s="114">
        <f>IFERROR(BI23/BE23,"-")</f>
        <v>7400</v>
      </c>
      <c r="BK23" s="115">
        <v>1</v>
      </c>
      <c r="BL23" s="115"/>
      <c r="BM23" s="115">
        <v>1</v>
      </c>
      <c r="BN23" s="117">
        <v>5</v>
      </c>
      <c r="BO23" s="118">
        <f>IF(P23=0,"",IF(BN23=0,"",(BN23/P23)))</f>
        <v>0.3125</v>
      </c>
      <c r="BP23" s="119">
        <v>2</v>
      </c>
      <c r="BQ23" s="120">
        <f>IFERROR(BP23/BN23,"-")</f>
        <v>0.4</v>
      </c>
      <c r="BR23" s="121">
        <v>130000</v>
      </c>
      <c r="BS23" s="122">
        <f>IFERROR(BR23/BN23,"-")</f>
        <v>26000</v>
      </c>
      <c r="BT23" s="123"/>
      <c r="BU23" s="123">
        <v>1</v>
      </c>
      <c r="BV23" s="123">
        <v>1</v>
      </c>
      <c r="BW23" s="124">
        <v>4</v>
      </c>
      <c r="BX23" s="125">
        <f>IF(P23=0,"",IF(BW23=0,"",(BW23/P23)))</f>
        <v>0.25</v>
      </c>
      <c r="BY23" s="126">
        <v>1</v>
      </c>
      <c r="BZ23" s="127">
        <f>IFERROR(BY23/BW23,"-")</f>
        <v>0.25</v>
      </c>
      <c r="CA23" s="128">
        <v>60000</v>
      </c>
      <c r="CB23" s="129">
        <f>IFERROR(CA23/BW23,"-")</f>
        <v>15000</v>
      </c>
      <c r="CC23" s="130"/>
      <c r="CD23" s="130"/>
      <c r="CE23" s="130">
        <v>1</v>
      </c>
      <c r="CF23" s="131">
        <v>1</v>
      </c>
      <c r="CG23" s="132">
        <f>IF(P23=0,"",IF(CF23=0,"",(CF23/P23)))</f>
        <v>0.0625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5</v>
      </c>
      <c r="CP23" s="139">
        <v>227000</v>
      </c>
      <c r="CQ23" s="139">
        <v>110000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0.055555555555556</v>
      </c>
      <c r="B24" s="347" t="s">
        <v>260</v>
      </c>
      <c r="C24" s="347" t="s">
        <v>261</v>
      </c>
      <c r="D24" s="347" t="s">
        <v>245</v>
      </c>
      <c r="E24" s="347"/>
      <c r="F24" s="347" t="s">
        <v>84</v>
      </c>
      <c r="G24" s="88" t="s">
        <v>262</v>
      </c>
      <c r="H24" s="88" t="s">
        <v>247</v>
      </c>
      <c r="I24" s="88" t="s">
        <v>263</v>
      </c>
      <c r="J24" s="330">
        <v>54000</v>
      </c>
      <c r="K24" s="79">
        <v>0</v>
      </c>
      <c r="L24" s="79">
        <v>0</v>
      </c>
      <c r="M24" s="79">
        <v>5</v>
      </c>
      <c r="N24" s="89">
        <v>2</v>
      </c>
      <c r="O24" s="90">
        <v>0</v>
      </c>
      <c r="P24" s="91">
        <f>N24+O24</f>
        <v>2</v>
      </c>
      <c r="Q24" s="80">
        <f>IFERROR(P24/M24,"-")</f>
        <v>0.4</v>
      </c>
      <c r="R24" s="79">
        <v>0</v>
      </c>
      <c r="S24" s="79">
        <v>2</v>
      </c>
      <c r="T24" s="80">
        <f>IFERROR(R24/(P24),"-")</f>
        <v>0</v>
      </c>
      <c r="U24" s="336">
        <f>IFERROR(J24/SUM(N24:O25),"-")</f>
        <v>6000</v>
      </c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>
        <f>SUM(X24:X25)-SUM(J24:J25)</f>
        <v>-51000</v>
      </c>
      <c r="AB24" s="83">
        <f>SUM(X24:X25)/SUM(J24:J25)</f>
        <v>0.055555555555556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2</v>
      </c>
      <c r="AN24" s="99">
        <f>IF(P24=0,"",IF(AM24=0,"",(AM24/P24)))</f>
        <v>1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264</v>
      </c>
      <c r="C25" s="347"/>
      <c r="D25" s="347"/>
      <c r="E25" s="347"/>
      <c r="F25" s="347" t="s">
        <v>80</v>
      </c>
      <c r="G25" s="88"/>
      <c r="H25" s="88"/>
      <c r="I25" s="88"/>
      <c r="J25" s="330"/>
      <c r="K25" s="79">
        <v>0</v>
      </c>
      <c r="L25" s="79">
        <v>0</v>
      </c>
      <c r="M25" s="79">
        <v>34</v>
      </c>
      <c r="N25" s="89">
        <v>7</v>
      </c>
      <c r="O25" s="90">
        <v>0</v>
      </c>
      <c r="P25" s="91">
        <f>N25+O25</f>
        <v>7</v>
      </c>
      <c r="Q25" s="80">
        <f>IFERROR(P25/M25,"-")</f>
        <v>0.20588235294118</v>
      </c>
      <c r="R25" s="79">
        <v>0</v>
      </c>
      <c r="S25" s="79">
        <v>0</v>
      </c>
      <c r="T25" s="80">
        <f>IFERROR(R25/(P25),"-")</f>
        <v>0</v>
      </c>
      <c r="U25" s="336"/>
      <c r="V25" s="82">
        <v>1</v>
      </c>
      <c r="W25" s="80">
        <f>IF(P25=0,"-",V25/P25)</f>
        <v>0.14285714285714</v>
      </c>
      <c r="X25" s="335">
        <v>3000</v>
      </c>
      <c r="Y25" s="336">
        <f>IFERROR(X25/P25,"-")</f>
        <v>428.57142857143</v>
      </c>
      <c r="Z25" s="336">
        <f>IFERROR(X25/V25,"-")</f>
        <v>3000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3</v>
      </c>
      <c r="AN25" s="99">
        <f>IF(P25=0,"",IF(AM25=0,"",(AM25/P25)))</f>
        <v>0.42857142857143</v>
      </c>
      <c r="AO25" s="98">
        <v>1</v>
      </c>
      <c r="AP25" s="100">
        <f>IFERROR(AO25/AM25,"-")</f>
        <v>0.33333333333333</v>
      </c>
      <c r="AQ25" s="101">
        <v>3000</v>
      </c>
      <c r="AR25" s="102">
        <f>IFERROR(AQ25/AM25,"-")</f>
        <v>1000</v>
      </c>
      <c r="AS25" s="103">
        <v>1</v>
      </c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0.28571428571429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0.14285714285714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0.14285714285714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3000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5.4222222222222</v>
      </c>
      <c r="B26" s="347" t="s">
        <v>265</v>
      </c>
      <c r="C26" s="347" t="s">
        <v>250</v>
      </c>
      <c r="D26" s="347" t="s">
        <v>255</v>
      </c>
      <c r="E26" s="347"/>
      <c r="F26" s="347" t="s">
        <v>84</v>
      </c>
      <c r="G26" s="88" t="s">
        <v>266</v>
      </c>
      <c r="H26" s="88" t="s">
        <v>257</v>
      </c>
      <c r="I26" s="88" t="s">
        <v>267</v>
      </c>
      <c r="J26" s="330">
        <v>90000</v>
      </c>
      <c r="K26" s="79">
        <v>0</v>
      </c>
      <c r="L26" s="79">
        <v>0</v>
      </c>
      <c r="M26" s="79">
        <v>31</v>
      </c>
      <c r="N26" s="89">
        <v>7</v>
      </c>
      <c r="O26" s="90">
        <v>0</v>
      </c>
      <c r="P26" s="91">
        <f>N26+O26</f>
        <v>7</v>
      </c>
      <c r="Q26" s="80">
        <f>IFERROR(P26/M26,"-")</f>
        <v>0.2258064516129</v>
      </c>
      <c r="R26" s="79">
        <v>0</v>
      </c>
      <c r="S26" s="79">
        <v>2</v>
      </c>
      <c r="T26" s="80">
        <f>IFERROR(R26/(P26),"-")</f>
        <v>0</v>
      </c>
      <c r="U26" s="336">
        <f>IFERROR(J26/SUM(N26:O27),"-")</f>
        <v>3000</v>
      </c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>
        <f>SUM(X26:X27)-SUM(J26:J27)</f>
        <v>398000</v>
      </c>
      <c r="AB26" s="83">
        <f>SUM(X26:X27)/SUM(J26:J27)</f>
        <v>5.4222222222222</v>
      </c>
      <c r="AC26" s="77"/>
      <c r="AD26" s="92">
        <v>2</v>
      </c>
      <c r="AE26" s="93">
        <f>IF(P26=0,"",IF(AD26=0,"",(AD26/P26)))</f>
        <v>0.28571428571429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2</v>
      </c>
      <c r="AW26" s="105">
        <f>IF(P26=0,"",IF(AV26=0,"",(AV26/P26)))</f>
        <v>0.28571428571429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2</v>
      </c>
      <c r="BF26" s="111">
        <f>IF(P26=0,"",IF(BE26=0,"",(BE26/P26)))</f>
        <v>0.28571428571429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0.14285714285714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268</v>
      </c>
      <c r="C27" s="347"/>
      <c r="D27" s="347"/>
      <c r="E27" s="347"/>
      <c r="F27" s="347" t="s">
        <v>80</v>
      </c>
      <c r="G27" s="88"/>
      <c r="H27" s="88"/>
      <c r="I27" s="88"/>
      <c r="J27" s="330"/>
      <c r="K27" s="79">
        <v>0</v>
      </c>
      <c r="L27" s="79">
        <v>0</v>
      </c>
      <c r="M27" s="79">
        <v>49</v>
      </c>
      <c r="N27" s="89">
        <v>23</v>
      </c>
      <c r="O27" s="90">
        <v>0</v>
      </c>
      <c r="P27" s="91">
        <f>N27+O27</f>
        <v>23</v>
      </c>
      <c r="Q27" s="80">
        <f>IFERROR(P27/M27,"-")</f>
        <v>0.46938775510204</v>
      </c>
      <c r="R27" s="79">
        <v>1</v>
      </c>
      <c r="S27" s="79">
        <v>2</v>
      </c>
      <c r="T27" s="80">
        <f>IFERROR(R27/(P27),"-")</f>
        <v>0.043478260869565</v>
      </c>
      <c r="U27" s="336"/>
      <c r="V27" s="82">
        <v>5</v>
      </c>
      <c r="W27" s="80">
        <f>IF(P27=0,"-",V27/P27)</f>
        <v>0.21739130434783</v>
      </c>
      <c r="X27" s="335">
        <v>488000</v>
      </c>
      <c r="Y27" s="336">
        <f>IFERROR(X27/P27,"-")</f>
        <v>21217.391304348</v>
      </c>
      <c r="Z27" s="336">
        <f>IFERROR(X27/V27,"-")</f>
        <v>97600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1</v>
      </c>
      <c r="AN27" s="99">
        <f>IF(P27=0,"",IF(AM27=0,"",(AM27/P27)))</f>
        <v>0.043478260869565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1</v>
      </c>
      <c r="AW27" s="105">
        <f>IF(P27=0,"",IF(AV27=0,"",(AV27/P27)))</f>
        <v>0.043478260869565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6</v>
      </c>
      <c r="BF27" s="111">
        <f>IF(P27=0,"",IF(BE27=0,"",(BE27/P27)))</f>
        <v>0.26086956521739</v>
      </c>
      <c r="BG27" s="110">
        <v>2</v>
      </c>
      <c r="BH27" s="112">
        <f>IFERROR(BG27/BE27,"-")</f>
        <v>0.33333333333333</v>
      </c>
      <c r="BI27" s="113">
        <v>13000</v>
      </c>
      <c r="BJ27" s="114">
        <f>IFERROR(BI27/BE27,"-")</f>
        <v>2166.6666666667</v>
      </c>
      <c r="BK27" s="115">
        <v>1</v>
      </c>
      <c r="BL27" s="115">
        <v>1</v>
      </c>
      <c r="BM27" s="115"/>
      <c r="BN27" s="117">
        <v>11</v>
      </c>
      <c r="BO27" s="118">
        <f>IF(P27=0,"",IF(BN27=0,"",(BN27/P27)))</f>
        <v>0.47826086956522</v>
      </c>
      <c r="BP27" s="119">
        <v>1</v>
      </c>
      <c r="BQ27" s="120">
        <f>IFERROR(BP27/BN27,"-")</f>
        <v>0.090909090909091</v>
      </c>
      <c r="BR27" s="121">
        <v>5000</v>
      </c>
      <c r="BS27" s="122">
        <f>IFERROR(BR27/BN27,"-")</f>
        <v>454.54545454545</v>
      </c>
      <c r="BT27" s="123">
        <v>1</v>
      </c>
      <c r="BU27" s="123"/>
      <c r="BV27" s="123"/>
      <c r="BW27" s="124">
        <v>3</v>
      </c>
      <c r="BX27" s="125">
        <f>IF(P27=0,"",IF(BW27=0,"",(BW27/P27)))</f>
        <v>0.1304347826087</v>
      </c>
      <c r="BY27" s="126">
        <v>2</v>
      </c>
      <c r="BZ27" s="127">
        <f>IFERROR(BY27/BW27,"-")</f>
        <v>0.66666666666667</v>
      </c>
      <c r="CA27" s="128">
        <v>470000</v>
      </c>
      <c r="CB27" s="129">
        <f>IFERROR(CA27/BW27,"-")</f>
        <v>156666.66666667</v>
      </c>
      <c r="CC27" s="130"/>
      <c r="CD27" s="130"/>
      <c r="CE27" s="130">
        <v>2</v>
      </c>
      <c r="CF27" s="131">
        <v>1</v>
      </c>
      <c r="CG27" s="132">
        <f>IF(P27=0,"",IF(CF27=0,"",(CF27/P27)))</f>
        <v>0.043478260869565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5</v>
      </c>
      <c r="CP27" s="139">
        <v>488000</v>
      </c>
      <c r="CQ27" s="139">
        <v>458000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0.65555555555556</v>
      </c>
      <c r="B28" s="347" t="s">
        <v>269</v>
      </c>
      <c r="C28" s="347" t="s">
        <v>250</v>
      </c>
      <c r="D28" s="347" t="s">
        <v>255</v>
      </c>
      <c r="E28" s="347"/>
      <c r="F28" s="347" t="s">
        <v>84</v>
      </c>
      <c r="G28" s="88" t="s">
        <v>270</v>
      </c>
      <c r="H28" s="88" t="s">
        <v>257</v>
      </c>
      <c r="I28" s="88" t="s">
        <v>228</v>
      </c>
      <c r="J28" s="330">
        <v>90000</v>
      </c>
      <c r="K28" s="79">
        <v>0</v>
      </c>
      <c r="L28" s="79">
        <v>0</v>
      </c>
      <c r="M28" s="79">
        <v>67</v>
      </c>
      <c r="N28" s="89">
        <v>14</v>
      </c>
      <c r="O28" s="90">
        <v>1</v>
      </c>
      <c r="P28" s="91">
        <f>N28+O28</f>
        <v>15</v>
      </c>
      <c r="Q28" s="80">
        <f>IFERROR(P28/M28,"-")</f>
        <v>0.22388059701493</v>
      </c>
      <c r="R28" s="79">
        <v>3</v>
      </c>
      <c r="S28" s="79">
        <v>5</v>
      </c>
      <c r="T28" s="80">
        <f>IFERROR(R28/(P28),"-")</f>
        <v>0.2</v>
      </c>
      <c r="U28" s="336">
        <f>IFERROR(J28/SUM(N28:O29),"-")</f>
        <v>3333.3333333333</v>
      </c>
      <c r="V28" s="82">
        <v>2</v>
      </c>
      <c r="W28" s="80">
        <f>IF(P28=0,"-",V28/P28)</f>
        <v>0.13333333333333</v>
      </c>
      <c r="X28" s="335">
        <v>31000</v>
      </c>
      <c r="Y28" s="336">
        <f>IFERROR(X28/P28,"-")</f>
        <v>2066.6666666667</v>
      </c>
      <c r="Z28" s="336">
        <f>IFERROR(X28/V28,"-")</f>
        <v>15500</v>
      </c>
      <c r="AA28" s="330">
        <f>SUM(X28:X29)-SUM(J28:J29)</f>
        <v>-31000</v>
      </c>
      <c r="AB28" s="83">
        <f>SUM(X28:X29)/SUM(J28:J29)</f>
        <v>0.65555555555556</v>
      </c>
      <c r="AC28" s="77"/>
      <c r="AD28" s="92">
        <v>1</v>
      </c>
      <c r="AE28" s="93">
        <f>IF(P28=0,"",IF(AD28=0,"",(AD28/P28)))</f>
        <v>0.066666666666667</v>
      </c>
      <c r="AF28" s="92"/>
      <c r="AG28" s="94">
        <f>IFERROR(AF28/AD28,"-")</f>
        <v>0</v>
      </c>
      <c r="AH28" s="95"/>
      <c r="AI28" s="96">
        <f>IFERROR(AH28/AD28,"-")</f>
        <v>0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3</v>
      </c>
      <c r="AW28" s="105">
        <f>IF(P28=0,"",IF(AV28=0,"",(AV28/P28)))</f>
        <v>0.2</v>
      </c>
      <c r="AX28" s="104">
        <v>2</v>
      </c>
      <c r="AY28" s="106">
        <f>IFERROR(AX28/AV28,"-")</f>
        <v>0.66666666666667</v>
      </c>
      <c r="AZ28" s="107">
        <v>31000</v>
      </c>
      <c r="BA28" s="108">
        <f>IFERROR(AZ28/AV28,"-")</f>
        <v>10333.333333333</v>
      </c>
      <c r="BB28" s="109">
        <v>1</v>
      </c>
      <c r="BC28" s="109"/>
      <c r="BD28" s="109">
        <v>1</v>
      </c>
      <c r="BE28" s="110">
        <v>4</v>
      </c>
      <c r="BF28" s="111">
        <f>IF(P28=0,"",IF(BE28=0,"",(BE28/P28)))</f>
        <v>0.26666666666667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6</v>
      </c>
      <c r="BO28" s="118">
        <f>IF(P28=0,"",IF(BN28=0,"",(BN28/P28)))</f>
        <v>0.4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0.066666666666667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2</v>
      </c>
      <c r="CP28" s="139">
        <v>31000</v>
      </c>
      <c r="CQ28" s="139">
        <v>30000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271</v>
      </c>
      <c r="C29" s="347"/>
      <c r="D29" s="347"/>
      <c r="E29" s="347"/>
      <c r="F29" s="347" t="s">
        <v>80</v>
      </c>
      <c r="G29" s="88"/>
      <c r="H29" s="88"/>
      <c r="I29" s="88"/>
      <c r="J29" s="330"/>
      <c r="K29" s="79">
        <v>0</v>
      </c>
      <c r="L29" s="79">
        <v>0</v>
      </c>
      <c r="M29" s="79">
        <v>32</v>
      </c>
      <c r="N29" s="89">
        <v>10</v>
      </c>
      <c r="O29" s="90">
        <v>2</v>
      </c>
      <c r="P29" s="91">
        <f>N29+O29</f>
        <v>12</v>
      </c>
      <c r="Q29" s="80">
        <f>IFERROR(P29/M29,"-")</f>
        <v>0.375</v>
      </c>
      <c r="R29" s="79">
        <v>1</v>
      </c>
      <c r="S29" s="79">
        <v>3</v>
      </c>
      <c r="T29" s="80">
        <f>IFERROR(R29/(P29),"-")</f>
        <v>0.083333333333333</v>
      </c>
      <c r="U29" s="336"/>
      <c r="V29" s="82">
        <v>4</v>
      </c>
      <c r="W29" s="80">
        <f>IF(P29=0,"-",V29/P29)</f>
        <v>0.33333333333333</v>
      </c>
      <c r="X29" s="335">
        <v>28000</v>
      </c>
      <c r="Y29" s="336">
        <f>IFERROR(X29/P29,"-")</f>
        <v>2333.3333333333</v>
      </c>
      <c r="Z29" s="336">
        <f>IFERROR(X29/V29,"-")</f>
        <v>7000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2</v>
      </c>
      <c r="AN29" s="99">
        <f>IF(P29=0,"",IF(AM29=0,"",(AM29/P29)))</f>
        <v>0.16666666666667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4</v>
      </c>
      <c r="BF29" s="111">
        <f>IF(P29=0,"",IF(BE29=0,"",(BE29/P29)))</f>
        <v>0.33333333333333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3</v>
      </c>
      <c r="BO29" s="118">
        <f>IF(P29=0,"",IF(BN29=0,"",(BN29/P29)))</f>
        <v>0.25</v>
      </c>
      <c r="BP29" s="119">
        <v>2</v>
      </c>
      <c r="BQ29" s="120">
        <f>IFERROR(BP29/BN29,"-")</f>
        <v>0.66666666666667</v>
      </c>
      <c r="BR29" s="121">
        <v>18000</v>
      </c>
      <c r="BS29" s="122">
        <f>IFERROR(BR29/BN29,"-")</f>
        <v>6000</v>
      </c>
      <c r="BT29" s="123">
        <v>1</v>
      </c>
      <c r="BU29" s="123"/>
      <c r="BV29" s="123">
        <v>1</v>
      </c>
      <c r="BW29" s="124">
        <v>3</v>
      </c>
      <c r="BX29" s="125">
        <f>IF(P29=0,"",IF(BW29=0,"",(BW29/P29)))</f>
        <v>0.25</v>
      </c>
      <c r="BY29" s="126">
        <v>2</v>
      </c>
      <c r="BZ29" s="127">
        <f>IFERROR(BY29/BW29,"-")</f>
        <v>0.66666666666667</v>
      </c>
      <c r="CA29" s="128">
        <v>10000</v>
      </c>
      <c r="CB29" s="129">
        <f>IFERROR(CA29/BW29,"-")</f>
        <v>3333.3333333333</v>
      </c>
      <c r="CC29" s="130">
        <v>2</v>
      </c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4</v>
      </c>
      <c r="CP29" s="139">
        <v>28000</v>
      </c>
      <c r="CQ29" s="139">
        <v>15000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</v>
      </c>
      <c r="B30" s="347" t="s">
        <v>272</v>
      </c>
      <c r="C30" s="347" t="s">
        <v>273</v>
      </c>
      <c r="D30" s="347" t="s">
        <v>255</v>
      </c>
      <c r="E30" s="347"/>
      <c r="F30" s="347" t="s">
        <v>84</v>
      </c>
      <c r="G30" s="88" t="s">
        <v>274</v>
      </c>
      <c r="H30" s="88" t="s">
        <v>257</v>
      </c>
      <c r="I30" s="88" t="s">
        <v>275</v>
      </c>
      <c r="J30" s="330">
        <v>84000</v>
      </c>
      <c r="K30" s="79">
        <v>0</v>
      </c>
      <c r="L30" s="79">
        <v>0</v>
      </c>
      <c r="M30" s="79">
        <v>34</v>
      </c>
      <c r="N30" s="89">
        <v>2</v>
      </c>
      <c r="O30" s="90">
        <v>0</v>
      </c>
      <c r="P30" s="91">
        <f>N30+O30</f>
        <v>2</v>
      </c>
      <c r="Q30" s="80">
        <f>IFERROR(P30/M30,"-")</f>
        <v>0.058823529411765</v>
      </c>
      <c r="R30" s="79">
        <v>0</v>
      </c>
      <c r="S30" s="79">
        <v>0</v>
      </c>
      <c r="T30" s="80">
        <f>IFERROR(R30/(P30),"-")</f>
        <v>0</v>
      </c>
      <c r="U30" s="336">
        <f>IFERROR(J30/SUM(N30:O31),"-")</f>
        <v>28000</v>
      </c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>
        <f>SUM(X30:X31)-SUM(J30:J31)</f>
        <v>-84000</v>
      </c>
      <c r="AB30" s="83">
        <f>SUM(X30:X31)/SUM(J30:J31)</f>
        <v>0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276</v>
      </c>
      <c r="C31" s="347"/>
      <c r="D31" s="347"/>
      <c r="E31" s="347"/>
      <c r="F31" s="347" t="s">
        <v>80</v>
      </c>
      <c r="G31" s="88"/>
      <c r="H31" s="88"/>
      <c r="I31" s="88"/>
      <c r="J31" s="330"/>
      <c r="K31" s="79">
        <v>0</v>
      </c>
      <c r="L31" s="79">
        <v>0</v>
      </c>
      <c r="M31" s="79">
        <v>5</v>
      </c>
      <c r="N31" s="89">
        <v>1</v>
      </c>
      <c r="O31" s="90">
        <v>0</v>
      </c>
      <c r="P31" s="91">
        <f>N31+O31</f>
        <v>1</v>
      </c>
      <c r="Q31" s="80">
        <f>IFERROR(P31/M31,"-")</f>
        <v>0.2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1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0.053333333333333</v>
      </c>
      <c r="B32" s="347" t="s">
        <v>277</v>
      </c>
      <c r="C32" s="347" t="s">
        <v>219</v>
      </c>
      <c r="D32" s="347" t="s">
        <v>255</v>
      </c>
      <c r="E32" s="347"/>
      <c r="F32" s="347" t="s">
        <v>84</v>
      </c>
      <c r="G32" s="88" t="s">
        <v>278</v>
      </c>
      <c r="H32" s="88" t="s">
        <v>257</v>
      </c>
      <c r="I32" s="88" t="s">
        <v>279</v>
      </c>
      <c r="J32" s="330">
        <v>150000</v>
      </c>
      <c r="K32" s="79">
        <v>0</v>
      </c>
      <c r="L32" s="79">
        <v>0</v>
      </c>
      <c r="M32" s="79">
        <v>25</v>
      </c>
      <c r="N32" s="89">
        <v>6</v>
      </c>
      <c r="O32" s="90">
        <v>0</v>
      </c>
      <c r="P32" s="91">
        <f>N32+O32</f>
        <v>6</v>
      </c>
      <c r="Q32" s="80">
        <f>IFERROR(P32/M32,"-")</f>
        <v>0.24</v>
      </c>
      <c r="R32" s="79">
        <v>0</v>
      </c>
      <c r="S32" s="79">
        <v>4</v>
      </c>
      <c r="T32" s="80">
        <f>IFERROR(R32/(P32),"-")</f>
        <v>0</v>
      </c>
      <c r="U32" s="336">
        <f>IFERROR(J32/SUM(N32:O33),"-")</f>
        <v>10000</v>
      </c>
      <c r="V32" s="82">
        <v>2</v>
      </c>
      <c r="W32" s="80">
        <f>IF(P32=0,"-",V32/P32)</f>
        <v>0.33333333333333</v>
      </c>
      <c r="X32" s="335">
        <v>8000</v>
      </c>
      <c r="Y32" s="336">
        <f>IFERROR(X32/P32,"-")</f>
        <v>1333.3333333333</v>
      </c>
      <c r="Z32" s="336">
        <f>IFERROR(X32/V32,"-")</f>
        <v>4000</v>
      </c>
      <c r="AA32" s="330">
        <f>SUM(X32:X33)-SUM(J32:J33)</f>
        <v>-142000</v>
      </c>
      <c r="AB32" s="83">
        <f>SUM(X32:X33)/SUM(J32:J33)</f>
        <v>0.053333333333333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0.16666666666667</v>
      </c>
      <c r="AO32" s="98">
        <v>1</v>
      </c>
      <c r="AP32" s="100">
        <f>IFERROR(AO32/AM32,"-")</f>
        <v>1</v>
      </c>
      <c r="AQ32" s="101">
        <v>5000</v>
      </c>
      <c r="AR32" s="102">
        <f>IFERROR(AQ32/AM32,"-")</f>
        <v>5000</v>
      </c>
      <c r="AS32" s="103">
        <v>1</v>
      </c>
      <c r="AT32" s="103"/>
      <c r="AU32" s="103"/>
      <c r="AV32" s="104">
        <v>1</v>
      </c>
      <c r="AW32" s="105">
        <f>IF(P32=0,"",IF(AV32=0,"",(AV32/P32)))</f>
        <v>0.16666666666667</v>
      </c>
      <c r="AX32" s="104">
        <v>1</v>
      </c>
      <c r="AY32" s="106">
        <f>IFERROR(AX32/AV32,"-")</f>
        <v>1</v>
      </c>
      <c r="AZ32" s="107">
        <v>3000</v>
      </c>
      <c r="BA32" s="108">
        <f>IFERROR(AZ32/AV32,"-")</f>
        <v>3000</v>
      </c>
      <c r="BB32" s="109">
        <v>1</v>
      </c>
      <c r="BC32" s="109"/>
      <c r="BD32" s="109"/>
      <c r="BE32" s="110">
        <v>3</v>
      </c>
      <c r="BF32" s="111">
        <f>IF(P32=0,"",IF(BE32=0,"",(BE32/P32)))</f>
        <v>0.5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0.16666666666667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8000</v>
      </c>
      <c r="CQ32" s="139">
        <v>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280</v>
      </c>
      <c r="C33" s="347"/>
      <c r="D33" s="347"/>
      <c r="E33" s="347"/>
      <c r="F33" s="347" t="s">
        <v>80</v>
      </c>
      <c r="G33" s="88"/>
      <c r="H33" s="88"/>
      <c r="I33" s="88"/>
      <c r="J33" s="330"/>
      <c r="K33" s="79">
        <v>0</v>
      </c>
      <c r="L33" s="79">
        <v>0</v>
      </c>
      <c r="M33" s="79">
        <v>20</v>
      </c>
      <c r="N33" s="89">
        <v>8</v>
      </c>
      <c r="O33" s="90">
        <v>1</v>
      </c>
      <c r="P33" s="91">
        <f>N33+O33</f>
        <v>9</v>
      </c>
      <c r="Q33" s="80">
        <f>IFERROR(P33/M33,"-")</f>
        <v>0.45</v>
      </c>
      <c r="R33" s="79">
        <v>0</v>
      </c>
      <c r="S33" s="79">
        <v>0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2</v>
      </c>
      <c r="AW33" s="105">
        <f>IF(P33=0,"",IF(AV33=0,"",(AV33/P33)))</f>
        <v>0.22222222222222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3</v>
      </c>
      <c r="BF33" s="111">
        <f>IF(P33=0,"",IF(BE33=0,"",(BE33/P33)))</f>
        <v>0.33333333333333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0.22222222222222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2</v>
      </c>
      <c r="BX33" s="125">
        <f>IF(P33=0,"",IF(BW33=0,"",(BW33/P33)))</f>
        <v>0.22222222222222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</v>
      </c>
      <c r="B34" s="347" t="s">
        <v>281</v>
      </c>
      <c r="C34" s="347" t="s">
        <v>282</v>
      </c>
      <c r="D34" s="347" t="s">
        <v>283</v>
      </c>
      <c r="E34" s="347"/>
      <c r="F34" s="347" t="s">
        <v>84</v>
      </c>
      <c r="G34" s="88" t="s">
        <v>284</v>
      </c>
      <c r="H34" s="88" t="s">
        <v>285</v>
      </c>
      <c r="I34" s="88" t="s">
        <v>279</v>
      </c>
      <c r="J34" s="330">
        <v>78000</v>
      </c>
      <c r="K34" s="79">
        <v>0</v>
      </c>
      <c r="L34" s="79">
        <v>0</v>
      </c>
      <c r="M34" s="79">
        <v>14</v>
      </c>
      <c r="N34" s="89">
        <v>3</v>
      </c>
      <c r="O34" s="90">
        <v>0</v>
      </c>
      <c r="P34" s="91">
        <f>N34+O34</f>
        <v>3</v>
      </c>
      <c r="Q34" s="80">
        <f>IFERROR(P34/M34,"-")</f>
        <v>0.21428571428571</v>
      </c>
      <c r="R34" s="79">
        <v>0</v>
      </c>
      <c r="S34" s="79">
        <v>2</v>
      </c>
      <c r="T34" s="80">
        <f>IFERROR(R34/(P34),"-")</f>
        <v>0</v>
      </c>
      <c r="U34" s="336">
        <f>IFERROR(J34/SUM(N34:O35),"-")</f>
        <v>11142.857142857</v>
      </c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>
        <f>SUM(X34:X35)-SUM(J34:J35)</f>
        <v>-78000</v>
      </c>
      <c r="AB34" s="83">
        <f>SUM(X34:X35)/SUM(J34:J35)</f>
        <v>0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2</v>
      </c>
      <c r="AN34" s="99">
        <f>IF(P34=0,"",IF(AM34=0,"",(AM34/P34)))</f>
        <v>0.66666666666667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1</v>
      </c>
      <c r="AW34" s="105">
        <f>IF(P34=0,"",IF(AV34=0,"",(AV34/P34)))</f>
        <v>0.33333333333333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286</v>
      </c>
      <c r="C35" s="347"/>
      <c r="D35" s="347"/>
      <c r="E35" s="347"/>
      <c r="F35" s="347" t="s">
        <v>80</v>
      </c>
      <c r="G35" s="88"/>
      <c r="H35" s="88"/>
      <c r="I35" s="88"/>
      <c r="J35" s="330"/>
      <c r="K35" s="79">
        <v>0</v>
      </c>
      <c r="L35" s="79">
        <v>0</v>
      </c>
      <c r="M35" s="79">
        <v>11</v>
      </c>
      <c r="N35" s="89">
        <v>4</v>
      </c>
      <c r="O35" s="90">
        <v>0</v>
      </c>
      <c r="P35" s="91">
        <f>N35+O35</f>
        <v>4</v>
      </c>
      <c r="Q35" s="80">
        <f>IFERROR(P35/M35,"-")</f>
        <v>0.36363636363636</v>
      </c>
      <c r="R35" s="79">
        <v>0</v>
      </c>
      <c r="S35" s="79">
        <v>2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>
        <v>1</v>
      </c>
      <c r="AE35" s="93">
        <f>IF(P35=0,"",IF(AD35=0,"",(AD35/P35)))</f>
        <v>0.25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0.25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1</v>
      </c>
      <c r="BF35" s="111">
        <f>IF(P35=0,"",IF(BE35=0,"",(BE35/P35)))</f>
        <v>0.25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0.25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</v>
      </c>
      <c r="B36" s="347" t="s">
        <v>287</v>
      </c>
      <c r="C36" s="347" t="s">
        <v>250</v>
      </c>
      <c r="D36" s="347" t="s">
        <v>255</v>
      </c>
      <c r="E36" s="347"/>
      <c r="F36" s="347" t="s">
        <v>84</v>
      </c>
      <c r="G36" s="88" t="s">
        <v>288</v>
      </c>
      <c r="H36" s="88" t="s">
        <v>257</v>
      </c>
      <c r="I36" s="88" t="s">
        <v>289</v>
      </c>
      <c r="J36" s="330">
        <v>102000</v>
      </c>
      <c r="K36" s="79">
        <v>0</v>
      </c>
      <c r="L36" s="79">
        <v>0</v>
      </c>
      <c r="M36" s="79">
        <v>19</v>
      </c>
      <c r="N36" s="89">
        <v>3</v>
      </c>
      <c r="O36" s="90">
        <v>0</v>
      </c>
      <c r="P36" s="91">
        <f>N36+O36</f>
        <v>3</v>
      </c>
      <c r="Q36" s="80">
        <f>IFERROR(P36/M36,"-")</f>
        <v>0.15789473684211</v>
      </c>
      <c r="R36" s="79">
        <v>0</v>
      </c>
      <c r="S36" s="79">
        <v>1</v>
      </c>
      <c r="T36" s="80">
        <f>IFERROR(R36/(P36),"-")</f>
        <v>0</v>
      </c>
      <c r="U36" s="336">
        <f>IFERROR(J36/SUM(N36:O37),"-")</f>
        <v>14571.428571429</v>
      </c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>
        <f>SUM(X36:X37)-SUM(J36:J37)</f>
        <v>-102000</v>
      </c>
      <c r="AB36" s="83">
        <f>SUM(X36:X37)/SUM(J36:J37)</f>
        <v>0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0.33333333333333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1</v>
      </c>
      <c r="CG36" s="132">
        <f>IF(P36=0,"",IF(CF36=0,"",(CF36/P36)))</f>
        <v>0.33333333333333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290</v>
      </c>
      <c r="C37" s="347"/>
      <c r="D37" s="347"/>
      <c r="E37" s="347"/>
      <c r="F37" s="347" t="s">
        <v>80</v>
      </c>
      <c r="G37" s="88"/>
      <c r="H37" s="88"/>
      <c r="I37" s="88"/>
      <c r="J37" s="330"/>
      <c r="K37" s="79">
        <v>0</v>
      </c>
      <c r="L37" s="79">
        <v>0</v>
      </c>
      <c r="M37" s="79">
        <v>11</v>
      </c>
      <c r="N37" s="89">
        <v>4</v>
      </c>
      <c r="O37" s="90">
        <v>0</v>
      </c>
      <c r="P37" s="91">
        <f>N37+O37</f>
        <v>4</v>
      </c>
      <c r="Q37" s="80">
        <f>IFERROR(P37/M37,"-")</f>
        <v>0.36363636363636</v>
      </c>
      <c r="R37" s="79">
        <v>0</v>
      </c>
      <c r="S37" s="79">
        <v>0</v>
      </c>
      <c r="T37" s="80">
        <f>IFERROR(R37/(P37),"-")</f>
        <v>0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0.25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2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>
        <v>1</v>
      </c>
      <c r="CG37" s="132">
        <f>IF(P37=0,"",IF(CF37=0,"",(CF37/P37)))</f>
        <v>0.25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1.5666666666667</v>
      </c>
      <c r="B38" s="347" t="s">
        <v>291</v>
      </c>
      <c r="C38" s="347" t="s">
        <v>292</v>
      </c>
      <c r="D38" s="347" t="s">
        <v>293</v>
      </c>
      <c r="E38" s="347"/>
      <c r="F38" s="347" t="s">
        <v>84</v>
      </c>
      <c r="G38" s="88" t="s">
        <v>294</v>
      </c>
      <c r="H38" s="88" t="s">
        <v>247</v>
      </c>
      <c r="I38" s="349" t="s">
        <v>137</v>
      </c>
      <c r="J38" s="330">
        <v>60000</v>
      </c>
      <c r="K38" s="79">
        <v>0</v>
      </c>
      <c r="L38" s="79">
        <v>0</v>
      </c>
      <c r="M38" s="79">
        <v>19</v>
      </c>
      <c r="N38" s="89">
        <v>4</v>
      </c>
      <c r="O38" s="90">
        <v>0</v>
      </c>
      <c r="P38" s="91">
        <f>N38+O38</f>
        <v>4</v>
      </c>
      <c r="Q38" s="80">
        <f>IFERROR(P38/M38,"-")</f>
        <v>0.21052631578947</v>
      </c>
      <c r="R38" s="79">
        <v>0</v>
      </c>
      <c r="S38" s="79">
        <v>2</v>
      </c>
      <c r="T38" s="80">
        <f>IFERROR(R38/(P38),"-")</f>
        <v>0</v>
      </c>
      <c r="U38" s="336">
        <f>IFERROR(J38/SUM(N38:O39),"-")</f>
        <v>12000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SUM(X38:X39)-SUM(J38:J39)</f>
        <v>34000</v>
      </c>
      <c r="AB38" s="83">
        <f>SUM(X38:X39)/SUM(J38:J39)</f>
        <v>1.5666666666667</v>
      </c>
      <c r="AC38" s="77"/>
      <c r="AD38" s="92">
        <v>1</v>
      </c>
      <c r="AE38" s="93">
        <f>IF(P38=0,"",IF(AD38=0,"",(AD38/P38)))</f>
        <v>0.25</v>
      </c>
      <c r="AF38" s="92"/>
      <c r="AG38" s="94">
        <f>IFERROR(AF38/AD38,"-")</f>
        <v>0</v>
      </c>
      <c r="AH38" s="95"/>
      <c r="AI38" s="96">
        <f>IFERROR(AH38/AD38,"-")</f>
        <v>0</v>
      </c>
      <c r="AJ38" s="97"/>
      <c r="AK38" s="97"/>
      <c r="AL38" s="97"/>
      <c r="AM38" s="98">
        <v>1</v>
      </c>
      <c r="AN38" s="99">
        <f>IF(P38=0,"",IF(AM38=0,"",(AM38/P38)))</f>
        <v>0.25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>
        <v>1</v>
      </c>
      <c r="AW38" s="105">
        <f>IF(P38=0,"",IF(AV38=0,"",(AV38/P38)))</f>
        <v>0.25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295</v>
      </c>
      <c r="C39" s="347"/>
      <c r="D39" s="347"/>
      <c r="E39" s="347"/>
      <c r="F39" s="347" t="s">
        <v>80</v>
      </c>
      <c r="G39" s="88"/>
      <c r="H39" s="88"/>
      <c r="I39" s="88"/>
      <c r="J39" s="330"/>
      <c r="K39" s="79">
        <v>0</v>
      </c>
      <c r="L39" s="79">
        <v>0</v>
      </c>
      <c r="M39" s="79">
        <v>71</v>
      </c>
      <c r="N39" s="89">
        <v>1</v>
      </c>
      <c r="O39" s="90">
        <v>0</v>
      </c>
      <c r="P39" s="91">
        <f>N39+O39</f>
        <v>1</v>
      </c>
      <c r="Q39" s="80">
        <f>IFERROR(P39/M39,"-")</f>
        <v>0.014084507042254</v>
      </c>
      <c r="R39" s="79">
        <v>1</v>
      </c>
      <c r="S39" s="79">
        <v>0</v>
      </c>
      <c r="T39" s="80">
        <f>IFERROR(R39/(P39),"-")</f>
        <v>1</v>
      </c>
      <c r="U39" s="336"/>
      <c r="V39" s="82">
        <v>1</v>
      </c>
      <c r="W39" s="80">
        <f>IF(P39=0,"-",V39/P39)</f>
        <v>1</v>
      </c>
      <c r="X39" s="335">
        <v>94000</v>
      </c>
      <c r="Y39" s="336">
        <f>IFERROR(X39/P39,"-")</f>
        <v>94000</v>
      </c>
      <c r="Z39" s="336">
        <f>IFERROR(X39/V39,"-")</f>
        <v>94000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1</v>
      </c>
      <c r="BP39" s="119">
        <v>1</v>
      </c>
      <c r="BQ39" s="120">
        <f>IFERROR(BP39/BN39,"-")</f>
        <v>1</v>
      </c>
      <c r="BR39" s="121">
        <v>84000</v>
      </c>
      <c r="BS39" s="122">
        <f>IFERROR(BR39/BN39,"-")</f>
        <v>84000</v>
      </c>
      <c r="BT39" s="123"/>
      <c r="BU39" s="123"/>
      <c r="BV39" s="123">
        <v>1</v>
      </c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94000</v>
      </c>
      <c r="CQ39" s="139">
        <v>84000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30"/>
      <c r="B40" s="85"/>
      <c r="C40" s="86"/>
      <c r="D40" s="86"/>
      <c r="E40" s="86"/>
      <c r="F40" s="87"/>
      <c r="G40" s="88"/>
      <c r="H40" s="88"/>
      <c r="I40" s="88"/>
      <c r="J40" s="331"/>
      <c r="K40" s="34"/>
      <c r="L40" s="34"/>
      <c r="M40" s="31"/>
      <c r="N40" s="23"/>
      <c r="O40" s="23"/>
      <c r="P40" s="23"/>
      <c r="Q40" s="32"/>
      <c r="R40" s="32"/>
      <c r="S40" s="23"/>
      <c r="T40" s="32"/>
      <c r="U40" s="337"/>
      <c r="V40" s="25"/>
      <c r="W40" s="25"/>
      <c r="X40" s="337"/>
      <c r="Y40" s="337"/>
      <c r="Z40" s="337"/>
      <c r="AA40" s="337"/>
      <c r="AB40" s="33"/>
      <c r="AC40" s="57"/>
      <c r="AD40" s="61"/>
      <c r="AE40" s="62"/>
      <c r="AF40" s="61"/>
      <c r="AG40" s="65"/>
      <c r="AH40" s="66"/>
      <c r="AI40" s="67"/>
      <c r="AJ40" s="68"/>
      <c r="AK40" s="68"/>
      <c r="AL40" s="68"/>
      <c r="AM40" s="61"/>
      <c r="AN40" s="62"/>
      <c r="AO40" s="61"/>
      <c r="AP40" s="65"/>
      <c r="AQ40" s="66"/>
      <c r="AR40" s="67"/>
      <c r="AS40" s="68"/>
      <c r="AT40" s="68"/>
      <c r="AU40" s="68"/>
      <c r="AV40" s="61"/>
      <c r="AW40" s="62"/>
      <c r="AX40" s="61"/>
      <c r="AY40" s="65"/>
      <c r="AZ40" s="66"/>
      <c r="BA40" s="67"/>
      <c r="BB40" s="68"/>
      <c r="BC40" s="68"/>
      <c r="BD40" s="68"/>
      <c r="BE40" s="61"/>
      <c r="BF40" s="62"/>
      <c r="BG40" s="61"/>
      <c r="BH40" s="65"/>
      <c r="BI40" s="66"/>
      <c r="BJ40" s="67"/>
      <c r="BK40" s="68"/>
      <c r="BL40" s="68"/>
      <c r="BM40" s="68"/>
      <c r="BN40" s="63"/>
      <c r="BO40" s="64"/>
      <c r="BP40" s="61"/>
      <c r="BQ40" s="65"/>
      <c r="BR40" s="66"/>
      <c r="BS40" s="67"/>
      <c r="BT40" s="68"/>
      <c r="BU40" s="68"/>
      <c r="BV40" s="68"/>
      <c r="BW40" s="63"/>
      <c r="BX40" s="64"/>
      <c r="BY40" s="61"/>
      <c r="BZ40" s="65"/>
      <c r="CA40" s="66"/>
      <c r="CB40" s="67"/>
      <c r="CC40" s="68"/>
      <c r="CD40" s="68"/>
      <c r="CE40" s="68"/>
      <c r="CF40" s="63"/>
      <c r="CG40" s="64"/>
      <c r="CH40" s="61"/>
      <c r="CI40" s="65"/>
      <c r="CJ40" s="66"/>
      <c r="CK40" s="67"/>
      <c r="CL40" s="68"/>
      <c r="CM40" s="68"/>
      <c r="CN40" s="68"/>
      <c r="CO40" s="69"/>
      <c r="CP40" s="66"/>
      <c r="CQ40" s="66"/>
      <c r="CR40" s="66"/>
      <c r="CS40" s="70"/>
    </row>
    <row r="41" spans="1:98">
      <c r="A41" s="30"/>
      <c r="B41" s="37"/>
      <c r="C41" s="21"/>
      <c r="D41" s="21"/>
      <c r="E41" s="21"/>
      <c r="F41" s="22"/>
      <c r="G41" s="36"/>
      <c r="H41" s="36"/>
      <c r="I41" s="73"/>
      <c r="J41" s="332"/>
      <c r="K41" s="34"/>
      <c r="L41" s="34"/>
      <c r="M41" s="31"/>
      <c r="N41" s="23"/>
      <c r="O41" s="23"/>
      <c r="P41" s="23"/>
      <c r="Q41" s="32"/>
      <c r="R41" s="32"/>
      <c r="S41" s="23"/>
      <c r="T41" s="32"/>
      <c r="U41" s="337"/>
      <c r="V41" s="25"/>
      <c r="W41" s="25"/>
      <c r="X41" s="337"/>
      <c r="Y41" s="337"/>
      <c r="Z41" s="337"/>
      <c r="AA41" s="337"/>
      <c r="AB41" s="33"/>
      <c r="AC41" s="59"/>
      <c r="AD41" s="61"/>
      <c r="AE41" s="62"/>
      <c r="AF41" s="61"/>
      <c r="AG41" s="65"/>
      <c r="AH41" s="66"/>
      <c r="AI41" s="67"/>
      <c r="AJ41" s="68"/>
      <c r="AK41" s="68"/>
      <c r="AL41" s="68"/>
      <c r="AM41" s="61"/>
      <c r="AN41" s="62"/>
      <c r="AO41" s="61"/>
      <c r="AP41" s="65"/>
      <c r="AQ41" s="66"/>
      <c r="AR41" s="67"/>
      <c r="AS41" s="68"/>
      <c r="AT41" s="68"/>
      <c r="AU41" s="68"/>
      <c r="AV41" s="61"/>
      <c r="AW41" s="62"/>
      <c r="AX41" s="61"/>
      <c r="AY41" s="65"/>
      <c r="AZ41" s="66"/>
      <c r="BA41" s="67"/>
      <c r="BB41" s="68"/>
      <c r="BC41" s="68"/>
      <c r="BD41" s="68"/>
      <c r="BE41" s="61"/>
      <c r="BF41" s="62"/>
      <c r="BG41" s="61"/>
      <c r="BH41" s="65"/>
      <c r="BI41" s="66"/>
      <c r="BJ41" s="67"/>
      <c r="BK41" s="68"/>
      <c r="BL41" s="68"/>
      <c r="BM41" s="68"/>
      <c r="BN41" s="63"/>
      <c r="BO41" s="64"/>
      <c r="BP41" s="61"/>
      <c r="BQ41" s="65"/>
      <c r="BR41" s="66"/>
      <c r="BS41" s="67"/>
      <c r="BT41" s="68"/>
      <c r="BU41" s="68"/>
      <c r="BV41" s="68"/>
      <c r="BW41" s="63"/>
      <c r="BX41" s="64"/>
      <c r="BY41" s="61"/>
      <c r="BZ41" s="65"/>
      <c r="CA41" s="66"/>
      <c r="CB41" s="67"/>
      <c r="CC41" s="68"/>
      <c r="CD41" s="68"/>
      <c r="CE41" s="68"/>
      <c r="CF41" s="63"/>
      <c r="CG41" s="64"/>
      <c r="CH41" s="61"/>
      <c r="CI41" s="65"/>
      <c r="CJ41" s="66"/>
      <c r="CK41" s="67"/>
      <c r="CL41" s="68"/>
      <c r="CM41" s="68"/>
      <c r="CN41" s="68"/>
      <c r="CO41" s="69"/>
      <c r="CP41" s="66"/>
      <c r="CQ41" s="66"/>
      <c r="CR41" s="66"/>
      <c r="CS41" s="70"/>
    </row>
    <row r="42" spans="1:98">
      <c r="A42" s="19">
        <f>AB42</f>
        <v>1.6017831920904</v>
      </c>
      <c r="B42" s="39"/>
      <c r="C42" s="39"/>
      <c r="D42" s="39"/>
      <c r="E42" s="39"/>
      <c r="F42" s="39"/>
      <c r="G42" s="40" t="s">
        <v>296</v>
      </c>
      <c r="H42" s="40"/>
      <c r="I42" s="40"/>
      <c r="J42" s="333">
        <f>SUM(J6:J41)</f>
        <v>2265600</v>
      </c>
      <c r="K42" s="41">
        <f>SUM(K6:K41)</f>
        <v>0</v>
      </c>
      <c r="L42" s="41">
        <f>SUM(L6:L41)</f>
        <v>0</v>
      </c>
      <c r="M42" s="41">
        <f>SUM(M6:M41)</f>
        <v>1344</v>
      </c>
      <c r="N42" s="41">
        <f>SUM(N6:N41)</f>
        <v>271</v>
      </c>
      <c r="O42" s="41">
        <f>SUM(O6:O41)</f>
        <v>5</v>
      </c>
      <c r="P42" s="41">
        <f>SUM(P6:P41)</f>
        <v>276</v>
      </c>
      <c r="Q42" s="42">
        <f>IFERROR(P42/M42,"-")</f>
        <v>0.20535714285714</v>
      </c>
      <c r="R42" s="76">
        <f>SUM(R6:R41)</f>
        <v>24</v>
      </c>
      <c r="S42" s="76">
        <f>SUM(S6:S41)</f>
        <v>53</v>
      </c>
      <c r="T42" s="42">
        <f>IFERROR(R42/P42,"-")</f>
        <v>0.08695652173913</v>
      </c>
      <c r="U42" s="338">
        <f>IFERROR(J42/P42,"-")</f>
        <v>8208.6956521739</v>
      </c>
      <c r="V42" s="44">
        <f>SUM(V6:V41)</f>
        <v>53</v>
      </c>
      <c r="W42" s="42">
        <f>IFERROR(V42/P42,"-")</f>
        <v>0.19202898550725</v>
      </c>
      <c r="X42" s="333">
        <f>SUM(X6:X41)</f>
        <v>3629000</v>
      </c>
      <c r="Y42" s="333">
        <f>IFERROR(X42/P42,"-")</f>
        <v>13148.550724638</v>
      </c>
      <c r="Z42" s="333">
        <f>IFERROR(X42/V42,"-")</f>
        <v>68471.698113208</v>
      </c>
      <c r="AA42" s="333">
        <f>X42-J42</f>
        <v>1363400</v>
      </c>
      <c r="AB42" s="45">
        <f>X42/J42</f>
        <v>1.6017831920904</v>
      </c>
      <c r="AC42" s="58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5"/>
    <mergeCell ref="J12:J15"/>
    <mergeCell ref="U12:U15"/>
    <mergeCell ref="AA12:AA15"/>
    <mergeCell ref="AB12:AB15"/>
    <mergeCell ref="A16:A16"/>
    <mergeCell ref="J16:J16"/>
    <mergeCell ref="U16:U16"/>
    <mergeCell ref="AA16:AA16"/>
    <mergeCell ref="AB16:AB16"/>
    <mergeCell ref="A17:A17"/>
    <mergeCell ref="J17:J17"/>
    <mergeCell ref="U17:U17"/>
    <mergeCell ref="AA17:AA17"/>
    <mergeCell ref="AB17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297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298</v>
      </c>
      <c r="C6" s="347" t="s">
        <v>299</v>
      </c>
      <c r="D6" s="347" t="s">
        <v>300</v>
      </c>
      <c r="E6" s="347"/>
      <c r="F6" s="347" t="s">
        <v>301</v>
      </c>
      <c r="G6" s="88" t="s">
        <v>302</v>
      </c>
      <c r="H6" s="88" t="s">
        <v>303</v>
      </c>
      <c r="I6" s="88" t="s">
        <v>141</v>
      </c>
      <c r="J6" s="330">
        <v>90000</v>
      </c>
      <c r="K6" s="79">
        <v>0</v>
      </c>
      <c r="L6" s="79">
        <v>0</v>
      </c>
      <c r="M6" s="79">
        <v>27</v>
      </c>
      <c r="N6" s="89">
        <v>2</v>
      </c>
      <c r="O6" s="90">
        <v>0</v>
      </c>
      <c r="P6" s="91">
        <f>N6+O6</f>
        <v>2</v>
      </c>
      <c r="Q6" s="80">
        <f>IFERROR(P6/M6,"-")</f>
        <v>0.074074074074074</v>
      </c>
      <c r="R6" s="79">
        <v>0</v>
      </c>
      <c r="S6" s="79">
        <v>0</v>
      </c>
      <c r="T6" s="80">
        <f>IFERROR(R6/(P6),"-")</f>
        <v>0</v>
      </c>
      <c r="U6" s="336">
        <f>IFERROR(J6/SUM(N6:O7),"-")</f>
        <v>3750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-90000</v>
      </c>
      <c r="AB6" s="83">
        <f>SUM(X6:X7)/SUM(J6:J7)</f>
        <v>0</v>
      </c>
      <c r="AC6" s="77"/>
      <c r="AD6" s="92">
        <v>1</v>
      </c>
      <c r="AE6" s="93">
        <f>IF(P6=0,"",IF(AD6=0,"",(AD6/P6)))</f>
        <v>0.5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304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73</v>
      </c>
      <c r="N7" s="89">
        <v>22</v>
      </c>
      <c r="O7" s="90">
        <v>0</v>
      </c>
      <c r="P7" s="91">
        <f>N7+O7</f>
        <v>22</v>
      </c>
      <c r="Q7" s="80">
        <f>IFERROR(P7/M7,"-")</f>
        <v>0.3013698630137</v>
      </c>
      <c r="R7" s="79">
        <v>0</v>
      </c>
      <c r="S7" s="79">
        <v>2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>
        <v>1</v>
      </c>
      <c r="AE7" s="93">
        <f>IF(P7=0,"",IF(AD7=0,"",(AD7/P7)))</f>
        <v>0.045454545454545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</v>
      </c>
      <c r="AN7" s="99">
        <f>IF(P7=0,"",IF(AM7=0,"",(AM7/P7)))</f>
        <v>0.090909090909091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0.045454545454545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0.13636363636364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11</v>
      </c>
      <c r="BO7" s="118">
        <f>IF(P7=0,"",IF(BN7=0,"",(BN7/P7)))</f>
        <v>0.5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0.13636363636364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0.045454545454545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2.4479166666667</v>
      </c>
      <c r="B8" s="347" t="s">
        <v>305</v>
      </c>
      <c r="C8" s="347" t="s">
        <v>282</v>
      </c>
      <c r="D8" s="347" t="s">
        <v>306</v>
      </c>
      <c r="E8" s="347"/>
      <c r="F8" s="347" t="s">
        <v>301</v>
      </c>
      <c r="G8" s="88" t="s">
        <v>307</v>
      </c>
      <c r="H8" s="88" t="s">
        <v>308</v>
      </c>
      <c r="I8" s="348" t="s">
        <v>86</v>
      </c>
      <c r="J8" s="330">
        <v>96000</v>
      </c>
      <c r="K8" s="79">
        <v>0</v>
      </c>
      <c r="L8" s="79">
        <v>0</v>
      </c>
      <c r="M8" s="79">
        <v>128</v>
      </c>
      <c r="N8" s="89">
        <v>15</v>
      </c>
      <c r="O8" s="90">
        <v>0</v>
      </c>
      <c r="P8" s="91">
        <f>N8+O8</f>
        <v>15</v>
      </c>
      <c r="Q8" s="80">
        <f>IFERROR(P8/M8,"-")</f>
        <v>0.1171875</v>
      </c>
      <c r="R8" s="79">
        <v>1</v>
      </c>
      <c r="S8" s="79">
        <v>7</v>
      </c>
      <c r="T8" s="80">
        <f>IFERROR(R8/(P8),"-")</f>
        <v>0.066666666666667</v>
      </c>
      <c r="U8" s="336">
        <f>IFERROR(J8/SUM(N8:O9),"-")</f>
        <v>1627.1186440678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139000</v>
      </c>
      <c r="AB8" s="83">
        <f>SUM(X8:X9)/SUM(J8:J9)</f>
        <v>2.4479166666667</v>
      </c>
      <c r="AC8" s="77"/>
      <c r="AD8" s="92">
        <v>3</v>
      </c>
      <c r="AE8" s="93">
        <f>IF(P8=0,"",IF(AD8=0,"",(AD8/P8)))</f>
        <v>0.2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6</v>
      </c>
      <c r="AN8" s="99">
        <f>IF(P8=0,"",IF(AM8=0,"",(AM8/P8)))</f>
        <v>0.4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4</v>
      </c>
      <c r="AW8" s="105">
        <f>IF(P8=0,"",IF(AV8=0,"",(AV8/P8)))</f>
        <v>0.26666666666667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0.13333333333333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309</v>
      </c>
      <c r="C9" s="347"/>
      <c r="D9" s="347"/>
      <c r="E9" s="347"/>
      <c r="F9" s="347" t="s">
        <v>80</v>
      </c>
      <c r="G9" s="88"/>
      <c r="H9" s="88"/>
      <c r="I9" s="88"/>
      <c r="J9" s="330"/>
      <c r="K9" s="79">
        <v>0</v>
      </c>
      <c r="L9" s="79">
        <v>0</v>
      </c>
      <c r="M9" s="79">
        <v>88</v>
      </c>
      <c r="N9" s="89">
        <v>43</v>
      </c>
      <c r="O9" s="90">
        <v>1</v>
      </c>
      <c r="P9" s="91">
        <f>N9+O9</f>
        <v>44</v>
      </c>
      <c r="Q9" s="80">
        <f>IFERROR(P9/M9,"-")</f>
        <v>0.5</v>
      </c>
      <c r="R9" s="79">
        <v>1</v>
      </c>
      <c r="S9" s="79">
        <v>10</v>
      </c>
      <c r="T9" s="80">
        <f>IFERROR(R9/(P9),"-")</f>
        <v>0.022727272727273</v>
      </c>
      <c r="U9" s="336"/>
      <c r="V9" s="82">
        <v>2</v>
      </c>
      <c r="W9" s="80">
        <f>IF(P9=0,"-",V9/P9)</f>
        <v>0.045454545454545</v>
      </c>
      <c r="X9" s="335">
        <v>235000</v>
      </c>
      <c r="Y9" s="336">
        <f>IFERROR(X9/P9,"-")</f>
        <v>5340.9090909091</v>
      </c>
      <c r="Z9" s="336">
        <f>IFERROR(X9/V9,"-")</f>
        <v>117500</v>
      </c>
      <c r="AA9" s="330"/>
      <c r="AB9" s="83"/>
      <c r="AC9" s="77"/>
      <c r="AD9" s="92">
        <v>1</v>
      </c>
      <c r="AE9" s="93">
        <f>IF(P9=0,"",IF(AD9=0,"",(AD9/P9)))</f>
        <v>0.022727272727273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8</v>
      </c>
      <c r="AN9" s="99">
        <f>IF(P9=0,"",IF(AM9=0,"",(AM9/P9)))</f>
        <v>0.18181818181818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11</v>
      </c>
      <c r="AW9" s="105">
        <f>IF(P9=0,"",IF(AV9=0,"",(AV9/P9)))</f>
        <v>0.25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5</v>
      </c>
      <c r="BF9" s="111">
        <f>IF(P9=0,"",IF(BE9=0,"",(BE9/P9)))</f>
        <v>0.11363636363636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15</v>
      </c>
      <c r="BO9" s="118">
        <f>IF(P9=0,"",IF(BN9=0,"",(BN9/P9)))</f>
        <v>0.34090909090909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0.068181818181818</v>
      </c>
      <c r="BY9" s="126">
        <v>1</v>
      </c>
      <c r="BZ9" s="127">
        <f>IFERROR(BY9/BW9,"-")</f>
        <v>0.33333333333333</v>
      </c>
      <c r="CA9" s="128">
        <v>193000</v>
      </c>
      <c r="CB9" s="129">
        <f>IFERROR(CA9/BW9,"-")</f>
        <v>64333.333333333</v>
      </c>
      <c r="CC9" s="130"/>
      <c r="CD9" s="130"/>
      <c r="CE9" s="130">
        <v>1</v>
      </c>
      <c r="CF9" s="131">
        <v>1</v>
      </c>
      <c r="CG9" s="132">
        <f>IF(P9=0,"",IF(CF9=0,"",(CF9/P9)))</f>
        <v>0.022727272727273</v>
      </c>
      <c r="CH9" s="133">
        <v>1</v>
      </c>
      <c r="CI9" s="134">
        <f>IFERROR(CH9/CF9,"-")</f>
        <v>1</v>
      </c>
      <c r="CJ9" s="135">
        <v>42000</v>
      </c>
      <c r="CK9" s="136">
        <f>IFERROR(CJ9/CF9,"-")</f>
        <v>42000</v>
      </c>
      <c r="CL9" s="137"/>
      <c r="CM9" s="137"/>
      <c r="CN9" s="137">
        <v>1</v>
      </c>
      <c r="CO9" s="138">
        <v>2</v>
      </c>
      <c r="CP9" s="139">
        <v>235000</v>
      </c>
      <c r="CQ9" s="139">
        <v>193000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0.033333333333333</v>
      </c>
      <c r="B10" s="347" t="s">
        <v>310</v>
      </c>
      <c r="C10" s="347" t="s">
        <v>311</v>
      </c>
      <c r="D10" s="347" t="s">
        <v>300</v>
      </c>
      <c r="E10" s="347"/>
      <c r="F10" s="347" t="s">
        <v>301</v>
      </c>
      <c r="G10" s="88" t="s">
        <v>312</v>
      </c>
      <c r="H10" s="88" t="s">
        <v>308</v>
      </c>
      <c r="I10" s="88" t="s">
        <v>165</v>
      </c>
      <c r="J10" s="330">
        <v>90000</v>
      </c>
      <c r="K10" s="79">
        <v>0</v>
      </c>
      <c r="L10" s="79">
        <v>0</v>
      </c>
      <c r="M10" s="79">
        <v>41</v>
      </c>
      <c r="N10" s="89">
        <v>3</v>
      </c>
      <c r="O10" s="90">
        <v>0</v>
      </c>
      <c r="P10" s="91">
        <f>N10+O10</f>
        <v>3</v>
      </c>
      <c r="Q10" s="80">
        <f>IFERROR(P10/M10,"-")</f>
        <v>0.073170731707317</v>
      </c>
      <c r="R10" s="79">
        <v>0</v>
      </c>
      <c r="S10" s="79">
        <v>1</v>
      </c>
      <c r="T10" s="80">
        <f>IFERROR(R10/(P10),"-")</f>
        <v>0</v>
      </c>
      <c r="U10" s="336">
        <f>IFERROR(J10/SUM(N10:O11),"-")</f>
        <v>1698.1132075472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-87000</v>
      </c>
      <c r="AB10" s="83">
        <f>SUM(X10:X11)/SUM(J10:J11)</f>
        <v>0.033333333333333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0.33333333333333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2</v>
      </c>
      <c r="BO10" s="118">
        <f>IF(P10=0,"",IF(BN10=0,"",(BN10/P10)))</f>
        <v>0.66666666666667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313</v>
      </c>
      <c r="C11" s="347"/>
      <c r="D11" s="347"/>
      <c r="E11" s="347"/>
      <c r="F11" s="347" t="s">
        <v>80</v>
      </c>
      <c r="G11" s="88"/>
      <c r="H11" s="88"/>
      <c r="I11" s="88"/>
      <c r="J11" s="330"/>
      <c r="K11" s="79">
        <v>0</v>
      </c>
      <c r="L11" s="79">
        <v>0</v>
      </c>
      <c r="M11" s="79">
        <v>103</v>
      </c>
      <c r="N11" s="89">
        <v>50</v>
      </c>
      <c r="O11" s="90">
        <v>0</v>
      </c>
      <c r="P11" s="91">
        <f>N11+O11</f>
        <v>50</v>
      </c>
      <c r="Q11" s="80">
        <f>IFERROR(P11/M11,"-")</f>
        <v>0.48543689320388</v>
      </c>
      <c r="R11" s="79">
        <v>0</v>
      </c>
      <c r="S11" s="79">
        <v>8</v>
      </c>
      <c r="T11" s="80">
        <f>IFERROR(R11/(P11),"-")</f>
        <v>0</v>
      </c>
      <c r="U11" s="336"/>
      <c r="V11" s="82">
        <v>1</v>
      </c>
      <c r="W11" s="80">
        <f>IF(P11=0,"-",V11/P11)</f>
        <v>0.02</v>
      </c>
      <c r="X11" s="335">
        <v>3000</v>
      </c>
      <c r="Y11" s="336">
        <f>IFERROR(X11/P11,"-")</f>
        <v>60</v>
      </c>
      <c r="Z11" s="336">
        <f>IFERROR(X11/V11,"-")</f>
        <v>3000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6</v>
      </c>
      <c r="AN11" s="99">
        <f>IF(P11=0,"",IF(AM11=0,"",(AM11/P11)))</f>
        <v>0.12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7</v>
      </c>
      <c r="AW11" s="105">
        <f>IF(P11=0,"",IF(AV11=0,"",(AV11/P11)))</f>
        <v>0.14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15</v>
      </c>
      <c r="BF11" s="111">
        <f>IF(P11=0,"",IF(BE11=0,"",(BE11/P11)))</f>
        <v>0.3</v>
      </c>
      <c r="BG11" s="110">
        <v>1</v>
      </c>
      <c r="BH11" s="112">
        <f>IFERROR(BG11/BE11,"-")</f>
        <v>0.066666666666667</v>
      </c>
      <c r="BI11" s="113">
        <v>3000</v>
      </c>
      <c r="BJ11" s="114">
        <f>IFERROR(BI11/BE11,"-")</f>
        <v>200</v>
      </c>
      <c r="BK11" s="115">
        <v>1</v>
      </c>
      <c r="BL11" s="115"/>
      <c r="BM11" s="115"/>
      <c r="BN11" s="117">
        <v>13</v>
      </c>
      <c r="BO11" s="118">
        <f>IF(P11=0,"",IF(BN11=0,"",(BN11/P11)))</f>
        <v>0.26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8</v>
      </c>
      <c r="BX11" s="125">
        <f>IF(P11=0,"",IF(BW11=0,"",(BW11/P11)))</f>
        <v>0.16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0.02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6.0555555555556</v>
      </c>
      <c r="B12" s="347" t="s">
        <v>314</v>
      </c>
      <c r="C12" s="347" t="s">
        <v>299</v>
      </c>
      <c r="D12" s="347" t="s">
        <v>300</v>
      </c>
      <c r="E12" s="347"/>
      <c r="F12" s="347" t="s">
        <v>301</v>
      </c>
      <c r="G12" s="88" t="s">
        <v>315</v>
      </c>
      <c r="H12" s="88" t="s">
        <v>303</v>
      </c>
      <c r="I12" s="88" t="s">
        <v>258</v>
      </c>
      <c r="J12" s="330">
        <v>90000</v>
      </c>
      <c r="K12" s="79">
        <v>0</v>
      </c>
      <c r="L12" s="79">
        <v>0</v>
      </c>
      <c r="M12" s="79">
        <v>50</v>
      </c>
      <c r="N12" s="89">
        <v>11</v>
      </c>
      <c r="O12" s="90">
        <v>0</v>
      </c>
      <c r="P12" s="91">
        <f>N12+O12</f>
        <v>11</v>
      </c>
      <c r="Q12" s="80">
        <f>IFERROR(P12/M12,"-")</f>
        <v>0.22</v>
      </c>
      <c r="R12" s="79">
        <v>0</v>
      </c>
      <c r="S12" s="79">
        <v>4</v>
      </c>
      <c r="T12" s="80">
        <f>IFERROR(R12/(P12),"-")</f>
        <v>0</v>
      </c>
      <c r="U12" s="336">
        <f>IFERROR(J12/SUM(N12:O13),"-")</f>
        <v>1875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455000</v>
      </c>
      <c r="AB12" s="83">
        <f>SUM(X12:X13)/SUM(J12:J13)</f>
        <v>6.0555555555556</v>
      </c>
      <c r="AC12" s="77"/>
      <c r="AD12" s="92">
        <v>5</v>
      </c>
      <c r="AE12" s="93">
        <f>IF(P12=0,"",IF(AD12=0,"",(AD12/P12)))</f>
        <v>0.45454545454545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2</v>
      </c>
      <c r="AN12" s="99">
        <f>IF(P12=0,"",IF(AM12=0,"",(AM12/P12)))</f>
        <v>0.18181818181818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3</v>
      </c>
      <c r="AW12" s="105">
        <f>IF(P12=0,"",IF(AV12=0,"",(AV12/P12)))</f>
        <v>0.27272727272727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0.090909090909091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316</v>
      </c>
      <c r="C13" s="347"/>
      <c r="D13" s="347"/>
      <c r="E13" s="347"/>
      <c r="F13" s="347" t="s">
        <v>80</v>
      </c>
      <c r="G13" s="88"/>
      <c r="H13" s="88"/>
      <c r="I13" s="88"/>
      <c r="J13" s="330"/>
      <c r="K13" s="79">
        <v>0</v>
      </c>
      <c r="L13" s="79">
        <v>0</v>
      </c>
      <c r="M13" s="79">
        <v>61</v>
      </c>
      <c r="N13" s="89">
        <v>37</v>
      </c>
      <c r="O13" s="90">
        <v>0</v>
      </c>
      <c r="P13" s="91">
        <f>N13+O13</f>
        <v>37</v>
      </c>
      <c r="Q13" s="80">
        <f>IFERROR(P13/M13,"-")</f>
        <v>0.60655737704918</v>
      </c>
      <c r="R13" s="79">
        <v>1</v>
      </c>
      <c r="S13" s="79">
        <v>9</v>
      </c>
      <c r="T13" s="80">
        <f>IFERROR(R13/(P13),"-")</f>
        <v>0.027027027027027</v>
      </c>
      <c r="U13" s="336"/>
      <c r="V13" s="82">
        <v>2</v>
      </c>
      <c r="W13" s="80">
        <f>IF(P13=0,"-",V13/P13)</f>
        <v>0.054054054054054</v>
      </c>
      <c r="X13" s="335">
        <v>545000</v>
      </c>
      <c r="Y13" s="336">
        <f>IFERROR(X13/P13,"-")</f>
        <v>14729.72972973</v>
      </c>
      <c r="Z13" s="336">
        <f>IFERROR(X13/V13,"-")</f>
        <v>272500</v>
      </c>
      <c r="AA13" s="330"/>
      <c r="AB13" s="83"/>
      <c r="AC13" s="77"/>
      <c r="AD13" s="92">
        <v>4</v>
      </c>
      <c r="AE13" s="93">
        <f>IF(P13=0,"",IF(AD13=0,"",(AD13/P13)))</f>
        <v>0.10810810810811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6</v>
      </c>
      <c r="AN13" s="99">
        <f>IF(P13=0,"",IF(AM13=0,"",(AM13/P13)))</f>
        <v>0.16216216216216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3</v>
      </c>
      <c r="AW13" s="105">
        <f>IF(P13=0,"",IF(AV13=0,"",(AV13/P13)))</f>
        <v>0.081081081081081</v>
      </c>
      <c r="AX13" s="104">
        <v>1</v>
      </c>
      <c r="AY13" s="106">
        <f>IFERROR(AX13/AV13,"-")</f>
        <v>0.33333333333333</v>
      </c>
      <c r="AZ13" s="107">
        <v>6000</v>
      </c>
      <c r="BA13" s="108">
        <f>IFERROR(AZ13/AV13,"-")</f>
        <v>2000</v>
      </c>
      <c r="BB13" s="109"/>
      <c r="BC13" s="109">
        <v>1</v>
      </c>
      <c r="BD13" s="109"/>
      <c r="BE13" s="110">
        <v>9</v>
      </c>
      <c r="BF13" s="111">
        <f>IF(P13=0,"",IF(BE13=0,"",(BE13/P13)))</f>
        <v>0.24324324324324</v>
      </c>
      <c r="BG13" s="110">
        <v>1</v>
      </c>
      <c r="BH13" s="112">
        <f>IFERROR(BG13/BE13,"-")</f>
        <v>0.11111111111111</v>
      </c>
      <c r="BI13" s="113">
        <v>539000</v>
      </c>
      <c r="BJ13" s="114">
        <f>IFERROR(BI13/BE13,"-")</f>
        <v>59888.888888889</v>
      </c>
      <c r="BK13" s="115"/>
      <c r="BL13" s="115"/>
      <c r="BM13" s="115">
        <v>1</v>
      </c>
      <c r="BN13" s="117">
        <v>10</v>
      </c>
      <c r="BO13" s="118">
        <f>IF(P13=0,"",IF(BN13=0,"",(BN13/P13)))</f>
        <v>0.27027027027027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4</v>
      </c>
      <c r="BX13" s="125">
        <f>IF(P13=0,"",IF(BW13=0,"",(BW13/P13)))</f>
        <v>0.10810810810811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0.027027027027027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2</v>
      </c>
      <c r="CP13" s="139">
        <v>545000</v>
      </c>
      <c r="CQ13" s="139">
        <v>539000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0.48717948717949</v>
      </c>
      <c r="B14" s="347" t="s">
        <v>317</v>
      </c>
      <c r="C14" s="347" t="s">
        <v>311</v>
      </c>
      <c r="D14" s="347" t="s">
        <v>306</v>
      </c>
      <c r="E14" s="347"/>
      <c r="F14" s="347" t="s">
        <v>301</v>
      </c>
      <c r="G14" s="88" t="s">
        <v>318</v>
      </c>
      <c r="H14" s="88" t="s">
        <v>319</v>
      </c>
      <c r="I14" s="88" t="s">
        <v>320</v>
      </c>
      <c r="J14" s="330">
        <v>78000</v>
      </c>
      <c r="K14" s="79">
        <v>0</v>
      </c>
      <c r="L14" s="79">
        <v>0</v>
      </c>
      <c r="M14" s="79">
        <v>4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336">
        <f>IFERROR(J14/SUM(N14:O15),"-")</f>
        <v>3120</v>
      </c>
      <c r="V14" s="82">
        <v>0</v>
      </c>
      <c r="W14" s="80" t="str">
        <f>IF(P14=0,"-",V14/P14)</f>
        <v>-</v>
      </c>
      <c r="X14" s="335">
        <v>0</v>
      </c>
      <c r="Y14" s="336" t="str">
        <f>IFERROR(X14/P14,"-")</f>
        <v>-</v>
      </c>
      <c r="Z14" s="336" t="str">
        <f>IFERROR(X14/V14,"-")</f>
        <v>-</v>
      </c>
      <c r="AA14" s="330">
        <f>SUM(X14:X15)-SUM(J14:J15)</f>
        <v>-40000</v>
      </c>
      <c r="AB14" s="83">
        <f>SUM(X14:X15)/SUM(J14:J15)</f>
        <v>0.48717948717949</v>
      </c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321</v>
      </c>
      <c r="C15" s="347"/>
      <c r="D15" s="347"/>
      <c r="E15" s="347"/>
      <c r="F15" s="347" t="s">
        <v>80</v>
      </c>
      <c r="G15" s="88"/>
      <c r="H15" s="88"/>
      <c r="I15" s="88"/>
      <c r="J15" s="330"/>
      <c r="K15" s="79">
        <v>0</v>
      </c>
      <c r="L15" s="79">
        <v>0</v>
      </c>
      <c r="M15" s="79">
        <v>70</v>
      </c>
      <c r="N15" s="89">
        <v>25</v>
      </c>
      <c r="O15" s="90">
        <v>0</v>
      </c>
      <c r="P15" s="91">
        <f>N15+O15</f>
        <v>25</v>
      </c>
      <c r="Q15" s="80">
        <f>IFERROR(P15/M15,"-")</f>
        <v>0.35714285714286</v>
      </c>
      <c r="R15" s="79">
        <v>1</v>
      </c>
      <c r="S15" s="79">
        <v>7</v>
      </c>
      <c r="T15" s="80">
        <f>IFERROR(R15/(P15),"-")</f>
        <v>0.04</v>
      </c>
      <c r="U15" s="336"/>
      <c r="V15" s="82">
        <v>1</v>
      </c>
      <c r="W15" s="80">
        <f>IF(P15=0,"-",V15/P15)</f>
        <v>0.04</v>
      </c>
      <c r="X15" s="335">
        <v>38000</v>
      </c>
      <c r="Y15" s="336">
        <f>IFERROR(X15/P15,"-")</f>
        <v>1520</v>
      </c>
      <c r="Z15" s="336">
        <f>IFERROR(X15/V15,"-")</f>
        <v>38000</v>
      </c>
      <c r="AA15" s="330"/>
      <c r="AB15" s="83"/>
      <c r="AC15" s="77"/>
      <c r="AD15" s="92">
        <v>1</v>
      </c>
      <c r="AE15" s="93">
        <f>IF(P15=0,"",IF(AD15=0,"",(AD15/P15)))</f>
        <v>0.04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6</v>
      </c>
      <c r="AN15" s="99">
        <f>IF(P15=0,"",IF(AM15=0,"",(AM15/P15)))</f>
        <v>0.24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4</v>
      </c>
      <c r="AW15" s="105">
        <f>IF(P15=0,"",IF(AV15=0,"",(AV15/P15)))</f>
        <v>0.16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5</v>
      </c>
      <c r="BF15" s="111">
        <f>IF(P15=0,"",IF(BE15=0,"",(BE15/P15)))</f>
        <v>0.2</v>
      </c>
      <c r="BG15" s="110">
        <v>1</v>
      </c>
      <c r="BH15" s="112">
        <f>IFERROR(BG15/BE15,"-")</f>
        <v>0.2</v>
      </c>
      <c r="BI15" s="113">
        <v>38000</v>
      </c>
      <c r="BJ15" s="114">
        <f>IFERROR(BI15/BE15,"-")</f>
        <v>7600</v>
      </c>
      <c r="BK15" s="115"/>
      <c r="BL15" s="115"/>
      <c r="BM15" s="115">
        <v>1</v>
      </c>
      <c r="BN15" s="117">
        <v>5</v>
      </c>
      <c r="BO15" s="118">
        <f>IF(P15=0,"",IF(BN15=0,"",(BN15/P15)))</f>
        <v>0.2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3</v>
      </c>
      <c r="BX15" s="125">
        <f>IF(P15=0,"",IF(BW15=0,"",(BW15/P15)))</f>
        <v>0.12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0.04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1</v>
      </c>
      <c r="CP15" s="139">
        <v>38000</v>
      </c>
      <c r="CQ15" s="139">
        <v>38000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3.3</v>
      </c>
      <c r="B16" s="347" t="s">
        <v>322</v>
      </c>
      <c r="C16" s="347" t="s">
        <v>311</v>
      </c>
      <c r="D16" s="347" t="s">
        <v>306</v>
      </c>
      <c r="E16" s="347"/>
      <c r="F16" s="347" t="s">
        <v>301</v>
      </c>
      <c r="G16" s="88" t="s">
        <v>323</v>
      </c>
      <c r="H16" s="88" t="s">
        <v>308</v>
      </c>
      <c r="I16" s="88" t="s">
        <v>324</v>
      </c>
      <c r="J16" s="330">
        <v>90000</v>
      </c>
      <c r="K16" s="79">
        <v>0</v>
      </c>
      <c r="L16" s="79">
        <v>0</v>
      </c>
      <c r="M16" s="79">
        <v>80</v>
      </c>
      <c r="N16" s="89">
        <v>16</v>
      </c>
      <c r="O16" s="90">
        <v>0</v>
      </c>
      <c r="P16" s="91">
        <f>N16+O16</f>
        <v>16</v>
      </c>
      <c r="Q16" s="80">
        <f>IFERROR(P16/M16,"-")</f>
        <v>0.2</v>
      </c>
      <c r="R16" s="79">
        <v>0</v>
      </c>
      <c r="S16" s="79">
        <v>1</v>
      </c>
      <c r="T16" s="80">
        <f>IFERROR(R16/(P16),"-")</f>
        <v>0</v>
      </c>
      <c r="U16" s="336">
        <f>IFERROR(J16/SUM(N16:O17),"-")</f>
        <v>978.26086956522</v>
      </c>
      <c r="V16" s="82">
        <v>1</v>
      </c>
      <c r="W16" s="80">
        <f>IF(P16=0,"-",V16/P16)</f>
        <v>0.0625</v>
      </c>
      <c r="X16" s="335">
        <v>17000</v>
      </c>
      <c r="Y16" s="336">
        <f>IFERROR(X16/P16,"-")</f>
        <v>1062.5</v>
      </c>
      <c r="Z16" s="336">
        <f>IFERROR(X16/V16,"-")</f>
        <v>17000</v>
      </c>
      <c r="AA16" s="330">
        <f>SUM(X16:X17)-SUM(J16:J17)</f>
        <v>207000</v>
      </c>
      <c r="AB16" s="83">
        <f>SUM(X16:X17)/SUM(J16:J17)</f>
        <v>3.3</v>
      </c>
      <c r="AC16" s="77"/>
      <c r="AD16" s="92">
        <v>2</v>
      </c>
      <c r="AE16" s="93">
        <f>IF(P16=0,"",IF(AD16=0,"",(AD16/P16)))</f>
        <v>0.125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1</v>
      </c>
      <c r="AN16" s="99">
        <f>IF(P16=0,"",IF(AM16=0,"",(AM16/P16)))</f>
        <v>0.0625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2</v>
      </c>
      <c r="AW16" s="105">
        <f>IF(P16=0,"",IF(AV16=0,"",(AV16/P16)))</f>
        <v>0.125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4</v>
      </c>
      <c r="BF16" s="111">
        <f>IF(P16=0,"",IF(BE16=0,"",(BE16/P16)))</f>
        <v>0.25</v>
      </c>
      <c r="BG16" s="110">
        <v>1</v>
      </c>
      <c r="BH16" s="112">
        <f>IFERROR(BG16/BE16,"-")</f>
        <v>0.25</v>
      </c>
      <c r="BI16" s="113">
        <v>17000</v>
      </c>
      <c r="BJ16" s="114">
        <f>IFERROR(BI16/BE16,"-")</f>
        <v>4250</v>
      </c>
      <c r="BK16" s="115"/>
      <c r="BL16" s="115"/>
      <c r="BM16" s="115">
        <v>1</v>
      </c>
      <c r="BN16" s="117">
        <v>4</v>
      </c>
      <c r="BO16" s="118">
        <f>IF(P16=0,"",IF(BN16=0,"",(BN16/P16)))</f>
        <v>0.25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3</v>
      </c>
      <c r="BX16" s="125">
        <f>IF(P16=0,"",IF(BW16=0,"",(BW16/P16)))</f>
        <v>0.1875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17000</v>
      </c>
      <c r="CQ16" s="139">
        <v>17000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325</v>
      </c>
      <c r="C17" s="347"/>
      <c r="D17" s="347"/>
      <c r="E17" s="347"/>
      <c r="F17" s="347" t="s">
        <v>80</v>
      </c>
      <c r="G17" s="88"/>
      <c r="H17" s="88"/>
      <c r="I17" s="88"/>
      <c r="J17" s="330"/>
      <c r="K17" s="79">
        <v>0</v>
      </c>
      <c r="L17" s="79">
        <v>0</v>
      </c>
      <c r="M17" s="79">
        <v>167</v>
      </c>
      <c r="N17" s="89">
        <v>76</v>
      </c>
      <c r="O17" s="90">
        <v>0</v>
      </c>
      <c r="P17" s="91">
        <f>N17+O17</f>
        <v>76</v>
      </c>
      <c r="Q17" s="80">
        <f>IFERROR(P17/M17,"-")</f>
        <v>0.45508982035928</v>
      </c>
      <c r="R17" s="79">
        <v>3</v>
      </c>
      <c r="S17" s="79">
        <v>11</v>
      </c>
      <c r="T17" s="80">
        <f>IFERROR(R17/(P17),"-")</f>
        <v>0.039473684210526</v>
      </c>
      <c r="U17" s="336"/>
      <c r="V17" s="82">
        <v>4</v>
      </c>
      <c r="W17" s="80">
        <f>IF(P17=0,"-",V17/P17)</f>
        <v>0.052631578947368</v>
      </c>
      <c r="X17" s="335">
        <v>280000</v>
      </c>
      <c r="Y17" s="336">
        <f>IFERROR(X17/P17,"-")</f>
        <v>3684.2105263158</v>
      </c>
      <c r="Z17" s="336">
        <f>IFERROR(X17/V17,"-")</f>
        <v>70000</v>
      </c>
      <c r="AA17" s="330"/>
      <c r="AB17" s="83"/>
      <c r="AC17" s="77"/>
      <c r="AD17" s="92">
        <v>1</v>
      </c>
      <c r="AE17" s="93">
        <f>IF(P17=0,"",IF(AD17=0,"",(AD17/P17)))</f>
        <v>0.013157894736842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7</v>
      </c>
      <c r="AN17" s="99">
        <f>IF(P17=0,"",IF(AM17=0,"",(AM17/P17)))</f>
        <v>0.092105263157895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5</v>
      </c>
      <c r="AW17" s="105">
        <f>IF(P17=0,"",IF(AV17=0,"",(AV17/P17)))</f>
        <v>0.065789473684211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28</v>
      </c>
      <c r="BF17" s="111">
        <f>IF(P17=0,"",IF(BE17=0,"",(BE17/P17)))</f>
        <v>0.36842105263158</v>
      </c>
      <c r="BG17" s="110">
        <v>1</v>
      </c>
      <c r="BH17" s="112">
        <f>IFERROR(BG17/BE17,"-")</f>
        <v>0.035714285714286</v>
      </c>
      <c r="BI17" s="113">
        <v>30000</v>
      </c>
      <c r="BJ17" s="114">
        <f>IFERROR(BI17/BE17,"-")</f>
        <v>1071.4285714286</v>
      </c>
      <c r="BK17" s="115"/>
      <c r="BL17" s="115"/>
      <c r="BM17" s="115">
        <v>1</v>
      </c>
      <c r="BN17" s="117">
        <v>19</v>
      </c>
      <c r="BO17" s="118">
        <f>IF(P17=0,"",IF(BN17=0,"",(BN17/P17)))</f>
        <v>0.25</v>
      </c>
      <c r="BP17" s="119">
        <v>2</v>
      </c>
      <c r="BQ17" s="120">
        <f>IFERROR(BP17/BN17,"-")</f>
        <v>0.10526315789474</v>
      </c>
      <c r="BR17" s="121">
        <v>136000</v>
      </c>
      <c r="BS17" s="122">
        <f>IFERROR(BR17/BN17,"-")</f>
        <v>7157.8947368421</v>
      </c>
      <c r="BT17" s="123">
        <v>1</v>
      </c>
      <c r="BU17" s="123"/>
      <c r="BV17" s="123">
        <v>1</v>
      </c>
      <c r="BW17" s="124">
        <v>15</v>
      </c>
      <c r="BX17" s="125">
        <f>IF(P17=0,"",IF(BW17=0,"",(BW17/P17)))</f>
        <v>0.19736842105263</v>
      </c>
      <c r="BY17" s="126">
        <v>1</v>
      </c>
      <c r="BZ17" s="127">
        <f>IFERROR(BY17/BW17,"-")</f>
        <v>0.066666666666667</v>
      </c>
      <c r="CA17" s="128">
        <v>114000</v>
      </c>
      <c r="CB17" s="129">
        <f>IFERROR(CA17/BW17,"-")</f>
        <v>7600</v>
      </c>
      <c r="CC17" s="130"/>
      <c r="CD17" s="130"/>
      <c r="CE17" s="130">
        <v>1</v>
      </c>
      <c r="CF17" s="131">
        <v>1</v>
      </c>
      <c r="CG17" s="132">
        <f>IF(P17=0,"",IF(CF17=0,"",(CF17/P17)))</f>
        <v>0.013157894736842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4</v>
      </c>
      <c r="CP17" s="139">
        <v>280000</v>
      </c>
      <c r="CQ17" s="139">
        <v>134000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2.1875</v>
      </c>
      <c r="B18" s="347" t="s">
        <v>326</v>
      </c>
      <c r="C18" s="347" t="s">
        <v>327</v>
      </c>
      <c r="D18" s="347" t="s">
        <v>300</v>
      </c>
      <c r="E18" s="347"/>
      <c r="F18" s="347" t="s">
        <v>301</v>
      </c>
      <c r="G18" s="88" t="s">
        <v>328</v>
      </c>
      <c r="H18" s="88" t="s">
        <v>308</v>
      </c>
      <c r="I18" s="88" t="s">
        <v>329</v>
      </c>
      <c r="J18" s="330">
        <v>144000</v>
      </c>
      <c r="K18" s="79">
        <v>0</v>
      </c>
      <c r="L18" s="79">
        <v>0</v>
      </c>
      <c r="M18" s="79">
        <v>139</v>
      </c>
      <c r="N18" s="89">
        <v>27</v>
      </c>
      <c r="O18" s="90">
        <v>0</v>
      </c>
      <c r="P18" s="91">
        <f>N18+O18</f>
        <v>27</v>
      </c>
      <c r="Q18" s="80">
        <f>IFERROR(P18/M18,"-")</f>
        <v>0.19424460431655</v>
      </c>
      <c r="R18" s="79">
        <v>0</v>
      </c>
      <c r="S18" s="79">
        <v>11</v>
      </c>
      <c r="T18" s="80">
        <f>IFERROR(R18/(P18),"-")</f>
        <v>0</v>
      </c>
      <c r="U18" s="336">
        <f>IFERROR(J18/SUM(N18:O19),"-")</f>
        <v>1617.9775280899</v>
      </c>
      <c r="V18" s="82">
        <v>3</v>
      </c>
      <c r="W18" s="80">
        <f>IF(P18=0,"-",V18/P18)</f>
        <v>0.11111111111111</v>
      </c>
      <c r="X18" s="335">
        <v>92000</v>
      </c>
      <c r="Y18" s="336">
        <f>IFERROR(X18/P18,"-")</f>
        <v>3407.4074074074</v>
      </c>
      <c r="Z18" s="336">
        <f>IFERROR(X18/V18,"-")</f>
        <v>30666.666666667</v>
      </c>
      <c r="AA18" s="330">
        <f>SUM(X18:X19)-SUM(J18:J19)</f>
        <v>171000</v>
      </c>
      <c r="AB18" s="83">
        <f>SUM(X18:X19)/SUM(J18:J19)</f>
        <v>2.1875</v>
      </c>
      <c r="AC18" s="77"/>
      <c r="AD18" s="92">
        <v>7</v>
      </c>
      <c r="AE18" s="93">
        <f>IF(P18=0,"",IF(AD18=0,"",(AD18/P18)))</f>
        <v>0.25925925925926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10</v>
      </c>
      <c r="AN18" s="99">
        <f>IF(P18=0,"",IF(AM18=0,"",(AM18/P18)))</f>
        <v>0.37037037037037</v>
      </c>
      <c r="AO18" s="98">
        <v>2</v>
      </c>
      <c r="AP18" s="100">
        <f>IFERROR(AO18/AM18,"-")</f>
        <v>0.2</v>
      </c>
      <c r="AQ18" s="101">
        <v>89000</v>
      </c>
      <c r="AR18" s="102">
        <f>IFERROR(AQ18/AM18,"-")</f>
        <v>8900</v>
      </c>
      <c r="AS18" s="103"/>
      <c r="AT18" s="103">
        <v>1</v>
      </c>
      <c r="AU18" s="103">
        <v>1</v>
      </c>
      <c r="AV18" s="104">
        <v>2</v>
      </c>
      <c r="AW18" s="105">
        <f>IF(P18=0,"",IF(AV18=0,"",(AV18/P18)))</f>
        <v>0.074074074074074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4</v>
      </c>
      <c r="BF18" s="111">
        <f>IF(P18=0,"",IF(BE18=0,"",(BE18/P18)))</f>
        <v>0.14814814814815</v>
      </c>
      <c r="BG18" s="110">
        <v>1</v>
      </c>
      <c r="BH18" s="112">
        <f>IFERROR(BG18/BE18,"-")</f>
        <v>0.25</v>
      </c>
      <c r="BI18" s="113">
        <v>3000</v>
      </c>
      <c r="BJ18" s="114">
        <f>IFERROR(BI18/BE18,"-")</f>
        <v>750</v>
      </c>
      <c r="BK18" s="115">
        <v>1</v>
      </c>
      <c r="BL18" s="115"/>
      <c r="BM18" s="115"/>
      <c r="BN18" s="117">
        <v>3</v>
      </c>
      <c r="BO18" s="118">
        <f>IF(P18=0,"",IF(BN18=0,"",(BN18/P18)))</f>
        <v>0.11111111111111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0.037037037037037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3</v>
      </c>
      <c r="CP18" s="139">
        <v>92000</v>
      </c>
      <c r="CQ18" s="139">
        <v>76000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330</v>
      </c>
      <c r="C19" s="347"/>
      <c r="D19" s="347"/>
      <c r="E19" s="347"/>
      <c r="F19" s="347" t="s">
        <v>80</v>
      </c>
      <c r="G19" s="88"/>
      <c r="H19" s="88"/>
      <c r="I19" s="88"/>
      <c r="J19" s="330"/>
      <c r="K19" s="79">
        <v>0</v>
      </c>
      <c r="L19" s="79">
        <v>0</v>
      </c>
      <c r="M19" s="79">
        <v>121</v>
      </c>
      <c r="N19" s="89">
        <v>60</v>
      </c>
      <c r="O19" s="90">
        <v>2</v>
      </c>
      <c r="P19" s="91">
        <f>N19+O19</f>
        <v>62</v>
      </c>
      <c r="Q19" s="80">
        <f>IFERROR(P19/M19,"-")</f>
        <v>0.51239669421488</v>
      </c>
      <c r="R19" s="79">
        <v>3</v>
      </c>
      <c r="S19" s="79">
        <v>13</v>
      </c>
      <c r="T19" s="80">
        <f>IFERROR(R19/(P19),"-")</f>
        <v>0.048387096774194</v>
      </c>
      <c r="U19" s="336"/>
      <c r="V19" s="82">
        <v>5</v>
      </c>
      <c r="W19" s="80">
        <f>IF(P19=0,"-",V19/P19)</f>
        <v>0.080645161290323</v>
      </c>
      <c r="X19" s="335">
        <v>223000</v>
      </c>
      <c r="Y19" s="336">
        <f>IFERROR(X19/P19,"-")</f>
        <v>3596.7741935484</v>
      </c>
      <c r="Z19" s="336">
        <f>IFERROR(X19/V19,"-")</f>
        <v>44600</v>
      </c>
      <c r="AA19" s="330"/>
      <c r="AB19" s="83"/>
      <c r="AC19" s="77"/>
      <c r="AD19" s="92">
        <v>2</v>
      </c>
      <c r="AE19" s="93">
        <f>IF(P19=0,"",IF(AD19=0,"",(AD19/P19)))</f>
        <v>0.032258064516129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15</v>
      </c>
      <c r="AN19" s="99">
        <f>IF(P19=0,"",IF(AM19=0,"",(AM19/P19)))</f>
        <v>0.24193548387097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10</v>
      </c>
      <c r="AW19" s="105">
        <f>IF(P19=0,"",IF(AV19=0,"",(AV19/P19)))</f>
        <v>0.16129032258065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15</v>
      </c>
      <c r="BF19" s="111">
        <f>IF(P19=0,"",IF(BE19=0,"",(BE19/P19)))</f>
        <v>0.24193548387097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14</v>
      </c>
      <c r="BO19" s="118">
        <f>IF(P19=0,"",IF(BN19=0,"",(BN19/P19)))</f>
        <v>0.2258064516129</v>
      </c>
      <c r="BP19" s="119">
        <v>4</v>
      </c>
      <c r="BQ19" s="120">
        <f>IFERROR(BP19/BN19,"-")</f>
        <v>0.28571428571429</v>
      </c>
      <c r="BR19" s="121">
        <v>195000</v>
      </c>
      <c r="BS19" s="122">
        <f>IFERROR(BR19/BN19,"-")</f>
        <v>13928.571428571</v>
      </c>
      <c r="BT19" s="123">
        <v>1</v>
      </c>
      <c r="BU19" s="123">
        <v>1</v>
      </c>
      <c r="BV19" s="123">
        <v>2</v>
      </c>
      <c r="BW19" s="124">
        <v>5</v>
      </c>
      <c r="BX19" s="125">
        <f>IF(P19=0,"",IF(BW19=0,"",(BW19/P19)))</f>
        <v>0.080645161290323</v>
      </c>
      <c r="BY19" s="126">
        <v>1</v>
      </c>
      <c r="BZ19" s="127">
        <f>IFERROR(BY19/BW19,"-")</f>
        <v>0.2</v>
      </c>
      <c r="CA19" s="128">
        <v>28000</v>
      </c>
      <c r="CB19" s="129">
        <f>IFERROR(CA19/BW19,"-")</f>
        <v>5600</v>
      </c>
      <c r="CC19" s="130"/>
      <c r="CD19" s="130"/>
      <c r="CE19" s="130">
        <v>1</v>
      </c>
      <c r="CF19" s="131">
        <v>1</v>
      </c>
      <c r="CG19" s="132">
        <f>IF(P19=0,"",IF(CF19=0,"",(CF19/P19)))</f>
        <v>0.016129032258065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5</v>
      </c>
      <c r="CP19" s="139">
        <v>223000</v>
      </c>
      <c r="CQ19" s="139">
        <v>105000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6.1470588235294</v>
      </c>
      <c r="B20" s="347" t="s">
        <v>331</v>
      </c>
      <c r="C20" s="347" t="s">
        <v>327</v>
      </c>
      <c r="D20" s="347" t="s">
        <v>306</v>
      </c>
      <c r="E20" s="347"/>
      <c r="F20" s="347" t="s">
        <v>301</v>
      </c>
      <c r="G20" s="88" t="s">
        <v>332</v>
      </c>
      <c r="H20" s="88" t="s">
        <v>308</v>
      </c>
      <c r="I20" s="88" t="s">
        <v>333</v>
      </c>
      <c r="J20" s="330">
        <v>204000</v>
      </c>
      <c r="K20" s="79">
        <v>0</v>
      </c>
      <c r="L20" s="79">
        <v>0</v>
      </c>
      <c r="M20" s="79">
        <v>317</v>
      </c>
      <c r="N20" s="89">
        <v>49</v>
      </c>
      <c r="O20" s="90">
        <v>0</v>
      </c>
      <c r="P20" s="91">
        <f>N20+O20</f>
        <v>49</v>
      </c>
      <c r="Q20" s="80">
        <f>IFERROR(P20/M20,"-")</f>
        <v>0.15457413249211</v>
      </c>
      <c r="R20" s="79">
        <v>2</v>
      </c>
      <c r="S20" s="79">
        <v>13</v>
      </c>
      <c r="T20" s="80">
        <f>IFERROR(R20/(P20),"-")</f>
        <v>0.040816326530612</v>
      </c>
      <c r="U20" s="336">
        <f>IFERROR(J20/SUM(N20:O21),"-")</f>
        <v>1457.1428571429</v>
      </c>
      <c r="V20" s="82">
        <v>5</v>
      </c>
      <c r="W20" s="80">
        <f>IF(P20=0,"-",V20/P20)</f>
        <v>0.10204081632653</v>
      </c>
      <c r="X20" s="335">
        <v>452000</v>
      </c>
      <c r="Y20" s="336">
        <f>IFERROR(X20/P20,"-")</f>
        <v>9224.4897959184</v>
      </c>
      <c r="Z20" s="336">
        <f>IFERROR(X20/V20,"-")</f>
        <v>90400</v>
      </c>
      <c r="AA20" s="330">
        <f>SUM(X20:X21)-SUM(J20:J21)</f>
        <v>1050000</v>
      </c>
      <c r="AB20" s="83">
        <f>SUM(X20:X21)/SUM(J20:J21)</f>
        <v>6.1470588235294</v>
      </c>
      <c r="AC20" s="77"/>
      <c r="AD20" s="92">
        <v>6</v>
      </c>
      <c r="AE20" s="93">
        <f>IF(P20=0,"",IF(AD20=0,"",(AD20/P20)))</f>
        <v>0.12244897959184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8</v>
      </c>
      <c r="AN20" s="99">
        <f>IF(P20=0,"",IF(AM20=0,"",(AM20/P20)))</f>
        <v>0.16326530612245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6</v>
      </c>
      <c r="AW20" s="105">
        <f>IF(P20=0,"",IF(AV20=0,"",(AV20/P20)))</f>
        <v>0.12244897959184</v>
      </c>
      <c r="AX20" s="104">
        <v>1</v>
      </c>
      <c r="AY20" s="106">
        <f>IFERROR(AX20/AV20,"-")</f>
        <v>0.16666666666667</v>
      </c>
      <c r="AZ20" s="107">
        <v>21000</v>
      </c>
      <c r="BA20" s="108">
        <f>IFERROR(AZ20/AV20,"-")</f>
        <v>3500</v>
      </c>
      <c r="BB20" s="109"/>
      <c r="BC20" s="109"/>
      <c r="BD20" s="109">
        <v>1</v>
      </c>
      <c r="BE20" s="110">
        <v>15</v>
      </c>
      <c r="BF20" s="111">
        <f>IF(P20=0,"",IF(BE20=0,"",(BE20/P20)))</f>
        <v>0.30612244897959</v>
      </c>
      <c r="BG20" s="110">
        <v>1</v>
      </c>
      <c r="BH20" s="112">
        <f>IFERROR(BG20/BE20,"-")</f>
        <v>0.066666666666667</v>
      </c>
      <c r="BI20" s="113">
        <v>101000</v>
      </c>
      <c r="BJ20" s="114">
        <f>IFERROR(BI20/BE20,"-")</f>
        <v>6733.3333333333</v>
      </c>
      <c r="BK20" s="115"/>
      <c r="BL20" s="115"/>
      <c r="BM20" s="115">
        <v>1</v>
      </c>
      <c r="BN20" s="117">
        <v>12</v>
      </c>
      <c r="BO20" s="118">
        <f>IF(P20=0,"",IF(BN20=0,"",(BN20/P20)))</f>
        <v>0.24489795918367</v>
      </c>
      <c r="BP20" s="119">
        <v>3</v>
      </c>
      <c r="BQ20" s="120">
        <f>IFERROR(BP20/BN20,"-")</f>
        <v>0.25</v>
      </c>
      <c r="BR20" s="121">
        <v>330000</v>
      </c>
      <c r="BS20" s="122">
        <f>IFERROR(BR20/BN20,"-")</f>
        <v>27500</v>
      </c>
      <c r="BT20" s="123">
        <v>1</v>
      </c>
      <c r="BU20" s="123">
        <v>1</v>
      </c>
      <c r="BV20" s="123">
        <v>1</v>
      </c>
      <c r="BW20" s="124">
        <v>2</v>
      </c>
      <c r="BX20" s="125">
        <f>IF(P20=0,"",IF(BW20=0,"",(BW20/P20)))</f>
        <v>0.040816326530612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5</v>
      </c>
      <c r="CP20" s="139">
        <v>452000</v>
      </c>
      <c r="CQ20" s="139">
        <v>310000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334</v>
      </c>
      <c r="C21" s="347"/>
      <c r="D21" s="347"/>
      <c r="E21" s="347"/>
      <c r="F21" s="347" t="s">
        <v>80</v>
      </c>
      <c r="G21" s="88"/>
      <c r="H21" s="88"/>
      <c r="I21" s="88"/>
      <c r="J21" s="330"/>
      <c r="K21" s="79">
        <v>0</v>
      </c>
      <c r="L21" s="79">
        <v>0</v>
      </c>
      <c r="M21" s="79">
        <v>175</v>
      </c>
      <c r="N21" s="89">
        <v>90</v>
      </c>
      <c r="O21" s="90">
        <v>1</v>
      </c>
      <c r="P21" s="91">
        <f>N21+O21</f>
        <v>91</v>
      </c>
      <c r="Q21" s="80">
        <f>IFERROR(P21/M21,"-")</f>
        <v>0.52</v>
      </c>
      <c r="R21" s="79">
        <v>3</v>
      </c>
      <c r="S21" s="79">
        <v>20</v>
      </c>
      <c r="T21" s="80">
        <f>IFERROR(R21/(P21),"-")</f>
        <v>0.032967032967033</v>
      </c>
      <c r="U21" s="336"/>
      <c r="V21" s="82">
        <v>4</v>
      </c>
      <c r="W21" s="80">
        <f>IF(P21=0,"-",V21/P21)</f>
        <v>0.043956043956044</v>
      </c>
      <c r="X21" s="335">
        <v>802000</v>
      </c>
      <c r="Y21" s="336">
        <f>IFERROR(X21/P21,"-")</f>
        <v>8813.1868131868</v>
      </c>
      <c r="Z21" s="336">
        <f>IFERROR(X21/V21,"-")</f>
        <v>200500</v>
      </c>
      <c r="AA21" s="330"/>
      <c r="AB21" s="83"/>
      <c r="AC21" s="77"/>
      <c r="AD21" s="92">
        <v>4</v>
      </c>
      <c r="AE21" s="93">
        <f>IF(P21=0,"",IF(AD21=0,"",(AD21/P21)))</f>
        <v>0.043956043956044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17</v>
      </c>
      <c r="AN21" s="99">
        <f>IF(P21=0,"",IF(AM21=0,"",(AM21/P21)))</f>
        <v>0.18681318681319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10</v>
      </c>
      <c r="AW21" s="105">
        <f>IF(P21=0,"",IF(AV21=0,"",(AV21/P21)))</f>
        <v>0.10989010989011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12</v>
      </c>
      <c r="BF21" s="111">
        <f>IF(P21=0,"",IF(BE21=0,"",(BE21/P21)))</f>
        <v>0.13186813186813</v>
      </c>
      <c r="BG21" s="110">
        <v>1</v>
      </c>
      <c r="BH21" s="112">
        <f>IFERROR(BG21/BE21,"-")</f>
        <v>0.083333333333333</v>
      </c>
      <c r="BI21" s="113">
        <v>17000</v>
      </c>
      <c r="BJ21" s="114">
        <f>IFERROR(BI21/BE21,"-")</f>
        <v>1416.6666666667</v>
      </c>
      <c r="BK21" s="115"/>
      <c r="BL21" s="115"/>
      <c r="BM21" s="115">
        <v>1</v>
      </c>
      <c r="BN21" s="117">
        <v>31</v>
      </c>
      <c r="BO21" s="118">
        <f>IF(P21=0,"",IF(BN21=0,"",(BN21/P21)))</f>
        <v>0.34065934065934</v>
      </c>
      <c r="BP21" s="119">
        <v>1</v>
      </c>
      <c r="BQ21" s="120">
        <f>IFERROR(BP21/BN21,"-")</f>
        <v>0.032258064516129</v>
      </c>
      <c r="BR21" s="121">
        <v>8000</v>
      </c>
      <c r="BS21" s="122">
        <f>IFERROR(BR21/BN21,"-")</f>
        <v>258.06451612903</v>
      </c>
      <c r="BT21" s="123"/>
      <c r="BU21" s="123">
        <v>1</v>
      </c>
      <c r="BV21" s="123"/>
      <c r="BW21" s="124">
        <v>13</v>
      </c>
      <c r="BX21" s="125">
        <f>IF(P21=0,"",IF(BW21=0,"",(BW21/P21)))</f>
        <v>0.14285714285714</v>
      </c>
      <c r="BY21" s="126">
        <v>2</v>
      </c>
      <c r="BZ21" s="127">
        <f>IFERROR(BY21/BW21,"-")</f>
        <v>0.15384615384615</v>
      </c>
      <c r="CA21" s="128">
        <v>777000</v>
      </c>
      <c r="CB21" s="129">
        <f>IFERROR(CA21/BW21,"-")</f>
        <v>59769.230769231</v>
      </c>
      <c r="CC21" s="130"/>
      <c r="CD21" s="130"/>
      <c r="CE21" s="130">
        <v>2</v>
      </c>
      <c r="CF21" s="131">
        <v>4</v>
      </c>
      <c r="CG21" s="132">
        <f>IF(P21=0,"",IF(CF21=0,"",(CF21/P21)))</f>
        <v>0.043956043956044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4</v>
      </c>
      <c r="CP21" s="139">
        <v>802000</v>
      </c>
      <c r="CQ21" s="139">
        <v>643000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11.208333333333</v>
      </c>
      <c r="B22" s="347" t="s">
        <v>335</v>
      </c>
      <c r="C22" s="347" t="s">
        <v>250</v>
      </c>
      <c r="D22" s="347" t="s">
        <v>300</v>
      </c>
      <c r="E22" s="347"/>
      <c r="F22" s="347" t="s">
        <v>301</v>
      </c>
      <c r="G22" s="88" t="s">
        <v>336</v>
      </c>
      <c r="H22" s="88" t="s">
        <v>337</v>
      </c>
      <c r="I22" s="88" t="s">
        <v>267</v>
      </c>
      <c r="J22" s="330">
        <v>96000</v>
      </c>
      <c r="K22" s="79">
        <v>0</v>
      </c>
      <c r="L22" s="79">
        <v>0</v>
      </c>
      <c r="M22" s="79">
        <v>127</v>
      </c>
      <c r="N22" s="89">
        <v>17</v>
      </c>
      <c r="O22" s="90">
        <v>0</v>
      </c>
      <c r="P22" s="91">
        <f>N22+O22</f>
        <v>17</v>
      </c>
      <c r="Q22" s="80">
        <f>IFERROR(P22/M22,"-")</f>
        <v>0.13385826771654</v>
      </c>
      <c r="R22" s="79">
        <v>0</v>
      </c>
      <c r="S22" s="79">
        <v>6</v>
      </c>
      <c r="T22" s="80">
        <f>IFERROR(R22/(P22),"-")</f>
        <v>0</v>
      </c>
      <c r="U22" s="336">
        <f>IFERROR(J22/SUM(N22:O23),"-")</f>
        <v>1170.7317073171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SUM(X22:X23)-SUM(J22:J23)</f>
        <v>980000</v>
      </c>
      <c r="AB22" s="83">
        <f>SUM(X22:X23)/SUM(J22:J23)</f>
        <v>11.208333333333</v>
      </c>
      <c r="AC22" s="77"/>
      <c r="AD22" s="92">
        <v>2</v>
      </c>
      <c r="AE22" s="93">
        <f>IF(P22=0,"",IF(AD22=0,"",(AD22/P22)))</f>
        <v>0.11764705882353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>
        <v>7</v>
      </c>
      <c r="AN22" s="99">
        <f>IF(P22=0,"",IF(AM22=0,"",(AM22/P22)))</f>
        <v>0.41176470588235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4</v>
      </c>
      <c r="AW22" s="105">
        <f>IF(P22=0,"",IF(AV22=0,"",(AV22/P22)))</f>
        <v>0.23529411764706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0.11764705882353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0.11764705882353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338</v>
      </c>
      <c r="C23" s="347"/>
      <c r="D23" s="347"/>
      <c r="E23" s="347"/>
      <c r="F23" s="347" t="s">
        <v>80</v>
      </c>
      <c r="G23" s="88"/>
      <c r="H23" s="88"/>
      <c r="I23" s="88"/>
      <c r="J23" s="330"/>
      <c r="K23" s="79">
        <v>0</v>
      </c>
      <c r="L23" s="79">
        <v>0</v>
      </c>
      <c r="M23" s="79">
        <v>146</v>
      </c>
      <c r="N23" s="89">
        <v>65</v>
      </c>
      <c r="O23" s="90">
        <v>0</v>
      </c>
      <c r="P23" s="91">
        <f>N23+O23</f>
        <v>65</v>
      </c>
      <c r="Q23" s="80">
        <f>IFERROR(P23/M23,"-")</f>
        <v>0.44520547945205</v>
      </c>
      <c r="R23" s="79">
        <v>4</v>
      </c>
      <c r="S23" s="79">
        <v>12</v>
      </c>
      <c r="T23" s="80">
        <f>IFERROR(R23/(P23),"-")</f>
        <v>0.061538461538462</v>
      </c>
      <c r="U23" s="336"/>
      <c r="V23" s="82">
        <v>7</v>
      </c>
      <c r="W23" s="80">
        <f>IF(P23=0,"-",V23/P23)</f>
        <v>0.10769230769231</v>
      </c>
      <c r="X23" s="335">
        <v>1076000</v>
      </c>
      <c r="Y23" s="336">
        <f>IFERROR(X23/P23,"-")</f>
        <v>16553.846153846</v>
      </c>
      <c r="Z23" s="336">
        <f>IFERROR(X23/V23,"-")</f>
        <v>153714.28571429</v>
      </c>
      <c r="AA23" s="330"/>
      <c r="AB23" s="83"/>
      <c r="AC23" s="77"/>
      <c r="AD23" s="92">
        <v>1</v>
      </c>
      <c r="AE23" s="93">
        <f>IF(P23=0,"",IF(AD23=0,"",(AD23/P23)))</f>
        <v>0.015384615384615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>
        <v>5</v>
      </c>
      <c r="AN23" s="99">
        <f>IF(P23=0,"",IF(AM23=0,"",(AM23/P23)))</f>
        <v>0.076923076923077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11</v>
      </c>
      <c r="AW23" s="105">
        <f>IF(P23=0,"",IF(AV23=0,"",(AV23/P23)))</f>
        <v>0.16923076923077</v>
      </c>
      <c r="AX23" s="104">
        <v>1</v>
      </c>
      <c r="AY23" s="106">
        <f>IFERROR(AX23/AV23,"-")</f>
        <v>0.090909090909091</v>
      </c>
      <c r="AZ23" s="107">
        <v>25000</v>
      </c>
      <c r="BA23" s="108">
        <f>IFERROR(AZ23/AV23,"-")</f>
        <v>2272.7272727273</v>
      </c>
      <c r="BB23" s="109"/>
      <c r="BC23" s="109"/>
      <c r="BD23" s="109">
        <v>1</v>
      </c>
      <c r="BE23" s="110">
        <v>13</v>
      </c>
      <c r="BF23" s="111">
        <f>IF(P23=0,"",IF(BE23=0,"",(BE23/P23)))</f>
        <v>0.2</v>
      </c>
      <c r="BG23" s="110">
        <v>2</v>
      </c>
      <c r="BH23" s="112">
        <f>IFERROR(BG23/BE23,"-")</f>
        <v>0.15384615384615</v>
      </c>
      <c r="BI23" s="113">
        <v>683000</v>
      </c>
      <c r="BJ23" s="114">
        <f>IFERROR(BI23/BE23,"-")</f>
        <v>52538.461538462</v>
      </c>
      <c r="BK23" s="115"/>
      <c r="BL23" s="115"/>
      <c r="BM23" s="115">
        <v>2</v>
      </c>
      <c r="BN23" s="117">
        <v>21</v>
      </c>
      <c r="BO23" s="118">
        <f>IF(P23=0,"",IF(BN23=0,"",(BN23/P23)))</f>
        <v>0.32307692307692</v>
      </c>
      <c r="BP23" s="119">
        <v>2</v>
      </c>
      <c r="BQ23" s="120">
        <f>IFERROR(BP23/BN23,"-")</f>
        <v>0.095238095238095</v>
      </c>
      <c r="BR23" s="121">
        <v>8000</v>
      </c>
      <c r="BS23" s="122">
        <f>IFERROR(BR23/BN23,"-")</f>
        <v>380.95238095238</v>
      </c>
      <c r="BT23" s="123">
        <v>2</v>
      </c>
      <c r="BU23" s="123"/>
      <c r="BV23" s="123"/>
      <c r="BW23" s="124">
        <v>13</v>
      </c>
      <c r="BX23" s="125">
        <f>IF(P23=0,"",IF(BW23=0,"",(BW23/P23)))</f>
        <v>0.2</v>
      </c>
      <c r="BY23" s="126">
        <v>2</v>
      </c>
      <c r="BZ23" s="127">
        <f>IFERROR(BY23/BW23,"-")</f>
        <v>0.15384615384615</v>
      </c>
      <c r="CA23" s="128">
        <v>360000</v>
      </c>
      <c r="CB23" s="129">
        <f>IFERROR(CA23/BW23,"-")</f>
        <v>27692.307692308</v>
      </c>
      <c r="CC23" s="130"/>
      <c r="CD23" s="130"/>
      <c r="CE23" s="130">
        <v>2</v>
      </c>
      <c r="CF23" s="131">
        <v>1</v>
      </c>
      <c r="CG23" s="132">
        <f>IF(P23=0,"",IF(CF23=0,"",(CF23/P23)))</f>
        <v>0.015384615384615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7</v>
      </c>
      <c r="CP23" s="139">
        <v>1076000</v>
      </c>
      <c r="CQ23" s="139">
        <v>670000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10.020833333333</v>
      </c>
      <c r="B24" s="347" t="s">
        <v>339</v>
      </c>
      <c r="C24" s="347" t="s">
        <v>327</v>
      </c>
      <c r="D24" s="347" t="s">
        <v>300</v>
      </c>
      <c r="E24" s="347"/>
      <c r="F24" s="347" t="s">
        <v>301</v>
      </c>
      <c r="G24" s="88" t="s">
        <v>340</v>
      </c>
      <c r="H24" s="88" t="s">
        <v>308</v>
      </c>
      <c r="I24" s="88" t="s">
        <v>275</v>
      </c>
      <c r="J24" s="330">
        <v>144000</v>
      </c>
      <c r="K24" s="79">
        <v>0</v>
      </c>
      <c r="L24" s="79">
        <v>0</v>
      </c>
      <c r="M24" s="79">
        <v>180</v>
      </c>
      <c r="N24" s="89">
        <v>25</v>
      </c>
      <c r="O24" s="90">
        <v>0</v>
      </c>
      <c r="P24" s="91">
        <f>N24+O24</f>
        <v>25</v>
      </c>
      <c r="Q24" s="80">
        <f>IFERROR(P24/M24,"-")</f>
        <v>0.13888888888889</v>
      </c>
      <c r="R24" s="79">
        <v>3</v>
      </c>
      <c r="S24" s="79">
        <v>6</v>
      </c>
      <c r="T24" s="80">
        <f>IFERROR(R24/(P24),"-")</f>
        <v>0.12</v>
      </c>
      <c r="U24" s="336">
        <f>IFERROR(J24/SUM(N24:O25),"-")</f>
        <v>1734.9397590361</v>
      </c>
      <c r="V24" s="82">
        <v>3</v>
      </c>
      <c r="W24" s="80">
        <f>IF(P24=0,"-",V24/P24)</f>
        <v>0.12</v>
      </c>
      <c r="X24" s="335">
        <v>1425000</v>
      </c>
      <c r="Y24" s="336">
        <f>IFERROR(X24/P24,"-")</f>
        <v>57000</v>
      </c>
      <c r="Z24" s="336">
        <f>IFERROR(X24/V24,"-")</f>
        <v>475000</v>
      </c>
      <c r="AA24" s="330">
        <f>SUM(X24:X25)-SUM(J24:J25)</f>
        <v>1299000</v>
      </c>
      <c r="AB24" s="83">
        <f>SUM(X24:X25)/SUM(J24:J25)</f>
        <v>10.020833333333</v>
      </c>
      <c r="AC24" s="77"/>
      <c r="AD24" s="92">
        <v>7</v>
      </c>
      <c r="AE24" s="93">
        <f>IF(P24=0,"",IF(AD24=0,"",(AD24/P24)))</f>
        <v>0.28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>
        <v>6</v>
      </c>
      <c r="AN24" s="99">
        <f>IF(P24=0,"",IF(AM24=0,"",(AM24/P24)))</f>
        <v>0.24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5</v>
      </c>
      <c r="AW24" s="105">
        <f>IF(P24=0,"",IF(AV24=0,"",(AV24/P24)))</f>
        <v>0.2</v>
      </c>
      <c r="AX24" s="104">
        <v>1</v>
      </c>
      <c r="AY24" s="106">
        <f>IFERROR(AX24/AV24,"-")</f>
        <v>0.2</v>
      </c>
      <c r="AZ24" s="107">
        <v>327000</v>
      </c>
      <c r="BA24" s="108">
        <f>IFERROR(AZ24/AV24,"-")</f>
        <v>65400</v>
      </c>
      <c r="BB24" s="109"/>
      <c r="BC24" s="109"/>
      <c r="BD24" s="109">
        <v>1</v>
      </c>
      <c r="BE24" s="110">
        <v>4</v>
      </c>
      <c r="BF24" s="111">
        <f>IF(P24=0,"",IF(BE24=0,"",(BE24/P24)))</f>
        <v>0.16</v>
      </c>
      <c r="BG24" s="110">
        <v>2</v>
      </c>
      <c r="BH24" s="112">
        <f>IFERROR(BG24/BE24,"-")</f>
        <v>0.5</v>
      </c>
      <c r="BI24" s="113">
        <v>1098000</v>
      </c>
      <c r="BJ24" s="114">
        <f>IFERROR(BI24/BE24,"-")</f>
        <v>274500</v>
      </c>
      <c r="BK24" s="115"/>
      <c r="BL24" s="115"/>
      <c r="BM24" s="115">
        <v>2</v>
      </c>
      <c r="BN24" s="117">
        <v>2</v>
      </c>
      <c r="BO24" s="118">
        <f>IF(P24=0,"",IF(BN24=0,"",(BN24/P24)))</f>
        <v>0.08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0.04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3</v>
      </c>
      <c r="CP24" s="139">
        <v>1425000</v>
      </c>
      <c r="CQ24" s="139">
        <v>1085000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/>
      <c r="B25" s="347" t="s">
        <v>341</v>
      </c>
      <c r="C25" s="347"/>
      <c r="D25" s="347"/>
      <c r="E25" s="347"/>
      <c r="F25" s="347" t="s">
        <v>80</v>
      </c>
      <c r="G25" s="88"/>
      <c r="H25" s="88"/>
      <c r="I25" s="88"/>
      <c r="J25" s="330"/>
      <c r="K25" s="79">
        <v>0</v>
      </c>
      <c r="L25" s="79">
        <v>0</v>
      </c>
      <c r="M25" s="79">
        <v>117</v>
      </c>
      <c r="N25" s="89">
        <v>58</v>
      </c>
      <c r="O25" s="90">
        <v>0</v>
      </c>
      <c r="P25" s="91">
        <f>N25+O25</f>
        <v>58</v>
      </c>
      <c r="Q25" s="80">
        <f>IFERROR(P25/M25,"-")</f>
        <v>0.4957264957265</v>
      </c>
      <c r="R25" s="79">
        <v>0</v>
      </c>
      <c r="S25" s="79">
        <v>7</v>
      </c>
      <c r="T25" s="80">
        <f>IFERROR(R25/(P25),"-")</f>
        <v>0</v>
      </c>
      <c r="U25" s="336"/>
      <c r="V25" s="82">
        <v>2</v>
      </c>
      <c r="W25" s="80">
        <f>IF(P25=0,"-",V25/P25)</f>
        <v>0.03448275862069</v>
      </c>
      <c r="X25" s="335">
        <v>18000</v>
      </c>
      <c r="Y25" s="336">
        <f>IFERROR(X25/P25,"-")</f>
        <v>310.34482758621</v>
      </c>
      <c r="Z25" s="336">
        <f>IFERROR(X25/V25,"-")</f>
        <v>9000</v>
      </c>
      <c r="AA25" s="330"/>
      <c r="AB25" s="83"/>
      <c r="AC25" s="77"/>
      <c r="AD25" s="92">
        <v>2</v>
      </c>
      <c r="AE25" s="93">
        <f>IF(P25=0,"",IF(AD25=0,"",(AD25/P25)))</f>
        <v>0.03448275862069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10</v>
      </c>
      <c r="AN25" s="99">
        <f>IF(P25=0,"",IF(AM25=0,"",(AM25/P25)))</f>
        <v>0.17241379310345</v>
      </c>
      <c r="AO25" s="98">
        <v>1</v>
      </c>
      <c r="AP25" s="100">
        <f>IFERROR(AO25/AM25,"-")</f>
        <v>0.1</v>
      </c>
      <c r="AQ25" s="101">
        <v>15000</v>
      </c>
      <c r="AR25" s="102">
        <f>IFERROR(AQ25/AM25,"-")</f>
        <v>1500</v>
      </c>
      <c r="AS25" s="103"/>
      <c r="AT25" s="103">
        <v>1</v>
      </c>
      <c r="AU25" s="103"/>
      <c r="AV25" s="104">
        <v>13</v>
      </c>
      <c r="AW25" s="105">
        <f>IF(P25=0,"",IF(AV25=0,"",(AV25/P25)))</f>
        <v>0.22413793103448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15</v>
      </c>
      <c r="BF25" s="111">
        <f>IF(P25=0,"",IF(BE25=0,"",(BE25/P25)))</f>
        <v>0.25862068965517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11</v>
      </c>
      <c r="BO25" s="118">
        <f>IF(P25=0,"",IF(BN25=0,"",(BN25/P25)))</f>
        <v>0.18965517241379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4</v>
      </c>
      <c r="BX25" s="125">
        <f>IF(P25=0,"",IF(BW25=0,"",(BW25/P25)))</f>
        <v>0.068965517241379</v>
      </c>
      <c r="BY25" s="126">
        <v>1</v>
      </c>
      <c r="BZ25" s="127">
        <f>IFERROR(BY25/BW25,"-")</f>
        <v>0.25</v>
      </c>
      <c r="CA25" s="128">
        <v>3000</v>
      </c>
      <c r="CB25" s="129">
        <f>IFERROR(CA25/BW25,"-")</f>
        <v>750</v>
      </c>
      <c r="CC25" s="130">
        <v>1</v>
      </c>
      <c r="CD25" s="130"/>
      <c r="CE25" s="130"/>
      <c r="CF25" s="131">
        <v>3</v>
      </c>
      <c r="CG25" s="132">
        <f>IF(P25=0,"",IF(CF25=0,"",(CF25/P25)))</f>
        <v>0.051724137931034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2</v>
      </c>
      <c r="CP25" s="139">
        <v>18000</v>
      </c>
      <c r="CQ25" s="139">
        <v>15000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18.666666666667</v>
      </c>
      <c r="B26" s="347" t="s">
        <v>342</v>
      </c>
      <c r="C26" s="347" t="s">
        <v>311</v>
      </c>
      <c r="D26" s="347" t="s">
        <v>306</v>
      </c>
      <c r="E26" s="347"/>
      <c r="F26" s="347" t="s">
        <v>301</v>
      </c>
      <c r="G26" s="88" t="s">
        <v>343</v>
      </c>
      <c r="H26" s="88" t="s">
        <v>308</v>
      </c>
      <c r="I26" s="88" t="s">
        <v>275</v>
      </c>
      <c r="J26" s="330">
        <v>90000</v>
      </c>
      <c r="K26" s="79">
        <v>0</v>
      </c>
      <c r="L26" s="79">
        <v>0</v>
      </c>
      <c r="M26" s="79">
        <v>49</v>
      </c>
      <c r="N26" s="89">
        <v>10</v>
      </c>
      <c r="O26" s="90">
        <v>1</v>
      </c>
      <c r="P26" s="91">
        <f>N26+O26</f>
        <v>11</v>
      </c>
      <c r="Q26" s="80">
        <f>IFERROR(P26/M26,"-")</f>
        <v>0.22448979591837</v>
      </c>
      <c r="R26" s="79">
        <v>1</v>
      </c>
      <c r="S26" s="79">
        <v>1</v>
      </c>
      <c r="T26" s="80">
        <f>IFERROR(R26/(P26),"-")</f>
        <v>0.090909090909091</v>
      </c>
      <c r="U26" s="336">
        <f>IFERROR(J26/SUM(N26:O27),"-")</f>
        <v>1500</v>
      </c>
      <c r="V26" s="82">
        <v>2</v>
      </c>
      <c r="W26" s="80">
        <f>IF(P26=0,"-",V26/P26)</f>
        <v>0.18181818181818</v>
      </c>
      <c r="X26" s="335">
        <v>931000</v>
      </c>
      <c r="Y26" s="336">
        <f>IFERROR(X26/P26,"-")</f>
        <v>84636.363636364</v>
      </c>
      <c r="Z26" s="336">
        <f>IFERROR(X26/V26,"-")</f>
        <v>465500</v>
      </c>
      <c r="AA26" s="330">
        <f>SUM(X26:X27)-SUM(J26:J27)</f>
        <v>1590000</v>
      </c>
      <c r="AB26" s="83">
        <f>SUM(X26:X27)/SUM(J26:J27)</f>
        <v>18.666666666667</v>
      </c>
      <c r="AC26" s="77"/>
      <c r="AD26" s="92">
        <v>1</v>
      </c>
      <c r="AE26" s="93">
        <f>IF(P26=0,"",IF(AD26=0,"",(AD26/P26)))</f>
        <v>0.090909090909091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>
        <v>3</v>
      </c>
      <c r="AN26" s="99">
        <f>IF(P26=0,"",IF(AM26=0,"",(AM26/P26)))</f>
        <v>0.27272727272727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1</v>
      </c>
      <c r="AW26" s="105">
        <f>IF(P26=0,"",IF(AV26=0,"",(AV26/P26)))</f>
        <v>0.090909090909091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1</v>
      </c>
      <c r="BF26" s="111">
        <f>IF(P26=0,"",IF(BE26=0,"",(BE26/P26)))</f>
        <v>0.090909090909091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5</v>
      </c>
      <c r="BO26" s="118">
        <f>IF(P26=0,"",IF(BN26=0,"",(BN26/P26)))</f>
        <v>0.45454545454545</v>
      </c>
      <c r="BP26" s="119">
        <v>2</v>
      </c>
      <c r="BQ26" s="120">
        <f>IFERROR(BP26/BN26,"-")</f>
        <v>0.4</v>
      </c>
      <c r="BR26" s="121">
        <v>931000</v>
      </c>
      <c r="BS26" s="122">
        <f>IFERROR(BR26/BN26,"-")</f>
        <v>186200</v>
      </c>
      <c r="BT26" s="123"/>
      <c r="BU26" s="123">
        <v>1</v>
      </c>
      <c r="BV26" s="123">
        <v>1</v>
      </c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931000</v>
      </c>
      <c r="CQ26" s="139">
        <v>925000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/>
      <c r="B27" s="347" t="s">
        <v>344</v>
      </c>
      <c r="C27" s="347"/>
      <c r="D27" s="347"/>
      <c r="E27" s="347"/>
      <c r="F27" s="347" t="s">
        <v>80</v>
      </c>
      <c r="G27" s="88"/>
      <c r="H27" s="88"/>
      <c r="I27" s="88"/>
      <c r="J27" s="330"/>
      <c r="K27" s="79">
        <v>0</v>
      </c>
      <c r="L27" s="79">
        <v>0</v>
      </c>
      <c r="M27" s="79">
        <v>98</v>
      </c>
      <c r="N27" s="89">
        <v>47</v>
      </c>
      <c r="O27" s="90">
        <v>2</v>
      </c>
      <c r="P27" s="91">
        <f>N27+O27</f>
        <v>49</v>
      </c>
      <c r="Q27" s="80">
        <f>IFERROR(P27/M27,"-")</f>
        <v>0.5</v>
      </c>
      <c r="R27" s="79">
        <v>3</v>
      </c>
      <c r="S27" s="79">
        <v>8</v>
      </c>
      <c r="T27" s="80">
        <f>IFERROR(R27/(P27),"-")</f>
        <v>0.061224489795918</v>
      </c>
      <c r="U27" s="336"/>
      <c r="V27" s="82">
        <v>3</v>
      </c>
      <c r="W27" s="80">
        <f>IF(P27=0,"-",V27/P27)</f>
        <v>0.061224489795918</v>
      </c>
      <c r="X27" s="335">
        <v>749000</v>
      </c>
      <c r="Y27" s="336">
        <f>IFERROR(X27/P27,"-")</f>
        <v>15285.714285714</v>
      </c>
      <c r="Z27" s="336">
        <f>IFERROR(X27/V27,"-")</f>
        <v>249666.66666667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4</v>
      </c>
      <c r="AN27" s="99">
        <f>IF(P27=0,"",IF(AM27=0,"",(AM27/P27)))</f>
        <v>0.081632653061224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11</v>
      </c>
      <c r="AW27" s="105">
        <f>IF(P27=0,"",IF(AV27=0,"",(AV27/P27)))</f>
        <v>0.22448979591837</v>
      </c>
      <c r="AX27" s="104">
        <v>2</v>
      </c>
      <c r="AY27" s="106">
        <f>IFERROR(AX27/AV27,"-")</f>
        <v>0.18181818181818</v>
      </c>
      <c r="AZ27" s="107">
        <v>179000</v>
      </c>
      <c r="BA27" s="108">
        <f>IFERROR(AZ27/AV27,"-")</f>
        <v>16272.727272727</v>
      </c>
      <c r="BB27" s="109"/>
      <c r="BC27" s="109"/>
      <c r="BD27" s="109">
        <v>2</v>
      </c>
      <c r="BE27" s="110">
        <v>13</v>
      </c>
      <c r="BF27" s="111">
        <f>IF(P27=0,"",IF(BE27=0,"",(BE27/P27)))</f>
        <v>0.26530612244898</v>
      </c>
      <c r="BG27" s="110">
        <v>1</v>
      </c>
      <c r="BH27" s="112">
        <f>IFERROR(BG27/BE27,"-")</f>
        <v>0.076923076923077</v>
      </c>
      <c r="BI27" s="113">
        <v>570000</v>
      </c>
      <c r="BJ27" s="114">
        <f>IFERROR(BI27/BE27,"-")</f>
        <v>43846.153846154</v>
      </c>
      <c r="BK27" s="115"/>
      <c r="BL27" s="115"/>
      <c r="BM27" s="115">
        <v>1</v>
      </c>
      <c r="BN27" s="117">
        <v>13</v>
      </c>
      <c r="BO27" s="118">
        <f>IF(P27=0,"",IF(BN27=0,"",(BN27/P27)))</f>
        <v>0.26530612244898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6</v>
      </c>
      <c r="BX27" s="125">
        <f>IF(P27=0,"",IF(BW27=0,"",(BW27/P27)))</f>
        <v>0.12244897959184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2</v>
      </c>
      <c r="CG27" s="132">
        <f>IF(P27=0,"",IF(CF27=0,"",(CF27/P27)))</f>
        <v>0.040816326530612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3</v>
      </c>
      <c r="CP27" s="139">
        <v>749000</v>
      </c>
      <c r="CQ27" s="139">
        <v>570000</v>
      </c>
      <c r="CR27" s="139">
        <v>25000</v>
      </c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6.21875</v>
      </c>
      <c r="B28" s="347" t="s">
        <v>345</v>
      </c>
      <c r="C28" s="347" t="s">
        <v>346</v>
      </c>
      <c r="D28" s="347" t="s">
        <v>306</v>
      </c>
      <c r="E28" s="347"/>
      <c r="F28" s="347" t="s">
        <v>301</v>
      </c>
      <c r="G28" s="88" t="s">
        <v>347</v>
      </c>
      <c r="H28" s="88" t="s">
        <v>308</v>
      </c>
      <c r="I28" s="88" t="s">
        <v>279</v>
      </c>
      <c r="J28" s="330">
        <v>96000</v>
      </c>
      <c r="K28" s="79">
        <v>0</v>
      </c>
      <c r="L28" s="79">
        <v>0</v>
      </c>
      <c r="M28" s="79">
        <v>288</v>
      </c>
      <c r="N28" s="89">
        <v>50</v>
      </c>
      <c r="O28" s="90">
        <v>0</v>
      </c>
      <c r="P28" s="91">
        <f>N28+O28</f>
        <v>50</v>
      </c>
      <c r="Q28" s="80">
        <f>IFERROR(P28/M28,"-")</f>
        <v>0.17361111111111</v>
      </c>
      <c r="R28" s="79">
        <v>1</v>
      </c>
      <c r="S28" s="79">
        <v>15</v>
      </c>
      <c r="T28" s="80">
        <f>IFERROR(R28/(P28),"-")</f>
        <v>0.02</v>
      </c>
      <c r="U28" s="336">
        <f>IFERROR(J28/SUM(N28:O29),"-")</f>
        <v>711.11111111111</v>
      </c>
      <c r="V28" s="82">
        <v>2</v>
      </c>
      <c r="W28" s="80">
        <f>IF(P28=0,"-",V28/P28)</f>
        <v>0.04</v>
      </c>
      <c r="X28" s="335">
        <v>14000</v>
      </c>
      <c r="Y28" s="336">
        <f>IFERROR(X28/P28,"-")</f>
        <v>280</v>
      </c>
      <c r="Z28" s="336">
        <f>IFERROR(X28/V28,"-")</f>
        <v>7000</v>
      </c>
      <c r="AA28" s="330">
        <f>SUM(X28:X29)-SUM(J28:J29)</f>
        <v>501000</v>
      </c>
      <c r="AB28" s="83">
        <f>SUM(X28:X29)/SUM(J28:J29)</f>
        <v>6.21875</v>
      </c>
      <c r="AC28" s="77"/>
      <c r="AD28" s="92">
        <v>11</v>
      </c>
      <c r="AE28" s="93">
        <f>IF(P28=0,"",IF(AD28=0,"",(AD28/P28)))</f>
        <v>0.22</v>
      </c>
      <c r="AF28" s="92"/>
      <c r="AG28" s="94">
        <f>IFERROR(AF28/AD28,"-")</f>
        <v>0</v>
      </c>
      <c r="AH28" s="95"/>
      <c r="AI28" s="96">
        <f>IFERROR(AH28/AD28,"-")</f>
        <v>0</v>
      </c>
      <c r="AJ28" s="97"/>
      <c r="AK28" s="97"/>
      <c r="AL28" s="97"/>
      <c r="AM28" s="98">
        <v>13</v>
      </c>
      <c r="AN28" s="99">
        <f>IF(P28=0,"",IF(AM28=0,"",(AM28/P28)))</f>
        <v>0.26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10</v>
      </c>
      <c r="AW28" s="105">
        <f>IF(P28=0,"",IF(AV28=0,"",(AV28/P28)))</f>
        <v>0.2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12</v>
      </c>
      <c r="BF28" s="111">
        <f>IF(P28=0,"",IF(BE28=0,"",(BE28/P28)))</f>
        <v>0.24</v>
      </c>
      <c r="BG28" s="110">
        <v>2</v>
      </c>
      <c r="BH28" s="112">
        <f>IFERROR(BG28/BE28,"-")</f>
        <v>0.16666666666667</v>
      </c>
      <c r="BI28" s="113">
        <v>14000</v>
      </c>
      <c r="BJ28" s="114">
        <f>IFERROR(BI28/BE28,"-")</f>
        <v>1166.6666666667</v>
      </c>
      <c r="BK28" s="115">
        <v>1</v>
      </c>
      <c r="BL28" s="115"/>
      <c r="BM28" s="115">
        <v>1</v>
      </c>
      <c r="BN28" s="117">
        <v>3</v>
      </c>
      <c r="BO28" s="118">
        <f>IF(P28=0,"",IF(BN28=0,"",(BN28/P28)))</f>
        <v>0.06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0.02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2</v>
      </c>
      <c r="CP28" s="139">
        <v>14000</v>
      </c>
      <c r="CQ28" s="139">
        <v>9000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348</v>
      </c>
      <c r="C29" s="347"/>
      <c r="D29" s="347"/>
      <c r="E29" s="347"/>
      <c r="F29" s="347" t="s">
        <v>80</v>
      </c>
      <c r="G29" s="88"/>
      <c r="H29" s="88"/>
      <c r="I29" s="88"/>
      <c r="J29" s="330"/>
      <c r="K29" s="79">
        <v>0</v>
      </c>
      <c r="L29" s="79">
        <v>0</v>
      </c>
      <c r="M29" s="79">
        <v>153</v>
      </c>
      <c r="N29" s="89">
        <v>85</v>
      </c>
      <c r="O29" s="90">
        <v>0</v>
      </c>
      <c r="P29" s="91">
        <f>N29+O29</f>
        <v>85</v>
      </c>
      <c r="Q29" s="80">
        <f>IFERROR(P29/M29,"-")</f>
        <v>0.55555555555556</v>
      </c>
      <c r="R29" s="79">
        <v>1</v>
      </c>
      <c r="S29" s="79">
        <v>20</v>
      </c>
      <c r="T29" s="80">
        <f>IFERROR(R29/(P29),"-")</f>
        <v>0.011764705882353</v>
      </c>
      <c r="U29" s="336"/>
      <c r="V29" s="82">
        <v>2</v>
      </c>
      <c r="W29" s="80">
        <f>IF(P29=0,"-",V29/P29)</f>
        <v>0.023529411764706</v>
      </c>
      <c r="X29" s="335">
        <v>583000</v>
      </c>
      <c r="Y29" s="336">
        <f>IFERROR(X29/P29,"-")</f>
        <v>6858.8235294118</v>
      </c>
      <c r="Z29" s="336">
        <f>IFERROR(X29/V29,"-")</f>
        <v>291500</v>
      </c>
      <c r="AA29" s="330"/>
      <c r="AB29" s="83"/>
      <c r="AC29" s="77"/>
      <c r="AD29" s="92">
        <v>2</v>
      </c>
      <c r="AE29" s="93">
        <f>IF(P29=0,"",IF(AD29=0,"",(AD29/P29)))</f>
        <v>0.023529411764706</v>
      </c>
      <c r="AF29" s="92"/>
      <c r="AG29" s="94">
        <f>IFERROR(AF29/AD29,"-")</f>
        <v>0</v>
      </c>
      <c r="AH29" s="95"/>
      <c r="AI29" s="96">
        <f>IFERROR(AH29/AD29,"-")</f>
        <v>0</v>
      </c>
      <c r="AJ29" s="97"/>
      <c r="AK29" s="97"/>
      <c r="AL29" s="97"/>
      <c r="AM29" s="98">
        <v>27</v>
      </c>
      <c r="AN29" s="99">
        <f>IF(P29=0,"",IF(AM29=0,"",(AM29/P29)))</f>
        <v>0.31764705882353</v>
      </c>
      <c r="AO29" s="98">
        <v>1</v>
      </c>
      <c r="AP29" s="100">
        <f>IFERROR(AO29/AM29,"-")</f>
        <v>0.037037037037037</v>
      </c>
      <c r="AQ29" s="101">
        <v>4000</v>
      </c>
      <c r="AR29" s="102">
        <f>IFERROR(AQ29/AM29,"-")</f>
        <v>148.14814814815</v>
      </c>
      <c r="AS29" s="103"/>
      <c r="AT29" s="103">
        <v>1</v>
      </c>
      <c r="AU29" s="103"/>
      <c r="AV29" s="104">
        <v>10</v>
      </c>
      <c r="AW29" s="105">
        <f>IF(P29=0,"",IF(AV29=0,"",(AV29/P29)))</f>
        <v>0.11764705882353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18</v>
      </c>
      <c r="BF29" s="111">
        <f>IF(P29=0,"",IF(BE29=0,"",(BE29/P29)))</f>
        <v>0.21176470588235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21</v>
      </c>
      <c r="BO29" s="118">
        <f>IF(P29=0,"",IF(BN29=0,"",(BN29/P29)))</f>
        <v>0.24705882352941</v>
      </c>
      <c r="BP29" s="119">
        <v>1</v>
      </c>
      <c r="BQ29" s="120">
        <f>IFERROR(BP29/BN29,"-")</f>
        <v>0.047619047619048</v>
      </c>
      <c r="BR29" s="121">
        <v>579000</v>
      </c>
      <c r="BS29" s="122">
        <f>IFERROR(BR29/BN29,"-")</f>
        <v>27571.428571429</v>
      </c>
      <c r="BT29" s="123"/>
      <c r="BU29" s="123"/>
      <c r="BV29" s="123">
        <v>1</v>
      </c>
      <c r="BW29" s="124">
        <v>5</v>
      </c>
      <c r="BX29" s="125">
        <f>IF(P29=0,"",IF(BW29=0,"",(BW29/P29)))</f>
        <v>0.058823529411765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2</v>
      </c>
      <c r="CG29" s="132">
        <f>IF(P29=0,"",IF(CF29=0,"",(CF29/P29)))</f>
        <v>0.023529411764706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2</v>
      </c>
      <c r="CP29" s="139">
        <v>583000</v>
      </c>
      <c r="CQ29" s="139">
        <v>579000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7.8472222222222</v>
      </c>
      <c r="B30" s="347" t="s">
        <v>349</v>
      </c>
      <c r="C30" s="347" t="s">
        <v>327</v>
      </c>
      <c r="D30" s="347" t="s">
        <v>300</v>
      </c>
      <c r="E30" s="347"/>
      <c r="F30" s="347" t="s">
        <v>301</v>
      </c>
      <c r="G30" s="88" t="s">
        <v>350</v>
      </c>
      <c r="H30" s="88" t="s">
        <v>308</v>
      </c>
      <c r="I30" s="88" t="s">
        <v>289</v>
      </c>
      <c r="J30" s="330">
        <v>144000</v>
      </c>
      <c r="K30" s="79">
        <v>0</v>
      </c>
      <c r="L30" s="79">
        <v>0</v>
      </c>
      <c r="M30" s="79">
        <v>229</v>
      </c>
      <c r="N30" s="89">
        <v>41</v>
      </c>
      <c r="O30" s="90">
        <v>0</v>
      </c>
      <c r="P30" s="91">
        <f>N30+O30</f>
        <v>41</v>
      </c>
      <c r="Q30" s="80">
        <f>IFERROR(P30/M30,"-")</f>
        <v>0.17903930131004</v>
      </c>
      <c r="R30" s="79">
        <v>1</v>
      </c>
      <c r="S30" s="79">
        <v>6</v>
      </c>
      <c r="T30" s="80">
        <f>IFERROR(R30/(P30),"-")</f>
        <v>0.024390243902439</v>
      </c>
      <c r="U30" s="336">
        <f>IFERROR(J30/SUM(N30:O31),"-")</f>
        <v>935.06493506494</v>
      </c>
      <c r="V30" s="82">
        <v>3</v>
      </c>
      <c r="W30" s="80">
        <f>IF(P30=0,"-",V30/P30)</f>
        <v>0.073170731707317</v>
      </c>
      <c r="X30" s="335">
        <v>41000</v>
      </c>
      <c r="Y30" s="336">
        <f>IFERROR(X30/P30,"-")</f>
        <v>1000</v>
      </c>
      <c r="Z30" s="336">
        <f>IFERROR(X30/V30,"-")</f>
        <v>13666.666666667</v>
      </c>
      <c r="AA30" s="330">
        <f>SUM(X30:X31)-SUM(J30:J31)</f>
        <v>986000</v>
      </c>
      <c r="AB30" s="83">
        <f>SUM(X30:X31)/SUM(J30:J31)</f>
        <v>7.8472222222222</v>
      </c>
      <c r="AC30" s="77"/>
      <c r="AD30" s="92">
        <v>8</v>
      </c>
      <c r="AE30" s="93">
        <f>IF(P30=0,"",IF(AD30=0,"",(AD30/P30)))</f>
        <v>0.19512195121951</v>
      </c>
      <c r="AF30" s="92">
        <v>1</v>
      </c>
      <c r="AG30" s="94">
        <f>IFERROR(AF30/AD30,"-")</f>
        <v>0.125</v>
      </c>
      <c r="AH30" s="95">
        <v>3000</v>
      </c>
      <c r="AI30" s="96">
        <f>IFERROR(AH30/AD30,"-")</f>
        <v>375</v>
      </c>
      <c r="AJ30" s="97">
        <v>1</v>
      </c>
      <c r="AK30" s="97"/>
      <c r="AL30" s="97"/>
      <c r="AM30" s="98">
        <v>10</v>
      </c>
      <c r="AN30" s="99">
        <f>IF(P30=0,"",IF(AM30=0,"",(AM30/P30)))</f>
        <v>0.24390243902439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>
        <v>9</v>
      </c>
      <c r="AW30" s="105">
        <f>IF(P30=0,"",IF(AV30=0,"",(AV30/P30)))</f>
        <v>0.21951219512195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11</v>
      </c>
      <c r="BF30" s="111">
        <f>IF(P30=0,"",IF(BE30=0,"",(BE30/P30)))</f>
        <v>0.26829268292683</v>
      </c>
      <c r="BG30" s="110">
        <v>2</v>
      </c>
      <c r="BH30" s="112">
        <f>IFERROR(BG30/BE30,"-")</f>
        <v>0.18181818181818</v>
      </c>
      <c r="BI30" s="113">
        <v>38000</v>
      </c>
      <c r="BJ30" s="114">
        <f>IFERROR(BI30/BE30,"-")</f>
        <v>3454.5454545455</v>
      </c>
      <c r="BK30" s="115">
        <v>1</v>
      </c>
      <c r="BL30" s="115"/>
      <c r="BM30" s="115">
        <v>1</v>
      </c>
      <c r="BN30" s="117">
        <v>2</v>
      </c>
      <c r="BO30" s="118">
        <f>IF(P30=0,"",IF(BN30=0,"",(BN30/P30)))</f>
        <v>0.048780487804878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0.024390243902439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3</v>
      </c>
      <c r="CP30" s="139">
        <v>41000</v>
      </c>
      <c r="CQ30" s="139">
        <v>35000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351</v>
      </c>
      <c r="C31" s="347"/>
      <c r="D31" s="347"/>
      <c r="E31" s="347"/>
      <c r="F31" s="347" t="s">
        <v>80</v>
      </c>
      <c r="G31" s="88"/>
      <c r="H31" s="88"/>
      <c r="I31" s="88"/>
      <c r="J31" s="330"/>
      <c r="K31" s="79">
        <v>0</v>
      </c>
      <c r="L31" s="79">
        <v>0</v>
      </c>
      <c r="M31" s="79">
        <v>267</v>
      </c>
      <c r="N31" s="89">
        <v>108</v>
      </c>
      <c r="O31" s="90">
        <v>5</v>
      </c>
      <c r="P31" s="91">
        <f>N31+O31</f>
        <v>113</v>
      </c>
      <c r="Q31" s="80">
        <f>IFERROR(P31/M31,"-")</f>
        <v>0.42322097378277</v>
      </c>
      <c r="R31" s="79">
        <v>5</v>
      </c>
      <c r="S31" s="79">
        <v>23</v>
      </c>
      <c r="T31" s="80">
        <f>IFERROR(R31/(P31),"-")</f>
        <v>0.044247787610619</v>
      </c>
      <c r="U31" s="336"/>
      <c r="V31" s="82">
        <v>6</v>
      </c>
      <c r="W31" s="80">
        <f>IF(P31=0,"-",V31/P31)</f>
        <v>0.053097345132743</v>
      </c>
      <c r="X31" s="335">
        <v>1089000</v>
      </c>
      <c r="Y31" s="336">
        <f>IFERROR(X31/P31,"-")</f>
        <v>9637.1681415929</v>
      </c>
      <c r="Z31" s="336">
        <f>IFERROR(X31/V31,"-")</f>
        <v>181500</v>
      </c>
      <c r="AA31" s="330"/>
      <c r="AB31" s="83"/>
      <c r="AC31" s="77"/>
      <c r="AD31" s="92">
        <v>1</v>
      </c>
      <c r="AE31" s="93">
        <f>IF(P31=0,"",IF(AD31=0,"",(AD31/P31)))</f>
        <v>0.0088495575221239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>
        <v>27</v>
      </c>
      <c r="AN31" s="99">
        <f>IF(P31=0,"",IF(AM31=0,"",(AM31/P31)))</f>
        <v>0.23893805309735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>
        <v>20</v>
      </c>
      <c r="AW31" s="105">
        <f>IF(P31=0,"",IF(AV31=0,"",(AV31/P31)))</f>
        <v>0.17699115044248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28</v>
      </c>
      <c r="BF31" s="111">
        <f>IF(P31=0,"",IF(BE31=0,"",(BE31/P31)))</f>
        <v>0.24778761061947</v>
      </c>
      <c r="BG31" s="110">
        <v>1</v>
      </c>
      <c r="BH31" s="112">
        <f>IFERROR(BG31/BE31,"-")</f>
        <v>0.035714285714286</v>
      </c>
      <c r="BI31" s="113">
        <v>3000</v>
      </c>
      <c r="BJ31" s="114">
        <f>IFERROR(BI31/BE31,"-")</f>
        <v>107.14285714286</v>
      </c>
      <c r="BK31" s="115">
        <v>1</v>
      </c>
      <c r="BL31" s="115"/>
      <c r="BM31" s="115"/>
      <c r="BN31" s="117">
        <v>30</v>
      </c>
      <c r="BO31" s="118">
        <f>IF(P31=0,"",IF(BN31=0,"",(BN31/P31)))</f>
        <v>0.26548672566372</v>
      </c>
      <c r="BP31" s="119">
        <v>3</v>
      </c>
      <c r="BQ31" s="120">
        <f>IFERROR(BP31/BN31,"-")</f>
        <v>0.1</v>
      </c>
      <c r="BR31" s="121">
        <v>160000</v>
      </c>
      <c r="BS31" s="122">
        <f>IFERROR(BR31/BN31,"-")</f>
        <v>5333.3333333333</v>
      </c>
      <c r="BT31" s="123"/>
      <c r="BU31" s="123">
        <v>1</v>
      </c>
      <c r="BV31" s="123">
        <v>2</v>
      </c>
      <c r="BW31" s="124">
        <v>7</v>
      </c>
      <c r="BX31" s="125">
        <f>IF(P31=0,"",IF(BW31=0,"",(BW31/P31)))</f>
        <v>0.061946902654867</v>
      </c>
      <c r="BY31" s="126">
        <v>2</v>
      </c>
      <c r="BZ31" s="127">
        <f>IFERROR(BY31/BW31,"-")</f>
        <v>0.28571428571429</v>
      </c>
      <c r="CA31" s="128">
        <v>926000</v>
      </c>
      <c r="CB31" s="129">
        <f>IFERROR(CA31/BW31,"-")</f>
        <v>132285.71428571</v>
      </c>
      <c r="CC31" s="130"/>
      <c r="CD31" s="130"/>
      <c r="CE31" s="130">
        <v>2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6</v>
      </c>
      <c r="CP31" s="139">
        <v>1089000</v>
      </c>
      <c r="CQ31" s="139">
        <v>488000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2.4375</v>
      </c>
      <c r="B32" s="347" t="s">
        <v>352</v>
      </c>
      <c r="C32" s="347" t="s">
        <v>282</v>
      </c>
      <c r="D32" s="347" t="s">
        <v>300</v>
      </c>
      <c r="E32" s="347"/>
      <c r="F32" s="347" t="s">
        <v>301</v>
      </c>
      <c r="G32" s="88" t="s">
        <v>353</v>
      </c>
      <c r="H32" s="88" t="s">
        <v>308</v>
      </c>
      <c r="I32" s="88" t="s">
        <v>324</v>
      </c>
      <c r="J32" s="330">
        <v>96000</v>
      </c>
      <c r="K32" s="79">
        <v>0</v>
      </c>
      <c r="L32" s="79">
        <v>0</v>
      </c>
      <c r="M32" s="79">
        <v>41</v>
      </c>
      <c r="N32" s="89">
        <v>12</v>
      </c>
      <c r="O32" s="90">
        <v>0</v>
      </c>
      <c r="P32" s="91">
        <f>N32+O32</f>
        <v>12</v>
      </c>
      <c r="Q32" s="80">
        <f>IFERROR(P32/M32,"-")</f>
        <v>0.29268292682927</v>
      </c>
      <c r="R32" s="79">
        <v>2</v>
      </c>
      <c r="S32" s="79">
        <v>4</v>
      </c>
      <c r="T32" s="80">
        <f>IFERROR(R32/(P32),"-")</f>
        <v>0.16666666666667</v>
      </c>
      <c r="U32" s="336">
        <f>IFERROR(J32/SUM(N32:O33),"-")</f>
        <v>1882.3529411765</v>
      </c>
      <c r="V32" s="82">
        <v>2</v>
      </c>
      <c r="W32" s="80">
        <f>IF(P32=0,"-",V32/P32)</f>
        <v>0.16666666666667</v>
      </c>
      <c r="X32" s="335">
        <v>234000</v>
      </c>
      <c r="Y32" s="336">
        <f>IFERROR(X32/P32,"-")</f>
        <v>19500</v>
      </c>
      <c r="Z32" s="336">
        <f>IFERROR(X32/V32,"-")</f>
        <v>117000</v>
      </c>
      <c r="AA32" s="330">
        <f>SUM(X32:X33)-SUM(J32:J33)</f>
        <v>138000</v>
      </c>
      <c r="AB32" s="83">
        <f>SUM(X32:X33)/SUM(J32:J33)</f>
        <v>2.4375</v>
      </c>
      <c r="AC32" s="77"/>
      <c r="AD32" s="92">
        <v>4</v>
      </c>
      <c r="AE32" s="93">
        <f>IF(P32=0,"",IF(AD32=0,"",(AD32/P32)))</f>
        <v>0.33333333333333</v>
      </c>
      <c r="AF32" s="92">
        <v>1</v>
      </c>
      <c r="AG32" s="94">
        <f>IFERROR(AF32/AD32,"-")</f>
        <v>0.25</v>
      </c>
      <c r="AH32" s="95">
        <v>206000</v>
      </c>
      <c r="AI32" s="96">
        <f>IFERROR(AH32/AD32,"-")</f>
        <v>51500</v>
      </c>
      <c r="AJ32" s="97"/>
      <c r="AK32" s="97"/>
      <c r="AL32" s="97">
        <v>1</v>
      </c>
      <c r="AM32" s="98">
        <v>4</v>
      </c>
      <c r="AN32" s="99">
        <f>IF(P32=0,"",IF(AM32=0,"",(AM32/P32)))</f>
        <v>0.33333333333333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>
        <v>2</v>
      </c>
      <c r="AW32" s="105">
        <f>IF(P32=0,"",IF(AV32=0,"",(AV32/P32)))</f>
        <v>0.16666666666667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1</v>
      </c>
      <c r="BF32" s="111">
        <f>IF(P32=0,"",IF(BE32=0,"",(BE32/P32)))</f>
        <v>0.083333333333333</v>
      </c>
      <c r="BG32" s="110">
        <v>1</v>
      </c>
      <c r="BH32" s="112">
        <f>IFERROR(BG32/BE32,"-")</f>
        <v>1</v>
      </c>
      <c r="BI32" s="113">
        <v>28000</v>
      </c>
      <c r="BJ32" s="114">
        <f>IFERROR(BI32/BE32,"-")</f>
        <v>28000</v>
      </c>
      <c r="BK32" s="115"/>
      <c r="BL32" s="115"/>
      <c r="BM32" s="115">
        <v>1</v>
      </c>
      <c r="BN32" s="117">
        <v>1</v>
      </c>
      <c r="BO32" s="118">
        <f>IF(P32=0,"",IF(BN32=0,"",(BN32/P32)))</f>
        <v>0.083333333333333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234000</v>
      </c>
      <c r="CQ32" s="139">
        <v>206000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/>
      <c r="B33" s="347" t="s">
        <v>354</v>
      </c>
      <c r="C33" s="347"/>
      <c r="D33" s="347"/>
      <c r="E33" s="347"/>
      <c r="F33" s="347" t="s">
        <v>80</v>
      </c>
      <c r="G33" s="88"/>
      <c r="H33" s="88"/>
      <c r="I33" s="88"/>
      <c r="J33" s="330"/>
      <c r="K33" s="79">
        <v>0</v>
      </c>
      <c r="L33" s="79">
        <v>0</v>
      </c>
      <c r="M33" s="79">
        <v>72</v>
      </c>
      <c r="N33" s="89">
        <v>39</v>
      </c>
      <c r="O33" s="90">
        <v>0</v>
      </c>
      <c r="P33" s="91">
        <f>N33+O33</f>
        <v>39</v>
      </c>
      <c r="Q33" s="80">
        <f>IFERROR(P33/M33,"-")</f>
        <v>0.54166666666667</v>
      </c>
      <c r="R33" s="79">
        <v>0</v>
      </c>
      <c r="S33" s="79">
        <v>16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>
        <v>3</v>
      </c>
      <c r="AE33" s="93">
        <f>IF(P33=0,"",IF(AD33=0,"",(AD33/P33)))</f>
        <v>0.076923076923077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>
        <v>10</v>
      </c>
      <c r="AN33" s="99">
        <f>IF(P33=0,"",IF(AM33=0,"",(AM33/P33)))</f>
        <v>0.25641025641026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6</v>
      </c>
      <c r="AW33" s="105">
        <f>IF(P33=0,"",IF(AV33=0,"",(AV33/P33)))</f>
        <v>0.15384615384615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8</v>
      </c>
      <c r="BF33" s="111">
        <f>IF(P33=0,"",IF(BE33=0,"",(BE33/P33)))</f>
        <v>0.20512820512821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9</v>
      </c>
      <c r="BO33" s="118">
        <f>IF(P33=0,"",IF(BN33=0,"",(BN33/P33)))</f>
        <v>0.23076923076923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2</v>
      </c>
      <c r="BX33" s="125">
        <f>IF(P33=0,"",IF(BW33=0,"",(BW33/P33)))</f>
        <v>0.051282051282051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1</v>
      </c>
      <c r="CG33" s="132">
        <f>IF(P33=0,"",IF(CF33=0,"",(CF33/P33)))</f>
        <v>0.025641025641026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30"/>
      <c r="B34" s="85"/>
      <c r="C34" s="86"/>
      <c r="D34" s="86"/>
      <c r="E34" s="86"/>
      <c r="F34" s="87"/>
      <c r="G34" s="88"/>
      <c r="H34" s="88"/>
      <c r="I34" s="88"/>
      <c r="J34" s="331"/>
      <c r="K34" s="34"/>
      <c r="L34" s="34"/>
      <c r="M34" s="31"/>
      <c r="N34" s="23"/>
      <c r="O34" s="23"/>
      <c r="P34" s="23"/>
      <c r="Q34" s="32"/>
      <c r="R34" s="32"/>
      <c r="S34" s="23"/>
      <c r="T34" s="32"/>
      <c r="U34" s="337"/>
      <c r="V34" s="25"/>
      <c r="W34" s="25"/>
      <c r="X34" s="337"/>
      <c r="Y34" s="337"/>
      <c r="Z34" s="337"/>
      <c r="AA34" s="337"/>
      <c r="AB34" s="33"/>
      <c r="AC34" s="57"/>
      <c r="AD34" s="61"/>
      <c r="AE34" s="62"/>
      <c r="AF34" s="61"/>
      <c r="AG34" s="65"/>
      <c r="AH34" s="66"/>
      <c r="AI34" s="67"/>
      <c r="AJ34" s="68"/>
      <c r="AK34" s="68"/>
      <c r="AL34" s="68"/>
      <c r="AM34" s="61"/>
      <c r="AN34" s="62"/>
      <c r="AO34" s="61"/>
      <c r="AP34" s="65"/>
      <c r="AQ34" s="66"/>
      <c r="AR34" s="67"/>
      <c r="AS34" s="68"/>
      <c r="AT34" s="68"/>
      <c r="AU34" s="68"/>
      <c r="AV34" s="61"/>
      <c r="AW34" s="62"/>
      <c r="AX34" s="61"/>
      <c r="AY34" s="65"/>
      <c r="AZ34" s="66"/>
      <c r="BA34" s="67"/>
      <c r="BB34" s="68"/>
      <c r="BC34" s="68"/>
      <c r="BD34" s="68"/>
      <c r="BE34" s="61"/>
      <c r="BF34" s="62"/>
      <c r="BG34" s="61"/>
      <c r="BH34" s="65"/>
      <c r="BI34" s="66"/>
      <c r="BJ34" s="67"/>
      <c r="BK34" s="68"/>
      <c r="BL34" s="68"/>
      <c r="BM34" s="68"/>
      <c r="BN34" s="63"/>
      <c r="BO34" s="64"/>
      <c r="BP34" s="61"/>
      <c r="BQ34" s="65"/>
      <c r="BR34" s="66"/>
      <c r="BS34" s="67"/>
      <c r="BT34" s="68"/>
      <c r="BU34" s="68"/>
      <c r="BV34" s="68"/>
      <c r="BW34" s="63"/>
      <c r="BX34" s="64"/>
      <c r="BY34" s="61"/>
      <c r="BZ34" s="65"/>
      <c r="CA34" s="66"/>
      <c r="CB34" s="67"/>
      <c r="CC34" s="68"/>
      <c r="CD34" s="68"/>
      <c r="CE34" s="68"/>
      <c r="CF34" s="63"/>
      <c r="CG34" s="64"/>
      <c r="CH34" s="61"/>
      <c r="CI34" s="65"/>
      <c r="CJ34" s="66"/>
      <c r="CK34" s="67"/>
      <c r="CL34" s="68"/>
      <c r="CM34" s="68"/>
      <c r="CN34" s="68"/>
      <c r="CO34" s="69"/>
      <c r="CP34" s="66"/>
      <c r="CQ34" s="66"/>
      <c r="CR34" s="66"/>
      <c r="CS34" s="70"/>
    </row>
    <row r="35" spans="1:98">
      <c r="A35" s="30"/>
      <c r="B35" s="37"/>
      <c r="C35" s="21"/>
      <c r="D35" s="21"/>
      <c r="E35" s="21"/>
      <c r="F35" s="22"/>
      <c r="G35" s="36"/>
      <c r="H35" s="36"/>
      <c r="I35" s="73"/>
      <c r="J35" s="332"/>
      <c r="K35" s="34"/>
      <c r="L35" s="34"/>
      <c r="M35" s="31"/>
      <c r="N35" s="23"/>
      <c r="O35" s="23"/>
      <c r="P35" s="23"/>
      <c r="Q35" s="32"/>
      <c r="R35" s="32"/>
      <c r="S35" s="23"/>
      <c r="T35" s="32"/>
      <c r="U35" s="337"/>
      <c r="V35" s="25"/>
      <c r="W35" s="25"/>
      <c r="X35" s="337"/>
      <c r="Y35" s="337"/>
      <c r="Z35" s="337"/>
      <c r="AA35" s="337"/>
      <c r="AB35" s="33"/>
      <c r="AC35" s="59"/>
      <c r="AD35" s="61"/>
      <c r="AE35" s="62"/>
      <c r="AF35" s="61"/>
      <c r="AG35" s="65"/>
      <c r="AH35" s="66"/>
      <c r="AI35" s="67"/>
      <c r="AJ35" s="68"/>
      <c r="AK35" s="68"/>
      <c r="AL35" s="68"/>
      <c r="AM35" s="61"/>
      <c r="AN35" s="62"/>
      <c r="AO35" s="61"/>
      <c r="AP35" s="65"/>
      <c r="AQ35" s="66"/>
      <c r="AR35" s="67"/>
      <c r="AS35" s="68"/>
      <c r="AT35" s="68"/>
      <c r="AU35" s="68"/>
      <c r="AV35" s="61"/>
      <c r="AW35" s="62"/>
      <c r="AX35" s="61"/>
      <c r="AY35" s="65"/>
      <c r="AZ35" s="66"/>
      <c r="BA35" s="67"/>
      <c r="BB35" s="68"/>
      <c r="BC35" s="68"/>
      <c r="BD35" s="68"/>
      <c r="BE35" s="61"/>
      <c r="BF35" s="62"/>
      <c r="BG35" s="61"/>
      <c r="BH35" s="65"/>
      <c r="BI35" s="66"/>
      <c r="BJ35" s="67"/>
      <c r="BK35" s="68"/>
      <c r="BL35" s="68"/>
      <c r="BM35" s="68"/>
      <c r="BN35" s="63"/>
      <c r="BO35" s="64"/>
      <c r="BP35" s="61"/>
      <c r="BQ35" s="65"/>
      <c r="BR35" s="66"/>
      <c r="BS35" s="67"/>
      <c r="BT35" s="68"/>
      <c r="BU35" s="68"/>
      <c r="BV35" s="68"/>
      <c r="BW35" s="63"/>
      <c r="BX35" s="64"/>
      <c r="BY35" s="61"/>
      <c r="BZ35" s="65"/>
      <c r="CA35" s="66"/>
      <c r="CB35" s="67"/>
      <c r="CC35" s="68"/>
      <c r="CD35" s="68"/>
      <c r="CE35" s="68"/>
      <c r="CF35" s="63"/>
      <c r="CG35" s="64"/>
      <c r="CH35" s="61"/>
      <c r="CI35" s="65"/>
      <c r="CJ35" s="66"/>
      <c r="CK35" s="67"/>
      <c r="CL35" s="68"/>
      <c r="CM35" s="68"/>
      <c r="CN35" s="68"/>
      <c r="CO35" s="69"/>
      <c r="CP35" s="66"/>
      <c r="CQ35" s="66"/>
      <c r="CR35" s="66"/>
      <c r="CS35" s="70"/>
    </row>
    <row r="36" spans="1:98">
      <c r="A36" s="19">
        <f>AB36</f>
        <v>5.7151162790698</v>
      </c>
      <c r="B36" s="39"/>
      <c r="C36" s="39"/>
      <c r="D36" s="39"/>
      <c r="E36" s="39"/>
      <c r="F36" s="39"/>
      <c r="G36" s="40" t="s">
        <v>355</v>
      </c>
      <c r="H36" s="40"/>
      <c r="I36" s="40"/>
      <c r="J36" s="333">
        <f>SUM(J6:J35)</f>
        <v>1548000</v>
      </c>
      <c r="K36" s="41">
        <f>SUM(K6:K35)</f>
        <v>0</v>
      </c>
      <c r="L36" s="41">
        <f>SUM(L6:L35)</f>
        <v>0</v>
      </c>
      <c r="M36" s="41">
        <f>SUM(M6:M35)</f>
        <v>3411</v>
      </c>
      <c r="N36" s="41">
        <f>SUM(N6:N35)</f>
        <v>1083</v>
      </c>
      <c r="O36" s="41">
        <f>SUM(O6:O35)</f>
        <v>12</v>
      </c>
      <c r="P36" s="41">
        <f>SUM(P6:P35)</f>
        <v>1095</v>
      </c>
      <c r="Q36" s="42">
        <f>IFERROR(P36/M36,"-")</f>
        <v>0.32102022867194</v>
      </c>
      <c r="R36" s="76">
        <f>SUM(R6:R35)</f>
        <v>36</v>
      </c>
      <c r="S36" s="76">
        <f>SUM(S6:S35)</f>
        <v>241</v>
      </c>
      <c r="T36" s="42">
        <f>IFERROR(R36/P36,"-")</f>
        <v>0.032876712328767</v>
      </c>
      <c r="U36" s="338">
        <f>IFERROR(J36/P36,"-")</f>
        <v>1413.698630137</v>
      </c>
      <c r="V36" s="44">
        <f>SUM(V6:V35)</f>
        <v>60</v>
      </c>
      <c r="W36" s="42">
        <f>IFERROR(V36/P36,"-")</f>
        <v>0.054794520547945</v>
      </c>
      <c r="X36" s="333">
        <f>SUM(X6:X35)</f>
        <v>8847000</v>
      </c>
      <c r="Y36" s="333">
        <f>IFERROR(X36/P36,"-")</f>
        <v>8079.4520547945</v>
      </c>
      <c r="Z36" s="333">
        <f>IFERROR(X36/V36,"-")</f>
        <v>147450</v>
      </c>
      <c r="AA36" s="333">
        <f>X36-J36</f>
        <v>7299000</v>
      </c>
      <c r="AB36" s="45">
        <f>X36/J36</f>
        <v>5.7151162790698</v>
      </c>
      <c r="AC36" s="58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356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357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358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359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360</v>
      </c>
      <c r="C6" s="347" t="s">
        <v>361</v>
      </c>
      <c r="D6" s="347" t="s">
        <v>362</v>
      </c>
      <c r="E6" s="175" t="s">
        <v>363</v>
      </c>
      <c r="F6" s="175" t="s">
        <v>364</v>
      </c>
      <c r="G6" s="340">
        <v>0</v>
      </c>
      <c r="H6" s="340">
        <v>3000</v>
      </c>
      <c r="I6" s="176">
        <v>0</v>
      </c>
      <c r="J6" s="176">
        <v>0</v>
      </c>
      <c r="K6" s="176">
        <v>8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0.87142857142857</v>
      </c>
      <c r="B7" s="347" t="s">
        <v>365</v>
      </c>
      <c r="C7" s="347" t="s">
        <v>366</v>
      </c>
      <c r="D7" s="347">
        <v>25</v>
      </c>
      <c r="E7" s="175" t="s">
        <v>367</v>
      </c>
      <c r="F7" s="175" t="s">
        <v>364</v>
      </c>
      <c r="G7" s="340">
        <v>70000</v>
      </c>
      <c r="H7" s="340">
        <v>2800</v>
      </c>
      <c r="I7" s="176">
        <v>0</v>
      </c>
      <c r="J7" s="176">
        <v>0</v>
      </c>
      <c r="K7" s="176">
        <v>916</v>
      </c>
      <c r="L7" s="177">
        <v>25</v>
      </c>
      <c r="M7" s="178">
        <v>25</v>
      </c>
      <c r="N7" s="179">
        <f>IFERROR(L7/K7,"-")</f>
        <v>0.027292576419214</v>
      </c>
      <c r="O7" s="176">
        <v>1</v>
      </c>
      <c r="P7" s="176">
        <v>9</v>
      </c>
      <c r="Q7" s="179">
        <f>IFERROR(O7/L7,"-")</f>
        <v>0.04</v>
      </c>
      <c r="R7" s="180">
        <f>IFERROR(G7/SUM(L7:L7),"-")</f>
        <v>2800</v>
      </c>
      <c r="S7" s="181">
        <v>4</v>
      </c>
      <c r="T7" s="179">
        <f>IF(L7=0,"-",S7/L7)</f>
        <v>0.16</v>
      </c>
      <c r="U7" s="345">
        <v>61000</v>
      </c>
      <c r="V7" s="346">
        <f>IFERROR(U7/L7,"-")</f>
        <v>2440</v>
      </c>
      <c r="W7" s="346">
        <f>IFERROR(U7/S7,"-")</f>
        <v>15250</v>
      </c>
      <c r="X7" s="340">
        <f>SUM(U7:U7)-SUM(G7:G7)</f>
        <v>-9000</v>
      </c>
      <c r="Y7" s="183">
        <f>SUM(U7:U7)/SUM(G7:G7)</f>
        <v>0.87142857142857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>
        <v>5</v>
      </c>
      <c r="AK7" s="191">
        <f>IF(L7=0,"",IF(AJ7=0,"",(AJ7/L7)))</f>
        <v>0.2</v>
      </c>
      <c r="AL7" s="190"/>
      <c r="AM7" s="192">
        <f>IFERROR(AL7/AJ7,"-")</f>
        <v>0</v>
      </c>
      <c r="AN7" s="193"/>
      <c r="AO7" s="194">
        <f>IFERROR(AN7/AJ7,"-")</f>
        <v>0</v>
      </c>
      <c r="AP7" s="195"/>
      <c r="AQ7" s="195"/>
      <c r="AR7" s="195"/>
      <c r="AS7" s="196">
        <v>3</v>
      </c>
      <c r="AT7" s="197">
        <f>IF(L7=0,"",IF(AS7=0,"",(AS7/L7)))</f>
        <v>0.12</v>
      </c>
      <c r="AU7" s="196"/>
      <c r="AV7" s="198">
        <f>IFERROR(AU7/AS7,"-")</f>
        <v>0</v>
      </c>
      <c r="AW7" s="199"/>
      <c r="AX7" s="200">
        <f>IFERROR(AW7/AS7,"-")</f>
        <v>0</v>
      </c>
      <c r="AY7" s="201"/>
      <c r="AZ7" s="201"/>
      <c r="BA7" s="201"/>
      <c r="BB7" s="202">
        <v>7</v>
      </c>
      <c r="BC7" s="203">
        <f>IF(L7=0,"",IF(BB7=0,"",(BB7/L7)))</f>
        <v>0.28</v>
      </c>
      <c r="BD7" s="202">
        <v>3</v>
      </c>
      <c r="BE7" s="204">
        <f>IFERROR(BD7/BB7,"-")</f>
        <v>0.42857142857143</v>
      </c>
      <c r="BF7" s="205">
        <v>37000</v>
      </c>
      <c r="BG7" s="206">
        <f>IFERROR(BF7/BB7,"-")</f>
        <v>5285.7142857143</v>
      </c>
      <c r="BH7" s="207"/>
      <c r="BI7" s="207">
        <v>1</v>
      </c>
      <c r="BJ7" s="207">
        <v>2</v>
      </c>
      <c r="BK7" s="208">
        <v>8</v>
      </c>
      <c r="BL7" s="209">
        <f>IF(L7=0,"",IF(BK7=0,"",(BK7/L7)))</f>
        <v>0.32</v>
      </c>
      <c r="BM7" s="210"/>
      <c r="BN7" s="211">
        <f>IFERROR(BM7/BK7,"-")</f>
        <v>0</v>
      </c>
      <c r="BO7" s="212"/>
      <c r="BP7" s="213">
        <f>IFERROR(BO7/BK7,"-")</f>
        <v>0</v>
      </c>
      <c r="BQ7" s="214"/>
      <c r="BR7" s="214"/>
      <c r="BS7" s="214"/>
      <c r="BT7" s="215">
        <v>2</v>
      </c>
      <c r="BU7" s="216">
        <f>IF(L7=0,"",IF(BT7=0,"",(BT7/L7)))</f>
        <v>0.08</v>
      </c>
      <c r="BV7" s="217">
        <v>1</v>
      </c>
      <c r="BW7" s="218">
        <f>IFERROR(BV7/BT7,"-")</f>
        <v>0.5</v>
      </c>
      <c r="BX7" s="219">
        <v>24000</v>
      </c>
      <c r="BY7" s="220">
        <f>IFERROR(BX7/BT7,"-")</f>
        <v>12000</v>
      </c>
      <c r="BZ7" s="221"/>
      <c r="CA7" s="221"/>
      <c r="CB7" s="221">
        <v>1</v>
      </c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4</v>
      </c>
      <c r="CM7" s="230">
        <v>61000</v>
      </c>
      <c r="CN7" s="230">
        <v>24000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0.98765432098765</v>
      </c>
      <c r="B8" s="347" t="s">
        <v>368</v>
      </c>
      <c r="C8" s="347" t="s">
        <v>366</v>
      </c>
      <c r="D8" s="347">
        <v>25</v>
      </c>
      <c r="E8" s="175" t="s">
        <v>367</v>
      </c>
      <c r="F8" s="175" t="s">
        <v>364</v>
      </c>
      <c r="G8" s="340">
        <v>8100</v>
      </c>
      <c r="H8" s="340">
        <v>2700</v>
      </c>
      <c r="I8" s="176">
        <v>0</v>
      </c>
      <c r="J8" s="176">
        <v>0</v>
      </c>
      <c r="K8" s="176">
        <v>126</v>
      </c>
      <c r="L8" s="177">
        <v>3</v>
      </c>
      <c r="M8" s="178">
        <v>3</v>
      </c>
      <c r="N8" s="179">
        <f>IFERROR(L8/K8,"-")</f>
        <v>0.023809523809524</v>
      </c>
      <c r="O8" s="176">
        <v>0</v>
      </c>
      <c r="P8" s="176">
        <v>1</v>
      </c>
      <c r="Q8" s="179">
        <f>IFERROR(O8/L8,"-")</f>
        <v>0</v>
      </c>
      <c r="R8" s="180">
        <f>IFERROR(G8/SUM(L8:L8),"-")</f>
        <v>2700</v>
      </c>
      <c r="S8" s="181">
        <v>1</v>
      </c>
      <c r="T8" s="179">
        <f>IF(L8=0,"-",S8/L8)</f>
        <v>0.33333333333333</v>
      </c>
      <c r="U8" s="345">
        <v>8000</v>
      </c>
      <c r="V8" s="346">
        <f>IFERROR(U8/L8,"-")</f>
        <v>2666.6666666667</v>
      </c>
      <c r="W8" s="346">
        <f>IFERROR(U8/S8,"-")</f>
        <v>8000</v>
      </c>
      <c r="X8" s="340">
        <f>SUM(U8:U8)-SUM(G8:G8)</f>
        <v>-100</v>
      </c>
      <c r="Y8" s="183">
        <f>SUM(U8:U8)/SUM(G8:G8)</f>
        <v>0.98765432098765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>
        <f>IF(L8=0,"",IF(AS8=0,"",(AS8/L8)))</f>
        <v>0</v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>
        <f>IF(L8=0,"",IF(BB8=0,"",(BB8/L8)))</f>
        <v>0</v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>
        <v>2</v>
      </c>
      <c r="BL8" s="209">
        <f>IF(L8=0,"",IF(BK8=0,"",(BK8/L8)))</f>
        <v>0.66666666666667</v>
      </c>
      <c r="BM8" s="210">
        <v>1</v>
      </c>
      <c r="BN8" s="211">
        <f>IFERROR(BM8/BK8,"-")</f>
        <v>0.5</v>
      </c>
      <c r="BO8" s="212">
        <v>8000</v>
      </c>
      <c r="BP8" s="213">
        <f>IFERROR(BO8/BK8,"-")</f>
        <v>4000</v>
      </c>
      <c r="BQ8" s="214"/>
      <c r="BR8" s="214">
        <v>1</v>
      </c>
      <c r="BS8" s="214"/>
      <c r="BT8" s="215">
        <v>1</v>
      </c>
      <c r="BU8" s="216">
        <f>IF(L8=0,"",IF(BT8=0,"",(BT8/L8)))</f>
        <v>0.33333333333333</v>
      </c>
      <c r="BV8" s="217"/>
      <c r="BW8" s="218">
        <f>IFERROR(BV8/BT8,"-")</f>
        <v>0</v>
      </c>
      <c r="BX8" s="219"/>
      <c r="BY8" s="220">
        <f>IFERROR(BX8/BT8,"-")</f>
        <v>0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1</v>
      </c>
      <c r="CM8" s="230">
        <v>8000</v>
      </c>
      <c r="CN8" s="230">
        <v>8000</v>
      </c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369</v>
      </c>
      <c r="C9" s="347"/>
      <c r="D9" s="347" t="s">
        <v>370</v>
      </c>
      <c r="E9" s="175" t="s">
        <v>371</v>
      </c>
      <c r="F9" s="175" t="s">
        <v>364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26</v>
      </c>
      <c r="M9" s="178">
        <v>26</v>
      </c>
      <c r="N9" s="179" t="str">
        <f>IFERROR(L9/K9,"-")</f>
        <v>-</v>
      </c>
      <c r="O9" s="176">
        <v>1</v>
      </c>
      <c r="P9" s="176">
        <v>14</v>
      </c>
      <c r="Q9" s="179">
        <f>IFERROR(O9/L9,"-")</f>
        <v>0.038461538461538</v>
      </c>
      <c r="R9" s="180">
        <f>IFERROR(G9/SUM(L9:L9),"-")</f>
        <v>0</v>
      </c>
      <c r="S9" s="181">
        <v>2</v>
      </c>
      <c r="T9" s="179">
        <f>IF(L9=0,"-",S9/L9)</f>
        <v>0.076923076923077</v>
      </c>
      <c r="U9" s="345">
        <v>312000</v>
      </c>
      <c r="V9" s="346">
        <f>IFERROR(U9/L9,"-")</f>
        <v>12000</v>
      </c>
      <c r="W9" s="346">
        <f>IFERROR(U9/S9,"-")</f>
        <v>156000</v>
      </c>
      <c r="X9" s="340">
        <f>SUM(U9:U9)-SUM(G9:G9)</f>
        <v>312000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>
        <v>2</v>
      </c>
      <c r="AT9" s="197">
        <f>IF(L9=0,"",IF(AS9=0,"",(AS9/L9)))</f>
        <v>0.076923076923077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>
        <v>8</v>
      </c>
      <c r="BC9" s="203">
        <f>IF(L9=0,"",IF(BB9=0,"",(BB9/L9)))</f>
        <v>0.30769230769231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8</v>
      </c>
      <c r="BL9" s="209">
        <f>IF(L9=0,"",IF(BK9=0,"",(BK9/L9)))</f>
        <v>0.30769230769231</v>
      </c>
      <c r="BM9" s="210"/>
      <c r="BN9" s="211">
        <f>IFERROR(BM9/BK9,"-")</f>
        <v>0</v>
      </c>
      <c r="BO9" s="212"/>
      <c r="BP9" s="213">
        <f>IFERROR(BO9/BK9,"-")</f>
        <v>0</v>
      </c>
      <c r="BQ9" s="214"/>
      <c r="BR9" s="214"/>
      <c r="BS9" s="214"/>
      <c r="BT9" s="215">
        <v>7</v>
      </c>
      <c r="BU9" s="216">
        <f>IF(L9=0,"",IF(BT9=0,"",(BT9/L9)))</f>
        <v>0.26923076923077</v>
      </c>
      <c r="BV9" s="217">
        <v>2</v>
      </c>
      <c r="BW9" s="218">
        <f>IFERROR(BV9/BT9,"-")</f>
        <v>0.28571428571429</v>
      </c>
      <c r="BX9" s="219">
        <v>312000</v>
      </c>
      <c r="BY9" s="220">
        <f>IFERROR(BX9/BT9,"-")</f>
        <v>44571.428571429</v>
      </c>
      <c r="BZ9" s="221">
        <v>1</v>
      </c>
      <c r="CA9" s="221"/>
      <c r="CB9" s="221">
        <v>1</v>
      </c>
      <c r="CC9" s="222">
        <v>1</v>
      </c>
      <c r="CD9" s="223">
        <f>IF(L9=0,"",IF(CC9=0,"",(CC9/L9)))</f>
        <v>0.038461538461538</v>
      </c>
      <c r="CE9" s="224"/>
      <c r="CF9" s="225">
        <f>IFERROR(CE9/CC9,"-")</f>
        <v>0</v>
      </c>
      <c r="CG9" s="226"/>
      <c r="CH9" s="227">
        <f>IFERROR(CG9/CC9,"-")</f>
        <v>0</v>
      </c>
      <c r="CI9" s="228"/>
      <c r="CJ9" s="228"/>
      <c r="CK9" s="228"/>
      <c r="CL9" s="229">
        <v>2</v>
      </c>
      <c r="CM9" s="230">
        <v>312000</v>
      </c>
      <c r="CN9" s="230">
        <v>309000</v>
      </c>
      <c r="CO9" s="230"/>
      <c r="CP9" s="231" t="str">
        <f>IF(AND(CN9=0,CO9=0),"",IF(AND(CN9&lt;=100000,CO9&lt;=100000),"",IF(CN9/CM9&gt;0.7,"男高",IF(CO9/CM9&gt;0.7,"女高",""))))</f>
        <v>男高</v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4.8783610755442</v>
      </c>
      <c r="B12" s="250"/>
      <c r="C12" s="250"/>
      <c r="D12" s="250"/>
      <c r="E12" s="251" t="s">
        <v>372</v>
      </c>
      <c r="F12" s="251"/>
      <c r="G12" s="343">
        <f>SUM(G6:G11)</f>
        <v>78100</v>
      </c>
      <c r="H12" s="343"/>
      <c r="I12" s="250">
        <f>SUM(I6:I11)</f>
        <v>0</v>
      </c>
      <c r="J12" s="250">
        <f>SUM(J6:J11)</f>
        <v>0</v>
      </c>
      <c r="K12" s="250">
        <f>SUM(K6:K11)</f>
        <v>1050</v>
      </c>
      <c r="L12" s="250">
        <f>SUM(L6:L11)</f>
        <v>54</v>
      </c>
      <c r="M12" s="250">
        <f>SUM(M6:M11)</f>
        <v>54</v>
      </c>
      <c r="N12" s="252">
        <f>IFERROR(L12/K12,"-")</f>
        <v>0.051428571428571</v>
      </c>
      <c r="O12" s="253">
        <f>SUM(O6:O11)</f>
        <v>2</v>
      </c>
      <c r="P12" s="253">
        <f>SUM(P6:P11)</f>
        <v>24</v>
      </c>
      <c r="Q12" s="252">
        <f>IFERROR(O12/L12,"-")</f>
        <v>0.037037037037037</v>
      </c>
      <c r="R12" s="254">
        <f>IFERROR(G12/L12,"-")</f>
        <v>1446.2962962963</v>
      </c>
      <c r="S12" s="255">
        <f>SUM(S6:S11)</f>
        <v>7</v>
      </c>
      <c r="T12" s="252">
        <f>IFERROR(S12/L12,"-")</f>
        <v>0.12962962962963</v>
      </c>
      <c r="U12" s="343">
        <f>SUM(U6:U11)</f>
        <v>381000</v>
      </c>
      <c r="V12" s="343">
        <f>IFERROR(U12/L12,"-")</f>
        <v>7055.5555555556</v>
      </c>
      <c r="W12" s="343">
        <f>IFERROR(U12/S12,"-")</f>
        <v>54428.571428571</v>
      </c>
      <c r="X12" s="343">
        <f>U12-G12</f>
        <v>302900</v>
      </c>
      <c r="Y12" s="256">
        <f>U12/G12</f>
        <v>4.8783610755442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373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357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374</v>
      </c>
      <c r="C6" s="347" t="s">
        <v>375</v>
      </c>
      <c r="D6" s="347" t="s">
        <v>376</v>
      </c>
      <c r="E6" s="175" t="s">
        <v>377</v>
      </c>
      <c r="F6" s="175" t="s">
        <v>364</v>
      </c>
      <c r="G6" s="340">
        <v>0</v>
      </c>
      <c r="H6" s="176">
        <v>0</v>
      </c>
      <c r="I6" s="176">
        <v>0</v>
      </c>
      <c r="J6" s="176">
        <v>700144</v>
      </c>
      <c r="K6" s="177">
        <v>1796</v>
      </c>
      <c r="L6" s="179">
        <f>IFERROR(K6/J6,"-")</f>
        <v>0.0025651865901872</v>
      </c>
      <c r="M6" s="176">
        <v>51</v>
      </c>
      <c r="N6" s="176">
        <v>696</v>
      </c>
      <c r="O6" s="179">
        <f>IFERROR(M6/(K6),"-")</f>
        <v>0.028396436525612</v>
      </c>
      <c r="P6" s="180">
        <f>IFERROR(G6/SUM(K6:K6),"-")</f>
        <v>0</v>
      </c>
      <c r="Q6" s="181">
        <v>267</v>
      </c>
      <c r="R6" s="179">
        <f>IF(K6=0,"-",Q6/K6)</f>
        <v>0.14866369710468</v>
      </c>
      <c r="S6" s="345">
        <v>11184868</v>
      </c>
      <c r="T6" s="346">
        <f>IFERROR(S6/K6,"-")</f>
        <v>6227.6547884187</v>
      </c>
      <c r="U6" s="346">
        <f>IFERROR(S6/Q6,"-")</f>
        <v>41890.891385768</v>
      </c>
      <c r="V6" s="340">
        <f>SUM(S6:S6)-SUM(G6:G6)</f>
        <v>11184868</v>
      </c>
      <c r="W6" s="183" t="str">
        <f>SUM(S6:S6)/SUM(G6:G6)</f>
        <v>0</v>
      </c>
      <c r="Y6" s="184">
        <v>77</v>
      </c>
      <c r="Z6" s="185">
        <f>IF(K6=0,"",IF(Y6=0,"",(Y6/K6)))</f>
        <v>0.042873051224944</v>
      </c>
      <c r="AA6" s="184">
        <v>1</v>
      </c>
      <c r="AB6" s="186">
        <f>IFERROR(AA6/Y6,"-")</f>
        <v>0.012987012987013</v>
      </c>
      <c r="AC6" s="187">
        <v>85000</v>
      </c>
      <c r="AD6" s="188">
        <f>IFERROR(AC6/Y6,"-")</f>
        <v>1103.8961038961</v>
      </c>
      <c r="AE6" s="189"/>
      <c r="AF6" s="189"/>
      <c r="AG6" s="189">
        <v>1</v>
      </c>
      <c r="AH6" s="190">
        <v>235</v>
      </c>
      <c r="AI6" s="191">
        <f>IF(K6=0,"",IF(AH6=0,"",(AH6/K6)))</f>
        <v>0.13084632516704</v>
      </c>
      <c r="AJ6" s="190">
        <v>21</v>
      </c>
      <c r="AK6" s="192">
        <f>IFERROR(AJ6/AH6,"-")</f>
        <v>0.08936170212766</v>
      </c>
      <c r="AL6" s="193">
        <v>432000</v>
      </c>
      <c r="AM6" s="194">
        <f>IFERROR(AL6/AH6,"-")</f>
        <v>1838.2978723404</v>
      </c>
      <c r="AN6" s="195">
        <v>11</v>
      </c>
      <c r="AO6" s="195">
        <v>5</v>
      </c>
      <c r="AP6" s="195">
        <v>5</v>
      </c>
      <c r="AQ6" s="196">
        <v>354</v>
      </c>
      <c r="AR6" s="197">
        <f>IF(K6=0,"",IF(AQ6=0,"",(AQ6/K6)))</f>
        <v>0.19710467706013</v>
      </c>
      <c r="AS6" s="196">
        <v>35</v>
      </c>
      <c r="AT6" s="198">
        <f>IFERROR(AS6/AQ6,"-")</f>
        <v>0.098870056497175</v>
      </c>
      <c r="AU6" s="199">
        <v>1006000</v>
      </c>
      <c r="AV6" s="200">
        <f>IFERROR(AU6/AQ6,"-")</f>
        <v>2841.8079096045</v>
      </c>
      <c r="AW6" s="201">
        <v>22</v>
      </c>
      <c r="AX6" s="201">
        <v>3</v>
      </c>
      <c r="AY6" s="201">
        <v>10</v>
      </c>
      <c r="AZ6" s="202">
        <v>463</v>
      </c>
      <c r="BA6" s="203">
        <f>IF(K6=0,"",IF(AZ6=0,"",(AZ6/K6)))</f>
        <v>0.25779510022272</v>
      </c>
      <c r="BB6" s="202">
        <v>74</v>
      </c>
      <c r="BC6" s="204">
        <f>IFERROR(BB6/AZ6,"-")</f>
        <v>0.15982721382289</v>
      </c>
      <c r="BD6" s="205">
        <v>2570568</v>
      </c>
      <c r="BE6" s="206">
        <f>IFERROR(BD6/AZ6,"-")</f>
        <v>5551.9827213823</v>
      </c>
      <c r="BF6" s="207">
        <v>20</v>
      </c>
      <c r="BG6" s="207">
        <v>21</v>
      </c>
      <c r="BH6" s="207">
        <v>33</v>
      </c>
      <c r="BI6" s="208">
        <v>460</v>
      </c>
      <c r="BJ6" s="209">
        <f>IF(K6=0,"",IF(BI6=0,"",(BI6/K6)))</f>
        <v>0.25612472160356</v>
      </c>
      <c r="BK6" s="210">
        <v>87</v>
      </c>
      <c r="BL6" s="211">
        <f>IFERROR(BK6/BI6,"-")</f>
        <v>0.18913043478261</v>
      </c>
      <c r="BM6" s="212">
        <v>4173000</v>
      </c>
      <c r="BN6" s="213">
        <f>IFERROR(BM6/BI6,"-")</f>
        <v>9071.7391304348</v>
      </c>
      <c r="BO6" s="214">
        <v>27</v>
      </c>
      <c r="BP6" s="214">
        <v>12</v>
      </c>
      <c r="BQ6" s="214">
        <v>48</v>
      </c>
      <c r="BR6" s="215">
        <v>172</v>
      </c>
      <c r="BS6" s="216">
        <f>IF(K6=0,"",IF(BR6=0,"",(BR6/K6)))</f>
        <v>0.095768374164811</v>
      </c>
      <c r="BT6" s="217">
        <v>38</v>
      </c>
      <c r="BU6" s="218">
        <f>IFERROR(BT6/BR6,"-")</f>
        <v>0.22093023255814</v>
      </c>
      <c r="BV6" s="219">
        <v>2133000</v>
      </c>
      <c r="BW6" s="220">
        <f>IFERROR(BV6/BR6,"-")</f>
        <v>12401.162790698</v>
      </c>
      <c r="BX6" s="221">
        <v>9</v>
      </c>
      <c r="BY6" s="221">
        <v>8</v>
      </c>
      <c r="BZ6" s="221">
        <v>21</v>
      </c>
      <c r="CA6" s="222">
        <v>35</v>
      </c>
      <c r="CB6" s="223">
        <f>IF(K6=0,"",IF(CA6=0,"",(CA6/K6)))</f>
        <v>0.019487750556793</v>
      </c>
      <c r="CC6" s="224">
        <v>11</v>
      </c>
      <c r="CD6" s="225">
        <f>IFERROR(CC6/CA6,"-")</f>
        <v>0.31428571428571</v>
      </c>
      <c r="CE6" s="226">
        <v>785300</v>
      </c>
      <c r="CF6" s="227">
        <f>IFERROR(CE6/CA6,"-")</f>
        <v>22437.142857143</v>
      </c>
      <c r="CG6" s="228">
        <v>2</v>
      </c>
      <c r="CH6" s="228">
        <v>6</v>
      </c>
      <c r="CI6" s="228">
        <v>3</v>
      </c>
      <c r="CJ6" s="229">
        <v>267</v>
      </c>
      <c r="CK6" s="230">
        <v>11184868</v>
      </c>
      <c r="CL6" s="230">
        <v>665000</v>
      </c>
      <c r="CM6" s="230">
        <v>76000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378</v>
      </c>
      <c r="C7" s="347" t="s">
        <v>375</v>
      </c>
      <c r="D7" s="347" t="s">
        <v>376</v>
      </c>
      <c r="E7" s="175" t="s">
        <v>379</v>
      </c>
      <c r="F7" s="175" t="s">
        <v>364</v>
      </c>
      <c r="G7" s="340">
        <v>0</v>
      </c>
      <c r="H7" s="176">
        <v>0</v>
      </c>
      <c r="I7" s="176">
        <v>0</v>
      </c>
      <c r="J7" s="176">
        <v>17587</v>
      </c>
      <c r="K7" s="177">
        <v>203</v>
      </c>
      <c r="L7" s="179">
        <f>IFERROR(K7/J7,"-")</f>
        <v>0.011542616705521</v>
      </c>
      <c r="M7" s="176">
        <v>7</v>
      </c>
      <c r="N7" s="176">
        <v>80</v>
      </c>
      <c r="O7" s="179">
        <f>IFERROR(M7/(K7),"-")</f>
        <v>0.03448275862069</v>
      </c>
      <c r="P7" s="180">
        <f>IFERROR(G7/SUM(K7:K7),"-")</f>
        <v>0</v>
      </c>
      <c r="Q7" s="181">
        <v>29</v>
      </c>
      <c r="R7" s="179">
        <f>IF(K7=0,"-",Q7/K7)</f>
        <v>0.14285714285714</v>
      </c>
      <c r="S7" s="345">
        <v>585000</v>
      </c>
      <c r="T7" s="346">
        <f>IFERROR(S7/K7,"-")</f>
        <v>2881.7733990148</v>
      </c>
      <c r="U7" s="346">
        <f>IFERROR(S7/Q7,"-")</f>
        <v>20172.413793103</v>
      </c>
      <c r="V7" s="340">
        <f>SUM(S7:S7)-SUM(G7:G7)</f>
        <v>585000</v>
      </c>
      <c r="W7" s="183" t="str">
        <f>SUM(S7:S7)/SUM(G7:G7)</f>
        <v>0</v>
      </c>
      <c r="Y7" s="184">
        <v>7</v>
      </c>
      <c r="Z7" s="185">
        <f>IF(K7=0,"",IF(Y7=0,"",(Y7/K7)))</f>
        <v>0.03448275862069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29</v>
      </c>
      <c r="AI7" s="191">
        <f>IF(K7=0,"",IF(AH7=0,"",(AH7/K7)))</f>
        <v>0.14285714285714</v>
      </c>
      <c r="AJ7" s="190">
        <v>1</v>
      </c>
      <c r="AK7" s="192">
        <f>IFERROR(AJ7/AH7,"-")</f>
        <v>0.03448275862069</v>
      </c>
      <c r="AL7" s="193">
        <v>3000</v>
      </c>
      <c r="AM7" s="194">
        <f>IFERROR(AL7/AH7,"-")</f>
        <v>103.44827586207</v>
      </c>
      <c r="AN7" s="195">
        <v>1</v>
      </c>
      <c r="AO7" s="195"/>
      <c r="AP7" s="195"/>
      <c r="AQ7" s="196">
        <v>32</v>
      </c>
      <c r="AR7" s="197">
        <f>IF(K7=0,"",IF(AQ7=0,"",(AQ7/K7)))</f>
        <v>0.1576354679803</v>
      </c>
      <c r="AS7" s="196">
        <v>1</v>
      </c>
      <c r="AT7" s="198">
        <f>IFERROR(AS7/AQ7,"-")</f>
        <v>0.03125</v>
      </c>
      <c r="AU7" s="199">
        <v>2000</v>
      </c>
      <c r="AV7" s="200">
        <f>IFERROR(AU7/AQ7,"-")</f>
        <v>62.5</v>
      </c>
      <c r="AW7" s="201">
        <v>1</v>
      </c>
      <c r="AX7" s="201"/>
      <c r="AY7" s="201"/>
      <c r="AZ7" s="202">
        <v>61</v>
      </c>
      <c r="BA7" s="203">
        <f>IF(K7=0,"",IF(AZ7=0,"",(AZ7/K7)))</f>
        <v>0.30049261083744</v>
      </c>
      <c r="BB7" s="202">
        <v>5</v>
      </c>
      <c r="BC7" s="204">
        <f>IFERROR(BB7/AZ7,"-")</f>
        <v>0.081967213114754</v>
      </c>
      <c r="BD7" s="205">
        <v>74000</v>
      </c>
      <c r="BE7" s="206">
        <f>IFERROR(BD7/AZ7,"-")</f>
        <v>1213.1147540984</v>
      </c>
      <c r="BF7" s="207">
        <v>1</v>
      </c>
      <c r="BG7" s="207">
        <v>1</v>
      </c>
      <c r="BH7" s="207">
        <v>3</v>
      </c>
      <c r="BI7" s="208">
        <v>51</v>
      </c>
      <c r="BJ7" s="209">
        <f>IF(K7=0,"",IF(BI7=0,"",(BI7/K7)))</f>
        <v>0.2512315270936</v>
      </c>
      <c r="BK7" s="210">
        <v>14</v>
      </c>
      <c r="BL7" s="211">
        <f>IFERROR(BK7/BI7,"-")</f>
        <v>0.27450980392157</v>
      </c>
      <c r="BM7" s="212">
        <v>233000</v>
      </c>
      <c r="BN7" s="213">
        <f>IFERROR(BM7/BI7,"-")</f>
        <v>4568.6274509804</v>
      </c>
      <c r="BO7" s="214">
        <v>6</v>
      </c>
      <c r="BP7" s="214">
        <v>4</v>
      </c>
      <c r="BQ7" s="214">
        <v>4</v>
      </c>
      <c r="BR7" s="215">
        <v>21</v>
      </c>
      <c r="BS7" s="216">
        <f>IF(K7=0,"",IF(BR7=0,"",(BR7/K7)))</f>
        <v>0.10344827586207</v>
      </c>
      <c r="BT7" s="217">
        <v>7</v>
      </c>
      <c r="BU7" s="218">
        <f>IFERROR(BT7/BR7,"-")</f>
        <v>0.33333333333333</v>
      </c>
      <c r="BV7" s="219">
        <v>94000</v>
      </c>
      <c r="BW7" s="220">
        <f>IFERROR(BV7/BR7,"-")</f>
        <v>4476.1904761905</v>
      </c>
      <c r="BX7" s="221">
        <v>4</v>
      </c>
      <c r="BY7" s="221"/>
      <c r="BZ7" s="221">
        <v>3</v>
      </c>
      <c r="CA7" s="222">
        <v>2</v>
      </c>
      <c r="CB7" s="223">
        <f>IF(K7=0,"",IF(CA7=0,"",(CA7/K7)))</f>
        <v>0.0098522167487685</v>
      </c>
      <c r="CC7" s="224">
        <v>1</v>
      </c>
      <c r="CD7" s="225">
        <f>IFERROR(CC7/CA7,"-")</f>
        <v>0.5</v>
      </c>
      <c r="CE7" s="226">
        <v>179000</v>
      </c>
      <c r="CF7" s="227">
        <f>IFERROR(CE7/CA7,"-")</f>
        <v>89500</v>
      </c>
      <c r="CG7" s="228"/>
      <c r="CH7" s="228"/>
      <c r="CI7" s="228">
        <v>1</v>
      </c>
      <c r="CJ7" s="229">
        <v>29</v>
      </c>
      <c r="CK7" s="230">
        <v>585000</v>
      </c>
      <c r="CL7" s="230">
        <v>179000</v>
      </c>
      <c r="CM7" s="230">
        <v>31000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380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717731</v>
      </c>
      <c r="K10" s="250">
        <f>SUM(K6:K9)</f>
        <v>1999</v>
      </c>
      <c r="L10" s="252">
        <f>IFERROR(K10/J10,"-")</f>
        <v>0.0027851660301701</v>
      </c>
      <c r="M10" s="253">
        <f>SUM(M6:M9)</f>
        <v>58</v>
      </c>
      <c r="N10" s="253">
        <f>SUM(N6:N9)</f>
        <v>776</v>
      </c>
      <c r="O10" s="252">
        <f>IFERROR(M10/K10,"-")</f>
        <v>0.029014507253627</v>
      </c>
      <c r="P10" s="254">
        <f>IFERROR(G10/K10,"-")</f>
        <v>0</v>
      </c>
      <c r="Q10" s="255">
        <f>SUM(Q6:Q9)</f>
        <v>296</v>
      </c>
      <c r="R10" s="252">
        <f>IFERROR(Q10/K10,"-")</f>
        <v>0.14807403701851</v>
      </c>
      <c r="S10" s="343">
        <f>SUM(S6:S9)</f>
        <v>11769868</v>
      </c>
      <c r="T10" s="343">
        <f>IFERROR(S10/K10,"-")</f>
        <v>5887.8779389695</v>
      </c>
      <c r="U10" s="343">
        <f>IFERROR(S10/Q10,"-")</f>
        <v>39763.067567568</v>
      </c>
      <c r="V10" s="343">
        <f>S10-G10</f>
        <v>11769868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381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357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382</v>
      </c>
      <c r="C6" s="347" t="s">
        <v>383</v>
      </c>
      <c r="D6" s="347" t="s">
        <v>384</v>
      </c>
      <c r="E6" s="175" t="s">
        <v>385</v>
      </c>
      <c r="F6" s="175" t="s">
        <v>364</v>
      </c>
      <c r="G6" s="340">
        <v>0</v>
      </c>
      <c r="H6" s="176">
        <v>0</v>
      </c>
      <c r="I6" s="176">
        <v>0</v>
      </c>
      <c r="J6" s="176">
        <v>0</v>
      </c>
      <c r="K6" s="177">
        <v>26</v>
      </c>
      <c r="L6" s="179" t="str">
        <f>IFERROR(K6/J6,"-")</f>
        <v>-</v>
      </c>
      <c r="M6" s="176">
        <v>0</v>
      </c>
      <c r="N6" s="176">
        <v>13</v>
      </c>
      <c r="O6" s="179">
        <f>IFERROR(M6/(K6),"-")</f>
        <v>0</v>
      </c>
      <c r="P6" s="180">
        <f>IFERROR(G6/SUM(K6:K6),"-")</f>
        <v>0</v>
      </c>
      <c r="Q6" s="181">
        <v>2</v>
      </c>
      <c r="R6" s="179">
        <f>IF(K6=0,"-",Q6/K6)</f>
        <v>0.076923076923077</v>
      </c>
      <c r="S6" s="345">
        <v>22000</v>
      </c>
      <c r="T6" s="346">
        <f>IFERROR(S6/K6,"-")</f>
        <v>846.15384615385</v>
      </c>
      <c r="U6" s="346">
        <f>IFERROR(S6/Q6,"-")</f>
        <v>11000</v>
      </c>
      <c r="V6" s="340">
        <f>SUM(S6:S6)-SUM(G6:G6)</f>
        <v>22000</v>
      </c>
      <c r="W6" s="183" t="str">
        <f>SUM(S6:S6)/SUM(G6:G6)</f>
        <v>0</v>
      </c>
      <c r="Y6" s="184">
        <v>1</v>
      </c>
      <c r="Z6" s="185">
        <f>IF(K6=0,"",IF(Y6=0,"",(Y6/K6)))</f>
        <v>0.038461538461538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13</v>
      </c>
      <c r="AI6" s="191">
        <f>IF(K6=0,"",IF(AH6=0,"",(AH6/K6)))</f>
        <v>0.5</v>
      </c>
      <c r="AJ6" s="190">
        <v>1</v>
      </c>
      <c r="AK6" s="192">
        <f>IFERROR(AJ6/AH6,"-")</f>
        <v>0.076923076923077</v>
      </c>
      <c r="AL6" s="193">
        <v>8000</v>
      </c>
      <c r="AM6" s="194">
        <f>IFERROR(AL6/AH6,"-")</f>
        <v>615.38461538462</v>
      </c>
      <c r="AN6" s="195"/>
      <c r="AO6" s="195">
        <v>1</v>
      </c>
      <c r="AP6" s="195"/>
      <c r="AQ6" s="196">
        <v>7</v>
      </c>
      <c r="AR6" s="197">
        <f>IF(K6=0,"",IF(AQ6=0,"",(AQ6/K6)))</f>
        <v>0.26923076923077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4</v>
      </c>
      <c r="BA6" s="203">
        <f>IF(K6=0,"",IF(AZ6=0,"",(AZ6/K6)))</f>
        <v>0.15384615384615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>
        <v>1</v>
      </c>
      <c r="BJ6" s="209">
        <f>IF(K6=0,"",IF(BI6=0,"",(BI6/K6)))</f>
        <v>0.038461538461538</v>
      </c>
      <c r="BK6" s="210">
        <v>1</v>
      </c>
      <c r="BL6" s="211">
        <f>IFERROR(BK6/BI6,"-")</f>
        <v>1</v>
      </c>
      <c r="BM6" s="212">
        <v>14000</v>
      </c>
      <c r="BN6" s="213">
        <f>IFERROR(BM6/BI6,"-")</f>
        <v>14000</v>
      </c>
      <c r="BO6" s="214"/>
      <c r="BP6" s="214"/>
      <c r="BQ6" s="214">
        <v>1</v>
      </c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2</v>
      </c>
      <c r="CK6" s="230">
        <v>22000</v>
      </c>
      <c r="CL6" s="230">
        <v>14000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386</v>
      </c>
      <c r="C7" s="347" t="s">
        <v>383</v>
      </c>
      <c r="D7" s="347" t="s">
        <v>384</v>
      </c>
      <c r="E7" s="175" t="s">
        <v>387</v>
      </c>
      <c r="F7" s="175" t="s">
        <v>364</v>
      </c>
      <c r="G7" s="340">
        <v>0</v>
      </c>
      <c r="H7" s="176">
        <v>0</v>
      </c>
      <c r="I7" s="176">
        <v>0</v>
      </c>
      <c r="J7" s="176">
        <v>0</v>
      </c>
      <c r="K7" s="177">
        <v>69</v>
      </c>
      <c r="L7" s="179" t="str">
        <f>IFERROR(K7/J7,"-")</f>
        <v>-</v>
      </c>
      <c r="M7" s="176">
        <v>0</v>
      </c>
      <c r="N7" s="176">
        <v>24</v>
      </c>
      <c r="O7" s="179">
        <f>IFERROR(M7/(K7),"-")</f>
        <v>0</v>
      </c>
      <c r="P7" s="180">
        <f>IFERROR(G7/SUM(K7:K7),"-")</f>
        <v>0</v>
      </c>
      <c r="Q7" s="181">
        <v>5</v>
      </c>
      <c r="R7" s="179">
        <f>IF(K7=0,"-",Q7/K7)</f>
        <v>0.072463768115942</v>
      </c>
      <c r="S7" s="345">
        <v>18000</v>
      </c>
      <c r="T7" s="346">
        <f>IFERROR(S7/K7,"-")</f>
        <v>260.86956521739</v>
      </c>
      <c r="U7" s="346">
        <f>IFERROR(S7/Q7,"-")</f>
        <v>3600</v>
      </c>
      <c r="V7" s="340">
        <f>SUM(S7:S7)-SUM(G7:G7)</f>
        <v>18000</v>
      </c>
      <c r="W7" s="183" t="str">
        <f>SUM(S7:S7)/SUM(G7:G7)</f>
        <v>0</v>
      </c>
      <c r="Y7" s="184">
        <v>15</v>
      </c>
      <c r="Z7" s="185">
        <f>IF(K7=0,"",IF(Y7=0,"",(Y7/K7)))</f>
        <v>0.21739130434783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24</v>
      </c>
      <c r="AI7" s="191">
        <f>IF(K7=0,"",IF(AH7=0,"",(AH7/K7)))</f>
        <v>0.34782608695652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11</v>
      </c>
      <c r="AR7" s="197">
        <f>IF(K7=0,"",IF(AQ7=0,"",(AQ7/K7)))</f>
        <v>0.15942028985507</v>
      </c>
      <c r="AS7" s="196">
        <v>2</v>
      </c>
      <c r="AT7" s="198">
        <f>IFERROR(AS7/AQ7,"-")</f>
        <v>0.18181818181818</v>
      </c>
      <c r="AU7" s="199">
        <v>9000</v>
      </c>
      <c r="AV7" s="200">
        <f>IFERROR(AU7/AQ7,"-")</f>
        <v>818.18181818182</v>
      </c>
      <c r="AW7" s="201">
        <v>1</v>
      </c>
      <c r="AX7" s="201">
        <v>1</v>
      </c>
      <c r="AY7" s="201"/>
      <c r="AZ7" s="202">
        <v>12</v>
      </c>
      <c r="BA7" s="203">
        <f>IF(K7=0,"",IF(AZ7=0,"",(AZ7/K7)))</f>
        <v>0.17391304347826</v>
      </c>
      <c r="BB7" s="202">
        <v>3</v>
      </c>
      <c r="BC7" s="204">
        <f>IFERROR(BB7/AZ7,"-")</f>
        <v>0.25</v>
      </c>
      <c r="BD7" s="205">
        <v>9000</v>
      </c>
      <c r="BE7" s="206">
        <f>IFERROR(BD7/AZ7,"-")</f>
        <v>750</v>
      </c>
      <c r="BF7" s="207">
        <v>3</v>
      </c>
      <c r="BG7" s="207"/>
      <c r="BH7" s="207"/>
      <c r="BI7" s="208">
        <v>5</v>
      </c>
      <c r="BJ7" s="209">
        <f>IF(K7=0,"",IF(BI7=0,"",(BI7/K7)))</f>
        <v>0.072463768115942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>
        <v>1</v>
      </c>
      <c r="BS7" s="216">
        <f>IF(K7=0,"",IF(BR7=0,"",(BR7/K7)))</f>
        <v>0.014492753623188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>
        <v>1</v>
      </c>
      <c r="CB7" s="223">
        <f>IF(K7=0,"",IF(CA7=0,"",(CA7/K7)))</f>
        <v>0.014492753623188</v>
      </c>
      <c r="CC7" s="224"/>
      <c r="CD7" s="225">
        <f>IFERROR(CC7/CA7,"-")</f>
        <v>0</v>
      </c>
      <c r="CE7" s="226"/>
      <c r="CF7" s="227">
        <f>IFERROR(CE7/CA7,"-")</f>
        <v>0</v>
      </c>
      <c r="CG7" s="228"/>
      <c r="CH7" s="228"/>
      <c r="CI7" s="228"/>
      <c r="CJ7" s="229">
        <v>5</v>
      </c>
      <c r="CK7" s="230">
        <v>18000</v>
      </c>
      <c r="CL7" s="230">
        <v>6000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388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95</v>
      </c>
      <c r="L10" s="252" t="str">
        <f>IFERROR(K10/J10,"-")</f>
        <v>-</v>
      </c>
      <c r="M10" s="253">
        <f>SUM(M6:M9)</f>
        <v>0</v>
      </c>
      <c r="N10" s="253">
        <f>SUM(N6:N9)</f>
        <v>37</v>
      </c>
      <c r="O10" s="252">
        <f>IFERROR(M10/K10,"-")</f>
        <v>0</v>
      </c>
      <c r="P10" s="254">
        <f>IFERROR(G10/K10,"-")</f>
        <v>0</v>
      </c>
      <c r="Q10" s="255">
        <f>SUM(Q6:Q9)</f>
        <v>7</v>
      </c>
      <c r="R10" s="252">
        <f>IFERROR(Q10/K10,"-")</f>
        <v>0.073684210526316</v>
      </c>
      <c r="S10" s="343">
        <f>SUM(S6:S9)</f>
        <v>40000</v>
      </c>
      <c r="T10" s="343">
        <f>IFERROR(S10/K10,"-")</f>
        <v>421.05263157895</v>
      </c>
      <c r="U10" s="343">
        <f>IFERROR(S10/Q10,"-")</f>
        <v>5714.2857142857</v>
      </c>
      <c r="V10" s="343">
        <f>S10-G10</f>
        <v>40000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