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<sst xmlns="http://schemas.openxmlformats.org/spreadsheetml/2006/main" uniqueCount="445">
  <si>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</si>
  <si>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</si>
  <si>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</si>
  <si>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</si>
  <si>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</si>
  <si>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</si>
  <si>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</si>
  <si>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</si>
  <si>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</si>
  <si>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</si>
  <si>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</si>
  <si>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</si>
  <si>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</si>
  <si>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</si>
  <si>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</si>
  <si>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</si>
  <si>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</si>
  <si>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</si>
  <si>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</si>
  <si>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</si>
  <si>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</si>
  <si>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</si>
  <si>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</si>
  <si>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</si>
  <si>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</si>
  <si>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</si>
  <si>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</si>
  <si>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</si>
  <si>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アプリストア</t>
  </si>
  <si>
    <t>05月</t>
  </si>
  <si>
    <t>アイメール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</si>
  <si>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</si>
  <si>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</si>
  <si>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</si>
  <si>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</si>
  <si>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</si>
  <si>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</si>
  <si>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</si>
  <si>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</si>
  <si>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</si>
  <si>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</si>
  <si>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</si>
  <si>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</si>
  <si>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</si>
  <si>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</si>
  <si>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</si>
  <si>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</si>
  <si>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</si>
  <si>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</si>
  <si>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</si>
  <si>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</si>
  <si>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</si>
  <si>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</si>
  <si>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</si>
  <si>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</si>
  <si>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</si>
  <si>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</si>
  <si>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</si>
  <si>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</si>
  <si>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</si>
  <si>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</si>
  <si>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</si>
  <si>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</si>
  <si>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</si>
  <si>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</si>
  <si>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sms_w027</t>
  </si>
  <si>
    <t>C版</t>
  </si>
  <si>
    <t>出会いの大御所〇〇に危機！サービス史上最大の男性不足</t>
  </si>
  <si>
    <t>i34</t>
  </si>
  <si>
    <t>スポニチ関東</t>
  </si>
  <si>
    <t>4C終面全5段</t>
  </si>
  <si>
    <t>5月18日(土)</t>
  </si>
  <si>
    <t>sms_w028</t>
  </si>
  <si>
    <t>スポニチ関西</t>
  </si>
  <si>
    <t>sms_w029</t>
  </si>
  <si>
    <t>スポニチ西部</t>
  </si>
  <si>
    <t>sms_w030</t>
  </si>
  <si>
    <t>スポニチ北海道</t>
  </si>
  <si>
    <t>smss1668</t>
  </si>
  <si>
    <t>(空電共通)</t>
  </si>
  <si>
    <t>空電</t>
  </si>
  <si>
    <t>空電(共通)</t>
  </si>
  <si>
    <t>sms_w031</t>
  </si>
  <si>
    <t>雑誌版</t>
  </si>
  <si>
    <t>サンスポ関東</t>
  </si>
  <si>
    <t>5月04日(土)</t>
  </si>
  <si>
    <t>smss1669</t>
  </si>
  <si>
    <t>sms_w032</t>
  </si>
  <si>
    <t>GOGO(i31)</t>
  </si>
  <si>
    <t>サンスポ関西</t>
  </si>
  <si>
    <t>全5段</t>
  </si>
  <si>
    <t>5月02日(木)</t>
  </si>
  <si>
    <t>smss1670</t>
  </si>
  <si>
    <t>sms_w033</t>
  </si>
  <si>
    <t>記事風版</t>
  </si>
  <si>
    <t>トゥギャザーする女性をゲットしようぜ！</t>
  </si>
  <si>
    <t>i38</t>
  </si>
  <si>
    <t>5月06日(月)</t>
  </si>
  <si>
    <t>smss1671</t>
  </si>
  <si>
    <t>sms_w034</t>
  </si>
  <si>
    <t>右女３</t>
  </si>
  <si>
    <t>①求む！５０歳以上の女性と…</t>
  </si>
  <si>
    <t>半2段・半3段つかみそれぞれ10段保証</t>
  </si>
  <si>
    <t>1～10日</t>
  </si>
  <si>
    <t>sms_w035</t>
  </si>
  <si>
    <t>②出会いの大御所〇〇に危機！サービス史上最大の男性不足</t>
  </si>
  <si>
    <t>11～20日</t>
  </si>
  <si>
    <t>sms_w036</t>
  </si>
  <si>
    <t>③恋愛経験は不要！女性がリードしてくれます！</t>
  </si>
  <si>
    <t>21～31日</t>
  </si>
  <si>
    <t>smss1672</t>
  </si>
  <si>
    <t>sms_w037</t>
  </si>
  <si>
    <t>sms_w038</t>
  </si>
  <si>
    <t>sms_w039</t>
  </si>
  <si>
    <t>smss1673</t>
  </si>
  <si>
    <t>sms_w040</t>
  </si>
  <si>
    <t>半2段つかみ20段保証</t>
  </si>
  <si>
    <t>20段保証</t>
  </si>
  <si>
    <t>sms_w041</t>
  </si>
  <si>
    <t>sms_w042</t>
  </si>
  <si>
    <t>sms_w043</t>
  </si>
  <si>
    <t>④出会って5分で・・・</t>
  </si>
  <si>
    <t>smss1674</t>
  </si>
  <si>
    <t>sms_w044</t>
  </si>
  <si>
    <t>スポーツ報知関東</t>
  </si>
  <si>
    <t>sms_w045</t>
  </si>
  <si>
    <t>半3段つかみ20段保証</t>
  </si>
  <si>
    <t>sms_w046</t>
  </si>
  <si>
    <t>半5段つかみ20段保証</t>
  </si>
  <si>
    <t>smss1675</t>
  </si>
  <si>
    <t>空電 (共通)</t>
  </si>
  <si>
    <t>sms_w047</t>
  </si>
  <si>
    <t>ニッカン北海道</t>
  </si>
  <si>
    <t>半2段つかみ10回以上</t>
  </si>
  <si>
    <t>sms_w048</t>
  </si>
  <si>
    <t>sms_w049</t>
  </si>
  <si>
    <t>smss1676</t>
  </si>
  <si>
    <t>sms_w050</t>
  </si>
  <si>
    <t>A：求む！５０歳以上の女性と…</t>
  </si>
  <si>
    <t>大スポ</t>
  </si>
  <si>
    <t>10回以上</t>
  </si>
  <si>
    <t>sms_w051</t>
  </si>
  <si>
    <t>B：出会いの大御所アイメールに危機！サービス史上最大の男性不足</t>
  </si>
  <si>
    <t>sms_w052</t>
  </si>
  <si>
    <t>C：恋愛経験は不要！女性がリードしてくれます！</t>
  </si>
  <si>
    <t>smss1677</t>
  </si>
  <si>
    <t>sms_w053</t>
  </si>
  <si>
    <t>smss1678</t>
  </si>
  <si>
    <t>sms_w054</t>
  </si>
  <si>
    <t>４コマ漫画版</t>
  </si>
  <si>
    <t>女性から逆指名</t>
  </si>
  <si>
    <t>5月11日(土)</t>
  </si>
  <si>
    <t>smss1679</t>
  </si>
  <si>
    <t>sms_w055</t>
  </si>
  <si>
    <t>smss1680</t>
  </si>
  <si>
    <t>sms_w056</t>
  </si>
  <si>
    <t>5月12日(日)</t>
  </si>
  <si>
    <t>smss1681</t>
  </si>
  <si>
    <t>sms_w057</t>
  </si>
  <si>
    <t>5月19日(日)</t>
  </si>
  <si>
    <t>smss1682</t>
  </si>
  <si>
    <t>sms_w058</t>
  </si>
  <si>
    <t>出会い懇願！私たち（この歳でも）真剣なんです</t>
  </si>
  <si>
    <t>5月26日(日)</t>
  </si>
  <si>
    <t>smss1683</t>
  </si>
  <si>
    <t>sms_w059</t>
  </si>
  <si>
    <t>女性からナンパしてほしい…</t>
  </si>
  <si>
    <t>smss1684</t>
  </si>
  <si>
    <t>sms_w060</t>
  </si>
  <si>
    <t>デイリースポーツ関西</t>
  </si>
  <si>
    <t>4C終面全3段</t>
  </si>
  <si>
    <t>smss1685</t>
  </si>
  <si>
    <t>sms_w061</t>
  </si>
  <si>
    <t>5月17日(金)</t>
  </si>
  <si>
    <t>smss1686</t>
  </si>
  <si>
    <t>sms_w062</t>
  </si>
  <si>
    <t>ニッカン関東</t>
  </si>
  <si>
    <t>smss1687</t>
  </si>
  <si>
    <t>sms_w063</t>
  </si>
  <si>
    <t>ニッカン関東 平日</t>
  </si>
  <si>
    <t>5月30日(木)</t>
  </si>
  <si>
    <t>smss1688</t>
  </si>
  <si>
    <t>sms_w064</t>
  </si>
  <si>
    <t>ニッカン関東 休刊日</t>
  </si>
  <si>
    <t>5月07日(火)</t>
  </si>
  <si>
    <t>smss1689</t>
  </si>
  <si>
    <t>sms_w065</t>
  </si>
  <si>
    <t>ニッカン関西</t>
  </si>
  <si>
    <t>smss1690</t>
  </si>
  <si>
    <t>sms_w066</t>
  </si>
  <si>
    <t>smss1691</t>
  </si>
  <si>
    <t>sms_w067</t>
  </si>
  <si>
    <t>九スポ</t>
  </si>
  <si>
    <t>smss1692</t>
  </si>
  <si>
    <t>sms_w068</t>
  </si>
  <si>
    <t>smss1693</t>
  </si>
  <si>
    <t>sms_w069</t>
  </si>
  <si>
    <t>求む！５０歳以上の女性と…</t>
  </si>
  <si>
    <t>スポーツ報知関東 1回目</t>
  </si>
  <si>
    <t>4C終面雑報</t>
  </si>
  <si>
    <t>5月20日(月)</t>
  </si>
  <si>
    <t>smss1694</t>
  </si>
  <si>
    <t>sms_w070</t>
  </si>
  <si>
    <t>スポーツ報知関東 2回目</t>
  </si>
  <si>
    <t>smss1695</t>
  </si>
  <si>
    <t>sms_w071</t>
  </si>
  <si>
    <t>スポーツ報知西部 10回</t>
  </si>
  <si>
    <t>sms_w072</t>
  </si>
  <si>
    <t>sms_w073</t>
  </si>
  <si>
    <t>smss1696</t>
  </si>
  <si>
    <t>sms_w074</t>
  </si>
  <si>
    <t>折り込み</t>
  </si>
  <si>
    <t>4C1P</t>
  </si>
  <si>
    <t>smss1697</t>
  </si>
  <si>
    <t>sms_w075</t>
  </si>
  <si>
    <t>記事枠</t>
  </si>
  <si>
    <t>smss1698</t>
  </si>
  <si>
    <t>新聞 TOTAL</t>
  </si>
  <si>
    <t>●雑誌 広告</t>
  </si>
  <si>
    <t>sms_w024</t>
  </si>
  <si>
    <t>光文社</t>
  </si>
  <si>
    <t>FLASHダイアモンド</t>
  </si>
  <si>
    <t>表3</t>
  </si>
  <si>
    <t>4月30日(火)</t>
  </si>
  <si>
    <t>smss1665</t>
  </si>
  <si>
    <t>sms_w025</t>
  </si>
  <si>
    <t>日本ジャーナル出版</t>
  </si>
  <si>
    <t>出会いの大御所アイメールに危機！サービス史上最大の男性不足</t>
  </si>
  <si>
    <t>週刊実話</t>
  </si>
  <si>
    <t>5月08日(水)</t>
  </si>
  <si>
    <t>smss1666</t>
  </si>
  <si>
    <t>sms_w026</t>
  </si>
  <si>
    <t>徳間書店</t>
  </si>
  <si>
    <t>アサヒ芸能</t>
  </si>
  <si>
    <t>5月14日(火)</t>
  </si>
  <si>
    <t>smss1667</t>
  </si>
  <si>
    <t>smss1600</t>
  </si>
  <si>
    <t>いろいろ</t>
  </si>
  <si>
    <t>企画枠しろいの漫画赤</t>
  </si>
  <si>
    <t>大洋図書グループ編集企画枠</t>
  </si>
  <si>
    <t>企画枠</t>
  </si>
  <si>
    <t>5/1～5/31</t>
  </si>
  <si>
    <t>smss1649</t>
  </si>
  <si>
    <t>企画枠ラーメン信夫</t>
  </si>
  <si>
    <t>マイウェイ出版編集企画枠</t>
  </si>
  <si>
    <t>smss1650</t>
  </si>
  <si>
    <t>企画枠しろいの漫画黄色</t>
  </si>
  <si>
    <t>人妻系媒体編集企画枠</t>
  </si>
  <si>
    <t>smss1651</t>
  </si>
  <si>
    <t>双葉社</t>
  </si>
  <si>
    <t>CCG用</t>
  </si>
  <si>
    <t>週刊大衆.2W月（コミュニケーションガイド）</t>
  </si>
  <si>
    <t>5月13日(月)</t>
  </si>
  <si>
    <t>sms_a814</t>
  </si>
  <si>
    <t>コアマガジン</t>
  </si>
  <si>
    <t>5P風俗(森下さん)</t>
  </si>
  <si>
    <t>実話BUNKA超タブー</t>
  </si>
  <si>
    <t>1C5P</t>
  </si>
  <si>
    <t>5月01日(水)</t>
  </si>
  <si>
    <t>smss1601</t>
  </si>
  <si>
    <t>sms_a825</t>
  </si>
  <si>
    <t>大洋図書</t>
  </si>
  <si>
    <t>2Pスポーツ新聞_v01_アイ(森下さん)</t>
  </si>
  <si>
    <t>実話ナックルズGOLD</t>
  </si>
  <si>
    <t>1C2P</t>
  </si>
  <si>
    <t>smss1652</t>
  </si>
  <si>
    <t>sms_a827</t>
  </si>
  <si>
    <t>スコラマガジン</t>
  </si>
  <si>
    <t>1Pスポーツ新聞版アイ</t>
  </si>
  <si>
    <t>略奪　貞淑妻</t>
  </si>
  <si>
    <t>表4　4C1P</t>
  </si>
  <si>
    <t>5月10日(金)</t>
  </si>
  <si>
    <t>smss1654</t>
  </si>
  <si>
    <t>sms_a828</t>
  </si>
  <si>
    <t>2P_素敵な出会い(アイ)</t>
  </si>
  <si>
    <t>金のEX　NEXT</t>
  </si>
  <si>
    <t>4C2P</t>
  </si>
  <si>
    <t>smss1655</t>
  </si>
  <si>
    <t>sms_a829</t>
  </si>
  <si>
    <t>マイウェイ出版</t>
  </si>
  <si>
    <t>2P_素敵なヤリ活(アイ)</t>
  </si>
  <si>
    <t>お宝TABOOフルスロットル</t>
  </si>
  <si>
    <t>smss1656</t>
  </si>
  <si>
    <t>sms_a830</t>
  </si>
  <si>
    <t>臨増ナックルズDX</t>
  </si>
  <si>
    <t>5月15日(水)</t>
  </si>
  <si>
    <t>smss1657</t>
  </si>
  <si>
    <t>sms_a831</t>
  </si>
  <si>
    <t>実話BUNKAタブー</t>
  </si>
  <si>
    <t>5月16日(木)</t>
  </si>
  <si>
    <t>smss1658</t>
  </si>
  <si>
    <t>sms_a832</t>
  </si>
  <si>
    <t>ジーオーティー</t>
  </si>
  <si>
    <t>FANZA</t>
  </si>
  <si>
    <t>smss1659</t>
  </si>
  <si>
    <t>sms_a833</t>
  </si>
  <si>
    <t>メディアソフト</t>
  </si>
  <si>
    <t>封印解禁!芸能アイドル黒歴史File最新版</t>
  </si>
  <si>
    <t>smss1660</t>
  </si>
  <si>
    <t>sms_a834</t>
  </si>
  <si>
    <t>別冊ラヴァーズ</t>
  </si>
  <si>
    <t>表3　4C1P</t>
  </si>
  <si>
    <t>smss1661</t>
  </si>
  <si>
    <t>sms_a835</t>
  </si>
  <si>
    <t>週刊実話増刊「実話ザ・タブー」</t>
  </si>
  <si>
    <t>5月22日(水)</t>
  </si>
  <si>
    <t>smss1662</t>
  </si>
  <si>
    <t>sms_a838</t>
  </si>
  <si>
    <t>鉄人社</t>
  </si>
  <si>
    <t>ニッポン裏二百景</t>
  </si>
  <si>
    <t>5月24日(金)</t>
  </si>
  <si>
    <t>smss1701</t>
  </si>
  <si>
    <t>sms_a836</t>
  </si>
  <si>
    <t>ダイアプレス</t>
  </si>
  <si>
    <t>最新!流出封印映像MAX</t>
  </si>
  <si>
    <t>5月27日(月)</t>
  </si>
  <si>
    <t>smss1663</t>
  </si>
  <si>
    <t>sms_a837</t>
  </si>
  <si>
    <t>ソフト・オン・デマンド</t>
  </si>
  <si>
    <t>1P記事_求む！中高年男性版_アイ</t>
  </si>
  <si>
    <t>マジックミラー号2019</t>
  </si>
  <si>
    <t>編集対向4C1P</t>
  </si>
  <si>
    <t>5月31日(金)</t>
  </si>
  <si>
    <t>smss1664</t>
  </si>
  <si>
    <t>sms_a863</t>
  </si>
  <si>
    <t>日本文芸社</t>
  </si>
  <si>
    <t>週刊漫画ゴラク</t>
  </si>
  <si>
    <t>smss1727</t>
  </si>
  <si>
    <t>雑誌 TOTAL</t>
  </si>
  <si>
    <t>●DVD 広告</t>
  </si>
  <si>
    <t>sms_a806</t>
  </si>
  <si>
    <t>一水社</t>
  </si>
  <si>
    <t>DVD4コマ</t>
  </si>
  <si>
    <t>mv20i</t>
  </si>
  <si>
    <t>実録最新しろうと美人妻地下DVD270分GOLD</t>
  </si>
  <si>
    <t>DVD袋裏4C</t>
  </si>
  <si>
    <t>smss1592</t>
  </si>
  <si>
    <t>sms_a807</t>
  </si>
  <si>
    <t>インフォメディア</t>
  </si>
  <si>
    <t>DVD漫画まさお</t>
  </si>
  <si>
    <t>A5判、日版PB、540円、4c16P、8万部</t>
  </si>
  <si>
    <t>乱れ狂う ドスケベ家政婦</t>
  </si>
  <si>
    <t>DVD対向4C1P</t>
  </si>
  <si>
    <t>smss1593</t>
  </si>
  <si>
    <t>sms_a808</t>
  </si>
  <si>
    <t>三和出版</t>
  </si>
  <si>
    <t>A5判、日版PB、600円、4c32P、7万部</t>
  </si>
  <si>
    <t>続・【視聴注意】人妻×絶頂×崩壊</t>
  </si>
  <si>
    <t>smss1594</t>
  </si>
  <si>
    <t>sms_a809</t>
  </si>
  <si>
    <t>ぶんか社</t>
  </si>
  <si>
    <t>EXCITING MAX!SPECIAL</t>
  </si>
  <si>
    <t>DVD袋裏1C+コンテンツ枠</t>
  </si>
  <si>
    <t>smss1595</t>
  </si>
  <si>
    <t>sms_a810</t>
  </si>
  <si>
    <t>600円　※旧まんが&amp;DVD人妻熟女ざかり</t>
  </si>
  <si>
    <t>マジに秘密にしてください</t>
  </si>
  <si>
    <t>4月23日(火)</t>
  </si>
  <si>
    <t>sms_a816</t>
  </si>
  <si>
    <t>A5判、CVSセブン以外、540円</t>
  </si>
  <si>
    <t>しろうと美人妻中出し新作裏DVD270分</t>
  </si>
  <si>
    <t>4月27日(土)</t>
  </si>
  <si>
    <t>smss1596</t>
  </si>
  <si>
    <t>sms_a811</t>
  </si>
  <si>
    <t>B5判、CVSセブンPB、760円、4c64P、12万部</t>
  </si>
  <si>
    <t>肉欲に狂う母EX</t>
  </si>
  <si>
    <t>DVD袋裏4C+コンテンツ枠</t>
  </si>
  <si>
    <t>smss1597</t>
  </si>
  <si>
    <t>sms_a812</t>
  </si>
  <si>
    <t>A4判、セブンPB、840円、4c48P、7万部</t>
  </si>
  <si>
    <t>美乳×美尻×極上エロスSpecial</t>
  </si>
  <si>
    <t>DVD袋表4C</t>
  </si>
  <si>
    <t>smss1598</t>
  </si>
  <si>
    <t>sms_a813</t>
  </si>
  <si>
    <t>※旧本当あったもっとみだらな話</t>
  </si>
  <si>
    <t>本気でイク地下DVDベストHコレクション</t>
  </si>
  <si>
    <t>smss1599</t>
  </si>
  <si>
    <t>sms_a817</t>
  </si>
  <si>
    <t>B5判、CVSセブン以外、500円、4c16P</t>
  </si>
  <si>
    <t>しろうと美人妻地下DVD270分BLACK</t>
  </si>
  <si>
    <t>smss1641</t>
  </si>
  <si>
    <t>sms_a818</t>
  </si>
  <si>
    <t>B5判、CVSセブン以外、780円、4c16P</t>
  </si>
  <si>
    <t>ピンクパック!しろうと美人妻地下DVD痙攣する女体!</t>
  </si>
  <si>
    <t>smss1642</t>
  </si>
  <si>
    <t>sms_a819</t>
  </si>
  <si>
    <t>A4判、書店売、1500円、4c32P</t>
  </si>
  <si>
    <t>中出し素人妻傑作選 地下DVD9時間</t>
  </si>
  <si>
    <t>DVD貼付け面4C1/2P</t>
  </si>
  <si>
    <t>smss1643</t>
  </si>
  <si>
    <t>sms_a820</t>
  </si>
  <si>
    <t>S級素人</t>
  </si>
  <si>
    <t>5月25日(土)</t>
  </si>
  <si>
    <t>smss1644</t>
  </si>
  <si>
    <t>sms_a821</t>
  </si>
  <si>
    <t>A4判、書店売、2160円、4c32P</t>
  </si>
  <si>
    <t>中出し地下DVDファック金髪キューティー18時間</t>
  </si>
  <si>
    <t>5月28日(火)</t>
  </si>
  <si>
    <t>smss1645</t>
  </si>
  <si>
    <t>sms_a822</t>
  </si>
  <si>
    <t>A5判、日版PB、540円、4c16P、8万部　+書店　</t>
  </si>
  <si>
    <t>マジでエロいシチュエーションでヤレた!</t>
  </si>
  <si>
    <t>5月29日(水)</t>
  </si>
  <si>
    <t>smss1646</t>
  </si>
  <si>
    <t>sms_a823</t>
  </si>
  <si>
    <t>B5判、セブンPB、750円、4c48P、7万部</t>
  </si>
  <si>
    <t>シロウトFILE</t>
  </si>
  <si>
    <t>smss1647</t>
  </si>
  <si>
    <t>sms_a824</t>
  </si>
  <si>
    <t>A4判、4c68P、780円</t>
  </si>
  <si>
    <t>制服投稿Collection</t>
  </si>
  <si>
    <t>smss1648</t>
  </si>
  <si>
    <t>DVD TOTAL</t>
  </si>
  <si>
    <t>●アフィリエイト 広告</t>
  </si>
  <si>
    <t>UA</t>
  </si>
  <si>
    <t>AF単価</t>
  </si>
  <si>
    <t>20歳以上</t>
  </si>
  <si>
    <t>dsn214</t>
  </si>
  <si>
    <t>SP</t>
  </si>
  <si>
    <t>i09</t>
  </si>
  <si>
    <t>悪徳サーチパック PC</t>
  </si>
  <si>
    <t>dsn291</t>
  </si>
  <si>
    <t>MB</t>
  </si>
  <si>
    <t>ドコモ公式SEO</t>
  </si>
  <si>
    <t>frk005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</si>
  <si>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</si>
  <si>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</si>
  <si>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</si>
  <si>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</si>
  <si>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</si>
  <si>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</si>
  <si>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</si>
  <si>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</si>
  <si>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</si>
  <si>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sms_yss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</si>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</sst>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80</v>
      </c>
      <c r="D6" s="330">
        <v>6450000</v>
      </c>
      <c r="E6" s="79">
        <v>0</v>
      </c>
      <c r="F6" s="79">
        <v>0</v>
      </c>
      <c r="G6" s="79">
        <v>2992</v>
      </c>
      <c r="H6" s="89">
        <v>381</v>
      </c>
      <c r="I6" s="90">
        <v>1</v>
      </c>
      <c r="J6" s="143">
        <f>H6+I6</f>
        <v>382</v>
      </c>
      <c r="K6" s="80">
        <f>IFERROR(J6/G6,"-")</f>
        <v>0.12767379679144</v>
      </c>
      <c r="L6" s="79">
        <v>19</v>
      </c>
      <c r="M6" s="79">
        <v>101</v>
      </c>
      <c r="N6" s="80">
        <f>IFERROR(L6/J6,"-")</f>
        <v>0.049738219895288</v>
      </c>
      <c r="O6" s="81">
        <f>IFERROR(D6/J6,"-")</f>
        <v>16884.816753927</v>
      </c>
      <c r="P6" s="82">
        <v>103</v>
      </c>
      <c r="Q6" s="80">
        <f>IFERROR(P6/J6,"-")</f>
        <v>0.2696335078534</v>
      </c>
      <c r="R6" s="335">
        <v>6881900</v>
      </c>
      <c r="S6" s="336">
        <f>IFERROR(R6/J6,"-")</f>
        <v>18015.445026178</v>
      </c>
      <c r="T6" s="336">
        <f>IFERROR(R6/P6,"-")</f>
        <v>66814.563106796</v>
      </c>
      <c r="U6" s="330">
        <f>IFERROR(R6-D6,"-")</f>
        <v>431900</v>
      </c>
      <c r="V6" s="83">
        <f>R6/D6</f>
        <v>1.0669612403101</v>
      </c>
      <c r="W6" s="77"/>
      <c r="X6" s="142"/>
    </row>
    <row r="7" spans="1:24">
      <c r="A7" s="78"/>
      <c r="B7" s="84" t="s">
        <v>24</v>
      </c>
      <c r="C7" s="84">
        <v>40</v>
      </c>
      <c r="D7" s="330">
        <v>2541600</v>
      </c>
      <c r="E7" s="79">
        <v>0</v>
      </c>
      <c r="F7" s="79">
        <v>0</v>
      </c>
      <c r="G7" s="79">
        <v>1309</v>
      </c>
      <c r="H7" s="89">
        <v>277</v>
      </c>
      <c r="I7" s="90">
        <v>4</v>
      </c>
      <c r="J7" s="143">
        <f>H7+I7</f>
        <v>281</v>
      </c>
      <c r="K7" s="80">
        <f>IFERROR(J7/G7,"-")</f>
        <v>0.21466768525592</v>
      </c>
      <c r="L7" s="79">
        <v>17</v>
      </c>
      <c r="M7" s="79">
        <v>68</v>
      </c>
      <c r="N7" s="80">
        <f>IFERROR(L7/J7,"-")</f>
        <v>0.060498220640569</v>
      </c>
      <c r="O7" s="81">
        <f>IFERROR(D7/J7,"-")</f>
        <v>9044.8398576512</v>
      </c>
      <c r="P7" s="82">
        <v>46</v>
      </c>
      <c r="Q7" s="80">
        <f>IFERROR(P7/J7,"-")</f>
        <v>0.16370106761566</v>
      </c>
      <c r="R7" s="335">
        <v>4322576</v>
      </c>
      <c r="S7" s="336">
        <f>IFERROR(R7/J7,"-")</f>
        <v>15382.832740214</v>
      </c>
      <c r="T7" s="336">
        <f>IFERROR(R7/P7,"-")</f>
        <v>93969.043478261</v>
      </c>
      <c r="U7" s="330">
        <f>IFERROR(R7-D7,"-")</f>
        <v>1780976</v>
      </c>
      <c r="V7" s="83">
        <f>R7/D7</f>
        <v>1.7007302486623</v>
      </c>
      <c r="W7" s="77"/>
      <c r="X7" s="142"/>
    </row>
    <row r="8" spans="1:24">
      <c r="A8" s="78"/>
      <c r="B8" s="84" t="s">
        <v>25</v>
      </c>
      <c r="C8" s="84">
        <v>33</v>
      </c>
      <c r="D8" s="330">
        <v>1830000</v>
      </c>
      <c r="E8" s="79">
        <v>0</v>
      </c>
      <c r="F8" s="79">
        <v>0</v>
      </c>
      <c r="G8" s="79">
        <v>3596</v>
      </c>
      <c r="H8" s="89">
        <v>1193</v>
      </c>
      <c r="I8" s="90">
        <v>19</v>
      </c>
      <c r="J8" s="143">
        <f>H8+I8</f>
        <v>1212</v>
      </c>
      <c r="K8" s="80">
        <f>IFERROR(J8/G8,"-")</f>
        <v>0.33704115684093</v>
      </c>
      <c r="L8" s="79">
        <v>24</v>
      </c>
      <c r="M8" s="79">
        <v>241</v>
      </c>
      <c r="N8" s="80">
        <f>IFERROR(L8/J8,"-")</f>
        <v>0.01980198019802</v>
      </c>
      <c r="O8" s="81">
        <f>IFERROR(D8/J8,"-")</f>
        <v>1509.900990099</v>
      </c>
      <c r="P8" s="82">
        <v>50</v>
      </c>
      <c r="Q8" s="80">
        <f>IFERROR(P8/J8,"-")</f>
        <v>0.041254125412541</v>
      </c>
      <c r="R8" s="335">
        <v>4049540</v>
      </c>
      <c r="S8" s="336">
        <f>IFERROR(R8/J8,"-")</f>
        <v>3341.204620462</v>
      </c>
      <c r="T8" s="336">
        <f>IFERROR(R8/P8,"-")</f>
        <v>80990.8</v>
      </c>
      <c r="U8" s="330">
        <f>IFERROR(R8-D8,"-")</f>
        <v>2219540</v>
      </c>
      <c r="V8" s="83">
        <f>R8/D8</f>
        <v>2.2128633879781</v>
      </c>
      <c r="W8" s="77"/>
      <c r="X8" s="142"/>
    </row>
    <row r="9" spans="1:24">
      <c r="A9" s="78"/>
      <c r="B9" s="84" t="s">
        <v>26</v>
      </c>
      <c r="C9" s="84">
        <v>4</v>
      </c>
      <c r="D9" s="330">
        <v>55500</v>
      </c>
      <c r="E9" s="79">
        <v>0</v>
      </c>
      <c r="F9" s="79">
        <v>0</v>
      </c>
      <c r="G9" s="79">
        <v>1009</v>
      </c>
      <c r="H9" s="89">
        <v>34</v>
      </c>
      <c r="I9" s="90">
        <v>7</v>
      </c>
      <c r="J9" s="143">
        <f>H9+I9</f>
        <v>41</v>
      </c>
      <c r="K9" s="80">
        <f>IFERROR(J9/G9,"-")</f>
        <v>0.040634291377602</v>
      </c>
      <c r="L9" s="79">
        <v>1</v>
      </c>
      <c r="M9" s="79">
        <v>16</v>
      </c>
      <c r="N9" s="80">
        <f>IFERROR(L9/J9,"-")</f>
        <v>0.024390243902439</v>
      </c>
      <c r="O9" s="81">
        <f>IFERROR(D9/J9,"-")</f>
        <v>1353.6585365854</v>
      </c>
      <c r="P9" s="82">
        <v>9</v>
      </c>
      <c r="Q9" s="80">
        <f>IFERROR(P9/J9,"-")</f>
        <v>0.21951219512195</v>
      </c>
      <c r="R9" s="335">
        <v>127000</v>
      </c>
      <c r="S9" s="336">
        <f>IFERROR(R9/J9,"-")</f>
        <v>3097.5609756098</v>
      </c>
      <c r="T9" s="336">
        <f>IFERROR(R9/P9,"-")</f>
        <v>14111.111111111</v>
      </c>
      <c r="U9" s="330">
        <f>IFERROR(R9-D9,"-")</f>
        <v>71500</v>
      </c>
      <c r="V9" s="83">
        <f>R9/D9</f>
        <v>2.2882882882883</v>
      </c>
      <c r="W9" s="77"/>
      <c r="X9" s="142"/>
    </row>
    <row r="10" spans="1:24">
      <c r="A10" s="78"/>
      <c r="B10" s="84" t="s">
        <v>27</v>
      </c>
      <c r="C10" s="84">
        <v>2</v>
      </c>
      <c r="D10" s="330">
        <v>0</v>
      </c>
      <c r="E10" s="79">
        <v>0</v>
      </c>
      <c r="F10" s="79">
        <v>0</v>
      </c>
      <c r="G10" s="79">
        <v>1142014</v>
      </c>
      <c r="H10" s="89">
        <v>2531</v>
      </c>
      <c r="I10" s="90">
        <v>152</v>
      </c>
      <c r="J10" s="143">
        <f>H10+I10</f>
        <v>2683</v>
      </c>
      <c r="K10" s="80">
        <f>IFERROR(J10/G10,"-")</f>
        <v>0.0023493582390409</v>
      </c>
      <c r="L10" s="79">
        <v>62</v>
      </c>
      <c r="M10" s="79">
        <v>1093</v>
      </c>
      <c r="N10" s="80">
        <f>IFERROR(L10/J10,"-")</f>
        <v>0.023108460678345</v>
      </c>
      <c r="O10" s="81">
        <f>IFERROR(D10/J10,"-")</f>
        <v>0</v>
      </c>
      <c r="P10" s="82">
        <v>351</v>
      </c>
      <c r="Q10" s="80">
        <f>IFERROR(P10/J10,"-")</f>
        <v>0.13082370480805</v>
      </c>
      <c r="R10" s="335">
        <v>18373500</v>
      </c>
      <c r="S10" s="336">
        <f>IFERROR(R10/J10,"-")</f>
        <v>6848.117778606</v>
      </c>
      <c r="T10" s="336">
        <f>IFERROR(R10/P10,"-")</f>
        <v>52346.153846154</v>
      </c>
      <c r="U10" s="330">
        <f>IFERROR(R10-D10,"-")</f>
        <v>18373500</v>
      </c>
      <c r="V10" s="83" t="str">
        <f>R10/D10</f>
        <v>0</v>
      </c>
      <c r="W10" s="77"/>
      <c r="X10" s="142"/>
    </row>
    <row r="11" spans="1:24">
      <c r="A11" s="78"/>
      <c r="B11" s="84" t="s">
        <v>28</v>
      </c>
      <c r="C11" s="84">
        <v>2</v>
      </c>
      <c r="D11" s="330">
        <v>0</v>
      </c>
      <c r="E11" s="79">
        <v>0</v>
      </c>
      <c r="F11" s="79">
        <v>0</v>
      </c>
      <c r="G11" s="79">
        <v>0</v>
      </c>
      <c r="H11" s="89">
        <v>83</v>
      </c>
      <c r="I11" s="90">
        <v>6</v>
      </c>
      <c r="J11" s="143">
        <f>H11+I11</f>
        <v>89</v>
      </c>
      <c r="K11" s="80" t="str">
        <f>IFERROR(J11/G11,"-")</f>
        <v>-</v>
      </c>
      <c r="L11" s="79">
        <v>0</v>
      </c>
      <c r="M11" s="79">
        <v>37</v>
      </c>
      <c r="N11" s="80">
        <f>IFERROR(L11/J11,"-")</f>
        <v>0</v>
      </c>
      <c r="O11" s="81">
        <f>IFERROR(D11/J11,"-")</f>
        <v>0</v>
      </c>
      <c r="P11" s="82">
        <v>9</v>
      </c>
      <c r="Q11" s="80">
        <f>IFERROR(P11/J11,"-")</f>
        <v>0.10112359550562</v>
      </c>
      <c r="R11" s="335">
        <v>31400</v>
      </c>
      <c r="S11" s="336">
        <f>IFERROR(R11/J11,"-")</f>
        <v>352.80898876404</v>
      </c>
      <c r="T11" s="336">
        <f>IFERROR(R11/P11,"-")</f>
        <v>3488.8888888889</v>
      </c>
      <c r="U11" s="330">
        <f>IFERROR(R11-D11,"-")</f>
        <v>31400</v>
      </c>
      <c r="V11" s="83" t="str">
        <f>R11/D11</f>
        <v>0</v>
      </c>
      <c r="W11" s="77"/>
      <c r="X11" s="142"/>
    </row>
    <row r="12" spans="1:24">
      <c r="A12" s="30"/>
      <c r="B12" s="85"/>
      <c r="C12" s="85"/>
      <c r="D12" s="331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30"/>
      <c r="B13" s="37"/>
      <c r="C13" s="37"/>
      <c r="D13" s="332"/>
      <c r="E13" s="34"/>
      <c r="F13" s="34"/>
      <c r="G13" s="31"/>
      <c r="H13" s="31"/>
      <c r="I13" s="31"/>
      <c r="J13" s="31"/>
      <c r="K13" s="33"/>
      <c r="L13" s="33"/>
      <c r="M13" s="31"/>
      <c r="N13" s="33"/>
      <c r="O13" s="25"/>
      <c r="P13" s="25"/>
      <c r="Q13" s="25"/>
      <c r="R13" s="337"/>
      <c r="S13" s="337"/>
      <c r="T13" s="337"/>
      <c r="U13" s="337"/>
      <c r="V13" s="33"/>
      <c r="W13" s="59"/>
      <c r="X13" s="142"/>
    </row>
    <row r="14" spans="1:24">
      <c r="A14" s="19"/>
      <c r="B14" s="41"/>
      <c r="C14" s="41"/>
      <c r="D14" s="333">
        <f>SUM(D6:D12)</f>
        <v>10877100</v>
      </c>
      <c r="E14" s="41">
        <f>SUM(E6:E12)</f>
        <v>0</v>
      </c>
      <c r="F14" s="41">
        <f>SUM(F6:F12)</f>
        <v>0</v>
      </c>
      <c r="G14" s="41">
        <f>SUM(G6:G12)</f>
        <v>1150920</v>
      </c>
      <c r="H14" s="41">
        <f>SUM(H6:H12)</f>
        <v>4499</v>
      </c>
      <c r="I14" s="41">
        <f>SUM(I6:I12)</f>
        <v>189</v>
      </c>
      <c r="J14" s="41">
        <f>SUM(J6:J12)</f>
        <v>4688</v>
      </c>
      <c r="K14" s="42">
        <f>IFERROR(J14/G14,"-")</f>
        <v>0.0040732631286275</v>
      </c>
      <c r="L14" s="76">
        <f>SUM(L6:L12)</f>
        <v>123</v>
      </c>
      <c r="M14" s="76">
        <f>SUM(M6:M12)</f>
        <v>1556</v>
      </c>
      <c r="N14" s="42">
        <f>IFERROR(L14/J14,"-")</f>
        <v>0.026237201365188</v>
      </c>
      <c r="O14" s="43">
        <f>IFERROR(D14/J14,"-")</f>
        <v>2320.2005119454</v>
      </c>
      <c r="P14" s="44">
        <f>SUM(P6:P12)</f>
        <v>568</v>
      </c>
      <c r="Q14" s="42">
        <f>IFERROR(P14/J14,"-")</f>
        <v>0.12116040955631</v>
      </c>
      <c r="R14" s="333">
        <f>SUM(R6:R12)</f>
        <v>33785916</v>
      </c>
      <c r="S14" s="333">
        <f>IFERROR(R14/J14,"-")</f>
        <v>7206.8933447099</v>
      </c>
      <c r="T14" s="333">
        <f>IFERROR(P14/P14,"-")</f>
        <v>1</v>
      </c>
      <c r="U14" s="333">
        <f>SUM(U6:U12)</f>
        <v>22908816</v>
      </c>
      <c r="V14" s="45">
        <f>IFERROR(R14/D14,"-")</f>
        <v>3.1061510880658</v>
      </c>
      <c r="W14" s="58"/>
      <c r="X14" s="142"/>
    </row>
    <row r="15" spans="1:24">
      <c r="X15" s="142"/>
    </row>
    <row r="16" spans="1:24">
      <c r="X16" s="142"/>
    </row>
    <row r="17" spans="1:24">
      <c r="X17" s="142"/>
    </row>
    <row r="18" spans="1:24">
      <c r="X18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37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1.2988095238095</v>
      </c>
      <c r="B6" s="347" t="s">
        <v>65</v>
      </c>
      <c r="C6" s="347"/>
      <c r="D6" s="347" t="s">
        <v>66</v>
      </c>
      <c r="E6" s="347" t="s">
        <v>67</v>
      </c>
      <c r="F6" s="347" t="s">
        <v>68</v>
      </c>
      <c r="G6" s="88" t="s">
        <v>69</v>
      </c>
      <c r="H6" s="88" t="s">
        <v>70</v>
      </c>
      <c r="I6" s="348" t="s">
        <v>71</v>
      </c>
      <c r="J6" s="330">
        <v>840000</v>
      </c>
      <c r="K6" s="79">
        <v>0</v>
      </c>
      <c r="L6" s="79">
        <v>0</v>
      </c>
      <c r="M6" s="79">
        <v>89</v>
      </c>
      <c r="N6" s="89">
        <v>7</v>
      </c>
      <c r="O6" s="90">
        <v>0</v>
      </c>
      <c r="P6" s="91">
        <f>N6+O6</f>
        <v>7</v>
      </c>
      <c r="Q6" s="80">
        <f>IFERROR(P6/M6,"-")</f>
        <v>0.078651685393258</v>
      </c>
      <c r="R6" s="79">
        <v>0</v>
      </c>
      <c r="S6" s="79">
        <v>1</v>
      </c>
      <c r="T6" s="80">
        <f>IFERROR(R6/(P6),"-")</f>
        <v>0</v>
      </c>
      <c r="U6" s="336">
        <f>IFERROR(J6/SUM(N6:O10),"-")</f>
        <v>20487.804878049</v>
      </c>
      <c r="V6" s="82">
        <v>2</v>
      </c>
      <c r="W6" s="80">
        <f>IF(P6=0,"-",V6/P6)</f>
        <v>0.28571428571429</v>
      </c>
      <c r="X6" s="335">
        <v>22000</v>
      </c>
      <c r="Y6" s="336">
        <f>IFERROR(X6/P6,"-")</f>
        <v>3142.8571428571</v>
      </c>
      <c r="Z6" s="336">
        <f>IFERROR(X6/V6,"-")</f>
        <v>11000</v>
      </c>
      <c r="AA6" s="330">
        <f>SUM(X6:X10)-SUM(J6:J10)</f>
        <v>251000</v>
      </c>
      <c r="AB6" s="83">
        <f>SUM(X6:X10)/SUM(J6:J10)</f>
        <v>1.2988095238095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0.28571428571429</v>
      </c>
      <c r="BG6" s="110">
        <v>1</v>
      </c>
      <c r="BH6" s="112">
        <f>IFERROR(BG6/BE6,"-")</f>
        <v>0.5</v>
      </c>
      <c r="BI6" s="113">
        <v>3000</v>
      </c>
      <c r="BJ6" s="114">
        <f>IFERROR(BI6/BE6,"-")</f>
        <v>1500</v>
      </c>
      <c r="BK6" s="115">
        <v>1</v>
      </c>
      <c r="BL6" s="115"/>
      <c r="BM6" s="115"/>
      <c r="BN6" s="117">
        <v>5</v>
      </c>
      <c r="BO6" s="118">
        <f>IF(P6=0,"",IF(BN6=0,"",(BN6/P6)))</f>
        <v>0.71428571428571</v>
      </c>
      <c r="BP6" s="119">
        <v>1</v>
      </c>
      <c r="BQ6" s="120">
        <f>IFERROR(BP6/BN6,"-")</f>
        <v>0.2</v>
      </c>
      <c r="BR6" s="121">
        <v>19000</v>
      </c>
      <c r="BS6" s="122">
        <f>IFERROR(BR6/BN6,"-")</f>
        <v>3800</v>
      </c>
      <c r="BT6" s="123"/>
      <c r="BU6" s="123"/>
      <c r="BV6" s="123">
        <v>1</v>
      </c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22000</v>
      </c>
      <c r="CQ6" s="139">
        <v>19000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72</v>
      </c>
      <c r="C7" s="347"/>
      <c r="D7" s="347" t="s">
        <v>66</v>
      </c>
      <c r="E7" s="347" t="s">
        <v>67</v>
      </c>
      <c r="F7" s="347" t="s">
        <v>68</v>
      </c>
      <c r="G7" s="88" t="s">
        <v>73</v>
      </c>
      <c r="H7" s="88" t="s">
        <v>70</v>
      </c>
      <c r="I7" s="348" t="s">
        <v>71</v>
      </c>
      <c r="J7" s="330"/>
      <c r="K7" s="79">
        <v>0</v>
      </c>
      <c r="L7" s="79">
        <v>0</v>
      </c>
      <c r="M7" s="79">
        <v>75</v>
      </c>
      <c r="N7" s="89">
        <v>10</v>
      </c>
      <c r="O7" s="90">
        <v>0</v>
      </c>
      <c r="P7" s="91">
        <f>N7+O7</f>
        <v>10</v>
      </c>
      <c r="Q7" s="80">
        <f>IFERROR(P7/M7,"-")</f>
        <v>0.13333333333333</v>
      </c>
      <c r="R7" s="79">
        <v>0</v>
      </c>
      <c r="S7" s="79">
        <v>3</v>
      </c>
      <c r="T7" s="80">
        <f>IFERROR(R7/(P7),"-")</f>
        <v>0</v>
      </c>
      <c r="U7" s="336"/>
      <c r="V7" s="82">
        <v>2</v>
      </c>
      <c r="W7" s="80">
        <f>IF(P7=0,"-",V7/P7)</f>
        <v>0.2</v>
      </c>
      <c r="X7" s="335">
        <v>58000</v>
      </c>
      <c r="Y7" s="336">
        <f>IFERROR(X7/P7,"-")</f>
        <v>5800</v>
      </c>
      <c r="Z7" s="336">
        <f>IFERROR(X7/V7,"-")</f>
        <v>29000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7</v>
      </c>
      <c r="BF7" s="111">
        <f>IF(P7=0,"",IF(BE7=0,"",(BE7/P7)))</f>
        <v>0.7</v>
      </c>
      <c r="BG7" s="110">
        <v>2</v>
      </c>
      <c r="BH7" s="112">
        <f>IFERROR(BG7/BE7,"-")</f>
        <v>0.28571428571429</v>
      </c>
      <c r="BI7" s="113">
        <v>58000</v>
      </c>
      <c r="BJ7" s="114">
        <f>IFERROR(BI7/BE7,"-")</f>
        <v>8285.7142857143</v>
      </c>
      <c r="BK7" s="115">
        <v>1</v>
      </c>
      <c r="BL7" s="115">
        <v>1</v>
      </c>
      <c r="BM7" s="115"/>
      <c r="BN7" s="117">
        <v>2</v>
      </c>
      <c r="BO7" s="118">
        <f>IF(P7=0,"",IF(BN7=0,"",(BN7/P7)))</f>
        <v>0.2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58000</v>
      </c>
      <c r="CQ7" s="139">
        <v>53000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74</v>
      </c>
      <c r="C8" s="347"/>
      <c r="D8" s="347" t="s">
        <v>66</v>
      </c>
      <c r="E8" s="347" t="s">
        <v>67</v>
      </c>
      <c r="F8" s="347" t="s">
        <v>68</v>
      </c>
      <c r="G8" s="88" t="s">
        <v>75</v>
      </c>
      <c r="H8" s="88" t="s">
        <v>70</v>
      </c>
      <c r="I8" s="348" t="s">
        <v>71</v>
      </c>
      <c r="J8" s="330"/>
      <c r="K8" s="79">
        <v>0</v>
      </c>
      <c r="L8" s="79">
        <v>0</v>
      </c>
      <c r="M8" s="79">
        <v>27</v>
      </c>
      <c r="N8" s="89">
        <v>3</v>
      </c>
      <c r="O8" s="90">
        <v>0</v>
      </c>
      <c r="P8" s="91">
        <f>N8+O8</f>
        <v>3</v>
      </c>
      <c r="Q8" s="80">
        <f>IFERROR(P8/M8,"-")</f>
        <v>0.11111111111111</v>
      </c>
      <c r="R8" s="79">
        <v>0</v>
      </c>
      <c r="S8" s="79">
        <v>1</v>
      </c>
      <c r="T8" s="80">
        <f>IFERROR(R8/(P8),"-")</f>
        <v>0</v>
      </c>
      <c r="U8" s="336"/>
      <c r="V8" s="82">
        <v>2</v>
      </c>
      <c r="W8" s="80">
        <f>IF(P8=0,"-",V8/P8)</f>
        <v>0.66666666666667</v>
      </c>
      <c r="X8" s="335">
        <v>17000</v>
      </c>
      <c r="Y8" s="336">
        <f>IFERROR(X8/P8,"-")</f>
        <v>5666.6666666667</v>
      </c>
      <c r="Z8" s="336">
        <f>IFERROR(X8/V8,"-")</f>
        <v>8500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0.66666666666667</v>
      </c>
      <c r="BG8" s="110">
        <v>1</v>
      </c>
      <c r="BH8" s="112">
        <f>IFERROR(BG8/BE8,"-")</f>
        <v>0.5</v>
      </c>
      <c r="BI8" s="113">
        <v>5000</v>
      </c>
      <c r="BJ8" s="114">
        <f>IFERROR(BI8/BE8,"-")</f>
        <v>2500</v>
      </c>
      <c r="BK8" s="115">
        <v>1</v>
      </c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1</v>
      </c>
      <c r="BX8" s="125">
        <f>IF(P8=0,"",IF(BW8=0,"",(BW8/P8)))</f>
        <v>0.33333333333333</v>
      </c>
      <c r="BY8" s="126">
        <v>1</v>
      </c>
      <c r="BZ8" s="127">
        <f>IFERROR(BY8/BW8,"-")</f>
        <v>1</v>
      </c>
      <c r="CA8" s="128">
        <v>12000</v>
      </c>
      <c r="CB8" s="129">
        <f>IFERROR(CA8/BW8,"-")</f>
        <v>12000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17000</v>
      </c>
      <c r="CQ8" s="139">
        <v>12000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76</v>
      </c>
      <c r="C9" s="347"/>
      <c r="D9" s="347" t="s">
        <v>66</v>
      </c>
      <c r="E9" s="347" t="s">
        <v>67</v>
      </c>
      <c r="F9" s="347" t="s">
        <v>68</v>
      </c>
      <c r="G9" s="88" t="s">
        <v>77</v>
      </c>
      <c r="H9" s="88" t="s">
        <v>70</v>
      </c>
      <c r="I9" s="348" t="s">
        <v>71</v>
      </c>
      <c r="J9" s="330"/>
      <c r="K9" s="79">
        <v>0</v>
      </c>
      <c r="L9" s="79">
        <v>0</v>
      </c>
      <c r="M9" s="79">
        <v>23</v>
      </c>
      <c r="N9" s="89">
        <v>2</v>
      </c>
      <c r="O9" s="90">
        <v>0</v>
      </c>
      <c r="P9" s="91">
        <f>N9+O9</f>
        <v>2</v>
      </c>
      <c r="Q9" s="80">
        <f>IFERROR(P9/M9,"-")</f>
        <v>0.08695652173913</v>
      </c>
      <c r="R9" s="79">
        <v>0</v>
      </c>
      <c r="S9" s="79">
        <v>2</v>
      </c>
      <c r="T9" s="80">
        <f>IFERROR(R9/(P9),"-")</f>
        <v>0</v>
      </c>
      <c r="U9" s="336"/>
      <c r="V9" s="82">
        <v>1</v>
      </c>
      <c r="W9" s="80">
        <f>IF(P9=0,"-",V9/P9)</f>
        <v>0.5</v>
      </c>
      <c r="X9" s="335">
        <v>6000</v>
      </c>
      <c r="Y9" s="336">
        <f>IFERROR(X9/P9,"-")</f>
        <v>3000</v>
      </c>
      <c r="Z9" s="336">
        <f>IFERROR(X9/V9,"-")</f>
        <v>6000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1</v>
      </c>
      <c r="BX9" s="125">
        <f>IF(P9=0,"",IF(BW9=0,"",(BW9/P9)))</f>
        <v>0.5</v>
      </c>
      <c r="BY9" s="126">
        <v>1</v>
      </c>
      <c r="BZ9" s="127">
        <f>IFERROR(BY9/BW9,"-")</f>
        <v>1</v>
      </c>
      <c r="CA9" s="128">
        <v>6000</v>
      </c>
      <c r="CB9" s="129">
        <f>IFERROR(CA9/BW9,"-")</f>
        <v>6000</v>
      </c>
      <c r="CC9" s="130"/>
      <c r="CD9" s="130">
        <v>1</v>
      </c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6000</v>
      </c>
      <c r="CQ9" s="139">
        <v>6000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78</v>
      </c>
      <c r="C10" s="347"/>
      <c r="D10" s="347" t="s">
        <v>79</v>
      </c>
      <c r="E10" s="347" t="s">
        <v>79</v>
      </c>
      <c r="F10" s="347" t="s">
        <v>80</v>
      </c>
      <c r="G10" s="88" t="s">
        <v>81</v>
      </c>
      <c r="H10" s="88"/>
      <c r="I10" s="88"/>
      <c r="J10" s="330"/>
      <c r="K10" s="79">
        <v>0</v>
      </c>
      <c r="L10" s="79">
        <v>0</v>
      </c>
      <c r="M10" s="79">
        <v>59</v>
      </c>
      <c r="N10" s="89">
        <v>19</v>
      </c>
      <c r="O10" s="90">
        <v>0</v>
      </c>
      <c r="P10" s="91">
        <f>N10+O10</f>
        <v>19</v>
      </c>
      <c r="Q10" s="80">
        <f>IFERROR(P10/M10,"-")</f>
        <v>0.32203389830508</v>
      </c>
      <c r="R10" s="79">
        <v>3</v>
      </c>
      <c r="S10" s="79">
        <v>2</v>
      </c>
      <c r="T10" s="80">
        <f>IFERROR(R10/(P10),"-")</f>
        <v>0.15789473684211</v>
      </c>
      <c r="U10" s="336"/>
      <c r="V10" s="82">
        <v>5</v>
      </c>
      <c r="W10" s="80">
        <f>IF(P10=0,"-",V10/P10)</f>
        <v>0.26315789473684</v>
      </c>
      <c r="X10" s="335">
        <v>988000</v>
      </c>
      <c r="Y10" s="336">
        <f>IFERROR(X10/P10,"-")</f>
        <v>52000</v>
      </c>
      <c r="Z10" s="336">
        <f>IFERROR(X10/V10,"-")</f>
        <v>197600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0.052631578947368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4</v>
      </c>
      <c r="BF10" s="111">
        <f>IF(P10=0,"",IF(BE10=0,"",(BE10/P10)))</f>
        <v>0.21052631578947</v>
      </c>
      <c r="BG10" s="110">
        <v>1</v>
      </c>
      <c r="BH10" s="112">
        <f>IFERROR(BG10/BE10,"-")</f>
        <v>0.25</v>
      </c>
      <c r="BI10" s="113">
        <v>7000</v>
      </c>
      <c r="BJ10" s="114">
        <f>IFERROR(BI10/BE10,"-")</f>
        <v>1750</v>
      </c>
      <c r="BK10" s="115"/>
      <c r="BL10" s="115"/>
      <c r="BM10" s="115">
        <v>1</v>
      </c>
      <c r="BN10" s="117">
        <v>8</v>
      </c>
      <c r="BO10" s="118">
        <f>IF(P10=0,"",IF(BN10=0,"",(BN10/P10)))</f>
        <v>0.42105263157895</v>
      </c>
      <c r="BP10" s="119">
        <v>2</v>
      </c>
      <c r="BQ10" s="120">
        <f>IFERROR(BP10/BN10,"-")</f>
        <v>0.25</v>
      </c>
      <c r="BR10" s="121">
        <v>780000</v>
      </c>
      <c r="BS10" s="122">
        <f>IFERROR(BR10/BN10,"-")</f>
        <v>97500</v>
      </c>
      <c r="BT10" s="123">
        <v>1</v>
      </c>
      <c r="BU10" s="123"/>
      <c r="BV10" s="123">
        <v>1</v>
      </c>
      <c r="BW10" s="124">
        <v>6</v>
      </c>
      <c r="BX10" s="125">
        <f>IF(P10=0,"",IF(BW10=0,"",(BW10/P10)))</f>
        <v>0.31578947368421</v>
      </c>
      <c r="BY10" s="126">
        <v>2</v>
      </c>
      <c r="BZ10" s="127">
        <f>IFERROR(BY10/BW10,"-")</f>
        <v>0.33333333333333</v>
      </c>
      <c r="CA10" s="128">
        <v>201000</v>
      </c>
      <c r="CB10" s="129">
        <f>IFERROR(CA10/BW10,"-")</f>
        <v>33500</v>
      </c>
      <c r="CC10" s="130"/>
      <c r="CD10" s="130"/>
      <c r="CE10" s="130">
        <v>2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5</v>
      </c>
      <c r="CP10" s="139">
        <v>988000</v>
      </c>
      <c r="CQ10" s="139">
        <v>775000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0.81432748538012</v>
      </c>
      <c r="B11" s="347" t="s">
        <v>82</v>
      </c>
      <c r="C11" s="347"/>
      <c r="D11" s="347" t="s">
        <v>83</v>
      </c>
      <c r="E11" s="347" t="s">
        <v>67</v>
      </c>
      <c r="F11" s="347" t="s">
        <v>68</v>
      </c>
      <c r="G11" s="88" t="s">
        <v>84</v>
      </c>
      <c r="H11" s="88" t="s">
        <v>70</v>
      </c>
      <c r="I11" s="348" t="s">
        <v>85</v>
      </c>
      <c r="J11" s="330">
        <v>684000</v>
      </c>
      <c r="K11" s="79">
        <v>0</v>
      </c>
      <c r="L11" s="79">
        <v>0</v>
      </c>
      <c r="M11" s="79">
        <v>91</v>
      </c>
      <c r="N11" s="89">
        <v>11</v>
      </c>
      <c r="O11" s="90">
        <v>0</v>
      </c>
      <c r="P11" s="91">
        <f>N11+O11</f>
        <v>11</v>
      </c>
      <c r="Q11" s="80">
        <f>IFERROR(P11/M11,"-")</f>
        <v>0.12087912087912</v>
      </c>
      <c r="R11" s="79">
        <v>0</v>
      </c>
      <c r="S11" s="79">
        <v>4</v>
      </c>
      <c r="T11" s="80">
        <f>IFERROR(R11/(P11),"-")</f>
        <v>0</v>
      </c>
      <c r="U11" s="336">
        <f>IFERROR(J11/SUM(N11:O16),"-")</f>
        <v>15906.976744186</v>
      </c>
      <c r="V11" s="82">
        <v>1</v>
      </c>
      <c r="W11" s="80">
        <f>IF(P11=0,"-",V11/P11)</f>
        <v>0.090909090909091</v>
      </c>
      <c r="X11" s="335">
        <v>18000</v>
      </c>
      <c r="Y11" s="336">
        <f>IFERROR(X11/P11,"-")</f>
        <v>1636.3636363636</v>
      </c>
      <c r="Z11" s="336">
        <f>IFERROR(X11/V11,"-")</f>
        <v>18000</v>
      </c>
      <c r="AA11" s="330">
        <f>SUM(X11:X16)-SUM(J11:J16)</f>
        <v>-127000</v>
      </c>
      <c r="AB11" s="83">
        <f>SUM(X11:X16)/SUM(J11:J16)</f>
        <v>0.81432748538012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0.090909090909091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1</v>
      </c>
      <c r="AW11" s="105">
        <f>IF(P11=0,"",IF(AV11=0,"",(AV11/P11)))</f>
        <v>0.090909090909091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</v>
      </c>
      <c r="BF11" s="111">
        <f>IF(P11=0,"",IF(BE11=0,"",(BE11/P11)))</f>
        <v>0.090909090909091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5</v>
      </c>
      <c r="BO11" s="118">
        <f>IF(P11=0,"",IF(BN11=0,"",(BN11/P11)))</f>
        <v>0.45454545454545</v>
      </c>
      <c r="BP11" s="119">
        <v>1</v>
      </c>
      <c r="BQ11" s="120">
        <f>IFERROR(BP11/BN11,"-")</f>
        <v>0.2</v>
      </c>
      <c r="BR11" s="121">
        <v>18000</v>
      </c>
      <c r="BS11" s="122">
        <f>IFERROR(BR11/BN11,"-")</f>
        <v>3600</v>
      </c>
      <c r="BT11" s="123"/>
      <c r="BU11" s="123"/>
      <c r="BV11" s="123">
        <v>1</v>
      </c>
      <c r="BW11" s="124">
        <v>2</v>
      </c>
      <c r="BX11" s="125">
        <f>IF(P11=0,"",IF(BW11=0,"",(BW11/P11)))</f>
        <v>0.18181818181818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0.090909090909091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1</v>
      </c>
      <c r="CP11" s="139">
        <v>18000</v>
      </c>
      <c r="CQ11" s="139">
        <v>18000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86</v>
      </c>
      <c r="C12" s="347"/>
      <c r="D12" s="347" t="s">
        <v>83</v>
      </c>
      <c r="E12" s="347" t="s">
        <v>67</v>
      </c>
      <c r="F12" s="347" t="s">
        <v>80</v>
      </c>
      <c r="G12" s="88"/>
      <c r="H12" s="88"/>
      <c r="I12" s="88"/>
      <c r="J12" s="330"/>
      <c r="K12" s="79">
        <v>0</v>
      </c>
      <c r="L12" s="79">
        <v>0</v>
      </c>
      <c r="M12" s="79">
        <v>20</v>
      </c>
      <c r="N12" s="89">
        <v>12</v>
      </c>
      <c r="O12" s="90">
        <v>0</v>
      </c>
      <c r="P12" s="91">
        <f>N12+O12</f>
        <v>12</v>
      </c>
      <c r="Q12" s="80">
        <f>IFERROR(P12/M12,"-")</f>
        <v>0.6</v>
      </c>
      <c r="R12" s="79">
        <v>1</v>
      </c>
      <c r="S12" s="79">
        <v>5</v>
      </c>
      <c r="T12" s="80">
        <f>IFERROR(R12/(P12),"-")</f>
        <v>0.083333333333333</v>
      </c>
      <c r="U12" s="336"/>
      <c r="V12" s="82">
        <v>6</v>
      </c>
      <c r="W12" s="80">
        <f>IF(P12=0,"-",V12/P12)</f>
        <v>0.5</v>
      </c>
      <c r="X12" s="335">
        <v>372000</v>
      </c>
      <c r="Y12" s="336">
        <f>IFERROR(X12/P12,"-")</f>
        <v>31000</v>
      </c>
      <c r="Z12" s="336">
        <f>IFERROR(X12/V12,"-")</f>
        <v>62000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3</v>
      </c>
      <c r="BF12" s="111">
        <f>IF(P12=0,"",IF(BE12=0,"",(BE12/P12)))</f>
        <v>0.25</v>
      </c>
      <c r="BG12" s="110">
        <v>3</v>
      </c>
      <c r="BH12" s="112">
        <f>IFERROR(BG12/BE12,"-")</f>
        <v>1</v>
      </c>
      <c r="BI12" s="113">
        <v>354000</v>
      </c>
      <c r="BJ12" s="114">
        <f>IFERROR(BI12/BE12,"-")</f>
        <v>118000</v>
      </c>
      <c r="BK12" s="115"/>
      <c r="BL12" s="115"/>
      <c r="BM12" s="115">
        <v>3</v>
      </c>
      <c r="BN12" s="117">
        <v>5</v>
      </c>
      <c r="BO12" s="118">
        <f>IF(P12=0,"",IF(BN12=0,"",(BN12/P12)))</f>
        <v>0.41666666666667</v>
      </c>
      <c r="BP12" s="119">
        <v>1</v>
      </c>
      <c r="BQ12" s="120">
        <f>IFERROR(BP12/BN12,"-")</f>
        <v>0.2</v>
      </c>
      <c r="BR12" s="121">
        <v>5000</v>
      </c>
      <c r="BS12" s="122">
        <f>IFERROR(BR12/BN12,"-")</f>
        <v>1000</v>
      </c>
      <c r="BT12" s="123">
        <v>1</v>
      </c>
      <c r="BU12" s="123"/>
      <c r="BV12" s="123"/>
      <c r="BW12" s="124">
        <v>3</v>
      </c>
      <c r="BX12" s="125">
        <f>IF(P12=0,"",IF(BW12=0,"",(BW12/P12)))</f>
        <v>0.25</v>
      </c>
      <c r="BY12" s="126">
        <v>1</v>
      </c>
      <c r="BZ12" s="127">
        <f>IFERROR(BY12/BW12,"-")</f>
        <v>0.33333333333333</v>
      </c>
      <c r="CA12" s="128">
        <v>10000</v>
      </c>
      <c r="CB12" s="129">
        <f>IFERROR(CA12/BW12,"-")</f>
        <v>3333.3333333333</v>
      </c>
      <c r="CC12" s="130"/>
      <c r="CD12" s="130">
        <v>1</v>
      </c>
      <c r="CE12" s="130"/>
      <c r="CF12" s="131">
        <v>1</v>
      </c>
      <c r="CG12" s="132">
        <f>IF(P12=0,"",IF(CF12=0,"",(CF12/P12)))</f>
        <v>0.083333333333333</v>
      </c>
      <c r="CH12" s="133">
        <v>1</v>
      </c>
      <c r="CI12" s="134">
        <f>IFERROR(CH12/CF12,"-")</f>
        <v>1</v>
      </c>
      <c r="CJ12" s="135">
        <v>3000</v>
      </c>
      <c r="CK12" s="136">
        <f>IFERROR(CJ12/CF12,"-")</f>
        <v>3000</v>
      </c>
      <c r="CL12" s="137">
        <v>1</v>
      </c>
      <c r="CM12" s="137"/>
      <c r="CN12" s="137"/>
      <c r="CO12" s="138">
        <v>6</v>
      </c>
      <c r="CP12" s="139">
        <v>372000</v>
      </c>
      <c r="CQ12" s="139">
        <v>202000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87</v>
      </c>
      <c r="C13" s="347"/>
      <c r="D13" s="347" t="s">
        <v>83</v>
      </c>
      <c r="E13" s="347" t="s">
        <v>67</v>
      </c>
      <c r="F13" s="347" t="s">
        <v>88</v>
      </c>
      <c r="G13" s="88" t="s">
        <v>89</v>
      </c>
      <c r="H13" s="88" t="s">
        <v>90</v>
      </c>
      <c r="I13" s="88" t="s">
        <v>91</v>
      </c>
      <c r="J13" s="330"/>
      <c r="K13" s="79">
        <v>0</v>
      </c>
      <c r="L13" s="79">
        <v>0</v>
      </c>
      <c r="M13" s="79">
        <v>39</v>
      </c>
      <c r="N13" s="89">
        <v>2</v>
      </c>
      <c r="O13" s="90">
        <v>0</v>
      </c>
      <c r="P13" s="91">
        <f>N13+O13</f>
        <v>2</v>
      </c>
      <c r="Q13" s="80">
        <f>IFERROR(P13/M13,"-")</f>
        <v>0.051282051282051</v>
      </c>
      <c r="R13" s="79">
        <v>0</v>
      </c>
      <c r="S13" s="79">
        <v>0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1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92</v>
      </c>
      <c r="C14" s="347"/>
      <c r="D14" s="347" t="s">
        <v>83</v>
      </c>
      <c r="E14" s="347" t="s">
        <v>67</v>
      </c>
      <c r="F14" s="347" t="s">
        <v>80</v>
      </c>
      <c r="G14" s="88"/>
      <c r="H14" s="88"/>
      <c r="I14" s="88"/>
      <c r="J14" s="330"/>
      <c r="K14" s="79">
        <v>0</v>
      </c>
      <c r="L14" s="79">
        <v>0</v>
      </c>
      <c r="M14" s="79">
        <v>21</v>
      </c>
      <c r="N14" s="89">
        <v>3</v>
      </c>
      <c r="O14" s="90">
        <v>0</v>
      </c>
      <c r="P14" s="91">
        <f>N14+O14</f>
        <v>3</v>
      </c>
      <c r="Q14" s="80">
        <f>IFERROR(P14/M14,"-")</f>
        <v>0.14285714285714</v>
      </c>
      <c r="R14" s="79">
        <v>0</v>
      </c>
      <c r="S14" s="79">
        <v>1</v>
      </c>
      <c r="T14" s="80">
        <f>IFERROR(R14/(P14),"-")</f>
        <v>0</v>
      </c>
      <c r="U14" s="336"/>
      <c r="V14" s="82">
        <v>1</v>
      </c>
      <c r="W14" s="80">
        <f>IF(P14=0,"-",V14/P14)</f>
        <v>0.33333333333333</v>
      </c>
      <c r="X14" s="335">
        <v>18000</v>
      </c>
      <c r="Y14" s="336">
        <f>IFERROR(X14/P14,"-")</f>
        <v>6000</v>
      </c>
      <c r="Z14" s="336">
        <f>IFERROR(X14/V14,"-")</f>
        <v>18000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0.66666666666667</v>
      </c>
      <c r="BP14" s="119">
        <v>1</v>
      </c>
      <c r="BQ14" s="120">
        <f>IFERROR(BP14/BN14,"-")</f>
        <v>0.5</v>
      </c>
      <c r="BR14" s="121">
        <v>18000</v>
      </c>
      <c r="BS14" s="122">
        <f>IFERROR(BR14/BN14,"-")</f>
        <v>9000</v>
      </c>
      <c r="BT14" s="123"/>
      <c r="BU14" s="123"/>
      <c r="BV14" s="123">
        <v>1</v>
      </c>
      <c r="BW14" s="124">
        <v>1</v>
      </c>
      <c r="BX14" s="125">
        <f>IF(P14=0,"",IF(BW14=0,"",(BW14/P14)))</f>
        <v>0.33333333333333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18000</v>
      </c>
      <c r="CQ14" s="139">
        <v>18000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93</v>
      </c>
      <c r="C15" s="347"/>
      <c r="D15" s="347" t="s">
        <v>94</v>
      </c>
      <c r="E15" s="347" t="s">
        <v>95</v>
      </c>
      <c r="F15" s="347" t="s">
        <v>96</v>
      </c>
      <c r="G15" s="88" t="s">
        <v>89</v>
      </c>
      <c r="H15" s="88" t="s">
        <v>90</v>
      </c>
      <c r="I15" s="88" t="s">
        <v>97</v>
      </c>
      <c r="J15" s="330"/>
      <c r="K15" s="79">
        <v>0</v>
      </c>
      <c r="L15" s="79">
        <v>0</v>
      </c>
      <c r="M15" s="79">
        <v>54</v>
      </c>
      <c r="N15" s="89">
        <v>6</v>
      </c>
      <c r="O15" s="90">
        <v>0</v>
      </c>
      <c r="P15" s="91">
        <f>N15+O15</f>
        <v>6</v>
      </c>
      <c r="Q15" s="80">
        <f>IFERROR(P15/M15,"-")</f>
        <v>0.11111111111111</v>
      </c>
      <c r="R15" s="79">
        <v>0</v>
      </c>
      <c r="S15" s="79">
        <v>0</v>
      </c>
      <c r="T15" s="80">
        <f>IFERROR(R15/(P15),"-")</f>
        <v>0</v>
      </c>
      <c r="U15" s="336"/>
      <c r="V15" s="82">
        <v>1</v>
      </c>
      <c r="W15" s="80">
        <f>IF(P15=0,"-",V15/P15)</f>
        <v>0.16666666666667</v>
      </c>
      <c r="X15" s="335">
        <v>8000</v>
      </c>
      <c r="Y15" s="336">
        <f>IFERROR(X15/P15,"-")</f>
        <v>1333.3333333333</v>
      </c>
      <c r="Z15" s="336">
        <f>IFERROR(X15/V15,"-")</f>
        <v>8000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4</v>
      </c>
      <c r="BF15" s="111">
        <f>IF(P15=0,"",IF(BE15=0,"",(BE15/P15)))</f>
        <v>0.66666666666667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2</v>
      </c>
      <c r="BO15" s="118">
        <f>IF(P15=0,"",IF(BN15=0,"",(BN15/P15)))</f>
        <v>0.33333333333333</v>
      </c>
      <c r="BP15" s="119">
        <v>1</v>
      </c>
      <c r="BQ15" s="120">
        <f>IFERROR(BP15/BN15,"-")</f>
        <v>0.5</v>
      </c>
      <c r="BR15" s="121">
        <v>8000</v>
      </c>
      <c r="BS15" s="122">
        <f>IFERROR(BR15/BN15,"-")</f>
        <v>4000</v>
      </c>
      <c r="BT15" s="123"/>
      <c r="BU15" s="123">
        <v>1</v>
      </c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8000</v>
      </c>
      <c r="CQ15" s="139">
        <v>8000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98</v>
      </c>
      <c r="C16" s="347"/>
      <c r="D16" s="347" t="s">
        <v>94</v>
      </c>
      <c r="E16" s="347" t="s">
        <v>95</v>
      </c>
      <c r="F16" s="347" t="s">
        <v>80</v>
      </c>
      <c r="G16" s="88"/>
      <c r="H16" s="88"/>
      <c r="I16" s="88"/>
      <c r="J16" s="330"/>
      <c r="K16" s="79">
        <v>0</v>
      </c>
      <c r="L16" s="79">
        <v>0</v>
      </c>
      <c r="M16" s="79">
        <v>23</v>
      </c>
      <c r="N16" s="89">
        <v>9</v>
      </c>
      <c r="O16" s="90">
        <v>0</v>
      </c>
      <c r="P16" s="91">
        <f>N16+O16</f>
        <v>9</v>
      </c>
      <c r="Q16" s="80">
        <f>IFERROR(P16/M16,"-")</f>
        <v>0.39130434782609</v>
      </c>
      <c r="R16" s="79">
        <v>0</v>
      </c>
      <c r="S16" s="79">
        <v>4</v>
      </c>
      <c r="T16" s="80">
        <f>IFERROR(R16/(P16),"-")</f>
        <v>0</v>
      </c>
      <c r="U16" s="336"/>
      <c r="V16" s="82">
        <v>4</v>
      </c>
      <c r="W16" s="80">
        <f>IF(P16=0,"-",V16/P16)</f>
        <v>0.44444444444444</v>
      </c>
      <c r="X16" s="335">
        <v>141000</v>
      </c>
      <c r="Y16" s="336">
        <f>IFERROR(X16/P16,"-")</f>
        <v>15666.666666667</v>
      </c>
      <c r="Z16" s="336">
        <f>IFERROR(X16/V16,"-")</f>
        <v>35250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0.22222222222222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6</v>
      </c>
      <c r="BO16" s="118">
        <f>IF(P16=0,"",IF(BN16=0,"",(BN16/P16)))</f>
        <v>0.66666666666667</v>
      </c>
      <c r="BP16" s="119">
        <v>4</v>
      </c>
      <c r="BQ16" s="120">
        <f>IFERROR(BP16/BN16,"-")</f>
        <v>0.66666666666667</v>
      </c>
      <c r="BR16" s="121">
        <v>141000</v>
      </c>
      <c r="BS16" s="122">
        <f>IFERROR(BR16/BN16,"-")</f>
        <v>23500</v>
      </c>
      <c r="BT16" s="123">
        <v>2</v>
      </c>
      <c r="BU16" s="123"/>
      <c r="BV16" s="123">
        <v>2</v>
      </c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>
        <v>1</v>
      </c>
      <c r="CG16" s="132">
        <f>IF(P16=0,"",IF(CF16=0,"",(CF16/P16)))</f>
        <v>0.11111111111111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4</v>
      </c>
      <c r="CP16" s="139">
        <v>141000</v>
      </c>
      <c r="CQ16" s="139">
        <v>104000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>
        <f>AB17</f>
        <v>0.67833333333333</v>
      </c>
      <c r="B17" s="347" t="s">
        <v>99</v>
      </c>
      <c r="C17" s="347"/>
      <c r="D17" s="347" t="s">
        <v>100</v>
      </c>
      <c r="E17" s="347" t="s">
        <v>101</v>
      </c>
      <c r="F17" s="347" t="s">
        <v>68</v>
      </c>
      <c r="G17" s="88" t="s">
        <v>84</v>
      </c>
      <c r="H17" s="88" t="s">
        <v>102</v>
      </c>
      <c r="I17" s="88" t="s">
        <v>103</v>
      </c>
      <c r="J17" s="330">
        <v>600000</v>
      </c>
      <c r="K17" s="79">
        <v>0</v>
      </c>
      <c r="L17" s="79">
        <v>0</v>
      </c>
      <c r="M17" s="79">
        <v>20</v>
      </c>
      <c r="N17" s="89">
        <v>1</v>
      </c>
      <c r="O17" s="90">
        <v>0</v>
      </c>
      <c r="P17" s="91">
        <f>N17+O17</f>
        <v>1</v>
      </c>
      <c r="Q17" s="80">
        <f>IFERROR(P17/M17,"-")</f>
        <v>0.05</v>
      </c>
      <c r="R17" s="79">
        <v>0</v>
      </c>
      <c r="S17" s="79">
        <v>0</v>
      </c>
      <c r="T17" s="80">
        <f>IFERROR(R17/(P17),"-")</f>
        <v>0</v>
      </c>
      <c r="U17" s="336">
        <f>IFERROR(J17/SUM(N17:O24),"-")</f>
        <v>20689.655172414</v>
      </c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>
        <f>SUM(X17:X24)-SUM(J17:J24)</f>
        <v>-193000</v>
      </c>
      <c r="AB17" s="83">
        <f>SUM(X17:X24)/SUM(J17:J24)</f>
        <v>0.67833333333333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1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104</v>
      </c>
      <c r="C18" s="347"/>
      <c r="D18" s="347" t="s">
        <v>100</v>
      </c>
      <c r="E18" s="347" t="s">
        <v>105</v>
      </c>
      <c r="F18" s="347" t="s">
        <v>68</v>
      </c>
      <c r="G18" s="88"/>
      <c r="H18" s="88" t="s">
        <v>102</v>
      </c>
      <c r="I18" s="88" t="s">
        <v>106</v>
      </c>
      <c r="J18" s="330"/>
      <c r="K18" s="79">
        <v>0</v>
      </c>
      <c r="L18" s="79">
        <v>0</v>
      </c>
      <c r="M18" s="79">
        <v>22</v>
      </c>
      <c r="N18" s="89">
        <v>3</v>
      </c>
      <c r="O18" s="90">
        <v>0</v>
      </c>
      <c r="P18" s="91">
        <f>N18+O18</f>
        <v>3</v>
      </c>
      <c r="Q18" s="80">
        <f>IFERROR(P18/M18,"-")</f>
        <v>0.13636363636364</v>
      </c>
      <c r="R18" s="79">
        <v>0</v>
      </c>
      <c r="S18" s="79">
        <v>0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1</v>
      </c>
      <c r="BO18" s="118">
        <f>IF(P18=0,"",IF(BN18=0,"",(BN18/P18)))</f>
        <v>0.33333333333333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0.33333333333333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0.33333333333333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107</v>
      </c>
      <c r="C19" s="347"/>
      <c r="D19" s="347" t="s">
        <v>100</v>
      </c>
      <c r="E19" s="347" t="s">
        <v>108</v>
      </c>
      <c r="F19" s="347" t="s">
        <v>68</v>
      </c>
      <c r="G19" s="88"/>
      <c r="H19" s="88" t="s">
        <v>102</v>
      </c>
      <c r="I19" s="88" t="s">
        <v>109</v>
      </c>
      <c r="J19" s="330"/>
      <c r="K19" s="79">
        <v>0</v>
      </c>
      <c r="L19" s="79">
        <v>0</v>
      </c>
      <c r="M19" s="79">
        <v>55</v>
      </c>
      <c r="N19" s="89">
        <v>3</v>
      </c>
      <c r="O19" s="90">
        <v>0</v>
      </c>
      <c r="P19" s="91">
        <f>N19+O19</f>
        <v>3</v>
      </c>
      <c r="Q19" s="80">
        <f>IFERROR(P19/M19,"-")</f>
        <v>0.054545454545455</v>
      </c>
      <c r="R19" s="79">
        <v>0</v>
      </c>
      <c r="S19" s="79">
        <v>1</v>
      </c>
      <c r="T19" s="80">
        <f>IFERROR(R19/(P19),"-")</f>
        <v>0</v>
      </c>
      <c r="U19" s="336"/>
      <c r="V19" s="82">
        <v>1</v>
      </c>
      <c r="W19" s="80">
        <f>IF(P19=0,"-",V19/P19)</f>
        <v>0.33333333333333</v>
      </c>
      <c r="X19" s="335">
        <v>8000</v>
      </c>
      <c r="Y19" s="336">
        <f>IFERROR(X19/P19,"-")</f>
        <v>2666.6666666667</v>
      </c>
      <c r="Z19" s="336">
        <f>IFERROR(X19/V19,"-")</f>
        <v>8000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1</v>
      </c>
      <c r="AW19" s="105">
        <f>IF(P19=0,"",IF(AV19=0,"",(AV19/P19)))</f>
        <v>0.33333333333333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2</v>
      </c>
      <c r="BO19" s="118">
        <f>IF(P19=0,"",IF(BN19=0,"",(BN19/P19)))</f>
        <v>0.66666666666667</v>
      </c>
      <c r="BP19" s="119">
        <v>1</v>
      </c>
      <c r="BQ19" s="120">
        <f>IFERROR(BP19/BN19,"-")</f>
        <v>0.5</v>
      </c>
      <c r="BR19" s="121">
        <v>8000</v>
      </c>
      <c r="BS19" s="122">
        <f>IFERROR(BR19/BN19,"-")</f>
        <v>4000</v>
      </c>
      <c r="BT19" s="123"/>
      <c r="BU19" s="123">
        <v>1</v>
      </c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8000</v>
      </c>
      <c r="CQ19" s="139">
        <v>8000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110</v>
      </c>
      <c r="C20" s="347"/>
      <c r="D20" s="347" t="s">
        <v>79</v>
      </c>
      <c r="E20" s="347" t="s">
        <v>79</v>
      </c>
      <c r="F20" s="347" t="s">
        <v>80</v>
      </c>
      <c r="G20" s="88"/>
      <c r="H20" s="88"/>
      <c r="I20" s="88"/>
      <c r="J20" s="330"/>
      <c r="K20" s="79">
        <v>0</v>
      </c>
      <c r="L20" s="79">
        <v>0</v>
      </c>
      <c r="M20" s="79">
        <v>15</v>
      </c>
      <c r="N20" s="89">
        <v>10</v>
      </c>
      <c r="O20" s="90">
        <v>0</v>
      </c>
      <c r="P20" s="91">
        <f>N20+O20</f>
        <v>10</v>
      </c>
      <c r="Q20" s="80">
        <f>IFERROR(P20/M20,"-")</f>
        <v>0.66666666666667</v>
      </c>
      <c r="R20" s="79">
        <v>2</v>
      </c>
      <c r="S20" s="79">
        <v>1</v>
      </c>
      <c r="T20" s="80">
        <f>IFERROR(R20/(P20),"-")</f>
        <v>0.2</v>
      </c>
      <c r="U20" s="336"/>
      <c r="V20" s="82">
        <v>5</v>
      </c>
      <c r="W20" s="80">
        <f>IF(P20=0,"-",V20/P20)</f>
        <v>0.5</v>
      </c>
      <c r="X20" s="335">
        <v>265000</v>
      </c>
      <c r="Y20" s="336">
        <f>IFERROR(X20/P20,"-")</f>
        <v>26500</v>
      </c>
      <c r="Z20" s="336">
        <f>IFERROR(X20/V20,"-")</f>
        <v>53000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2</v>
      </c>
      <c r="BF20" s="111">
        <f>IF(P20=0,"",IF(BE20=0,"",(BE20/P20)))</f>
        <v>0.2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0.1</v>
      </c>
      <c r="BP20" s="119">
        <v>1</v>
      </c>
      <c r="BQ20" s="120">
        <f>IFERROR(BP20/BN20,"-")</f>
        <v>1</v>
      </c>
      <c r="BR20" s="121">
        <v>5000</v>
      </c>
      <c r="BS20" s="122">
        <f>IFERROR(BR20/BN20,"-")</f>
        <v>5000</v>
      </c>
      <c r="BT20" s="123">
        <v>1</v>
      </c>
      <c r="BU20" s="123"/>
      <c r="BV20" s="123"/>
      <c r="BW20" s="124">
        <v>6</v>
      </c>
      <c r="BX20" s="125">
        <f>IF(P20=0,"",IF(BW20=0,"",(BW20/P20)))</f>
        <v>0.6</v>
      </c>
      <c r="BY20" s="126">
        <v>3</v>
      </c>
      <c r="BZ20" s="127">
        <f>IFERROR(BY20/BW20,"-")</f>
        <v>0.5</v>
      </c>
      <c r="CA20" s="128">
        <v>13000</v>
      </c>
      <c r="CB20" s="129">
        <f>IFERROR(CA20/BW20,"-")</f>
        <v>2166.6666666667</v>
      </c>
      <c r="CC20" s="130">
        <v>3</v>
      </c>
      <c r="CD20" s="130"/>
      <c r="CE20" s="130"/>
      <c r="CF20" s="131">
        <v>1</v>
      </c>
      <c r="CG20" s="132">
        <f>IF(P20=0,"",IF(CF20=0,"",(CF20/P20)))</f>
        <v>0.1</v>
      </c>
      <c r="CH20" s="133">
        <v>1</v>
      </c>
      <c r="CI20" s="134">
        <f>IFERROR(CH20/CF20,"-")</f>
        <v>1</v>
      </c>
      <c r="CJ20" s="135">
        <v>247000</v>
      </c>
      <c r="CK20" s="136">
        <f>IFERROR(CJ20/CF20,"-")</f>
        <v>247000</v>
      </c>
      <c r="CL20" s="137"/>
      <c r="CM20" s="137"/>
      <c r="CN20" s="137">
        <v>1</v>
      </c>
      <c r="CO20" s="138">
        <v>5</v>
      </c>
      <c r="CP20" s="139">
        <v>265000</v>
      </c>
      <c r="CQ20" s="139">
        <v>247000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/>
      <c r="B21" s="347" t="s">
        <v>111</v>
      </c>
      <c r="C21" s="347"/>
      <c r="D21" s="347" t="s">
        <v>100</v>
      </c>
      <c r="E21" s="347" t="s">
        <v>101</v>
      </c>
      <c r="F21" s="347" t="s">
        <v>68</v>
      </c>
      <c r="G21" s="88" t="s">
        <v>89</v>
      </c>
      <c r="H21" s="88" t="s">
        <v>102</v>
      </c>
      <c r="I21" s="88" t="s">
        <v>103</v>
      </c>
      <c r="J21" s="330"/>
      <c r="K21" s="79">
        <v>0</v>
      </c>
      <c r="L21" s="79">
        <v>0</v>
      </c>
      <c r="M21" s="79">
        <v>20</v>
      </c>
      <c r="N21" s="89">
        <v>1</v>
      </c>
      <c r="O21" s="90">
        <v>0</v>
      </c>
      <c r="P21" s="91">
        <f>N21+O21</f>
        <v>1</v>
      </c>
      <c r="Q21" s="80">
        <f>IFERROR(P21/M21,"-")</f>
        <v>0.05</v>
      </c>
      <c r="R21" s="79">
        <v>0</v>
      </c>
      <c r="S21" s="79">
        <v>0</v>
      </c>
      <c r="T21" s="80">
        <f>IFERROR(R21/(P21),"-")</f>
        <v>0</v>
      </c>
      <c r="U21" s="336"/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1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112</v>
      </c>
      <c r="C22" s="347"/>
      <c r="D22" s="347" t="s">
        <v>100</v>
      </c>
      <c r="E22" s="347" t="s">
        <v>105</v>
      </c>
      <c r="F22" s="347" t="s">
        <v>68</v>
      </c>
      <c r="G22" s="88"/>
      <c r="H22" s="88" t="s">
        <v>102</v>
      </c>
      <c r="I22" s="88" t="s">
        <v>106</v>
      </c>
      <c r="J22" s="330"/>
      <c r="K22" s="79">
        <v>0</v>
      </c>
      <c r="L22" s="79">
        <v>0</v>
      </c>
      <c r="M22" s="79">
        <v>68</v>
      </c>
      <c r="N22" s="89">
        <v>4</v>
      </c>
      <c r="O22" s="90">
        <v>0</v>
      </c>
      <c r="P22" s="91">
        <f>N22+O22</f>
        <v>4</v>
      </c>
      <c r="Q22" s="80">
        <f>IFERROR(P22/M22,"-")</f>
        <v>0.058823529411765</v>
      </c>
      <c r="R22" s="79">
        <v>1</v>
      </c>
      <c r="S22" s="79">
        <v>3</v>
      </c>
      <c r="T22" s="80">
        <f>IFERROR(R22/(P22),"-")</f>
        <v>0.25</v>
      </c>
      <c r="U22" s="336"/>
      <c r="V22" s="82">
        <v>3</v>
      </c>
      <c r="W22" s="80">
        <f>IF(P22=0,"-",V22/P22)</f>
        <v>0.75</v>
      </c>
      <c r="X22" s="335">
        <v>134000</v>
      </c>
      <c r="Y22" s="336">
        <f>IFERROR(X22/P22,"-")</f>
        <v>33500</v>
      </c>
      <c r="Z22" s="336">
        <f>IFERROR(X22/V22,"-")</f>
        <v>44666.666666667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1</v>
      </c>
      <c r="BO22" s="118">
        <f>IF(P22=0,"",IF(BN22=0,"",(BN22/P22)))</f>
        <v>0.25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3</v>
      </c>
      <c r="BX22" s="125">
        <f>IF(P22=0,"",IF(BW22=0,"",(BW22/P22)))</f>
        <v>0.75</v>
      </c>
      <c r="BY22" s="126">
        <v>3</v>
      </c>
      <c r="BZ22" s="127">
        <f>IFERROR(BY22/BW22,"-")</f>
        <v>1</v>
      </c>
      <c r="CA22" s="128">
        <v>134000</v>
      </c>
      <c r="CB22" s="129">
        <f>IFERROR(CA22/BW22,"-")</f>
        <v>44666.666666667</v>
      </c>
      <c r="CC22" s="130">
        <v>1</v>
      </c>
      <c r="CD22" s="130"/>
      <c r="CE22" s="130">
        <v>2</v>
      </c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3</v>
      </c>
      <c r="CP22" s="139">
        <v>134000</v>
      </c>
      <c r="CQ22" s="139">
        <v>105000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/>
      <c r="B23" s="347" t="s">
        <v>113</v>
      </c>
      <c r="C23" s="347"/>
      <c r="D23" s="347" t="s">
        <v>100</v>
      </c>
      <c r="E23" s="347" t="s">
        <v>108</v>
      </c>
      <c r="F23" s="347" t="s">
        <v>68</v>
      </c>
      <c r="G23" s="88"/>
      <c r="H23" s="88" t="s">
        <v>102</v>
      </c>
      <c r="I23" s="88" t="s">
        <v>109</v>
      </c>
      <c r="J23" s="330"/>
      <c r="K23" s="79">
        <v>0</v>
      </c>
      <c r="L23" s="79">
        <v>0</v>
      </c>
      <c r="M23" s="79">
        <v>51</v>
      </c>
      <c r="N23" s="89">
        <v>2</v>
      </c>
      <c r="O23" s="90">
        <v>0</v>
      </c>
      <c r="P23" s="91">
        <f>N23+O23</f>
        <v>2</v>
      </c>
      <c r="Q23" s="80">
        <f>IFERROR(P23/M23,"-")</f>
        <v>0.03921568627451</v>
      </c>
      <c r="R23" s="79">
        <v>0</v>
      </c>
      <c r="S23" s="79">
        <v>1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>
        <v>1</v>
      </c>
      <c r="AE23" s="93">
        <f>IF(P23=0,"",IF(AD23=0,"",(AD23/P23)))</f>
        <v>0.5</v>
      </c>
      <c r="AF23" s="92"/>
      <c r="AG23" s="94">
        <f>IFERROR(AF23/AD23,"-")</f>
        <v>0</v>
      </c>
      <c r="AH23" s="95"/>
      <c r="AI23" s="96">
        <f>IFERROR(AH23/AD23,"-")</f>
        <v>0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114</v>
      </c>
      <c r="C24" s="347"/>
      <c r="D24" s="347" t="s">
        <v>79</v>
      </c>
      <c r="E24" s="347" t="s">
        <v>79</v>
      </c>
      <c r="F24" s="347" t="s">
        <v>80</v>
      </c>
      <c r="G24" s="88"/>
      <c r="H24" s="88"/>
      <c r="I24" s="88"/>
      <c r="J24" s="330"/>
      <c r="K24" s="79">
        <v>0</v>
      </c>
      <c r="L24" s="79">
        <v>0</v>
      </c>
      <c r="M24" s="79">
        <v>16</v>
      </c>
      <c r="N24" s="89">
        <v>5</v>
      </c>
      <c r="O24" s="90">
        <v>0</v>
      </c>
      <c r="P24" s="91">
        <f>N24+O24</f>
        <v>5</v>
      </c>
      <c r="Q24" s="80">
        <f>IFERROR(P24/M24,"-")</f>
        <v>0.3125</v>
      </c>
      <c r="R24" s="79">
        <v>0</v>
      </c>
      <c r="S24" s="79">
        <v>1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5</v>
      </c>
      <c r="BO24" s="118">
        <f>IF(P24=0,"",IF(BN24=0,"",(BN24/P24)))</f>
        <v>1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0.21041666666667</v>
      </c>
      <c r="B25" s="347" t="s">
        <v>115</v>
      </c>
      <c r="C25" s="347"/>
      <c r="D25" s="347" t="s">
        <v>100</v>
      </c>
      <c r="E25" s="347" t="s">
        <v>101</v>
      </c>
      <c r="F25" s="347" t="s">
        <v>68</v>
      </c>
      <c r="G25" s="88" t="s">
        <v>69</v>
      </c>
      <c r="H25" s="88" t="s">
        <v>116</v>
      </c>
      <c r="I25" s="88" t="s">
        <v>117</v>
      </c>
      <c r="J25" s="330">
        <v>480000</v>
      </c>
      <c r="K25" s="79">
        <v>0</v>
      </c>
      <c r="L25" s="79">
        <v>0</v>
      </c>
      <c r="M25" s="79">
        <v>54</v>
      </c>
      <c r="N25" s="89">
        <v>5</v>
      </c>
      <c r="O25" s="90">
        <v>0</v>
      </c>
      <c r="P25" s="91">
        <f>N25+O25</f>
        <v>5</v>
      </c>
      <c r="Q25" s="80">
        <f>IFERROR(P25/M25,"-")</f>
        <v>0.092592592592593</v>
      </c>
      <c r="R25" s="79">
        <v>1</v>
      </c>
      <c r="S25" s="79">
        <v>0</v>
      </c>
      <c r="T25" s="80">
        <f>IFERROR(R25/(P25),"-")</f>
        <v>0.2</v>
      </c>
      <c r="U25" s="336">
        <f>IFERROR(J25/SUM(N25:O29),"-")</f>
        <v>12631.578947368</v>
      </c>
      <c r="V25" s="82">
        <v>2</v>
      </c>
      <c r="W25" s="80">
        <f>IF(P25=0,"-",V25/P25)</f>
        <v>0.4</v>
      </c>
      <c r="X25" s="335">
        <v>24000</v>
      </c>
      <c r="Y25" s="336">
        <f>IFERROR(X25/P25,"-")</f>
        <v>4800</v>
      </c>
      <c r="Z25" s="336">
        <f>IFERROR(X25/V25,"-")</f>
        <v>12000</v>
      </c>
      <c r="AA25" s="330">
        <f>SUM(X25:X29)-SUM(J25:J29)</f>
        <v>-379000</v>
      </c>
      <c r="AB25" s="83">
        <f>SUM(X25:X29)/SUM(J25:J29)</f>
        <v>0.21041666666667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0.2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2</v>
      </c>
      <c r="BF25" s="111">
        <f>IF(P25=0,"",IF(BE25=0,"",(BE25/P25)))</f>
        <v>0.4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1</v>
      </c>
      <c r="BO25" s="118">
        <f>IF(P25=0,"",IF(BN25=0,"",(BN25/P25)))</f>
        <v>0.2</v>
      </c>
      <c r="BP25" s="119">
        <v>1</v>
      </c>
      <c r="BQ25" s="120">
        <f>IFERROR(BP25/BN25,"-")</f>
        <v>1</v>
      </c>
      <c r="BR25" s="121">
        <v>15000</v>
      </c>
      <c r="BS25" s="122">
        <f>IFERROR(BR25/BN25,"-")</f>
        <v>15000</v>
      </c>
      <c r="BT25" s="123"/>
      <c r="BU25" s="123"/>
      <c r="BV25" s="123">
        <v>1</v>
      </c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>
        <v>1</v>
      </c>
      <c r="CG25" s="132">
        <f>IF(P25=0,"",IF(CF25=0,"",(CF25/P25)))</f>
        <v>0.2</v>
      </c>
      <c r="CH25" s="133">
        <v>1</v>
      </c>
      <c r="CI25" s="134">
        <f>IFERROR(CH25/CF25,"-")</f>
        <v>1</v>
      </c>
      <c r="CJ25" s="135">
        <v>9000</v>
      </c>
      <c r="CK25" s="136">
        <f>IFERROR(CJ25/CF25,"-")</f>
        <v>9000</v>
      </c>
      <c r="CL25" s="137"/>
      <c r="CM25" s="137"/>
      <c r="CN25" s="137">
        <v>1</v>
      </c>
      <c r="CO25" s="138">
        <v>2</v>
      </c>
      <c r="CP25" s="139">
        <v>24000</v>
      </c>
      <c r="CQ25" s="139">
        <v>15000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118</v>
      </c>
      <c r="C26" s="347"/>
      <c r="D26" s="347" t="s">
        <v>100</v>
      </c>
      <c r="E26" s="347" t="s">
        <v>105</v>
      </c>
      <c r="F26" s="347" t="s">
        <v>68</v>
      </c>
      <c r="G26" s="88"/>
      <c r="H26" s="88" t="s">
        <v>116</v>
      </c>
      <c r="I26" s="88"/>
      <c r="J26" s="330"/>
      <c r="K26" s="79">
        <v>0</v>
      </c>
      <c r="L26" s="79">
        <v>0</v>
      </c>
      <c r="M26" s="79">
        <v>84</v>
      </c>
      <c r="N26" s="89">
        <v>8</v>
      </c>
      <c r="O26" s="90">
        <v>0</v>
      </c>
      <c r="P26" s="91">
        <f>N26+O26</f>
        <v>8</v>
      </c>
      <c r="Q26" s="80">
        <f>IFERROR(P26/M26,"-")</f>
        <v>0.095238095238095</v>
      </c>
      <c r="R26" s="79">
        <v>0</v>
      </c>
      <c r="S26" s="79">
        <v>3</v>
      </c>
      <c r="T26" s="80">
        <f>IFERROR(R26/(P26),"-")</f>
        <v>0</v>
      </c>
      <c r="U26" s="336"/>
      <c r="V26" s="82">
        <v>1</v>
      </c>
      <c r="W26" s="80">
        <f>IF(P26=0,"-",V26/P26)</f>
        <v>0.125</v>
      </c>
      <c r="X26" s="335">
        <v>40000</v>
      </c>
      <c r="Y26" s="336">
        <f>IFERROR(X26/P26,"-")</f>
        <v>5000</v>
      </c>
      <c r="Z26" s="336">
        <f>IFERROR(X26/V26,"-")</f>
        <v>40000</v>
      </c>
      <c r="AA26" s="330"/>
      <c r="AB26" s="83"/>
      <c r="AC26" s="77"/>
      <c r="AD26" s="92">
        <v>1</v>
      </c>
      <c r="AE26" s="93">
        <f>IF(P26=0,"",IF(AD26=0,"",(AD26/P26)))</f>
        <v>0.125</v>
      </c>
      <c r="AF26" s="92"/>
      <c r="AG26" s="94">
        <f>IFERROR(AF26/AD26,"-")</f>
        <v>0</v>
      </c>
      <c r="AH26" s="95"/>
      <c r="AI26" s="96">
        <f>IFERROR(AH26/AD26,"-")</f>
        <v>0</v>
      </c>
      <c r="AJ26" s="97"/>
      <c r="AK26" s="97"/>
      <c r="AL26" s="97"/>
      <c r="AM26" s="98">
        <v>1</v>
      </c>
      <c r="AN26" s="99">
        <f>IF(P26=0,"",IF(AM26=0,"",(AM26/P26)))</f>
        <v>0.125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>
        <v>1</v>
      </c>
      <c r="AW26" s="105">
        <f>IF(P26=0,"",IF(AV26=0,"",(AV26/P26)))</f>
        <v>0.125</v>
      </c>
      <c r="AX26" s="104">
        <v>1</v>
      </c>
      <c r="AY26" s="106">
        <f>IFERROR(AX26/AV26,"-")</f>
        <v>1</v>
      </c>
      <c r="AZ26" s="107">
        <v>40000</v>
      </c>
      <c r="BA26" s="108">
        <f>IFERROR(AZ26/AV26,"-")</f>
        <v>40000</v>
      </c>
      <c r="BB26" s="109"/>
      <c r="BC26" s="109"/>
      <c r="BD26" s="109">
        <v>1</v>
      </c>
      <c r="BE26" s="110">
        <v>3</v>
      </c>
      <c r="BF26" s="111">
        <f>IF(P26=0,"",IF(BE26=0,"",(BE26/P26)))</f>
        <v>0.375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1</v>
      </c>
      <c r="BO26" s="118">
        <f>IF(P26=0,"",IF(BN26=0,"",(BN26/P26)))</f>
        <v>0.125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1</v>
      </c>
      <c r="BX26" s="125">
        <f>IF(P26=0,"",IF(BW26=0,"",(BW26/P26)))</f>
        <v>0.125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40000</v>
      </c>
      <c r="CQ26" s="139">
        <v>40000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119</v>
      </c>
      <c r="C27" s="347"/>
      <c r="D27" s="347" t="s">
        <v>100</v>
      </c>
      <c r="E27" s="347" t="s">
        <v>108</v>
      </c>
      <c r="F27" s="347" t="s">
        <v>68</v>
      </c>
      <c r="G27" s="88"/>
      <c r="H27" s="88" t="s">
        <v>116</v>
      </c>
      <c r="I27" s="88"/>
      <c r="J27" s="330"/>
      <c r="K27" s="79">
        <v>0</v>
      </c>
      <c r="L27" s="79">
        <v>0</v>
      </c>
      <c r="M27" s="79">
        <v>114</v>
      </c>
      <c r="N27" s="89">
        <v>6</v>
      </c>
      <c r="O27" s="90">
        <v>0</v>
      </c>
      <c r="P27" s="91">
        <f>N27+O27</f>
        <v>6</v>
      </c>
      <c r="Q27" s="80">
        <f>IFERROR(P27/M27,"-")</f>
        <v>0.052631578947368</v>
      </c>
      <c r="R27" s="79">
        <v>0</v>
      </c>
      <c r="S27" s="79">
        <v>3</v>
      </c>
      <c r="T27" s="80">
        <f>IFERROR(R27/(P27),"-")</f>
        <v>0</v>
      </c>
      <c r="U27" s="336"/>
      <c r="V27" s="82">
        <v>2</v>
      </c>
      <c r="W27" s="80">
        <f>IF(P27=0,"-",V27/P27)</f>
        <v>0.33333333333333</v>
      </c>
      <c r="X27" s="335">
        <v>18000</v>
      </c>
      <c r="Y27" s="336">
        <f>IFERROR(X27/P27,"-")</f>
        <v>3000</v>
      </c>
      <c r="Z27" s="336">
        <f>IFERROR(X27/V27,"-")</f>
        <v>9000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>
        <v>2</v>
      </c>
      <c r="AN27" s="99">
        <f>IF(P27=0,"",IF(AM27=0,"",(AM27/P27)))</f>
        <v>0.33333333333333</v>
      </c>
      <c r="AO27" s="98"/>
      <c r="AP27" s="100">
        <f>IFERROR(AO27/AM27,"-")</f>
        <v>0</v>
      </c>
      <c r="AQ27" s="101"/>
      <c r="AR27" s="102">
        <f>IFERROR(AQ27/AM27,"-")</f>
        <v>0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3</v>
      </c>
      <c r="BO27" s="118">
        <f>IF(P27=0,"",IF(BN27=0,"",(BN27/P27)))</f>
        <v>0.5</v>
      </c>
      <c r="BP27" s="119">
        <v>1</v>
      </c>
      <c r="BQ27" s="120">
        <f>IFERROR(BP27/BN27,"-")</f>
        <v>0.33333333333333</v>
      </c>
      <c r="BR27" s="121">
        <v>5000</v>
      </c>
      <c r="BS27" s="122">
        <f>IFERROR(BR27/BN27,"-")</f>
        <v>1666.6666666667</v>
      </c>
      <c r="BT27" s="123">
        <v>1</v>
      </c>
      <c r="BU27" s="123"/>
      <c r="BV27" s="123"/>
      <c r="BW27" s="124">
        <v>1</v>
      </c>
      <c r="BX27" s="125">
        <f>IF(P27=0,"",IF(BW27=0,"",(BW27/P27)))</f>
        <v>0.16666666666667</v>
      </c>
      <c r="BY27" s="126">
        <v>1</v>
      </c>
      <c r="BZ27" s="127">
        <f>IFERROR(BY27/BW27,"-")</f>
        <v>1</v>
      </c>
      <c r="CA27" s="128">
        <v>13000</v>
      </c>
      <c r="CB27" s="129">
        <f>IFERROR(CA27/BW27,"-")</f>
        <v>13000</v>
      </c>
      <c r="CC27" s="130"/>
      <c r="CD27" s="130"/>
      <c r="CE27" s="130">
        <v>1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2</v>
      </c>
      <c r="CP27" s="139">
        <v>18000</v>
      </c>
      <c r="CQ27" s="139">
        <v>13000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120</v>
      </c>
      <c r="C28" s="347"/>
      <c r="D28" s="347" t="s">
        <v>100</v>
      </c>
      <c r="E28" s="347" t="s">
        <v>121</v>
      </c>
      <c r="F28" s="347" t="s">
        <v>68</v>
      </c>
      <c r="G28" s="88"/>
      <c r="H28" s="88" t="s">
        <v>116</v>
      </c>
      <c r="I28" s="88"/>
      <c r="J28" s="330"/>
      <c r="K28" s="79">
        <v>0</v>
      </c>
      <c r="L28" s="79">
        <v>0</v>
      </c>
      <c r="M28" s="79">
        <v>43</v>
      </c>
      <c r="N28" s="89">
        <v>4</v>
      </c>
      <c r="O28" s="90">
        <v>0</v>
      </c>
      <c r="P28" s="91">
        <f>N28+O28</f>
        <v>4</v>
      </c>
      <c r="Q28" s="80">
        <f>IFERROR(P28/M28,"-")</f>
        <v>0.093023255813953</v>
      </c>
      <c r="R28" s="79">
        <v>0</v>
      </c>
      <c r="S28" s="79">
        <v>1</v>
      </c>
      <c r="T28" s="80">
        <f>IFERROR(R28/(P28),"-")</f>
        <v>0</v>
      </c>
      <c r="U28" s="336"/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3</v>
      </c>
      <c r="BF28" s="111">
        <f>IF(P28=0,"",IF(BE28=0,"",(BE28/P28)))</f>
        <v>0.75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>
        <v>1</v>
      </c>
      <c r="BX28" s="125">
        <f>IF(P28=0,"",IF(BW28=0,"",(BW28/P28)))</f>
        <v>0.25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122</v>
      </c>
      <c r="C29" s="347"/>
      <c r="D29" s="347" t="s">
        <v>79</v>
      </c>
      <c r="E29" s="347" t="s">
        <v>79</v>
      </c>
      <c r="F29" s="347" t="s">
        <v>80</v>
      </c>
      <c r="G29" s="88"/>
      <c r="H29" s="88"/>
      <c r="I29" s="88"/>
      <c r="J29" s="330"/>
      <c r="K29" s="79">
        <v>0</v>
      </c>
      <c r="L29" s="79">
        <v>0</v>
      </c>
      <c r="M29" s="79">
        <v>90</v>
      </c>
      <c r="N29" s="89">
        <v>15</v>
      </c>
      <c r="O29" s="90">
        <v>0</v>
      </c>
      <c r="P29" s="91">
        <f>N29+O29</f>
        <v>15</v>
      </c>
      <c r="Q29" s="80">
        <f>IFERROR(P29/M29,"-")</f>
        <v>0.16666666666667</v>
      </c>
      <c r="R29" s="79">
        <v>1</v>
      </c>
      <c r="S29" s="79">
        <v>3</v>
      </c>
      <c r="T29" s="80">
        <f>IFERROR(R29/(P29),"-")</f>
        <v>0.066666666666667</v>
      </c>
      <c r="U29" s="336"/>
      <c r="V29" s="82">
        <v>4</v>
      </c>
      <c r="W29" s="80">
        <f>IF(P29=0,"-",V29/P29)</f>
        <v>0.26666666666667</v>
      </c>
      <c r="X29" s="335">
        <v>19000</v>
      </c>
      <c r="Y29" s="336">
        <f>IFERROR(X29/P29,"-")</f>
        <v>1266.6666666667</v>
      </c>
      <c r="Z29" s="336">
        <f>IFERROR(X29/V29,"-")</f>
        <v>4750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0.066666666666667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>
        <v>1</v>
      </c>
      <c r="AW29" s="105">
        <f>IF(P29=0,"",IF(AV29=0,"",(AV29/P29)))</f>
        <v>0.066666666666667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1</v>
      </c>
      <c r="BF29" s="111">
        <f>IF(P29=0,"",IF(BE29=0,"",(BE29/P29)))</f>
        <v>0.066666666666667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4</v>
      </c>
      <c r="BO29" s="118">
        <f>IF(P29=0,"",IF(BN29=0,"",(BN29/P29)))</f>
        <v>0.26666666666667</v>
      </c>
      <c r="BP29" s="119">
        <v>1</v>
      </c>
      <c r="BQ29" s="120">
        <f>IFERROR(BP29/BN29,"-")</f>
        <v>0.25</v>
      </c>
      <c r="BR29" s="121">
        <v>1000</v>
      </c>
      <c r="BS29" s="122">
        <f>IFERROR(BR29/BN29,"-")</f>
        <v>250</v>
      </c>
      <c r="BT29" s="123">
        <v>1</v>
      </c>
      <c r="BU29" s="123"/>
      <c r="BV29" s="123"/>
      <c r="BW29" s="124">
        <v>7</v>
      </c>
      <c r="BX29" s="125">
        <f>IF(P29=0,"",IF(BW29=0,"",(BW29/P29)))</f>
        <v>0.46666666666667</v>
      </c>
      <c r="BY29" s="126">
        <v>3</v>
      </c>
      <c r="BZ29" s="127">
        <f>IFERROR(BY29/BW29,"-")</f>
        <v>0.42857142857143</v>
      </c>
      <c r="CA29" s="128">
        <v>18000</v>
      </c>
      <c r="CB29" s="129">
        <f>IFERROR(CA29/BW29,"-")</f>
        <v>2571.4285714286</v>
      </c>
      <c r="CC29" s="130">
        <v>1</v>
      </c>
      <c r="CD29" s="130">
        <v>1</v>
      </c>
      <c r="CE29" s="130">
        <v>1</v>
      </c>
      <c r="CF29" s="131">
        <v>1</v>
      </c>
      <c r="CG29" s="132">
        <f>IF(P29=0,"",IF(CF29=0,"",(CF29/P29)))</f>
        <v>0.066666666666667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4</v>
      </c>
      <c r="CP29" s="139">
        <v>19000</v>
      </c>
      <c r="CQ29" s="139">
        <v>10000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0.60512820512821</v>
      </c>
      <c r="B30" s="347" t="s">
        <v>123</v>
      </c>
      <c r="C30" s="347"/>
      <c r="D30" s="347" t="s">
        <v>100</v>
      </c>
      <c r="E30" s="347" t="s">
        <v>101</v>
      </c>
      <c r="F30" s="347" t="s">
        <v>68</v>
      </c>
      <c r="G30" s="88" t="s">
        <v>124</v>
      </c>
      <c r="H30" s="88" t="s">
        <v>116</v>
      </c>
      <c r="I30" s="88" t="s">
        <v>117</v>
      </c>
      <c r="J30" s="330">
        <v>390000</v>
      </c>
      <c r="K30" s="79">
        <v>0</v>
      </c>
      <c r="L30" s="79">
        <v>0</v>
      </c>
      <c r="M30" s="79">
        <v>39</v>
      </c>
      <c r="N30" s="89">
        <v>5</v>
      </c>
      <c r="O30" s="90">
        <v>0</v>
      </c>
      <c r="P30" s="91">
        <f>N30+O30</f>
        <v>5</v>
      </c>
      <c r="Q30" s="80">
        <f>IFERROR(P30/M30,"-")</f>
        <v>0.12820512820513</v>
      </c>
      <c r="R30" s="79">
        <v>0</v>
      </c>
      <c r="S30" s="79">
        <v>3</v>
      </c>
      <c r="T30" s="80">
        <f>IFERROR(R30/(P30),"-")</f>
        <v>0</v>
      </c>
      <c r="U30" s="336">
        <f>IFERROR(J30/SUM(N30:O33),"-")</f>
        <v>21666.666666667</v>
      </c>
      <c r="V30" s="82">
        <v>1</v>
      </c>
      <c r="W30" s="80">
        <f>IF(P30=0,"-",V30/P30)</f>
        <v>0.2</v>
      </c>
      <c r="X30" s="335">
        <v>100000</v>
      </c>
      <c r="Y30" s="336">
        <f>IFERROR(X30/P30,"-")</f>
        <v>20000</v>
      </c>
      <c r="Z30" s="336">
        <f>IFERROR(X30/V30,"-")</f>
        <v>100000</v>
      </c>
      <c r="AA30" s="330">
        <f>SUM(X30:X33)-SUM(J30:J33)</f>
        <v>-154000</v>
      </c>
      <c r="AB30" s="83">
        <f>SUM(X30:X33)/SUM(J30:J33)</f>
        <v>0.60512820512821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1</v>
      </c>
      <c r="AN30" s="99">
        <f>IF(P30=0,"",IF(AM30=0,"",(AM30/P30)))</f>
        <v>0.2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0.2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1</v>
      </c>
      <c r="BO30" s="118">
        <f>IF(P30=0,"",IF(BN30=0,"",(BN30/P30)))</f>
        <v>0.2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2</v>
      </c>
      <c r="BX30" s="125">
        <f>IF(P30=0,"",IF(BW30=0,"",(BW30/P30)))</f>
        <v>0.4</v>
      </c>
      <c r="BY30" s="126">
        <v>1</v>
      </c>
      <c r="BZ30" s="127">
        <f>IFERROR(BY30/BW30,"-")</f>
        <v>0.5</v>
      </c>
      <c r="CA30" s="128">
        <v>100000</v>
      </c>
      <c r="CB30" s="129">
        <f>IFERROR(CA30/BW30,"-")</f>
        <v>50000</v>
      </c>
      <c r="CC30" s="130"/>
      <c r="CD30" s="130"/>
      <c r="CE30" s="130">
        <v>1</v>
      </c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100000</v>
      </c>
      <c r="CQ30" s="139">
        <v>100000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125</v>
      </c>
      <c r="C31" s="347"/>
      <c r="D31" s="347" t="s">
        <v>100</v>
      </c>
      <c r="E31" s="347" t="s">
        <v>105</v>
      </c>
      <c r="F31" s="347" t="s">
        <v>68</v>
      </c>
      <c r="G31" s="88" t="s">
        <v>124</v>
      </c>
      <c r="H31" s="88" t="s">
        <v>126</v>
      </c>
      <c r="I31" s="88"/>
      <c r="J31" s="330"/>
      <c r="K31" s="79">
        <v>0</v>
      </c>
      <c r="L31" s="79">
        <v>0</v>
      </c>
      <c r="M31" s="79">
        <v>48</v>
      </c>
      <c r="N31" s="89">
        <v>3</v>
      </c>
      <c r="O31" s="90">
        <v>0</v>
      </c>
      <c r="P31" s="91">
        <f>N31+O31</f>
        <v>3</v>
      </c>
      <c r="Q31" s="80">
        <f>IFERROR(P31/M31,"-")</f>
        <v>0.0625</v>
      </c>
      <c r="R31" s="79">
        <v>0</v>
      </c>
      <c r="S31" s="79">
        <v>0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0.33333333333333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</v>
      </c>
      <c r="BO31" s="118">
        <f>IF(P31=0,"",IF(BN31=0,"",(BN31/P31)))</f>
        <v>0.33333333333333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>
        <v>1</v>
      </c>
      <c r="CG31" s="132">
        <f>IF(P31=0,"",IF(CF31=0,"",(CF31/P31)))</f>
        <v>0.33333333333333</v>
      </c>
      <c r="CH31" s="133"/>
      <c r="CI31" s="134">
        <f>IFERROR(CH31/CF31,"-")</f>
        <v>0</v>
      </c>
      <c r="CJ31" s="135"/>
      <c r="CK31" s="136">
        <f>IFERROR(CJ31/CF31,"-")</f>
        <v>0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127</v>
      </c>
      <c r="C32" s="347"/>
      <c r="D32" s="347" t="s">
        <v>100</v>
      </c>
      <c r="E32" s="347" t="s">
        <v>108</v>
      </c>
      <c r="F32" s="347" t="s">
        <v>68</v>
      </c>
      <c r="G32" s="88" t="s">
        <v>124</v>
      </c>
      <c r="H32" s="88" t="s">
        <v>128</v>
      </c>
      <c r="I32" s="88"/>
      <c r="J32" s="330"/>
      <c r="K32" s="79">
        <v>0</v>
      </c>
      <c r="L32" s="79">
        <v>0</v>
      </c>
      <c r="M32" s="79">
        <v>1</v>
      </c>
      <c r="N32" s="89">
        <v>0</v>
      </c>
      <c r="O32" s="90">
        <v>0</v>
      </c>
      <c r="P32" s="91">
        <f>N32+O32</f>
        <v>0</v>
      </c>
      <c r="Q32" s="80">
        <f>IFERROR(P32/M32,"-")</f>
        <v>0</v>
      </c>
      <c r="R32" s="79">
        <v>0</v>
      </c>
      <c r="S32" s="79">
        <v>0</v>
      </c>
      <c r="T32" s="80" t="str">
        <f>IFERROR(R32/(P32),"-")</f>
        <v>-</v>
      </c>
      <c r="U32" s="336"/>
      <c r="V32" s="82">
        <v>0</v>
      </c>
      <c r="W32" s="80" t="str">
        <f>IF(P32=0,"-",V32/P32)</f>
        <v>-</v>
      </c>
      <c r="X32" s="335">
        <v>0</v>
      </c>
      <c r="Y32" s="336" t="str">
        <f>IFERROR(X32/P32,"-")</f>
        <v>-</v>
      </c>
      <c r="Z32" s="336" t="str">
        <f>IFERROR(X32/V32,"-")</f>
        <v>-</v>
      </c>
      <c r="AA32" s="330"/>
      <c r="AB32" s="83"/>
      <c r="AC32" s="77"/>
      <c r="AD32" s="92"/>
      <c r="AE32" s="93" t="str">
        <f>IF(P32=0,"",IF(AD32=0,"",(AD32/P32)))</f>
        <v/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 t="str">
        <f>IF(P32=0,"",IF(AM32=0,"",(AM32/P32)))</f>
        <v/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 t="str">
        <f>IF(P32=0,"",IF(AV32=0,"",(AV32/P32)))</f>
        <v/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 t="str">
        <f>IF(P32=0,"",IF(BE32=0,"",(BE32/P32)))</f>
        <v/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 t="str">
        <f>IF(P32=0,"",IF(BN32=0,"",(BN32/P32)))</f>
        <v/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 t="str">
        <f>IF(P32=0,"",IF(BW32=0,"",(BW32/P32)))</f>
        <v/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 t="str">
        <f>IF(P32=0,"",IF(CF32=0,"",(CF32/P32)))</f>
        <v/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129</v>
      </c>
      <c r="C33" s="347"/>
      <c r="D33" s="347" t="s">
        <v>79</v>
      </c>
      <c r="E33" s="347" t="s">
        <v>79</v>
      </c>
      <c r="F33" s="347" t="s">
        <v>80</v>
      </c>
      <c r="G33" s="88" t="s">
        <v>130</v>
      </c>
      <c r="H33" s="88"/>
      <c r="I33" s="88"/>
      <c r="J33" s="330"/>
      <c r="K33" s="79">
        <v>0</v>
      </c>
      <c r="L33" s="79">
        <v>0</v>
      </c>
      <c r="M33" s="79">
        <v>32</v>
      </c>
      <c r="N33" s="89">
        <v>10</v>
      </c>
      <c r="O33" s="90">
        <v>0</v>
      </c>
      <c r="P33" s="91">
        <f>N33+O33</f>
        <v>10</v>
      </c>
      <c r="Q33" s="80">
        <f>IFERROR(P33/M33,"-")</f>
        <v>0.3125</v>
      </c>
      <c r="R33" s="79">
        <v>0</v>
      </c>
      <c r="S33" s="79">
        <v>4</v>
      </c>
      <c r="T33" s="80">
        <f>IFERROR(R33/(P33),"-")</f>
        <v>0</v>
      </c>
      <c r="U33" s="336"/>
      <c r="V33" s="82">
        <v>4</v>
      </c>
      <c r="W33" s="80">
        <f>IF(P33=0,"-",V33/P33)</f>
        <v>0.4</v>
      </c>
      <c r="X33" s="335">
        <v>136000</v>
      </c>
      <c r="Y33" s="336">
        <f>IFERROR(X33/P33,"-")</f>
        <v>13600</v>
      </c>
      <c r="Z33" s="336">
        <f>IFERROR(X33/V33,"-")</f>
        <v>34000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6</v>
      </c>
      <c r="BO33" s="118">
        <f>IF(P33=0,"",IF(BN33=0,"",(BN33/P33)))</f>
        <v>0.6</v>
      </c>
      <c r="BP33" s="119">
        <v>2</v>
      </c>
      <c r="BQ33" s="120">
        <f>IFERROR(BP33/BN33,"-")</f>
        <v>0.33333333333333</v>
      </c>
      <c r="BR33" s="121">
        <v>43000</v>
      </c>
      <c r="BS33" s="122">
        <f>IFERROR(BR33/BN33,"-")</f>
        <v>7166.6666666667</v>
      </c>
      <c r="BT33" s="123">
        <v>1</v>
      </c>
      <c r="BU33" s="123"/>
      <c r="BV33" s="123">
        <v>1</v>
      </c>
      <c r="BW33" s="124">
        <v>4</v>
      </c>
      <c r="BX33" s="125">
        <f>IF(P33=0,"",IF(BW33=0,"",(BW33/P33)))</f>
        <v>0.4</v>
      </c>
      <c r="BY33" s="126">
        <v>2</v>
      </c>
      <c r="BZ33" s="127">
        <f>IFERROR(BY33/BW33,"-")</f>
        <v>0.5</v>
      </c>
      <c r="CA33" s="128">
        <v>93000</v>
      </c>
      <c r="CB33" s="129">
        <f>IFERROR(CA33/BW33,"-")</f>
        <v>23250</v>
      </c>
      <c r="CC33" s="130">
        <v>1</v>
      </c>
      <c r="CD33" s="130"/>
      <c r="CE33" s="130">
        <v>1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4</v>
      </c>
      <c r="CP33" s="139">
        <v>136000</v>
      </c>
      <c r="CQ33" s="139">
        <v>90000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7.3533333333333</v>
      </c>
      <c r="B34" s="347" t="s">
        <v>131</v>
      </c>
      <c r="C34" s="347"/>
      <c r="D34" s="347" t="s">
        <v>100</v>
      </c>
      <c r="E34" s="347" t="s">
        <v>101</v>
      </c>
      <c r="F34" s="347" t="s">
        <v>68</v>
      </c>
      <c r="G34" s="88" t="s">
        <v>132</v>
      </c>
      <c r="H34" s="88" t="s">
        <v>133</v>
      </c>
      <c r="I34" s="88" t="s">
        <v>103</v>
      </c>
      <c r="J34" s="330">
        <v>150000</v>
      </c>
      <c r="K34" s="79">
        <v>0</v>
      </c>
      <c r="L34" s="79">
        <v>0</v>
      </c>
      <c r="M34" s="79">
        <v>36</v>
      </c>
      <c r="N34" s="89">
        <v>2</v>
      </c>
      <c r="O34" s="90">
        <v>0</v>
      </c>
      <c r="P34" s="91">
        <f>N34+O34</f>
        <v>2</v>
      </c>
      <c r="Q34" s="80">
        <f>IFERROR(P34/M34,"-")</f>
        <v>0.055555555555556</v>
      </c>
      <c r="R34" s="79">
        <v>0</v>
      </c>
      <c r="S34" s="79">
        <v>0</v>
      </c>
      <c r="T34" s="80">
        <f>IFERROR(R34/(P34),"-")</f>
        <v>0</v>
      </c>
      <c r="U34" s="336">
        <f>IFERROR(J34/SUM(N34:O37),"-")</f>
        <v>10714.285714286</v>
      </c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>
        <f>SUM(X34:X37)-SUM(J34:J37)</f>
        <v>953000</v>
      </c>
      <c r="AB34" s="83">
        <f>SUM(X34:X37)/SUM(J34:J37)</f>
        <v>7.3533333333333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>
        <v>1</v>
      </c>
      <c r="BX34" s="125">
        <f>IF(P34=0,"",IF(BW34=0,"",(BW34/P34)))</f>
        <v>0.5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>
        <v>1</v>
      </c>
      <c r="CG34" s="132">
        <f>IF(P34=0,"",IF(CF34=0,"",(CF34/P34)))</f>
        <v>0.5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134</v>
      </c>
      <c r="C35" s="347"/>
      <c r="D35" s="347" t="s">
        <v>100</v>
      </c>
      <c r="E35" s="347" t="s">
        <v>105</v>
      </c>
      <c r="F35" s="347" t="s">
        <v>68</v>
      </c>
      <c r="G35" s="88"/>
      <c r="H35" s="88" t="s">
        <v>133</v>
      </c>
      <c r="I35" s="88" t="s">
        <v>106</v>
      </c>
      <c r="J35" s="330"/>
      <c r="K35" s="79">
        <v>0</v>
      </c>
      <c r="L35" s="79">
        <v>0</v>
      </c>
      <c r="M35" s="79">
        <v>24</v>
      </c>
      <c r="N35" s="89">
        <v>4</v>
      </c>
      <c r="O35" s="90">
        <v>0</v>
      </c>
      <c r="P35" s="91">
        <f>N35+O35</f>
        <v>4</v>
      </c>
      <c r="Q35" s="80">
        <f>IFERROR(P35/M35,"-")</f>
        <v>0.16666666666667</v>
      </c>
      <c r="R35" s="79">
        <v>1</v>
      </c>
      <c r="S35" s="79">
        <v>2</v>
      </c>
      <c r="T35" s="80">
        <f>IFERROR(R35/(P35),"-")</f>
        <v>0.25</v>
      </c>
      <c r="U35" s="336"/>
      <c r="V35" s="82">
        <v>2</v>
      </c>
      <c r="W35" s="80">
        <f>IF(P35=0,"-",V35/P35)</f>
        <v>0.5</v>
      </c>
      <c r="X35" s="335">
        <v>1103000</v>
      </c>
      <c r="Y35" s="336">
        <f>IFERROR(X35/P35,"-")</f>
        <v>275750</v>
      </c>
      <c r="Z35" s="336">
        <f>IFERROR(X35/V35,"-")</f>
        <v>551500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2</v>
      </c>
      <c r="BF35" s="111">
        <f>IF(P35=0,"",IF(BE35=0,"",(BE35/P35)))</f>
        <v>0.5</v>
      </c>
      <c r="BG35" s="110">
        <v>1</v>
      </c>
      <c r="BH35" s="112">
        <f>IFERROR(BG35/BE35,"-")</f>
        <v>0.5</v>
      </c>
      <c r="BI35" s="113">
        <v>3000</v>
      </c>
      <c r="BJ35" s="114">
        <f>IFERROR(BI35/BE35,"-")</f>
        <v>1500</v>
      </c>
      <c r="BK35" s="115">
        <v>1</v>
      </c>
      <c r="BL35" s="115"/>
      <c r="BM35" s="115"/>
      <c r="BN35" s="117">
        <v>2</v>
      </c>
      <c r="BO35" s="118">
        <f>IF(P35=0,"",IF(BN35=0,"",(BN35/P35)))</f>
        <v>0.5</v>
      </c>
      <c r="BP35" s="119">
        <v>1</v>
      </c>
      <c r="BQ35" s="120">
        <f>IFERROR(BP35/BN35,"-")</f>
        <v>0.5</v>
      </c>
      <c r="BR35" s="121">
        <v>1100000</v>
      </c>
      <c r="BS35" s="122">
        <f>IFERROR(BR35/BN35,"-")</f>
        <v>550000</v>
      </c>
      <c r="BT35" s="123"/>
      <c r="BU35" s="123"/>
      <c r="BV35" s="123">
        <v>1</v>
      </c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2</v>
      </c>
      <c r="CP35" s="139">
        <v>1103000</v>
      </c>
      <c r="CQ35" s="139">
        <v>1100000</v>
      </c>
      <c r="CR35" s="139"/>
      <c r="CS35" s="140" t="str">
        <f>IF(AND(CQ35=0,CR35=0),"",IF(AND(CQ35&lt;=100000,CR35&lt;=100000),"",IF(CQ35/CP35&gt;0.7,"男高",IF(CR35/CP35&gt;0.7,"女高",""))))</f>
        <v>男高</v>
      </c>
    </row>
    <row r="36" spans="1:98">
      <c r="A36" s="78"/>
      <c r="B36" s="347" t="s">
        <v>135</v>
      </c>
      <c r="C36" s="347"/>
      <c r="D36" s="347" t="s">
        <v>100</v>
      </c>
      <c r="E36" s="347" t="s">
        <v>108</v>
      </c>
      <c r="F36" s="347" t="s">
        <v>68</v>
      </c>
      <c r="G36" s="88"/>
      <c r="H36" s="88" t="s">
        <v>133</v>
      </c>
      <c r="I36" s="88" t="s">
        <v>109</v>
      </c>
      <c r="J36" s="330"/>
      <c r="K36" s="79">
        <v>0</v>
      </c>
      <c r="L36" s="79">
        <v>0</v>
      </c>
      <c r="M36" s="79">
        <v>39</v>
      </c>
      <c r="N36" s="89">
        <v>3</v>
      </c>
      <c r="O36" s="90">
        <v>0</v>
      </c>
      <c r="P36" s="91">
        <f>N36+O36</f>
        <v>3</v>
      </c>
      <c r="Q36" s="80">
        <f>IFERROR(P36/M36,"-")</f>
        <v>0.076923076923077</v>
      </c>
      <c r="R36" s="79">
        <v>0</v>
      </c>
      <c r="S36" s="79">
        <v>2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1</v>
      </c>
      <c r="AN36" s="99">
        <f>IF(P36=0,"",IF(AM36=0,"",(AM36/P36)))</f>
        <v>0.33333333333333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2</v>
      </c>
      <c r="BO36" s="118">
        <f>IF(P36=0,"",IF(BN36=0,"",(BN36/P36)))</f>
        <v>0.66666666666667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136</v>
      </c>
      <c r="C37" s="347"/>
      <c r="D37" s="347" t="s">
        <v>79</v>
      </c>
      <c r="E37" s="347" t="s">
        <v>79</v>
      </c>
      <c r="F37" s="347" t="s">
        <v>80</v>
      </c>
      <c r="G37" s="88"/>
      <c r="H37" s="88"/>
      <c r="I37" s="88"/>
      <c r="J37" s="330"/>
      <c r="K37" s="79">
        <v>0</v>
      </c>
      <c r="L37" s="79">
        <v>0</v>
      </c>
      <c r="M37" s="79">
        <v>11</v>
      </c>
      <c r="N37" s="89">
        <v>5</v>
      </c>
      <c r="O37" s="90">
        <v>0</v>
      </c>
      <c r="P37" s="91">
        <f>N37+O37</f>
        <v>5</v>
      </c>
      <c r="Q37" s="80">
        <f>IFERROR(P37/M37,"-")</f>
        <v>0.45454545454545</v>
      </c>
      <c r="R37" s="79">
        <v>0</v>
      </c>
      <c r="S37" s="79">
        <v>0</v>
      </c>
      <c r="T37" s="80">
        <f>IFERROR(R37/(P37),"-")</f>
        <v>0</v>
      </c>
      <c r="U37" s="336"/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0.2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2</v>
      </c>
      <c r="BX37" s="125">
        <f>IF(P37=0,"",IF(BW37=0,"",(BW37/P37)))</f>
        <v>0.4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>
        <v>2</v>
      </c>
      <c r="CG37" s="132">
        <f>IF(P37=0,"",IF(CF37=0,"",(CF37/P37)))</f>
        <v>0.4</v>
      </c>
      <c r="CH37" s="133"/>
      <c r="CI37" s="134">
        <f>IFERROR(CH37/CF37,"-")</f>
        <v>0</v>
      </c>
      <c r="CJ37" s="135"/>
      <c r="CK37" s="136">
        <f>IFERROR(CJ37/CF37,"-")</f>
        <v>0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0.5036231884058</v>
      </c>
      <c r="B38" s="347" t="s">
        <v>137</v>
      </c>
      <c r="C38" s="347"/>
      <c r="D38" s="347" t="s">
        <v>100</v>
      </c>
      <c r="E38" s="347" t="s">
        <v>138</v>
      </c>
      <c r="F38" s="347" t="s">
        <v>68</v>
      </c>
      <c r="G38" s="88" t="s">
        <v>139</v>
      </c>
      <c r="H38" s="88" t="s">
        <v>133</v>
      </c>
      <c r="I38" s="88" t="s">
        <v>140</v>
      </c>
      <c r="J38" s="330">
        <v>276000</v>
      </c>
      <c r="K38" s="79">
        <v>0</v>
      </c>
      <c r="L38" s="79">
        <v>0</v>
      </c>
      <c r="M38" s="79">
        <v>28</v>
      </c>
      <c r="N38" s="89">
        <v>2</v>
      </c>
      <c r="O38" s="90">
        <v>1</v>
      </c>
      <c r="P38" s="91">
        <f>N38+O38</f>
        <v>3</v>
      </c>
      <c r="Q38" s="80">
        <f>IFERROR(P38/M38,"-")</f>
        <v>0.10714285714286</v>
      </c>
      <c r="R38" s="79">
        <v>0</v>
      </c>
      <c r="S38" s="79">
        <v>2</v>
      </c>
      <c r="T38" s="80">
        <f>IFERROR(R38/(P38),"-")</f>
        <v>0</v>
      </c>
      <c r="U38" s="336">
        <f>IFERROR(J38/SUM(N38:O41),"-")</f>
        <v>30666.666666667</v>
      </c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>
        <f>SUM(X38:X41)-SUM(J38:J41)</f>
        <v>-137000</v>
      </c>
      <c r="AB38" s="83">
        <f>SUM(X38:X41)/SUM(J38:J41)</f>
        <v>0.5036231884058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>
        <v>1</v>
      </c>
      <c r="AW38" s="105">
        <f>IF(P38=0,"",IF(AV38=0,"",(AV38/P38)))</f>
        <v>0.33333333333333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>
        <v>2</v>
      </c>
      <c r="BX38" s="125">
        <f>IF(P38=0,"",IF(BW38=0,"",(BW38/P38)))</f>
        <v>0.66666666666667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141</v>
      </c>
      <c r="C39" s="347"/>
      <c r="D39" s="347" t="s">
        <v>100</v>
      </c>
      <c r="E39" s="347" t="s">
        <v>142</v>
      </c>
      <c r="F39" s="347" t="s">
        <v>68</v>
      </c>
      <c r="G39" s="88"/>
      <c r="H39" s="88" t="s">
        <v>133</v>
      </c>
      <c r="I39" s="88"/>
      <c r="J39" s="330"/>
      <c r="K39" s="79">
        <v>0</v>
      </c>
      <c r="L39" s="79">
        <v>0</v>
      </c>
      <c r="M39" s="79">
        <v>14</v>
      </c>
      <c r="N39" s="89">
        <v>1</v>
      </c>
      <c r="O39" s="90">
        <v>0</v>
      </c>
      <c r="P39" s="91">
        <f>N39+O39</f>
        <v>1</v>
      </c>
      <c r="Q39" s="80">
        <f>IFERROR(P39/M39,"-")</f>
        <v>0.071428571428571</v>
      </c>
      <c r="R39" s="79">
        <v>0</v>
      </c>
      <c r="S39" s="79">
        <v>0</v>
      </c>
      <c r="T39" s="80">
        <f>IFERROR(R39/(P39),"-")</f>
        <v>0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1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143</v>
      </c>
      <c r="C40" s="347"/>
      <c r="D40" s="347" t="s">
        <v>100</v>
      </c>
      <c r="E40" s="347" t="s">
        <v>144</v>
      </c>
      <c r="F40" s="347" t="s">
        <v>68</v>
      </c>
      <c r="G40" s="88"/>
      <c r="H40" s="88" t="s">
        <v>133</v>
      </c>
      <c r="I40" s="88"/>
      <c r="J40" s="330"/>
      <c r="K40" s="79">
        <v>0</v>
      </c>
      <c r="L40" s="79">
        <v>0</v>
      </c>
      <c r="M40" s="79">
        <v>17</v>
      </c>
      <c r="N40" s="89">
        <v>1</v>
      </c>
      <c r="O40" s="90">
        <v>0</v>
      </c>
      <c r="P40" s="91">
        <f>N40+O40</f>
        <v>1</v>
      </c>
      <c r="Q40" s="80">
        <f>IFERROR(P40/M40,"-")</f>
        <v>0.058823529411765</v>
      </c>
      <c r="R40" s="79">
        <v>1</v>
      </c>
      <c r="S40" s="79">
        <v>0</v>
      </c>
      <c r="T40" s="80">
        <f>IFERROR(R40/(P40),"-")</f>
        <v>1</v>
      </c>
      <c r="U40" s="336"/>
      <c r="V40" s="82">
        <v>1</v>
      </c>
      <c r="W40" s="80">
        <f>IF(P40=0,"-",V40/P40)</f>
        <v>1</v>
      </c>
      <c r="X40" s="335">
        <v>134000</v>
      </c>
      <c r="Y40" s="336">
        <f>IFERROR(X40/P40,"-")</f>
        <v>134000</v>
      </c>
      <c r="Z40" s="336">
        <f>IFERROR(X40/V40,"-")</f>
        <v>134000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>
        <v>1</v>
      </c>
      <c r="BX40" s="125">
        <f>IF(P40=0,"",IF(BW40=0,"",(BW40/P40)))</f>
        <v>1</v>
      </c>
      <c r="BY40" s="126">
        <v>1</v>
      </c>
      <c r="BZ40" s="127">
        <f>IFERROR(BY40/BW40,"-")</f>
        <v>1</v>
      </c>
      <c r="CA40" s="128">
        <v>134000</v>
      </c>
      <c r="CB40" s="129">
        <f>IFERROR(CA40/BW40,"-")</f>
        <v>134000</v>
      </c>
      <c r="CC40" s="130"/>
      <c r="CD40" s="130"/>
      <c r="CE40" s="130">
        <v>1</v>
      </c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134000</v>
      </c>
      <c r="CQ40" s="139">
        <v>134000</v>
      </c>
      <c r="CR40" s="139"/>
      <c r="CS40" s="140" t="str">
        <f>IF(AND(CQ40=0,CR40=0),"",IF(AND(CQ40&lt;=100000,CR40&lt;=100000),"",IF(CQ40/CP40&gt;0.7,"男高",IF(CR40/CP40&gt;0.7,"女高",""))))</f>
        <v>男高</v>
      </c>
    </row>
    <row r="41" spans="1:98">
      <c r="A41" s="78"/>
      <c r="B41" s="347" t="s">
        <v>145</v>
      </c>
      <c r="C41" s="347"/>
      <c r="D41" s="347" t="s">
        <v>79</v>
      </c>
      <c r="E41" s="347" t="s">
        <v>79</v>
      </c>
      <c r="F41" s="347" t="s">
        <v>80</v>
      </c>
      <c r="G41" s="88"/>
      <c r="H41" s="88"/>
      <c r="I41" s="88"/>
      <c r="J41" s="330"/>
      <c r="K41" s="79">
        <v>0</v>
      </c>
      <c r="L41" s="79">
        <v>0</v>
      </c>
      <c r="M41" s="79">
        <v>6</v>
      </c>
      <c r="N41" s="89">
        <v>4</v>
      </c>
      <c r="O41" s="90">
        <v>0</v>
      </c>
      <c r="P41" s="91">
        <f>N41+O41</f>
        <v>4</v>
      </c>
      <c r="Q41" s="80">
        <f>IFERROR(P41/M41,"-")</f>
        <v>0.66666666666667</v>
      </c>
      <c r="R41" s="79">
        <v>0</v>
      </c>
      <c r="S41" s="79">
        <v>1</v>
      </c>
      <c r="T41" s="80">
        <f>IFERROR(R41/(P41),"-")</f>
        <v>0</v>
      </c>
      <c r="U41" s="336"/>
      <c r="V41" s="82">
        <v>1</v>
      </c>
      <c r="W41" s="80">
        <f>IF(P41=0,"-",V41/P41)</f>
        <v>0.25</v>
      </c>
      <c r="X41" s="335">
        <v>5000</v>
      </c>
      <c r="Y41" s="336">
        <f>IFERROR(X41/P41,"-")</f>
        <v>1250</v>
      </c>
      <c r="Z41" s="336">
        <f>IFERROR(X41/V41,"-")</f>
        <v>5000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4</v>
      </c>
      <c r="BO41" s="118">
        <f>IF(P41=0,"",IF(BN41=0,"",(BN41/P41)))</f>
        <v>1</v>
      </c>
      <c r="BP41" s="119">
        <v>1</v>
      </c>
      <c r="BQ41" s="120">
        <f>IFERROR(BP41/BN41,"-")</f>
        <v>0.25</v>
      </c>
      <c r="BR41" s="121">
        <v>5000</v>
      </c>
      <c r="BS41" s="122">
        <f>IFERROR(BR41/BN41,"-")</f>
        <v>1250</v>
      </c>
      <c r="BT41" s="123">
        <v>1</v>
      </c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5000</v>
      </c>
      <c r="CQ41" s="139">
        <v>5000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2.6736111111111</v>
      </c>
      <c r="B42" s="347" t="s">
        <v>146</v>
      </c>
      <c r="C42" s="347"/>
      <c r="D42" s="347" t="s">
        <v>94</v>
      </c>
      <c r="E42" s="347" t="s">
        <v>95</v>
      </c>
      <c r="F42" s="347" t="s">
        <v>96</v>
      </c>
      <c r="G42" s="88" t="s">
        <v>69</v>
      </c>
      <c r="H42" s="88" t="s">
        <v>90</v>
      </c>
      <c r="I42" s="88" t="s">
        <v>91</v>
      </c>
      <c r="J42" s="330">
        <v>144000</v>
      </c>
      <c r="K42" s="79">
        <v>0</v>
      </c>
      <c r="L42" s="79">
        <v>0</v>
      </c>
      <c r="M42" s="79">
        <v>38</v>
      </c>
      <c r="N42" s="89">
        <v>4</v>
      </c>
      <c r="O42" s="90">
        <v>0</v>
      </c>
      <c r="P42" s="91">
        <f>N42+O42</f>
        <v>4</v>
      </c>
      <c r="Q42" s="80">
        <f>IFERROR(P42/M42,"-")</f>
        <v>0.10526315789474</v>
      </c>
      <c r="R42" s="79">
        <v>1</v>
      </c>
      <c r="S42" s="79">
        <v>0</v>
      </c>
      <c r="T42" s="80">
        <f>IFERROR(R42/(P42),"-")</f>
        <v>0.25</v>
      </c>
      <c r="U42" s="336">
        <f>IFERROR(J42/SUM(N42:O43),"-")</f>
        <v>16000</v>
      </c>
      <c r="V42" s="82">
        <v>2</v>
      </c>
      <c r="W42" s="80">
        <f>IF(P42=0,"-",V42/P42)</f>
        <v>0.5</v>
      </c>
      <c r="X42" s="335">
        <v>71000</v>
      </c>
      <c r="Y42" s="336">
        <f>IFERROR(X42/P42,"-")</f>
        <v>17750</v>
      </c>
      <c r="Z42" s="336">
        <f>IFERROR(X42/V42,"-")</f>
        <v>35500</v>
      </c>
      <c r="AA42" s="330">
        <f>SUM(X42:X43)-SUM(J42:J43)</f>
        <v>241000</v>
      </c>
      <c r="AB42" s="83">
        <f>SUM(X42:X43)/SUM(J42:J43)</f>
        <v>2.6736111111111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>
        <v>1</v>
      </c>
      <c r="AW42" s="105">
        <f>IF(P42=0,"",IF(AV42=0,"",(AV42/P42)))</f>
        <v>0.25</v>
      </c>
      <c r="AX42" s="104"/>
      <c r="AY42" s="106">
        <f>IFERROR(AX42/AV42,"-")</f>
        <v>0</v>
      </c>
      <c r="AZ42" s="107"/>
      <c r="BA42" s="108">
        <f>IFERROR(AZ42/AV42,"-")</f>
        <v>0</v>
      </c>
      <c r="BB42" s="109"/>
      <c r="BC42" s="109"/>
      <c r="BD42" s="109"/>
      <c r="BE42" s="110">
        <v>1</v>
      </c>
      <c r="BF42" s="111">
        <f>IF(P42=0,"",IF(BE42=0,"",(BE42/P42)))</f>
        <v>0.25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1</v>
      </c>
      <c r="BO42" s="118">
        <f>IF(P42=0,"",IF(BN42=0,"",(BN42/P42)))</f>
        <v>0.25</v>
      </c>
      <c r="BP42" s="119">
        <v>1</v>
      </c>
      <c r="BQ42" s="120">
        <f>IFERROR(BP42/BN42,"-")</f>
        <v>1</v>
      </c>
      <c r="BR42" s="121">
        <v>3000</v>
      </c>
      <c r="BS42" s="122">
        <f>IFERROR(BR42/BN42,"-")</f>
        <v>3000</v>
      </c>
      <c r="BT42" s="123">
        <v>1</v>
      </c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>
        <v>1</v>
      </c>
      <c r="CG42" s="132">
        <f>IF(P42=0,"",IF(CF42=0,"",(CF42/P42)))</f>
        <v>0.25</v>
      </c>
      <c r="CH42" s="133">
        <v>1</v>
      </c>
      <c r="CI42" s="134">
        <f>IFERROR(CH42/CF42,"-")</f>
        <v>1</v>
      </c>
      <c r="CJ42" s="135">
        <v>68000</v>
      </c>
      <c r="CK42" s="136">
        <f>IFERROR(CJ42/CF42,"-")</f>
        <v>68000</v>
      </c>
      <c r="CL42" s="137"/>
      <c r="CM42" s="137"/>
      <c r="CN42" s="137">
        <v>1</v>
      </c>
      <c r="CO42" s="138">
        <v>2</v>
      </c>
      <c r="CP42" s="139">
        <v>71000</v>
      </c>
      <c r="CQ42" s="139">
        <v>68000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147</v>
      </c>
      <c r="C43" s="347"/>
      <c r="D43" s="347" t="s">
        <v>94</v>
      </c>
      <c r="E43" s="347" t="s">
        <v>95</v>
      </c>
      <c r="F43" s="347" t="s">
        <v>80</v>
      </c>
      <c r="G43" s="88"/>
      <c r="H43" s="88"/>
      <c r="I43" s="88"/>
      <c r="J43" s="330"/>
      <c r="K43" s="79">
        <v>0</v>
      </c>
      <c r="L43" s="79">
        <v>0</v>
      </c>
      <c r="M43" s="79">
        <v>24</v>
      </c>
      <c r="N43" s="89">
        <v>5</v>
      </c>
      <c r="O43" s="90">
        <v>0</v>
      </c>
      <c r="P43" s="91">
        <f>N43+O43</f>
        <v>5</v>
      </c>
      <c r="Q43" s="80">
        <f>IFERROR(P43/M43,"-")</f>
        <v>0.20833333333333</v>
      </c>
      <c r="R43" s="79">
        <v>1</v>
      </c>
      <c r="S43" s="79">
        <v>2</v>
      </c>
      <c r="T43" s="80">
        <f>IFERROR(R43/(P43),"-")</f>
        <v>0.2</v>
      </c>
      <c r="U43" s="336"/>
      <c r="V43" s="82">
        <v>3</v>
      </c>
      <c r="W43" s="80">
        <f>IF(P43=0,"-",V43/P43)</f>
        <v>0.6</v>
      </c>
      <c r="X43" s="335">
        <v>314000</v>
      </c>
      <c r="Y43" s="336">
        <f>IFERROR(X43/P43,"-")</f>
        <v>62800</v>
      </c>
      <c r="Z43" s="336">
        <f>IFERROR(X43/V43,"-")</f>
        <v>104666.66666667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2</v>
      </c>
      <c r="BF43" s="111">
        <f>IF(P43=0,"",IF(BE43=0,"",(BE43/P43)))</f>
        <v>0.4</v>
      </c>
      <c r="BG43" s="110">
        <v>1</v>
      </c>
      <c r="BH43" s="112">
        <f>IFERROR(BG43/BE43,"-")</f>
        <v>0.5</v>
      </c>
      <c r="BI43" s="113">
        <v>160000</v>
      </c>
      <c r="BJ43" s="114">
        <f>IFERROR(BI43/BE43,"-")</f>
        <v>80000</v>
      </c>
      <c r="BK43" s="115"/>
      <c r="BL43" s="115"/>
      <c r="BM43" s="115">
        <v>1</v>
      </c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>
        <v>3</v>
      </c>
      <c r="BX43" s="125">
        <f>IF(P43=0,"",IF(BW43=0,"",(BW43/P43)))</f>
        <v>0.6</v>
      </c>
      <c r="BY43" s="126">
        <v>2</v>
      </c>
      <c r="BZ43" s="127">
        <f>IFERROR(BY43/BW43,"-")</f>
        <v>0.66666666666667</v>
      </c>
      <c r="CA43" s="128">
        <v>154000</v>
      </c>
      <c r="CB43" s="129">
        <f>IFERROR(CA43/BW43,"-")</f>
        <v>51333.333333333</v>
      </c>
      <c r="CC43" s="130"/>
      <c r="CD43" s="130"/>
      <c r="CE43" s="130">
        <v>2</v>
      </c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3</v>
      </c>
      <c r="CP43" s="139">
        <v>314000</v>
      </c>
      <c r="CQ43" s="139">
        <v>160000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0.52013888888889</v>
      </c>
      <c r="B44" s="347" t="s">
        <v>148</v>
      </c>
      <c r="C44" s="347"/>
      <c r="D44" s="347" t="s">
        <v>149</v>
      </c>
      <c r="E44" s="347" t="s">
        <v>150</v>
      </c>
      <c r="F44" s="347" t="s">
        <v>88</v>
      </c>
      <c r="G44" s="88" t="s">
        <v>69</v>
      </c>
      <c r="H44" s="88" t="s">
        <v>90</v>
      </c>
      <c r="I44" s="348" t="s">
        <v>151</v>
      </c>
      <c r="J44" s="330">
        <v>144000</v>
      </c>
      <c r="K44" s="79">
        <v>0</v>
      </c>
      <c r="L44" s="79">
        <v>0</v>
      </c>
      <c r="M44" s="79">
        <v>58</v>
      </c>
      <c r="N44" s="89">
        <v>7</v>
      </c>
      <c r="O44" s="90">
        <v>0</v>
      </c>
      <c r="P44" s="91">
        <f>N44+O44</f>
        <v>7</v>
      </c>
      <c r="Q44" s="80">
        <f>IFERROR(P44/M44,"-")</f>
        <v>0.12068965517241</v>
      </c>
      <c r="R44" s="79">
        <v>0</v>
      </c>
      <c r="S44" s="79">
        <v>2</v>
      </c>
      <c r="T44" s="80">
        <f>IFERROR(R44/(P44),"-")</f>
        <v>0</v>
      </c>
      <c r="U44" s="336">
        <f>IFERROR(J44/SUM(N44:O45),"-")</f>
        <v>9600</v>
      </c>
      <c r="V44" s="82">
        <v>3</v>
      </c>
      <c r="W44" s="80">
        <f>IF(P44=0,"-",V44/P44)</f>
        <v>0.42857142857143</v>
      </c>
      <c r="X44" s="335">
        <v>66900</v>
      </c>
      <c r="Y44" s="336">
        <f>IFERROR(X44/P44,"-")</f>
        <v>9557.1428571429</v>
      </c>
      <c r="Z44" s="336">
        <f>IFERROR(X44/V44,"-")</f>
        <v>22300</v>
      </c>
      <c r="AA44" s="330">
        <f>SUM(X44:X45)-SUM(J44:J45)</f>
        <v>-69100</v>
      </c>
      <c r="AB44" s="83">
        <f>SUM(X44:X45)/SUM(J44:J45)</f>
        <v>0.52013888888889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2</v>
      </c>
      <c r="BF44" s="111">
        <f>IF(P44=0,"",IF(BE44=0,"",(BE44/P44)))</f>
        <v>0.28571428571429</v>
      </c>
      <c r="BG44" s="110">
        <v>1</v>
      </c>
      <c r="BH44" s="112">
        <f>IFERROR(BG44/BE44,"-")</f>
        <v>0.5</v>
      </c>
      <c r="BI44" s="113">
        <v>8000</v>
      </c>
      <c r="BJ44" s="114">
        <f>IFERROR(BI44/BE44,"-")</f>
        <v>4000</v>
      </c>
      <c r="BK44" s="115"/>
      <c r="BL44" s="115">
        <v>1</v>
      </c>
      <c r="BM44" s="115"/>
      <c r="BN44" s="117">
        <v>4</v>
      </c>
      <c r="BO44" s="118">
        <f>IF(P44=0,"",IF(BN44=0,"",(BN44/P44)))</f>
        <v>0.57142857142857</v>
      </c>
      <c r="BP44" s="119">
        <v>2</v>
      </c>
      <c r="BQ44" s="120">
        <f>IFERROR(BP44/BN44,"-")</f>
        <v>0.5</v>
      </c>
      <c r="BR44" s="121">
        <v>58900</v>
      </c>
      <c r="BS44" s="122">
        <f>IFERROR(BR44/BN44,"-")</f>
        <v>14725</v>
      </c>
      <c r="BT44" s="123">
        <v>1</v>
      </c>
      <c r="BU44" s="123"/>
      <c r="BV44" s="123">
        <v>1</v>
      </c>
      <c r="BW44" s="124">
        <v>1</v>
      </c>
      <c r="BX44" s="125">
        <f>IF(P44=0,"",IF(BW44=0,"",(BW44/P44)))</f>
        <v>0.14285714285714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3</v>
      </c>
      <c r="CP44" s="139">
        <v>66900</v>
      </c>
      <c r="CQ44" s="139">
        <v>55900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152</v>
      </c>
      <c r="C45" s="347"/>
      <c r="D45" s="347" t="s">
        <v>149</v>
      </c>
      <c r="E45" s="347" t="s">
        <v>150</v>
      </c>
      <c r="F45" s="347" t="s">
        <v>80</v>
      </c>
      <c r="G45" s="88"/>
      <c r="H45" s="88"/>
      <c r="I45" s="88"/>
      <c r="J45" s="330"/>
      <c r="K45" s="79">
        <v>0</v>
      </c>
      <c r="L45" s="79">
        <v>0</v>
      </c>
      <c r="M45" s="79">
        <v>19</v>
      </c>
      <c r="N45" s="89">
        <v>8</v>
      </c>
      <c r="O45" s="90">
        <v>0</v>
      </c>
      <c r="P45" s="91">
        <f>N45+O45</f>
        <v>8</v>
      </c>
      <c r="Q45" s="80">
        <f>IFERROR(P45/M45,"-")</f>
        <v>0.42105263157895</v>
      </c>
      <c r="R45" s="79">
        <v>0</v>
      </c>
      <c r="S45" s="79">
        <v>4</v>
      </c>
      <c r="T45" s="80">
        <f>IFERROR(R45/(P45),"-")</f>
        <v>0</v>
      </c>
      <c r="U45" s="336"/>
      <c r="V45" s="82">
        <v>2</v>
      </c>
      <c r="W45" s="80">
        <f>IF(P45=0,"-",V45/P45)</f>
        <v>0.25</v>
      </c>
      <c r="X45" s="335">
        <v>8000</v>
      </c>
      <c r="Y45" s="336">
        <f>IFERROR(X45/P45,"-")</f>
        <v>1000</v>
      </c>
      <c r="Z45" s="336">
        <f>IFERROR(X45/V45,"-")</f>
        <v>4000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3</v>
      </c>
      <c r="BF45" s="111">
        <f>IF(P45=0,"",IF(BE45=0,"",(BE45/P45)))</f>
        <v>0.375</v>
      </c>
      <c r="BG45" s="110">
        <v>1</v>
      </c>
      <c r="BH45" s="112">
        <f>IFERROR(BG45/BE45,"-")</f>
        <v>0.33333333333333</v>
      </c>
      <c r="BI45" s="113">
        <v>3000</v>
      </c>
      <c r="BJ45" s="114">
        <f>IFERROR(BI45/BE45,"-")</f>
        <v>1000</v>
      </c>
      <c r="BK45" s="115">
        <v>1</v>
      </c>
      <c r="BL45" s="115"/>
      <c r="BM45" s="115"/>
      <c r="BN45" s="117">
        <v>3</v>
      </c>
      <c r="BO45" s="118">
        <f>IF(P45=0,"",IF(BN45=0,"",(BN45/P45)))</f>
        <v>0.375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2</v>
      </c>
      <c r="BX45" s="125">
        <f>IF(P45=0,"",IF(BW45=0,"",(BW45/P45)))</f>
        <v>0.25</v>
      </c>
      <c r="BY45" s="126">
        <v>1</v>
      </c>
      <c r="BZ45" s="127">
        <f>IFERROR(BY45/BW45,"-")</f>
        <v>0.5</v>
      </c>
      <c r="CA45" s="128">
        <v>5000</v>
      </c>
      <c r="CB45" s="129">
        <f>IFERROR(CA45/BW45,"-")</f>
        <v>2500</v>
      </c>
      <c r="CC45" s="130">
        <v>1</v>
      </c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2</v>
      </c>
      <c r="CP45" s="139">
        <v>8000</v>
      </c>
      <c r="CQ45" s="139">
        <v>5000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0.1</v>
      </c>
      <c r="B46" s="347" t="s">
        <v>153</v>
      </c>
      <c r="C46" s="347"/>
      <c r="D46" s="347" t="s">
        <v>94</v>
      </c>
      <c r="E46" s="347" t="s">
        <v>95</v>
      </c>
      <c r="F46" s="347" t="s">
        <v>88</v>
      </c>
      <c r="G46" s="88" t="s">
        <v>73</v>
      </c>
      <c r="H46" s="88" t="s">
        <v>90</v>
      </c>
      <c r="I46" s="348" t="s">
        <v>85</v>
      </c>
      <c r="J46" s="330">
        <v>180000</v>
      </c>
      <c r="K46" s="79">
        <v>0</v>
      </c>
      <c r="L46" s="79">
        <v>0</v>
      </c>
      <c r="M46" s="79">
        <v>99</v>
      </c>
      <c r="N46" s="89">
        <v>6</v>
      </c>
      <c r="O46" s="90">
        <v>0</v>
      </c>
      <c r="P46" s="91">
        <f>N46+O46</f>
        <v>6</v>
      </c>
      <c r="Q46" s="80">
        <f>IFERROR(P46/M46,"-")</f>
        <v>0.060606060606061</v>
      </c>
      <c r="R46" s="79">
        <v>0</v>
      </c>
      <c r="S46" s="79">
        <v>1</v>
      </c>
      <c r="T46" s="80">
        <f>IFERROR(R46/(P46),"-")</f>
        <v>0</v>
      </c>
      <c r="U46" s="336">
        <f>IFERROR(J46/SUM(N46:O47),"-")</f>
        <v>16363.636363636</v>
      </c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>
        <f>SUM(X46:X47)-SUM(J46:J47)</f>
        <v>-162000</v>
      </c>
      <c r="AB46" s="83">
        <f>SUM(X46:X47)/SUM(J46:J47)</f>
        <v>0.1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3</v>
      </c>
      <c r="BF46" s="111">
        <f>IF(P46=0,"",IF(BE46=0,"",(BE46/P46)))</f>
        <v>0.5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2</v>
      </c>
      <c r="BO46" s="118">
        <f>IF(P46=0,"",IF(BN46=0,"",(BN46/P46)))</f>
        <v>0.33333333333333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1</v>
      </c>
      <c r="BX46" s="125">
        <f>IF(P46=0,"",IF(BW46=0,"",(BW46/P46)))</f>
        <v>0.16666666666667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154</v>
      </c>
      <c r="C47" s="347"/>
      <c r="D47" s="347" t="s">
        <v>94</v>
      </c>
      <c r="E47" s="347" t="s">
        <v>95</v>
      </c>
      <c r="F47" s="347" t="s">
        <v>80</v>
      </c>
      <c r="G47" s="88"/>
      <c r="H47" s="88"/>
      <c r="I47" s="88"/>
      <c r="J47" s="330"/>
      <c r="K47" s="79">
        <v>0</v>
      </c>
      <c r="L47" s="79">
        <v>0</v>
      </c>
      <c r="M47" s="79">
        <v>51</v>
      </c>
      <c r="N47" s="89">
        <v>5</v>
      </c>
      <c r="O47" s="90">
        <v>0</v>
      </c>
      <c r="P47" s="91">
        <f>N47+O47</f>
        <v>5</v>
      </c>
      <c r="Q47" s="80">
        <f>IFERROR(P47/M47,"-")</f>
        <v>0.098039215686275</v>
      </c>
      <c r="R47" s="79">
        <v>0</v>
      </c>
      <c r="S47" s="79">
        <v>1</v>
      </c>
      <c r="T47" s="80">
        <f>IFERROR(R47/(P47),"-")</f>
        <v>0</v>
      </c>
      <c r="U47" s="336"/>
      <c r="V47" s="82">
        <v>1</v>
      </c>
      <c r="W47" s="80">
        <f>IF(P47=0,"-",V47/P47)</f>
        <v>0.2</v>
      </c>
      <c r="X47" s="335">
        <v>18000</v>
      </c>
      <c r="Y47" s="336">
        <f>IFERROR(X47/P47,"-")</f>
        <v>3600</v>
      </c>
      <c r="Z47" s="336">
        <f>IFERROR(X47/V47,"-")</f>
        <v>18000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3</v>
      </c>
      <c r="BO47" s="118">
        <f>IF(P47=0,"",IF(BN47=0,"",(BN47/P47)))</f>
        <v>0.6</v>
      </c>
      <c r="BP47" s="119">
        <v>1</v>
      </c>
      <c r="BQ47" s="120">
        <f>IFERROR(BP47/BN47,"-")</f>
        <v>0.33333333333333</v>
      </c>
      <c r="BR47" s="121">
        <v>18000</v>
      </c>
      <c r="BS47" s="122">
        <f>IFERROR(BR47/BN47,"-")</f>
        <v>6000</v>
      </c>
      <c r="BT47" s="123"/>
      <c r="BU47" s="123"/>
      <c r="BV47" s="123">
        <v>1</v>
      </c>
      <c r="BW47" s="124">
        <v>1</v>
      </c>
      <c r="BX47" s="125">
        <f>IF(P47=0,"",IF(BW47=0,"",(BW47/P47)))</f>
        <v>0.2</v>
      </c>
      <c r="BY47" s="126"/>
      <c r="BZ47" s="127">
        <f>IFERROR(BY47/BW47,"-")</f>
        <v>0</v>
      </c>
      <c r="CA47" s="128"/>
      <c r="CB47" s="129">
        <f>IFERROR(CA47/BW47,"-")</f>
        <v>0</v>
      </c>
      <c r="CC47" s="130"/>
      <c r="CD47" s="130"/>
      <c r="CE47" s="130"/>
      <c r="CF47" s="131">
        <v>1</v>
      </c>
      <c r="CG47" s="132">
        <f>IF(P47=0,"",IF(CF47=0,"",(CF47/P47)))</f>
        <v>0.2</v>
      </c>
      <c r="CH47" s="133"/>
      <c r="CI47" s="134">
        <f>IFERROR(CH47/CF47,"-")</f>
        <v>0</v>
      </c>
      <c r="CJ47" s="135"/>
      <c r="CK47" s="136">
        <f>IFERROR(CJ47/CF47,"-")</f>
        <v>0</v>
      </c>
      <c r="CL47" s="137"/>
      <c r="CM47" s="137"/>
      <c r="CN47" s="137"/>
      <c r="CO47" s="138">
        <v>1</v>
      </c>
      <c r="CP47" s="139">
        <v>18000</v>
      </c>
      <c r="CQ47" s="139">
        <v>18000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0.11666666666667</v>
      </c>
      <c r="B48" s="347" t="s">
        <v>155</v>
      </c>
      <c r="C48" s="347"/>
      <c r="D48" s="347" t="s">
        <v>149</v>
      </c>
      <c r="E48" s="347" t="s">
        <v>150</v>
      </c>
      <c r="F48" s="347" t="s">
        <v>68</v>
      </c>
      <c r="G48" s="88" t="s">
        <v>73</v>
      </c>
      <c r="H48" s="88" t="s">
        <v>90</v>
      </c>
      <c r="I48" s="349" t="s">
        <v>156</v>
      </c>
      <c r="J48" s="330">
        <v>180000</v>
      </c>
      <c r="K48" s="79">
        <v>0</v>
      </c>
      <c r="L48" s="79">
        <v>0</v>
      </c>
      <c r="M48" s="79">
        <v>58</v>
      </c>
      <c r="N48" s="89">
        <v>5</v>
      </c>
      <c r="O48" s="90">
        <v>0</v>
      </c>
      <c r="P48" s="91">
        <f>N48+O48</f>
        <v>5</v>
      </c>
      <c r="Q48" s="80">
        <f>IFERROR(P48/M48,"-")</f>
        <v>0.086206896551724</v>
      </c>
      <c r="R48" s="79">
        <v>0</v>
      </c>
      <c r="S48" s="79">
        <v>3</v>
      </c>
      <c r="T48" s="80">
        <f>IFERROR(R48/(P48),"-")</f>
        <v>0</v>
      </c>
      <c r="U48" s="336">
        <f>IFERROR(J48/SUM(N48:O49),"-")</f>
        <v>18000</v>
      </c>
      <c r="V48" s="82">
        <v>1</v>
      </c>
      <c r="W48" s="80">
        <f>IF(P48=0,"-",V48/P48)</f>
        <v>0.2</v>
      </c>
      <c r="X48" s="335">
        <v>21000</v>
      </c>
      <c r="Y48" s="336">
        <f>IFERROR(X48/P48,"-")</f>
        <v>4200</v>
      </c>
      <c r="Z48" s="336">
        <f>IFERROR(X48/V48,"-")</f>
        <v>21000</v>
      </c>
      <c r="AA48" s="330">
        <f>SUM(X48:X49)-SUM(J48:J49)</f>
        <v>-159000</v>
      </c>
      <c r="AB48" s="83">
        <f>SUM(X48:X49)/SUM(J48:J49)</f>
        <v>0.11666666666667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>
        <v>1</v>
      </c>
      <c r="AW48" s="105">
        <f>IF(P48=0,"",IF(AV48=0,"",(AV48/P48)))</f>
        <v>0.2</v>
      </c>
      <c r="AX48" s="104"/>
      <c r="AY48" s="106">
        <f>IFERROR(AX48/AV48,"-")</f>
        <v>0</v>
      </c>
      <c r="AZ48" s="107"/>
      <c r="BA48" s="108">
        <f>IFERROR(AZ48/AV48,"-")</f>
        <v>0</v>
      </c>
      <c r="BB48" s="109"/>
      <c r="BC48" s="109"/>
      <c r="BD48" s="109"/>
      <c r="BE48" s="110">
        <v>1</v>
      </c>
      <c r="BF48" s="111">
        <f>IF(P48=0,"",IF(BE48=0,"",(BE48/P48)))</f>
        <v>0.2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2</v>
      </c>
      <c r="BO48" s="118">
        <f>IF(P48=0,"",IF(BN48=0,"",(BN48/P48)))</f>
        <v>0.4</v>
      </c>
      <c r="BP48" s="119">
        <v>1</v>
      </c>
      <c r="BQ48" s="120">
        <f>IFERROR(BP48/BN48,"-")</f>
        <v>0.5</v>
      </c>
      <c r="BR48" s="121">
        <v>21000</v>
      </c>
      <c r="BS48" s="122">
        <f>IFERROR(BR48/BN48,"-")</f>
        <v>10500</v>
      </c>
      <c r="BT48" s="123"/>
      <c r="BU48" s="123"/>
      <c r="BV48" s="123">
        <v>1</v>
      </c>
      <c r="BW48" s="124">
        <v>1</v>
      </c>
      <c r="BX48" s="125">
        <f>IF(P48=0,"",IF(BW48=0,"",(BW48/P48)))</f>
        <v>0.2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21000</v>
      </c>
      <c r="CQ48" s="139">
        <v>21000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157</v>
      </c>
      <c r="C49" s="347"/>
      <c r="D49" s="347" t="s">
        <v>149</v>
      </c>
      <c r="E49" s="347" t="s">
        <v>150</v>
      </c>
      <c r="F49" s="347" t="s">
        <v>80</v>
      </c>
      <c r="G49" s="88"/>
      <c r="H49" s="88"/>
      <c r="I49" s="88"/>
      <c r="J49" s="330"/>
      <c r="K49" s="79">
        <v>0</v>
      </c>
      <c r="L49" s="79">
        <v>0</v>
      </c>
      <c r="M49" s="79">
        <v>35</v>
      </c>
      <c r="N49" s="89">
        <v>5</v>
      </c>
      <c r="O49" s="90">
        <v>0</v>
      </c>
      <c r="P49" s="91">
        <f>N49+O49</f>
        <v>5</v>
      </c>
      <c r="Q49" s="80">
        <f>IFERROR(P49/M49,"-")</f>
        <v>0.14285714285714</v>
      </c>
      <c r="R49" s="79">
        <v>0</v>
      </c>
      <c r="S49" s="79">
        <v>0</v>
      </c>
      <c r="T49" s="80">
        <f>IFERROR(R49/(P49),"-")</f>
        <v>0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>
        <v>1</v>
      </c>
      <c r="AW49" s="105">
        <f>IF(P49=0,"",IF(AV49=0,"",(AV49/P49)))</f>
        <v>0.2</v>
      </c>
      <c r="AX49" s="104"/>
      <c r="AY49" s="106">
        <f>IFERROR(AX49/AV49,"-")</f>
        <v>0</v>
      </c>
      <c r="AZ49" s="107"/>
      <c r="BA49" s="108">
        <f>IFERROR(AZ49/AV49,"-")</f>
        <v>0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1</v>
      </c>
      <c r="BO49" s="118">
        <f>IF(P49=0,"",IF(BN49=0,"",(BN49/P49)))</f>
        <v>0.2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3</v>
      </c>
      <c r="BX49" s="125">
        <f>IF(P49=0,"",IF(BW49=0,"",(BW49/P49)))</f>
        <v>0.6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1.1923076923077</v>
      </c>
      <c r="B50" s="347" t="s">
        <v>158</v>
      </c>
      <c r="C50" s="347"/>
      <c r="D50" s="347" t="s">
        <v>94</v>
      </c>
      <c r="E50" s="347" t="s">
        <v>150</v>
      </c>
      <c r="F50" s="347" t="s">
        <v>96</v>
      </c>
      <c r="G50" s="88" t="s">
        <v>84</v>
      </c>
      <c r="H50" s="88" t="s">
        <v>90</v>
      </c>
      <c r="I50" s="349" t="s">
        <v>159</v>
      </c>
      <c r="J50" s="330">
        <v>156000</v>
      </c>
      <c r="K50" s="79">
        <v>0</v>
      </c>
      <c r="L50" s="79">
        <v>0</v>
      </c>
      <c r="M50" s="79">
        <v>35</v>
      </c>
      <c r="N50" s="89">
        <v>2</v>
      </c>
      <c r="O50" s="90">
        <v>0</v>
      </c>
      <c r="P50" s="91">
        <f>N50+O50</f>
        <v>2</v>
      </c>
      <c r="Q50" s="80">
        <f>IFERROR(P50/M50,"-")</f>
        <v>0.057142857142857</v>
      </c>
      <c r="R50" s="79">
        <v>0</v>
      </c>
      <c r="S50" s="79">
        <v>2</v>
      </c>
      <c r="T50" s="80">
        <f>IFERROR(R50/(P50),"-")</f>
        <v>0</v>
      </c>
      <c r="U50" s="336">
        <f>IFERROR(J50/SUM(N50:O51),"-")</f>
        <v>17333.333333333</v>
      </c>
      <c r="V50" s="82">
        <v>1</v>
      </c>
      <c r="W50" s="80">
        <f>IF(P50=0,"-",V50/P50)</f>
        <v>0.5</v>
      </c>
      <c r="X50" s="335">
        <v>17000</v>
      </c>
      <c r="Y50" s="336">
        <f>IFERROR(X50/P50,"-")</f>
        <v>8500</v>
      </c>
      <c r="Z50" s="336">
        <f>IFERROR(X50/V50,"-")</f>
        <v>17000</v>
      </c>
      <c r="AA50" s="330">
        <f>SUM(X50:X51)-SUM(J50:J51)</f>
        <v>30000</v>
      </c>
      <c r="AB50" s="83">
        <f>SUM(X50:X51)/SUM(J50:J51)</f>
        <v>1.1923076923077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1</v>
      </c>
      <c r="BF50" s="111">
        <f>IF(P50=0,"",IF(BE50=0,"",(BE50/P50)))</f>
        <v>0.5</v>
      </c>
      <c r="BG50" s="110">
        <v>1</v>
      </c>
      <c r="BH50" s="112">
        <f>IFERROR(BG50/BE50,"-")</f>
        <v>1</v>
      </c>
      <c r="BI50" s="113">
        <v>17000</v>
      </c>
      <c r="BJ50" s="114">
        <f>IFERROR(BI50/BE50,"-")</f>
        <v>17000</v>
      </c>
      <c r="BK50" s="115"/>
      <c r="BL50" s="115"/>
      <c r="BM50" s="115">
        <v>1</v>
      </c>
      <c r="BN50" s="117"/>
      <c r="BO50" s="118">
        <f>IF(P50=0,"",IF(BN50=0,"",(BN50/P50)))</f>
        <v>0</v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>
        <v>1</v>
      </c>
      <c r="BX50" s="125">
        <f>IF(P50=0,"",IF(BW50=0,"",(BW50/P50)))</f>
        <v>0.5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1</v>
      </c>
      <c r="CP50" s="139">
        <v>17000</v>
      </c>
      <c r="CQ50" s="139">
        <v>17000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160</v>
      </c>
      <c r="C51" s="347"/>
      <c r="D51" s="347" t="s">
        <v>94</v>
      </c>
      <c r="E51" s="347" t="s">
        <v>150</v>
      </c>
      <c r="F51" s="347" t="s">
        <v>80</v>
      </c>
      <c r="G51" s="88"/>
      <c r="H51" s="88"/>
      <c r="I51" s="88"/>
      <c r="J51" s="330"/>
      <c r="K51" s="79">
        <v>0</v>
      </c>
      <c r="L51" s="79">
        <v>0</v>
      </c>
      <c r="M51" s="79">
        <v>35</v>
      </c>
      <c r="N51" s="89">
        <v>7</v>
      </c>
      <c r="O51" s="90">
        <v>0</v>
      </c>
      <c r="P51" s="91">
        <f>N51+O51</f>
        <v>7</v>
      </c>
      <c r="Q51" s="80">
        <f>IFERROR(P51/M51,"-")</f>
        <v>0.2</v>
      </c>
      <c r="R51" s="79">
        <v>0</v>
      </c>
      <c r="S51" s="79">
        <v>1</v>
      </c>
      <c r="T51" s="80">
        <f>IFERROR(R51/(P51),"-")</f>
        <v>0</v>
      </c>
      <c r="U51" s="336"/>
      <c r="V51" s="82">
        <v>2</v>
      </c>
      <c r="W51" s="80">
        <f>IF(P51=0,"-",V51/P51)</f>
        <v>0.28571428571429</v>
      </c>
      <c r="X51" s="335">
        <v>169000</v>
      </c>
      <c r="Y51" s="336">
        <f>IFERROR(X51/P51,"-")</f>
        <v>24142.857142857</v>
      </c>
      <c r="Z51" s="336">
        <f>IFERROR(X51/V51,"-")</f>
        <v>84500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>
        <v>2</v>
      </c>
      <c r="AW51" s="105">
        <f>IF(P51=0,"",IF(AV51=0,"",(AV51/P51)))</f>
        <v>0.28571428571429</v>
      </c>
      <c r="AX51" s="104">
        <v>1</v>
      </c>
      <c r="AY51" s="106">
        <f>IFERROR(AX51/AV51,"-")</f>
        <v>0.5</v>
      </c>
      <c r="AZ51" s="107">
        <v>3000</v>
      </c>
      <c r="BA51" s="108">
        <f>IFERROR(AZ51/AV51,"-")</f>
        <v>1500</v>
      </c>
      <c r="BB51" s="109">
        <v>1</v>
      </c>
      <c r="BC51" s="109"/>
      <c r="BD51" s="109"/>
      <c r="BE51" s="110">
        <v>1</v>
      </c>
      <c r="BF51" s="111">
        <f>IF(P51=0,"",IF(BE51=0,"",(BE51/P51)))</f>
        <v>0.14285714285714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2</v>
      </c>
      <c r="BO51" s="118">
        <f>IF(P51=0,"",IF(BN51=0,"",(BN51/P51)))</f>
        <v>0.28571428571429</v>
      </c>
      <c r="BP51" s="119">
        <v>1</v>
      </c>
      <c r="BQ51" s="120">
        <f>IFERROR(BP51/BN51,"-")</f>
        <v>0.5</v>
      </c>
      <c r="BR51" s="121">
        <v>166000</v>
      </c>
      <c r="BS51" s="122">
        <f>IFERROR(BR51/BN51,"-")</f>
        <v>83000</v>
      </c>
      <c r="BT51" s="123"/>
      <c r="BU51" s="123"/>
      <c r="BV51" s="123">
        <v>1</v>
      </c>
      <c r="BW51" s="124">
        <v>2</v>
      </c>
      <c r="BX51" s="125">
        <f>IF(P51=0,"",IF(BW51=0,"",(BW51/P51)))</f>
        <v>0.28571428571429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2</v>
      </c>
      <c r="CP51" s="139">
        <v>169000</v>
      </c>
      <c r="CQ51" s="139">
        <v>166000</v>
      </c>
      <c r="CR51" s="139"/>
      <c r="CS51" s="140" t="str">
        <f>IF(AND(CQ51=0,CR51=0),"",IF(AND(CQ51&lt;=100000,CR51&lt;=100000),"",IF(CQ51/CP51&gt;0.7,"男高",IF(CR51/CP51&gt;0.7,"女高",""))))</f>
        <v>男高</v>
      </c>
    </row>
    <row r="52" spans="1:98">
      <c r="A52" s="78">
        <f>AB52</f>
        <v>1.7371794871795</v>
      </c>
      <c r="B52" s="347" t="s">
        <v>161</v>
      </c>
      <c r="C52" s="347"/>
      <c r="D52" s="347" t="s">
        <v>100</v>
      </c>
      <c r="E52" s="347" t="s">
        <v>162</v>
      </c>
      <c r="F52" s="347" t="s">
        <v>68</v>
      </c>
      <c r="G52" s="88" t="s">
        <v>84</v>
      </c>
      <c r="H52" s="88" t="s">
        <v>90</v>
      </c>
      <c r="I52" s="349" t="s">
        <v>163</v>
      </c>
      <c r="J52" s="330">
        <v>156000</v>
      </c>
      <c r="K52" s="79">
        <v>0</v>
      </c>
      <c r="L52" s="79">
        <v>0</v>
      </c>
      <c r="M52" s="79">
        <v>38</v>
      </c>
      <c r="N52" s="89">
        <v>3</v>
      </c>
      <c r="O52" s="90">
        <v>0</v>
      </c>
      <c r="P52" s="91">
        <f>N52+O52</f>
        <v>3</v>
      </c>
      <c r="Q52" s="80">
        <f>IFERROR(P52/M52,"-")</f>
        <v>0.078947368421053</v>
      </c>
      <c r="R52" s="79">
        <v>0</v>
      </c>
      <c r="S52" s="79">
        <v>1</v>
      </c>
      <c r="T52" s="80">
        <f>IFERROR(R52/(P52),"-")</f>
        <v>0</v>
      </c>
      <c r="U52" s="336">
        <f>IFERROR(J52/SUM(N52:O53),"-")</f>
        <v>19500</v>
      </c>
      <c r="V52" s="82">
        <v>1</v>
      </c>
      <c r="W52" s="80">
        <f>IF(P52=0,"-",V52/P52)</f>
        <v>0.33333333333333</v>
      </c>
      <c r="X52" s="335">
        <v>10000</v>
      </c>
      <c r="Y52" s="336">
        <f>IFERROR(X52/P52,"-")</f>
        <v>3333.3333333333</v>
      </c>
      <c r="Z52" s="336">
        <f>IFERROR(X52/V52,"-")</f>
        <v>10000</v>
      </c>
      <c r="AA52" s="330">
        <f>SUM(X52:X53)-SUM(J52:J53)</f>
        <v>115000</v>
      </c>
      <c r="AB52" s="83">
        <f>SUM(X52:X53)/SUM(J52:J53)</f>
        <v>1.7371794871795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2</v>
      </c>
      <c r="BO52" s="118">
        <f>IF(P52=0,"",IF(BN52=0,"",(BN52/P52)))</f>
        <v>0.66666666666667</v>
      </c>
      <c r="BP52" s="119">
        <v>1</v>
      </c>
      <c r="BQ52" s="120">
        <f>IFERROR(BP52/BN52,"-")</f>
        <v>0.5</v>
      </c>
      <c r="BR52" s="121">
        <v>10000</v>
      </c>
      <c r="BS52" s="122">
        <f>IFERROR(BR52/BN52,"-")</f>
        <v>5000</v>
      </c>
      <c r="BT52" s="123">
        <v>1</v>
      </c>
      <c r="BU52" s="123"/>
      <c r="BV52" s="123"/>
      <c r="BW52" s="124">
        <v>1</v>
      </c>
      <c r="BX52" s="125">
        <f>IF(P52=0,"",IF(BW52=0,"",(BW52/P52)))</f>
        <v>0.33333333333333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1</v>
      </c>
      <c r="CP52" s="139">
        <v>10000</v>
      </c>
      <c r="CQ52" s="139">
        <v>10000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164</v>
      </c>
      <c r="C53" s="347"/>
      <c r="D53" s="347" t="s">
        <v>100</v>
      </c>
      <c r="E53" s="347" t="s">
        <v>162</v>
      </c>
      <c r="F53" s="347" t="s">
        <v>80</v>
      </c>
      <c r="G53" s="88"/>
      <c r="H53" s="88"/>
      <c r="I53" s="88"/>
      <c r="J53" s="330"/>
      <c r="K53" s="79">
        <v>0</v>
      </c>
      <c r="L53" s="79">
        <v>0</v>
      </c>
      <c r="M53" s="79">
        <v>9</v>
      </c>
      <c r="N53" s="89">
        <v>5</v>
      </c>
      <c r="O53" s="90">
        <v>0</v>
      </c>
      <c r="P53" s="91">
        <f>N53+O53</f>
        <v>5</v>
      </c>
      <c r="Q53" s="80">
        <f>IFERROR(P53/M53,"-")</f>
        <v>0.55555555555556</v>
      </c>
      <c r="R53" s="79">
        <v>0</v>
      </c>
      <c r="S53" s="79">
        <v>1</v>
      </c>
      <c r="T53" s="80">
        <f>IFERROR(R53/(P53),"-")</f>
        <v>0</v>
      </c>
      <c r="U53" s="336"/>
      <c r="V53" s="82">
        <v>3</v>
      </c>
      <c r="W53" s="80">
        <f>IF(P53=0,"-",V53/P53)</f>
        <v>0.6</v>
      </c>
      <c r="X53" s="335">
        <v>261000</v>
      </c>
      <c r="Y53" s="336">
        <f>IFERROR(X53/P53,"-")</f>
        <v>52200</v>
      </c>
      <c r="Z53" s="336">
        <f>IFERROR(X53/V53,"-")</f>
        <v>87000</v>
      </c>
      <c r="AA53" s="33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4</v>
      </c>
      <c r="BF53" s="111">
        <f>IF(P53=0,"",IF(BE53=0,"",(BE53/P53)))</f>
        <v>0.8</v>
      </c>
      <c r="BG53" s="110">
        <v>3</v>
      </c>
      <c r="BH53" s="112">
        <f>IFERROR(BG53/BE53,"-")</f>
        <v>0.75</v>
      </c>
      <c r="BI53" s="113">
        <v>261000</v>
      </c>
      <c r="BJ53" s="114">
        <f>IFERROR(BI53/BE53,"-")</f>
        <v>65250</v>
      </c>
      <c r="BK53" s="115"/>
      <c r="BL53" s="115">
        <v>1</v>
      </c>
      <c r="BM53" s="115">
        <v>2</v>
      </c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>
        <v>1</v>
      </c>
      <c r="BX53" s="125">
        <f>IF(P53=0,"",IF(BW53=0,"",(BW53/P53)))</f>
        <v>0.2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3</v>
      </c>
      <c r="CP53" s="139">
        <v>261000</v>
      </c>
      <c r="CQ53" s="139">
        <v>241000</v>
      </c>
      <c r="CR53" s="139"/>
      <c r="CS53" s="140" t="str">
        <f>IF(AND(CQ53=0,CR53=0),"",IF(AND(CQ53&lt;=100000,CR53&lt;=100000),"",IF(CQ53/CP53&gt;0.7,"男高",IF(CR53/CP53&gt;0.7,"女高",""))))</f>
        <v>男高</v>
      </c>
    </row>
    <row r="54" spans="1:98">
      <c r="A54" s="78">
        <f>AB54</f>
        <v>0.19230769230769</v>
      </c>
      <c r="B54" s="347" t="s">
        <v>165</v>
      </c>
      <c r="C54" s="347"/>
      <c r="D54" s="347" t="s">
        <v>100</v>
      </c>
      <c r="E54" s="347" t="s">
        <v>166</v>
      </c>
      <c r="F54" s="347" t="s">
        <v>88</v>
      </c>
      <c r="G54" s="88" t="s">
        <v>89</v>
      </c>
      <c r="H54" s="88" t="s">
        <v>90</v>
      </c>
      <c r="I54" s="349" t="s">
        <v>163</v>
      </c>
      <c r="J54" s="330">
        <v>156000</v>
      </c>
      <c r="K54" s="79">
        <v>0</v>
      </c>
      <c r="L54" s="79">
        <v>0</v>
      </c>
      <c r="M54" s="79">
        <v>82</v>
      </c>
      <c r="N54" s="89">
        <v>6</v>
      </c>
      <c r="O54" s="90">
        <v>0</v>
      </c>
      <c r="P54" s="91">
        <f>N54+O54</f>
        <v>6</v>
      </c>
      <c r="Q54" s="80">
        <f>IFERROR(P54/M54,"-")</f>
        <v>0.073170731707317</v>
      </c>
      <c r="R54" s="79">
        <v>0</v>
      </c>
      <c r="S54" s="79">
        <v>2</v>
      </c>
      <c r="T54" s="80">
        <f>IFERROR(R54/(P54),"-")</f>
        <v>0</v>
      </c>
      <c r="U54" s="336">
        <f>IFERROR(J54/SUM(N54:O55),"-")</f>
        <v>19500</v>
      </c>
      <c r="V54" s="82">
        <v>1</v>
      </c>
      <c r="W54" s="80">
        <f>IF(P54=0,"-",V54/P54)</f>
        <v>0.16666666666667</v>
      </c>
      <c r="X54" s="335">
        <v>3000</v>
      </c>
      <c r="Y54" s="336">
        <f>IFERROR(X54/P54,"-")</f>
        <v>500</v>
      </c>
      <c r="Z54" s="336">
        <f>IFERROR(X54/V54,"-")</f>
        <v>3000</v>
      </c>
      <c r="AA54" s="330">
        <f>SUM(X54:X55)-SUM(J54:J55)</f>
        <v>-126000</v>
      </c>
      <c r="AB54" s="83">
        <f>SUM(X54:X55)/SUM(J54:J55)</f>
        <v>0.19230769230769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3</v>
      </c>
      <c r="BF54" s="111">
        <f>IF(P54=0,"",IF(BE54=0,"",(BE54/P54)))</f>
        <v>0.5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>
        <v>3</v>
      </c>
      <c r="BO54" s="118">
        <f>IF(P54=0,"",IF(BN54=0,"",(BN54/P54)))</f>
        <v>0.5</v>
      </c>
      <c r="BP54" s="119">
        <v>1</v>
      </c>
      <c r="BQ54" s="120">
        <f>IFERROR(BP54/BN54,"-")</f>
        <v>0.33333333333333</v>
      </c>
      <c r="BR54" s="121">
        <v>3000</v>
      </c>
      <c r="BS54" s="122">
        <f>IFERROR(BR54/BN54,"-")</f>
        <v>1000</v>
      </c>
      <c r="BT54" s="123">
        <v>1</v>
      </c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1</v>
      </c>
      <c r="CP54" s="139">
        <v>3000</v>
      </c>
      <c r="CQ54" s="139">
        <v>3000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167</v>
      </c>
      <c r="C55" s="347"/>
      <c r="D55" s="347" t="s">
        <v>100</v>
      </c>
      <c r="E55" s="347" t="s">
        <v>166</v>
      </c>
      <c r="F55" s="347" t="s">
        <v>80</v>
      </c>
      <c r="G55" s="88"/>
      <c r="H55" s="88"/>
      <c r="I55" s="88"/>
      <c r="J55" s="330"/>
      <c r="K55" s="79">
        <v>0</v>
      </c>
      <c r="L55" s="79">
        <v>0</v>
      </c>
      <c r="M55" s="79">
        <v>7</v>
      </c>
      <c r="N55" s="89">
        <v>2</v>
      </c>
      <c r="O55" s="90">
        <v>0</v>
      </c>
      <c r="P55" s="91">
        <f>N55+O55</f>
        <v>2</v>
      </c>
      <c r="Q55" s="80">
        <f>IFERROR(P55/M55,"-")</f>
        <v>0.28571428571429</v>
      </c>
      <c r="R55" s="79">
        <v>0</v>
      </c>
      <c r="S55" s="79">
        <v>2</v>
      </c>
      <c r="T55" s="80">
        <f>IFERROR(R55/(P55),"-")</f>
        <v>0</v>
      </c>
      <c r="U55" s="336"/>
      <c r="V55" s="82">
        <v>2</v>
      </c>
      <c r="W55" s="80">
        <f>IF(P55=0,"-",V55/P55)</f>
        <v>1</v>
      </c>
      <c r="X55" s="335">
        <v>27000</v>
      </c>
      <c r="Y55" s="336">
        <f>IFERROR(X55/P55,"-")</f>
        <v>13500</v>
      </c>
      <c r="Z55" s="336">
        <f>IFERROR(X55/V55,"-")</f>
        <v>13500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0.5</v>
      </c>
      <c r="BP55" s="119">
        <v>1</v>
      </c>
      <c r="BQ55" s="120">
        <f>IFERROR(BP55/BN55,"-")</f>
        <v>1</v>
      </c>
      <c r="BR55" s="121">
        <v>22000</v>
      </c>
      <c r="BS55" s="122">
        <f>IFERROR(BR55/BN55,"-")</f>
        <v>22000</v>
      </c>
      <c r="BT55" s="123"/>
      <c r="BU55" s="123"/>
      <c r="BV55" s="123">
        <v>1</v>
      </c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>
        <v>1</v>
      </c>
      <c r="CG55" s="132">
        <f>IF(P55=0,"",IF(CF55=0,"",(CF55/P55)))</f>
        <v>0.5</v>
      </c>
      <c r="CH55" s="133">
        <v>1</v>
      </c>
      <c r="CI55" s="134">
        <f>IFERROR(CH55/CF55,"-")</f>
        <v>1</v>
      </c>
      <c r="CJ55" s="135">
        <v>5000</v>
      </c>
      <c r="CK55" s="136">
        <f>IFERROR(CJ55/CF55,"-")</f>
        <v>5000</v>
      </c>
      <c r="CL55" s="137">
        <v>1</v>
      </c>
      <c r="CM55" s="137"/>
      <c r="CN55" s="137"/>
      <c r="CO55" s="138">
        <v>2</v>
      </c>
      <c r="CP55" s="139">
        <v>27000</v>
      </c>
      <c r="CQ55" s="139">
        <v>22000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3.8125</v>
      </c>
      <c r="B56" s="347" t="s">
        <v>168</v>
      </c>
      <c r="C56" s="347"/>
      <c r="D56" s="347" t="s">
        <v>66</v>
      </c>
      <c r="E56" s="347" t="s">
        <v>67</v>
      </c>
      <c r="F56" s="347" t="s">
        <v>68</v>
      </c>
      <c r="G56" s="88" t="s">
        <v>169</v>
      </c>
      <c r="H56" s="88" t="s">
        <v>170</v>
      </c>
      <c r="I56" s="348" t="s">
        <v>85</v>
      </c>
      <c r="J56" s="330">
        <v>144000</v>
      </c>
      <c r="K56" s="79">
        <v>0</v>
      </c>
      <c r="L56" s="79">
        <v>0</v>
      </c>
      <c r="M56" s="79">
        <v>93</v>
      </c>
      <c r="N56" s="89">
        <v>5</v>
      </c>
      <c r="O56" s="90">
        <v>0</v>
      </c>
      <c r="P56" s="91">
        <f>N56+O56</f>
        <v>5</v>
      </c>
      <c r="Q56" s="80">
        <f>IFERROR(P56/M56,"-")</f>
        <v>0.053763440860215</v>
      </c>
      <c r="R56" s="79">
        <v>0</v>
      </c>
      <c r="S56" s="79">
        <v>1</v>
      </c>
      <c r="T56" s="80">
        <f>IFERROR(R56/(P56),"-")</f>
        <v>0</v>
      </c>
      <c r="U56" s="336">
        <f>IFERROR(J56/SUM(N56:O57),"-")</f>
        <v>12000</v>
      </c>
      <c r="V56" s="82">
        <v>3</v>
      </c>
      <c r="W56" s="80">
        <f>IF(P56=0,"-",V56/P56)</f>
        <v>0.6</v>
      </c>
      <c r="X56" s="335">
        <v>26000</v>
      </c>
      <c r="Y56" s="336">
        <f>IFERROR(X56/P56,"-")</f>
        <v>5200</v>
      </c>
      <c r="Z56" s="336">
        <f>IFERROR(X56/V56,"-")</f>
        <v>8666.6666666667</v>
      </c>
      <c r="AA56" s="330">
        <f>SUM(X56:X57)-SUM(J56:J57)</f>
        <v>405000</v>
      </c>
      <c r="AB56" s="83">
        <f>SUM(X56:X57)/SUM(J56:J57)</f>
        <v>3.8125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2</v>
      </c>
      <c r="BF56" s="111">
        <f>IF(P56=0,"",IF(BE56=0,"",(BE56/P56)))</f>
        <v>0.4</v>
      </c>
      <c r="BG56" s="110">
        <v>2</v>
      </c>
      <c r="BH56" s="112">
        <f>IFERROR(BG56/BE56,"-")</f>
        <v>1</v>
      </c>
      <c r="BI56" s="113">
        <v>23000</v>
      </c>
      <c r="BJ56" s="114">
        <f>IFERROR(BI56/BE56,"-")</f>
        <v>11500</v>
      </c>
      <c r="BK56" s="115">
        <v>1</v>
      </c>
      <c r="BL56" s="115"/>
      <c r="BM56" s="115">
        <v>1</v>
      </c>
      <c r="BN56" s="117">
        <v>3</v>
      </c>
      <c r="BO56" s="118">
        <f>IF(P56=0,"",IF(BN56=0,"",(BN56/P56)))</f>
        <v>0.6</v>
      </c>
      <c r="BP56" s="119">
        <v>1</v>
      </c>
      <c r="BQ56" s="120">
        <f>IFERROR(BP56/BN56,"-")</f>
        <v>0.33333333333333</v>
      </c>
      <c r="BR56" s="121">
        <v>3000</v>
      </c>
      <c r="BS56" s="122">
        <f>IFERROR(BR56/BN56,"-")</f>
        <v>1000</v>
      </c>
      <c r="BT56" s="123">
        <v>1</v>
      </c>
      <c r="BU56" s="123"/>
      <c r="BV56" s="123"/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3</v>
      </c>
      <c r="CP56" s="139">
        <v>26000</v>
      </c>
      <c r="CQ56" s="139">
        <v>20000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171</v>
      </c>
      <c r="C57" s="347"/>
      <c r="D57" s="347" t="s">
        <v>66</v>
      </c>
      <c r="E57" s="347" t="s">
        <v>67</v>
      </c>
      <c r="F57" s="347" t="s">
        <v>80</v>
      </c>
      <c r="G57" s="88"/>
      <c r="H57" s="88"/>
      <c r="I57" s="88"/>
      <c r="J57" s="330"/>
      <c r="K57" s="79">
        <v>0</v>
      </c>
      <c r="L57" s="79">
        <v>0</v>
      </c>
      <c r="M57" s="79">
        <v>13</v>
      </c>
      <c r="N57" s="89">
        <v>7</v>
      </c>
      <c r="O57" s="90">
        <v>0</v>
      </c>
      <c r="P57" s="91">
        <f>N57+O57</f>
        <v>7</v>
      </c>
      <c r="Q57" s="80">
        <f>IFERROR(P57/M57,"-")</f>
        <v>0.53846153846154</v>
      </c>
      <c r="R57" s="79">
        <v>1</v>
      </c>
      <c r="S57" s="79">
        <v>1</v>
      </c>
      <c r="T57" s="80">
        <f>IFERROR(R57/(P57),"-")</f>
        <v>0.14285714285714</v>
      </c>
      <c r="U57" s="336"/>
      <c r="V57" s="82">
        <v>3</v>
      </c>
      <c r="W57" s="80">
        <f>IF(P57=0,"-",V57/P57)</f>
        <v>0.42857142857143</v>
      </c>
      <c r="X57" s="335">
        <v>523000</v>
      </c>
      <c r="Y57" s="336">
        <f>IFERROR(X57/P57,"-")</f>
        <v>74714.285714286</v>
      </c>
      <c r="Z57" s="336">
        <f>IFERROR(X57/V57,"-")</f>
        <v>174333.33333333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2</v>
      </c>
      <c r="BF57" s="111">
        <f>IF(P57=0,"",IF(BE57=0,"",(BE57/P57)))</f>
        <v>0.28571428571429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>
        <v>3</v>
      </c>
      <c r="BO57" s="118">
        <f>IF(P57=0,"",IF(BN57=0,"",(BN57/P57)))</f>
        <v>0.42857142857143</v>
      </c>
      <c r="BP57" s="119">
        <v>2</v>
      </c>
      <c r="BQ57" s="120">
        <f>IFERROR(BP57/BN57,"-")</f>
        <v>0.66666666666667</v>
      </c>
      <c r="BR57" s="121">
        <v>18000</v>
      </c>
      <c r="BS57" s="122">
        <f>IFERROR(BR57/BN57,"-")</f>
        <v>6000</v>
      </c>
      <c r="BT57" s="123">
        <v>1</v>
      </c>
      <c r="BU57" s="123">
        <v>1</v>
      </c>
      <c r="BV57" s="123"/>
      <c r="BW57" s="124">
        <v>1</v>
      </c>
      <c r="BX57" s="125">
        <f>IF(P57=0,"",IF(BW57=0,"",(BW57/P57)))</f>
        <v>0.14285714285714</v>
      </c>
      <c r="BY57" s="126">
        <v>1</v>
      </c>
      <c r="BZ57" s="127">
        <f>IFERROR(BY57/BW57,"-")</f>
        <v>1</v>
      </c>
      <c r="CA57" s="128">
        <v>505000</v>
      </c>
      <c r="CB57" s="129">
        <f>IFERROR(CA57/BW57,"-")</f>
        <v>505000</v>
      </c>
      <c r="CC57" s="130"/>
      <c r="CD57" s="130"/>
      <c r="CE57" s="130">
        <v>1</v>
      </c>
      <c r="CF57" s="131">
        <v>1</v>
      </c>
      <c r="CG57" s="132">
        <f>IF(P57=0,"",IF(CF57=0,"",(CF57/P57)))</f>
        <v>0.14285714285714</v>
      </c>
      <c r="CH57" s="133"/>
      <c r="CI57" s="134">
        <f>IFERROR(CH57/CF57,"-")</f>
        <v>0</v>
      </c>
      <c r="CJ57" s="135"/>
      <c r="CK57" s="136">
        <f>IFERROR(CJ57/CF57,"-")</f>
        <v>0</v>
      </c>
      <c r="CL57" s="137"/>
      <c r="CM57" s="137"/>
      <c r="CN57" s="137"/>
      <c r="CO57" s="138">
        <v>3</v>
      </c>
      <c r="CP57" s="139">
        <v>523000</v>
      </c>
      <c r="CQ57" s="139">
        <v>505000</v>
      </c>
      <c r="CR57" s="139"/>
      <c r="CS57" s="140" t="str">
        <f>IF(AND(CQ57=0,CR57=0),"",IF(AND(CQ57&lt;=100000,CR57&lt;=100000),"",IF(CQ57/CP57&gt;0.7,"男高",IF(CR57/CP57&gt;0.7,"女高",""))))</f>
        <v>男高</v>
      </c>
    </row>
    <row r="58" spans="1:98">
      <c r="A58" s="78">
        <f>AB58</f>
        <v>0.3125</v>
      </c>
      <c r="B58" s="347" t="s">
        <v>172</v>
      </c>
      <c r="C58" s="347"/>
      <c r="D58" s="347" t="s">
        <v>94</v>
      </c>
      <c r="E58" s="347" t="s">
        <v>162</v>
      </c>
      <c r="F58" s="347" t="s">
        <v>88</v>
      </c>
      <c r="G58" s="88" t="s">
        <v>169</v>
      </c>
      <c r="H58" s="88" t="s">
        <v>70</v>
      </c>
      <c r="I58" s="88" t="s">
        <v>173</v>
      </c>
      <c r="J58" s="330">
        <v>144000</v>
      </c>
      <c r="K58" s="79">
        <v>0</v>
      </c>
      <c r="L58" s="79">
        <v>0</v>
      </c>
      <c r="M58" s="79">
        <v>85</v>
      </c>
      <c r="N58" s="89">
        <v>9</v>
      </c>
      <c r="O58" s="90">
        <v>0</v>
      </c>
      <c r="P58" s="91">
        <f>N58+O58</f>
        <v>9</v>
      </c>
      <c r="Q58" s="80">
        <f>IFERROR(P58/M58,"-")</f>
        <v>0.10588235294118</v>
      </c>
      <c r="R58" s="79">
        <v>0</v>
      </c>
      <c r="S58" s="79">
        <v>2</v>
      </c>
      <c r="T58" s="80">
        <f>IFERROR(R58/(P58),"-")</f>
        <v>0</v>
      </c>
      <c r="U58" s="336">
        <f>IFERROR(J58/SUM(N58:O59),"-")</f>
        <v>10285.714285714</v>
      </c>
      <c r="V58" s="82">
        <v>2</v>
      </c>
      <c r="W58" s="80">
        <f>IF(P58=0,"-",V58/P58)</f>
        <v>0.22222222222222</v>
      </c>
      <c r="X58" s="335">
        <v>45000</v>
      </c>
      <c r="Y58" s="336">
        <f>IFERROR(X58/P58,"-")</f>
        <v>5000</v>
      </c>
      <c r="Z58" s="336">
        <f>IFERROR(X58/V58,"-")</f>
        <v>22500</v>
      </c>
      <c r="AA58" s="330">
        <f>SUM(X58:X59)-SUM(J58:J59)</f>
        <v>-99000</v>
      </c>
      <c r="AB58" s="83">
        <f>SUM(X58:X59)/SUM(J58:J59)</f>
        <v>0.3125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>
        <v>1</v>
      </c>
      <c r="AW58" s="105">
        <f>IF(P58=0,"",IF(AV58=0,"",(AV58/P58)))</f>
        <v>0.11111111111111</v>
      </c>
      <c r="AX58" s="104"/>
      <c r="AY58" s="106">
        <f>IFERROR(AX58/AV58,"-")</f>
        <v>0</v>
      </c>
      <c r="AZ58" s="107"/>
      <c r="BA58" s="108">
        <f>IFERROR(AZ58/AV58,"-")</f>
        <v>0</v>
      </c>
      <c r="BB58" s="109"/>
      <c r="BC58" s="109"/>
      <c r="BD58" s="109"/>
      <c r="BE58" s="110">
        <v>3</v>
      </c>
      <c r="BF58" s="111">
        <f>IF(P58=0,"",IF(BE58=0,"",(BE58/P58)))</f>
        <v>0.33333333333333</v>
      </c>
      <c r="BG58" s="110">
        <v>1</v>
      </c>
      <c r="BH58" s="112">
        <f>IFERROR(BG58/BE58,"-")</f>
        <v>0.33333333333333</v>
      </c>
      <c r="BI58" s="113">
        <v>42000</v>
      </c>
      <c r="BJ58" s="114">
        <f>IFERROR(BI58/BE58,"-")</f>
        <v>14000</v>
      </c>
      <c r="BK58" s="115"/>
      <c r="BL58" s="115"/>
      <c r="BM58" s="115">
        <v>1</v>
      </c>
      <c r="BN58" s="117">
        <v>3</v>
      </c>
      <c r="BO58" s="118">
        <f>IF(P58=0,"",IF(BN58=0,"",(BN58/P58)))</f>
        <v>0.33333333333333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>
        <v>2</v>
      </c>
      <c r="BX58" s="125">
        <f>IF(P58=0,"",IF(BW58=0,"",(BW58/P58)))</f>
        <v>0.22222222222222</v>
      </c>
      <c r="BY58" s="126">
        <v>1</v>
      </c>
      <c r="BZ58" s="127">
        <f>IFERROR(BY58/BW58,"-")</f>
        <v>0.5</v>
      </c>
      <c r="CA58" s="128">
        <v>3000</v>
      </c>
      <c r="CB58" s="129">
        <f>IFERROR(CA58/BW58,"-")</f>
        <v>1500</v>
      </c>
      <c r="CC58" s="130">
        <v>1</v>
      </c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2</v>
      </c>
      <c r="CP58" s="139">
        <v>45000</v>
      </c>
      <c r="CQ58" s="139">
        <v>42000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174</v>
      </c>
      <c r="C59" s="347"/>
      <c r="D59" s="347" t="s">
        <v>94</v>
      </c>
      <c r="E59" s="347" t="s">
        <v>162</v>
      </c>
      <c r="F59" s="347" t="s">
        <v>80</v>
      </c>
      <c r="G59" s="88"/>
      <c r="H59" s="88"/>
      <c r="I59" s="88"/>
      <c r="J59" s="330"/>
      <c r="K59" s="79">
        <v>0</v>
      </c>
      <c r="L59" s="79">
        <v>0</v>
      </c>
      <c r="M59" s="79">
        <v>6</v>
      </c>
      <c r="N59" s="89">
        <v>5</v>
      </c>
      <c r="O59" s="90">
        <v>0</v>
      </c>
      <c r="P59" s="91">
        <f>N59+O59</f>
        <v>5</v>
      </c>
      <c r="Q59" s="80">
        <f>IFERROR(P59/M59,"-")</f>
        <v>0.83333333333333</v>
      </c>
      <c r="R59" s="79">
        <v>0</v>
      </c>
      <c r="S59" s="79">
        <v>0</v>
      </c>
      <c r="T59" s="80">
        <f>IFERROR(R59/(P59),"-")</f>
        <v>0</v>
      </c>
      <c r="U59" s="336"/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2</v>
      </c>
      <c r="BF59" s="111">
        <f>IF(P59=0,"",IF(BE59=0,"",(BE59/P59)))</f>
        <v>0.4</v>
      </c>
      <c r="BG59" s="110"/>
      <c r="BH59" s="112">
        <f>IFERROR(BG59/BE59,"-")</f>
        <v>0</v>
      </c>
      <c r="BI59" s="113"/>
      <c r="BJ59" s="114">
        <f>IFERROR(BI59/BE59,"-")</f>
        <v>0</v>
      </c>
      <c r="BK59" s="115"/>
      <c r="BL59" s="115"/>
      <c r="BM59" s="115"/>
      <c r="BN59" s="117">
        <v>1</v>
      </c>
      <c r="BO59" s="118">
        <f>IF(P59=0,"",IF(BN59=0,"",(BN59/P59)))</f>
        <v>0.2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2</v>
      </c>
      <c r="BX59" s="125">
        <f>IF(P59=0,"",IF(BW59=0,"",(BW59/P59)))</f>
        <v>0.4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2.1666666666667</v>
      </c>
      <c r="B60" s="347" t="s">
        <v>175</v>
      </c>
      <c r="C60" s="347"/>
      <c r="D60" s="347" t="s">
        <v>66</v>
      </c>
      <c r="E60" s="347" t="s">
        <v>67</v>
      </c>
      <c r="F60" s="347" t="s">
        <v>68</v>
      </c>
      <c r="G60" s="88" t="s">
        <v>176</v>
      </c>
      <c r="H60" s="88" t="s">
        <v>90</v>
      </c>
      <c r="I60" s="348" t="s">
        <v>71</v>
      </c>
      <c r="J60" s="330">
        <v>360000</v>
      </c>
      <c r="K60" s="79">
        <v>0</v>
      </c>
      <c r="L60" s="79">
        <v>0</v>
      </c>
      <c r="M60" s="79">
        <v>83</v>
      </c>
      <c r="N60" s="89">
        <v>13</v>
      </c>
      <c r="O60" s="90">
        <v>0</v>
      </c>
      <c r="P60" s="91">
        <f>N60+O60</f>
        <v>13</v>
      </c>
      <c r="Q60" s="80">
        <f>IFERROR(P60/M60,"-")</f>
        <v>0.1566265060241</v>
      </c>
      <c r="R60" s="79">
        <v>1</v>
      </c>
      <c r="S60" s="79">
        <v>3</v>
      </c>
      <c r="T60" s="80">
        <f>IFERROR(R60/(P60),"-")</f>
        <v>0.076923076923077</v>
      </c>
      <c r="U60" s="336">
        <f>IFERROR(J60/SUM(N60:O61),"-")</f>
        <v>16363.636363636</v>
      </c>
      <c r="V60" s="82">
        <v>3</v>
      </c>
      <c r="W60" s="80">
        <f>IF(P60=0,"-",V60/P60)</f>
        <v>0.23076923076923</v>
      </c>
      <c r="X60" s="335">
        <v>132000</v>
      </c>
      <c r="Y60" s="336">
        <f>IFERROR(X60/P60,"-")</f>
        <v>10153.846153846</v>
      </c>
      <c r="Z60" s="336">
        <f>IFERROR(X60/V60,"-")</f>
        <v>44000</v>
      </c>
      <c r="AA60" s="330">
        <f>SUM(X60:X61)-SUM(J60:J61)</f>
        <v>420000</v>
      </c>
      <c r="AB60" s="83">
        <f>SUM(X60:X61)/SUM(J60:J61)</f>
        <v>2.1666666666667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4</v>
      </c>
      <c r="BF60" s="111">
        <f>IF(P60=0,"",IF(BE60=0,"",(BE60/P60)))</f>
        <v>0.30769230769231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>
        <v>5</v>
      </c>
      <c r="BO60" s="118">
        <f>IF(P60=0,"",IF(BN60=0,"",(BN60/P60)))</f>
        <v>0.38461538461538</v>
      </c>
      <c r="BP60" s="119">
        <v>1</v>
      </c>
      <c r="BQ60" s="120">
        <f>IFERROR(BP60/BN60,"-")</f>
        <v>0.2</v>
      </c>
      <c r="BR60" s="121">
        <v>92000</v>
      </c>
      <c r="BS60" s="122">
        <f>IFERROR(BR60/BN60,"-")</f>
        <v>18400</v>
      </c>
      <c r="BT60" s="123"/>
      <c r="BU60" s="123"/>
      <c r="BV60" s="123">
        <v>1</v>
      </c>
      <c r="BW60" s="124">
        <v>4</v>
      </c>
      <c r="BX60" s="125">
        <f>IF(P60=0,"",IF(BW60=0,"",(BW60/P60)))</f>
        <v>0.30769230769231</v>
      </c>
      <c r="BY60" s="126">
        <v>2</v>
      </c>
      <c r="BZ60" s="127">
        <f>IFERROR(BY60/BW60,"-")</f>
        <v>0.5</v>
      </c>
      <c r="CA60" s="128">
        <v>40000</v>
      </c>
      <c r="CB60" s="129">
        <f>IFERROR(CA60/BW60,"-")</f>
        <v>10000</v>
      </c>
      <c r="CC60" s="130"/>
      <c r="CD60" s="130"/>
      <c r="CE60" s="130">
        <v>2</v>
      </c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3</v>
      </c>
      <c r="CP60" s="139">
        <v>132000</v>
      </c>
      <c r="CQ60" s="139">
        <v>92000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177</v>
      </c>
      <c r="C61" s="347"/>
      <c r="D61" s="347" t="s">
        <v>66</v>
      </c>
      <c r="E61" s="347" t="s">
        <v>67</v>
      </c>
      <c r="F61" s="347" t="s">
        <v>80</v>
      </c>
      <c r="G61" s="88"/>
      <c r="H61" s="88"/>
      <c r="I61" s="88"/>
      <c r="J61" s="330"/>
      <c r="K61" s="79">
        <v>0</v>
      </c>
      <c r="L61" s="79">
        <v>0</v>
      </c>
      <c r="M61" s="79">
        <v>30</v>
      </c>
      <c r="N61" s="89">
        <v>9</v>
      </c>
      <c r="O61" s="90">
        <v>0</v>
      </c>
      <c r="P61" s="91">
        <f>N61+O61</f>
        <v>9</v>
      </c>
      <c r="Q61" s="80">
        <f>IFERROR(P61/M61,"-")</f>
        <v>0.3</v>
      </c>
      <c r="R61" s="79">
        <v>1</v>
      </c>
      <c r="S61" s="79">
        <v>4</v>
      </c>
      <c r="T61" s="80">
        <f>IFERROR(R61/(P61),"-")</f>
        <v>0.11111111111111</v>
      </c>
      <c r="U61" s="336"/>
      <c r="V61" s="82">
        <v>3</v>
      </c>
      <c r="W61" s="80">
        <f>IF(P61=0,"-",V61/P61)</f>
        <v>0.33333333333333</v>
      </c>
      <c r="X61" s="335">
        <v>648000</v>
      </c>
      <c r="Y61" s="336">
        <f>IFERROR(X61/P61,"-")</f>
        <v>72000</v>
      </c>
      <c r="Z61" s="336">
        <f>IFERROR(X61/V61,"-")</f>
        <v>216000</v>
      </c>
      <c r="AA61" s="33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>
        <v>1</v>
      </c>
      <c r="BF61" s="111">
        <f>IF(P61=0,"",IF(BE61=0,"",(BE61/P61)))</f>
        <v>0.11111111111111</v>
      </c>
      <c r="BG61" s="110"/>
      <c r="BH61" s="112">
        <f>IFERROR(BG61/BE61,"-")</f>
        <v>0</v>
      </c>
      <c r="BI61" s="113"/>
      <c r="BJ61" s="114">
        <f>IFERROR(BI61/BE61,"-")</f>
        <v>0</v>
      </c>
      <c r="BK61" s="115"/>
      <c r="BL61" s="115"/>
      <c r="BM61" s="115"/>
      <c r="BN61" s="117">
        <v>6</v>
      </c>
      <c r="BO61" s="118">
        <f>IF(P61=0,"",IF(BN61=0,"",(BN61/P61)))</f>
        <v>0.66666666666667</v>
      </c>
      <c r="BP61" s="119">
        <v>2</v>
      </c>
      <c r="BQ61" s="120">
        <f>IFERROR(BP61/BN61,"-")</f>
        <v>0.33333333333333</v>
      </c>
      <c r="BR61" s="121">
        <v>630000</v>
      </c>
      <c r="BS61" s="122">
        <f>IFERROR(BR61/BN61,"-")</f>
        <v>105000</v>
      </c>
      <c r="BT61" s="123"/>
      <c r="BU61" s="123"/>
      <c r="BV61" s="123">
        <v>2</v>
      </c>
      <c r="BW61" s="124">
        <v>2</v>
      </c>
      <c r="BX61" s="125">
        <f>IF(P61=0,"",IF(BW61=0,"",(BW61/P61)))</f>
        <v>0.22222222222222</v>
      </c>
      <c r="BY61" s="126">
        <v>1</v>
      </c>
      <c r="BZ61" s="127">
        <f>IFERROR(BY61/BW61,"-")</f>
        <v>0.5</v>
      </c>
      <c r="CA61" s="128">
        <v>18000</v>
      </c>
      <c r="CB61" s="129">
        <f>IFERROR(CA61/BW61,"-")</f>
        <v>9000</v>
      </c>
      <c r="CC61" s="130"/>
      <c r="CD61" s="130"/>
      <c r="CE61" s="130">
        <v>1</v>
      </c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3</v>
      </c>
      <c r="CP61" s="139">
        <v>648000</v>
      </c>
      <c r="CQ61" s="139">
        <v>340000</v>
      </c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1.7296296296296</v>
      </c>
      <c r="B62" s="347" t="s">
        <v>178</v>
      </c>
      <c r="C62" s="347"/>
      <c r="D62" s="347" t="s">
        <v>94</v>
      </c>
      <c r="E62" s="347" t="s">
        <v>150</v>
      </c>
      <c r="F62" s="347" t="s">
        <v>68</v>
      </c>
      <c r="G62" s="88" t="s">
        <v>179</v>
      </c>
      <c r="H62" s="88" t="s">
        <v>90</v>
      </c>
      <c r="I62" s="88" t="s">
        <v>180</v>
      </c>
      <c r="J62" s="330">
        <v>270000</v>
      </c>
      <c r="K62" s="79">
        <v>0</v>
      </c>
      <c r="L62" s="79">
        <v>0</v>
      </c>
      <c r="M62" s="79">
        <v>79</v>
      </c>
      <c r="N62" s="89">
        <v>6</v>
      </c>
      <c r="O62" s="90">
        <v>0</v>
      </c>
      <c r="P62" s="91">
        <f>N62+O62</f>
        <v>6</v>
      </c>
      <c r="Q62" s="80">
        <f>IFERROR(P62/M62,"-")</f>
        <v>0.075949367088608</v>
      </c>
      <c r="R62" s="79">
        <v>1</v>
      </c>
      <c r="S62" s="79">
        <v>1</v>
      </c>
      <c r="T62" s="80">
        <f>IFERROR(R62/(P62),"-")</f>
        <v>0.16666666666667</v>
      </c>
      <c r="U62" s="336">
        <f>IFERROR(J62/SUM(N62:O63),"-")</f>
        <v>20769.230769231</v>
      </c>
      <c r="V62" s="82">
        <v>3</v>
      </c>
      <c r="W62" s="80">
        <f>IF(P62=0,"-",V62/P62)</f>
        <v>0.5</v>
      </c>
      <c r="X62" s="335">
        <v>467000</v>
      </c>
      <c r="Y62" s="336">
        <f>IFERROR(X62/P62,"-")</f>
        <v>77833.333333333</v>
      </c>
      <c r="Z62" s="336">
        <f>IFERROR(X62/V62,"-")</f>
        <v>155666.66666667</v>
      </c>
      <c r="AA62" s="330">
        <f>SUM(X62:X63)-SUM(J62:J63)</f>
        <v>197000</v>
      </c>
      <c r="AB62" s="83">
        <f>SUM(X62:X63)/SUM(J62:J63)</f>
        <v>1.7296296296296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>
        <v>2</v>
      </c>
      <c r="AW62" s="105">
        <f>IF(P62=0,"",IF(AV62=0,"",(AV62/P62)))</f>
        <v>0.33333333333333</v>
      </c>
      <c r="AX62" s="104"/>
      <c r="AY62" s="106">
        <f>IFERROR(AX62/AV62,"-")</f>
        <v>0</v>
      </c>
      <c r="AZ62" s="107"/>
      <c r="BA62" s="108">
        <f>IFERROR(AZ62/AV62,"-")</f>
        <v>0</v>
      </c>
      <c r="BB62" s="109"/>
      <c r="BC62" s="109"/>
      <c r="BD62" s="109"/>
      <c r="BE62" s="110">
        <v>1</v>
      </c>
      <c r="BF62" s="111">
        <f>IF(P62=0,"",IF(BE62=0,"",(BE62/P62)))</f>
        <v>0.16666666666667</v>
      </c>
      <c r="BG62" s="110">
        <v>1</v>
      </c>
      <c r="BH62" s="112">
        <f>IFERROR(BG62/BE62,"-")</f>
        <v>1</v>
      </c>
      <c r="BI62" s="113">
        <v>9000</v>
      </c>
      <c r="BJ62" s="114">
        <f>IFERROR(BI62/BE62,"-")</f>
        <v>9000</v>
      </c>
      <c r="BK62" s="115"/>
      <c r="BL62" s="115"/>
      <c r="BM62" s="115">
        <v>1</v>
      </c>
      <c r="BN62" s="117">
        <v>3</v>
      </c>
      <c r="BO62" s="118">
        <f>IF(P62=0,"",IF(BN62=0,"",(BN62/P62)))</f>
        <v>0.5</v>
      </c>
      <c r="BP62" s="119">
        <v>2</v>
      </c>
      <c r="BQ62" s="120">
        <f>IFERROR(BP62/BN62,"-")</f>
        <v>0.66666666666667</v>
      </c>
      <c r="BR62" s="121">
        <v>458000</v>
      </c>
      <c r="BS62" s="122">
        <f>IFERROR(BR62/BN62,"-")</f>
        <v>152666.66666667</v>
      </c>
      <c r="BT62" s="123">
        <v>1</v>
      </c>
      <c r="BU62" s="123"/>
      <c r="BV62" s="123">
        <v>1</v>
      </c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3</v>
      </c>
      <c r="CP62" s="139">
        <v>467000</v>
      </c>
      <c r="CQ62" s="139">
        <v>455000</v>
      </c>
      <c r="CR62" s="139"/>
      <c r="CS62" s="140" t="str">
        <f>IF(AND(CQ62=0,CR62=0),"",IF(AND(CQ62&lt;=100000,CR62&lt;=100000),"",IF(CQ62/CP62&gt;0.7,"男高",IF(CR62/CP62&gt;0.7,"女高",""))))</f>
        <v>男高</v>
      </c>
    </row>
    <row r="63" spans="1:98">
      <c r="A63" s="78"/>
      <c r="B63" s="347" t="s">
        <v>181</v>
      </c>
      <c r="C63" s="347"/>
      <c r="D63" s="347" t="s">
        <v>94</v>
      </c>
      <c r="E63" s="347" t="s">
        <v>150</v>
      </c>
      <c r="F63" s="347" t="s">
        <v>80</v>
      </c>
      <c r="G63" s="88"/>
      <c r="H63" s="88"/>
      <c r="I63" s="88"/>
      <c r="J63" s="330"/>
      <c r="K63" s="79">
        <v>0</v>
      </c>
      <c r="L63" s="79">
        <v>0</v>
      </c>
      <c r="M63" s="79">
        <v>67</v>
      </c>
      <c r="N63" s="89">
        <v>7</v>
      </c>
      <c r="O63" s="90">
        <v>0</v>
      </c>
      <c r="P63" s="91">
        <f>N63+O63</f>
        <v>7</v>
      </c>
      <c r="Q63" s="80">
        <f>IFERROR(P63/M63,"-")</f>
        <v>0.1044776119403</v>
      </c>
      <c r="R63" s="79">
        <v>0</v>
      </c>
      <c r="S63" s="79">
        <v>0</v>
      </c>
      <c r="T63" s="80">
        <f>IFERROR(R63/(P63),"-")</f>
        <v>0</v>
      </c>
      <c r="U63" s="336"/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>
        <v>2</v>
      </c>
      <c r="BF63" s="111">
        <f>IF(P63=0,"",IF(BE63=0,"",(BE63/P63)))</f>
        <v>0.28571428571429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>
        <v>3</v>
      </c>
      <c r="BO63" s="118">
        <f>IF(P63=0,"",IF(BN63=0,"",(BN63/P63)))</f>
        <v>0.42857142857143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>
        <v>1</v>
      </c>
      <c r="BX63" s="125">
        <f>IF(P63=0,"",IF(BW63=0,"",(BW63/P63)))</f>
        <v>0.14285714285714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>
        <v>1</v>
      </c>
      <c r="CG63" s="132">
        <f>IF(P63=0,"",IF(CF63=0,"",(CF63/P63)))</f>
        <v>0.14285714285714</v>
      </c>
      <c r="CH63" s="133"/>
      <c r="CI63" s="134">
        <f>IFERROR(CH63/CF63,"-")</f>
        <v>0</v>
      </c>
      <c r="CJ63" s="135"/>
      <c r="CK63" s="136">
        <f>IFERROR(CJ63/CF63,"-")</f>
        <v>0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2.4848484848485</v>
      </c>
      <c r="B64" s="347" t="s">
        <v>182</v>
      </c>
      <c r="C64" s="347"/>
      <c r="D64" s="347" t="s">
        <v>83</v>
      </c>
      <c r="E64" s="347" t="s">
        <v>162</v>
      </c>
      <c r="F64" s="347" t="s">
        <v>68</v>
      </c>
      <c r="G64" s="88" t="s">
        <v>183</v>
      </c>
      <c r="H64" s="88" t="s">
        <v>90</v>
      </c>
      <c r="I64" s="88" t="s">
        <v>184</v>
      </c>
      <c r="J64" s="330">
        <v>132000</v>
      </c>
      <c r="K64" s="79">
        <v>0</v>
      </c>
      <c r="L64" s="79">
        <v>0</v>
      </c>
      <c r="M64" s="79">
        <v>44</v>
      </c>
      <c r="N64" s="89">
        <v>5</v>
      </c>
      <c r="O64" s="90">
        <v>0</v>
      </c>
      <c r="P64" s="91">
        <f>N64+O64</f>
        <v>5</v>
      </c>
      <c r="Q64" s="80">
        <f>IFERROR(P64/M64,"-")</f>
        <v>0.11363636363636</v>
      </c>
      <c r="R64" s="79">
        <v>0</v>
      </c>
      <c r="S64" s="79">
        <v>1</v>
      </c>
      <c r="T64" s="80">
        <f>IFERROR(R64/(P64),"-")</f>
        <v>0</v>
      </c>
      <c r="U64" s="336">
        <f>IFERROR(J64/SUM(N64:O65),"-")</f>
        <v>16500</v>
      </c>
      <c r="V64" s="82">
        <v>1</v>
      </c>
      <c r="W64" s="80">
        <f>IF(P64=0,"-",V64/P64)</f>
        <v>0.2</v>
      </c>
      <c r="X64" s="335">
        <v>15000</v>
      </c>
      <c r="Y64" s="336">
        <f>IFERROR(X64/P64,"-")</f>
        <v>3000</v>
      </c>
      <c r="Z64" s="336">
        <f>IFERROR(X64/V64,"-")</f>
        <v>15000</v>
      </c>
      <c r="AA64" s="330">
        <f>SUM(X64:X65)-SUM(J64:J65)</f>
        <v>196000</v>
      </c>
      <c r="AB64" s="83">
        <f>SUM(X64:X65)/SUM(J64:J65)</f>
        <v>2.4848484848485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2</v>
      </c>
      <c r="BO64" s="118">
        <f>IF(P64=0,"",IF(BN64=0,"",(BN64/P64)))</f>
        <v>0.4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>
        <v>3</v>
      </c>
      <c r="BX64" s="125">
        <f>IF(P64=0,"",IF(BW64=0,"",(BW64/P64)))</f>
        <v>0.6</v>
      </c>
      <c r="BY64" s="126">
        <v>1</v>
      </c>
      <c r="BZ64" s="127">
        <f>IFERROR(BY64/BW64,"-")</f>
        <v>0.33333333333333</v>
      </c>
      <c r="CA64" s="128">
        <v>15000</v>
      </c>
      <c r="CB64" s="129">
        <f>IFERROR(CA64/BW64,"-")</f>
        <v>5000</v>
      </c>
      <c r="CC64" s="130"/>
      <c r="CD64" s="130"/>
      <c r="CE64" s="130">
        <v>1</v>
      </c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1</v>
      </c>
      <c r="CP64" s="139">
        <v>15000</v>
      </c>
      <c r="CQ64" s="139">
        <v>15000</v>
      </c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185</v>
      </c>
      <c r="C65" s="347"/>
      <c r="D65" s="347" t="s">
        <v>83</v>
      </c>
      <c r="E65" s="347" t="s">
        <v>162</v>
      </c>
      <c r="F65" s="347" t="s">
        <v>80</v>
      </c>
      <c r="G65" s="88"/>
      <c r="H65" s="88"/>
      <c r="I65" s="88"/>
      <c r="J65" s="330"/>
      <c r="K65" s="79">
        <v>0</v>
      </c>
      <c r="L65" s="79">
        <v>0</v>
      </c>
      <c r="M65" s="79">
        <v>67</v>
      </c>
      <c r="N65" s="89">
        <v>3</v>
      </c>
      <c r="O65" s="90">
        <v>0</v>
      </c>
      <c r="P65" s="91">
        <f>N65+O65</f>
        <v>3</v>
      </c>
      <c r="Q65" s="80">
        <f>IFERROR(P65/M65,"-")</f>
        <v>0.044776119402985</v>
      </c>
      <c r="R65" s="79">
        <v>1</v>
      </c>
      <c r="S65" s="79">
        <v>0</v>
      </c>
      <c r="T65" s="80">
        <f>IFERROR(R65/(P65),"-")</f>
        <v>0.33333333333333</v>
      </c>
      <c r="U65" s="336"/>
      <c r="V65" s="82">
        <v>1</v>
      </c>
      <c r="W65" s="80">
        <f>IF(P65=0,"-",V65/P65)</f>
        <v>0.33333333333333</v>
      </c>
      <c r="X65" s="335">
        <v>313000</v>
      </c>
      <c r="Y65" s="336">
        <f>IFERROR(X65/P65,"-")</f>
        <v>104333.33333333</v>
      </c>
      <c r="Z65" s="336">
        <f>IFERROR(X65/V65,"-")</f>
        <v>313000</v>
      </c>
      <c r="AA65" s="33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>
        <v>1</v>
      </c>
      <c r="BF65" s="111">
        <f>IF(P65=0,"",IF(BE65=0,"",(BE65/P65)))</f>
        <v>0.33333333333333</v>
      </c>
      <c r="BG65" s="110"/>
      <c r="BH65" s="112">
        <f>IFERROR(BG65/BE65,"-")</f>
        <v>0</v>
      </c>
      <c r="BI65" s="113"/>
      <c r="BJ65" s="114">
        <f>IFERROR(BI65/BE65,"-")</f>
        <v>0</v>
      </c>
      <c r="BK65" s="115"/>
      <c r="BL65" s="115"/>
      <c r="BM65" s="115"/>
      <c r="BN65" s="117">
        <v>1</v>
      </c>
      <c r="BO65" s="118">
        <f>IF(P65=0,"",IF(BN65=0,"",(BN65/P65)))</f>
        <v>0.33333333333333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>
        <v>1</v>
      </c>
      <c r="BX65" s="125">
        <f>IF(P65=0,"",IF(BW65=0,"",(BW65/P65)))</f>
        <v>0.33333333333333</v>
      </c>
      <c r="BY65" s="126">
        <v>1</v>
      </c>
      <c r="BZ65" s="127">
        <f>IFERROR(BY65/BW65,"-")</f>
        <v>1</v>
      </c>
      <c r="CA65" s="128">
        <v>313000</v>
      </c>
      <c r="CB65" s="129">
        <f>IFERROR(CA65/BW65,"-")</f>
        <v>313000</v>
      </c>
      <c r="CC65" s="130"/>
      <c r="CD65" s="130"/>
      <c r="CE65" s="130">
        <v>1</v>
      </c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1</v>
      </c>
      <c r="CP65" s="139">
        <v>313000</v>
      </c>
      <c r="CQ65" s="139">
        <v>313000</v>
      </c>
      <c r="CR65" s="139"/>
      <c r="CS65" s="140" t="str">
        <f>IF(AND(CQ65=0,CR65=0),"",IF(AND(CQ65&lt;=100000,CR65&lt;=100000),"",IF(CQ65/CP65&gt;0.7,"男高",IF(CR65/CP65&gt;0.7,"女高",""))))</f>
        <v>男高</v>
      </c>
    </row>
    <row r="66" spans="1:98">
      <c r="A66" s="78">
        <f>AB66</f>
        <v>0.096153846153846</v>
      </c>
      <c r="B66" s="347" t="s">
        <v>186</v>
      </c>
      <c r="C66" s="347"/>
      <c r="D66" s="347" t="s">
        <v>100</v>
      </c>
      <c r="E66" s="347" t="s">
        <v>67</v>
      </c>
      <c r="F66" s="347" t="s">
        <v>96</v>
      </c>
      <c r="G66" s="88" t="s">
        <v>187</v>
      </c>
      <c r="H66" s="88" t="s">
        <v>90</v>
      </c>
      <c r="I66" s="348" t="s">
        <v>85</v>
      </c>
      <c r="J66" s="330">
        <v>156000</v>
      </c>
      <c r="K66" s="79">
        <v>0</v>
      </c>
      <c r="L66" s="79">
        <v>0</v>
      </c>
      <c r="M66" s="79">
        <v>43</v>
      </c>
      <c r="N66" s="89">
        <v>5</v>
      </c>
      <c r="O66" s="90">
        <v>0</v>
      </c>
      <c r="P66" s="91">
        <f>N66+O66</f>
        <v>5</v>
      </c>
      <c r="Q66" s="80">
        <f>IFERROR(P66/M66,"-")</f>
        <v>0.11627906976744</v>
      </c>
      <c r="R66" s="79">
        <v>0</v>
      </c>
      <c r="S66" s="79">
        <v>0</v>
      </c>
      <c r="T66" s="80">
        <f>IFERROR(R66/(P66),"-")</f>
        <v>0</v>
      </c>
      <c r="U66" s="336">
        <f>IFERROR(J66/SUM(N66:O67),"-")</f>
        <v>17333.333333333</v>
      </c>
      <c r="V66" s="82">
        <v>1</v>
      </c>
      <c r="W66" s="80">
        <f>IF(P66=0,"-",V66/P66)</f>
        <v>0.2</v>
      </c>
      <c r="X66" s="335">
        <v>12000</v>
      </c>
      <c r="Y66" s="336">
        <f>IFERROR(X66/P66,"-")</f>
        <v>2400</v>
      </c>
      <c r="Z66" s="336">
        <f>IFERROR(X66/V66,"-")</f>
        <v>12000</v>
      </c>
      <c r="AA66" s="330">
        <f>SUM(X66:X67)-SUM(J66:J67)</f>
        <v>-141000</v>
      </c>
      <c r="AB66" s="83">
        <f>SUM(X66:X67)/SUM(J66:J67)</f>
        <v>0.096153846153846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>
        <v>1</v>
      </c>
      <c r="AN66" s="99">
        <f>IF(P66=0,"",IF(AM66=0,"",(AM66/P66)))</f>
        <v>0.2</v>
      </c>
      <c r="AO66" s="98"/>
      <c r="AP66" s="100">
        <f>IFERROR(AO66/AM66,"-")</f>
        <v>0</v>
      </c>
      <c r="AQ66" s="101"/>
      <c r="AR66" s="102">
        <f>IFERROR(AQ66/AM66,"-")</f>
        <v>0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1</v>
      </c>
      <c r="BF66" s="111">
        <f>IF(P66=0,"",IF(BE66=0,"",(BE66/P66)))</f>
        <v>0.2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>
        <v>3</v>
      </c>
      <c r="BO66" s="118">
        <f>IF(P66=0,"",IF(BN66=0,"",(BN66/P66)))</f>
        <v>0.6</v>
      </c>
      <c r="BP66" s="119">
        <v>1</v>
      </c>
      <c r="BQ66" s="120">
        <f>IFERROR(BP66/BN66,"-")</f>
        <v>0.33333333333333</v>
      </c>
      <c r="BR66" s="121">
        <v>12000</v>
      </c>
      <c r="BS66" s="122">
        <f>IFERROR(BR66/BN66,"-")</f>
        <v>4000</v>
      </c>
      <c r="BT66" s="123"/>
      <c r="BU66" s="123"/>
      <c r="BV66" s="123">
        <v>1</v>
      </c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1</v>
      </c>
      <c r="CP66" s="139">
        <v>12000</v>
      </c>
      <c r="CQ66" s="139">
        <v>12000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188</v>
      </c>
      <c r="C67" s="347"/>
      <c r="D67" s="347" t="s">
        <v>100</v>
      </c>
      <c r="E67" s="347" t="s">
        <v>67</v>
      </c>
      <c r="F67" s="347" t="s">
        <v>80</v>
      </c>
      <c r="G67" s="88"/>
      <c r="H67" s="88"/>
      <c r="I67" s="88"/>
      <c r="J67" s="330"/>
      <c r="K67" s="79">
        <v>0</v>
      </c>
      <c r="L67" s="79">
        <v>0</v>
      </c>
      <c r="M67" s="79">
        <v>6</v>
      </c>
      <c r="N67" s="89">
        <v>4</v>
      </c>
      <c r="O67" s="90">
        <v>0</v>
      </c>
      <c r="P67" s="91">
        <f>N67+O67</f>
        <v>4</v>
      </c>
      <c r="Q67" s="80">
        <f>IFERROR(P67/M67,"-")</f>
        <v>0.66666666666667</v>
      </c>
      <c r="R67" s="79">
        <v>0</v>
      </c>
      <c r="S67" s="79">
        <v>0</v>
      </c>
      <c r="T67" s="80">
        <f>IFERROR(R67/(P67),"-")</f>
        <v>0</v>
      </c>
      <c r="U67" s="336"/>
      <c r="V67" s="82">
        <v>1</v>
      </c>
      <c r="W67" s="80">
        <f>IF(P67=0,"-",V67/P67)</f>
        <v>0.25</v>
      </c>
      <c r="X67" s="335">
        <v>3000</v>
      </c>
      <c r="Y67" s="336">
        <f>IFERROR(X67/P67,"-")</f>
        <v>750</v>
      </c>
      <c r="Z67" s="336">
        <f>IFERROR(X67/V67,"-")</f>
        <v>3000</v>
      </c>
      <c r="AA67" s="33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1</v>
      </c>
      <c r="BF67" s="111">
        <f>IF(P67=0,"",IF(BE67=0,"",(BE67/P67)))</f>
        <v>0.25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>
        <v>2</v>
      </c>
      <c r="BO67" s="118">
        <f>IF(P67=0,"",IF(BN67=0,"",(BN67/P67)))</f>
        <v>0.5</v>
      </c>
      <c r="BP67" s="119">
        <v>1</v>
      </c>
      <c r="BQ67" s="120">
        <f>IFERROR(BP67/BN67,"-")</f>
        <v>0.5</v>
      </c>
      <c r="BR67" s="121">
        <v>3000</v>
      </c>
      <c r="BS67" s="122">
        <f>IFERROR(BR67/BN67,"-")</f>
        <v>1500</v>
      </c>
      <c r="BT67" s="123">
        <v>1</v>
      </c>
      <c r="BU67" s="123"/>
      <c r="BV67" s="123"/>
      <c r="BW67" s="124">
        <v>1</v>
      </c>
      <c r="BX67" s="125">
        <f>IF(P67=0,"",IF(BW67=0,"",(BW67/P67)))</f>
        <v>0.25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1</v>
      </c>
      <c r="CP67" s="139">
        <v>3000</v>
      </c>
      <c r="CQ67" s="139">
        <v>3000</v>
      </c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0.051282051282051</v>
      </c>
      <c r="B68" s="347" t="s">
        <v>189</v>
      </c>
      <c r="C68" s="347"/>
      <c r="D68" s="347" t="s">
        <v>83</v>
      </c>
      <c r="E68" s="347" t="s">
        <v>150</v>
      </c>
      <c r="F68" s="347" t="s">
        <v>88</v>
      </c>
      <c r="G68" s="88" t="s">
        <v>187</v>
      </c>
      <c r="H68" s="88" t="s">
        <v>90</v>
      </c>
      <c r="I68" s="349" t="s">
        <v>163</v>
      </c>
      <c r="J68" s="330">
        <v>156000</v>
      </c>
      <c r="K68" s="79">
        <v>0</v>
      </c>
      <c r="L68" s="79">
        <v>0</v>
      </c>
      <c r="M68" s="79">
        <v>39</v>
      </c>
      <c r="N68" s="89">
        <v>5</v>
      </c>
      <c r="O68" s="90">
        <v>0</v>
      </c>
      <c r="P68" s="91">
        <f>N68+O68</f>
        <v>5</v>
      </c>
      <c r="Q68" s="80">
        <f>IFERROR(P68/M68,"-")</f>
        <v>0.12820512820513</v>
      </c>
      <c r="R68" s="79">
        <v>0</v>
      </c>
      <c r="S68" s="79">
        <v>2</v>
      </c>
      <c r="T68" s="80">
        <f>IFERROR(R68/(P68),"-")</f>
        <v>0</v>
      </c>
      <c r="U68" s="336">
        <f>IFERROR(J68/SUM(N68:O69),"-")</f>
        <v>15600</v>
      </c>
      <c r="V68" s="82">
        <v>0</v>
      </c>
      <c r="W68" s="80">
        <f>IF(P68=0,"-",V68/P68)</f>
        <v>0</v>
      </c>
      <c r="X68" s="335">
        <v>0</v>
      </c>
      <c r="Y68" s="336">
        <f>IFERROR(X68/P68,"-")</f>
        <v>0</v>
      </c>
      <c r="Z68" s="336" t="str">
        <f>IFERROR(X68/V68,"-")</f>
        <v>-</v>
      </c>
      <c r="AA68" s="330">
        <f>SUM(X68:X69)-SUM(J68:J69)</f>
        <v>-148000</v>
      </c>
      <c r="AB68" s="83">
        <f>SUM(X68:X69)/SUM(J68:J69)</f>
        <v>0.051282051282051</v>
      </c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4</v>
      </c>
      <c r="BO68" s="118">
        <f>IF(P68=0,"",IF(BN68=0,"",(BN68/P68)))</f>
        <v>0.8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>
        <v>1</v>
      </c>
      <c r="BX68" s="125">
        <f>IF(P68=0,"",IF(BW68=0,"",(BW68/P68)))</f>
        <v>0.2</v>
      </c>
      <c r="BY68" s="126"/>
      <c r="BZ68" s="127">
        <f>IFERROR(BY68/BW68,"-")</f>
        <v>0</v>
      </c>
      <c r="CA68" s="128"/>
      <c r="CB68" s="129">
        <f>IFERROR(CA68/BW68,"-")</f>
        <v>0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190</v>
      </c>
      <c r="C69" s="347"/>
      <c r="D69" s="347" t="s">
        <v>83</v>
      </c>
      <c r="E69" s="347" t="s">
        <v>150</v>
      </c>
      <c r="F69" s="347" t="s">
        <v>80</v>
      </c>
      <c r="G69" s="88"/>
      <c r="H69" s="88"/>
      <c r="I69" s="88"/>
      <c r="J69" s="330"/>
      <c r="K69" s="79">
        <v>0</v>
      </c>
      <c r="L69" s="79">
        <v>0</v>
      </c>
      <c r="M69" s="79">
        <v>11</v>
      </c>
      <c r="N69" s="89">
        <v>5</v>
      </c>
      <c r="O69" s="90">
        <v>0</v>
      </c>
      <c r="P69" s="91">
        <f>N69+O69</f>
        <v>5</v>
      </c>
      <c r="Q69" s="80">
        <f>IFERROR(P69/M69,"-")</f>
        <v>0.45454545454545</v>
      </c>
      <c r="R69" s="79">
        <v>0</v>
      </c>
      <c r="S69" s="79">
        <v>1</v>
      </c>
      <c r="T69" s="80">
        <f>IFERROR(R69/(P69),"-")</f>
        <v>0</v>
      </c>
      <c r="U69" s="336"/>
      <c r="V69" s="82">
        <v>1</v>
      </c>
      <c r="W69" s="80">
        <f>IF(P69=0,"-",V69/P69)</f>
        <v>0.2</v>
      </c>
      <c r="X69" s="335">
        <v>8000</v>
      </c>
      <c r="Y69" s="336">
        <f>IFERROR(X69/P69,"-")</f>
        <v>1600</v>
      </c>
      <c r="Z69" s="336">
        <f>IFERROR(X69/V69,"-")</f>
        <v>8000</v>
      </c>
      <c r="AA69" s="33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>
        <v>1</v>
      </c>
      <c r="AW69" s="105">
        <f>IF(P69=0,"",IF(AV69=0,"",(AV69/P69)))</f>
        <v>0.2</v>
      </c>
      <c r="AX69" s="104"/>
      <c r="AY69" s="106">
        <f>IFERROR(AX69/AV69,"-")</f>
        <v>0</v>
      </c>
      <c r="AZ69" s="107"/>
      <c r="BA69" s="108">
        <f>IFERROR(AZ69/AV69,"-")</f>
        <v>0</v>
      </c>
      <c r="BB69" s="109"/>
      <c r="BC69" s="109"/>
      <c r="BD69" s="109"/>
      <c r="BE69" s="110">
        <v>1</v>
      </c>
      <c r="BF69" s="111">
        <f>IF(P69=0,"",IF(BE69=0,"",(BE69/P69)))</f>
        <v>0.2</v>
      </c>
      <c r="BG69" s="110"/>
      <c r="BH69" s="112">
        <f>IFERROR(BG69/BE69,"-")</f>
        <v>0</v>
      </c>
      <c r="BI69" s="113"/>
      <c r="BJ69" s="114">
        <f>IFERROR(BI69/BE69,"-")</f>
        <v>0</v>
      </c>
      <c r="BK69" s="115"/>
      <c r="BL69" s="115"/>
      <c r="BM69" s="115"/>
      <c r="BN69" s="117">
        <v>3</v>
      </c>
      <c r="BO69" s="118">
        <f>IF(P69=0,"",IF(BN69=0,"",(BN69/P69)))</f>
        <v>0.6</v>
      </c>
      <c r="BP69" s="119">
        <v>1</v>
      </c>
      <c r="BQ69" s="120">
        <f>IFERROR(BP69/BN69,"-")</f>
        <v>0.33333333333333</v>
      </c>
      <c r="BR69" s="121">
        <v>8000</v>
      </c>
      <c r="BS69" s="122">
        <f>IFERROR(BR69/BN69,"-")</f>
        <v>2666.6666666667</v>
      </c>
      <c r="BT69" s="123"/>
      <c r="BU69" s="123">
        <v>1</v>
      </c>
      <c r="BV69" s="123"/>
      <c r="BW69" s="124"/>
      <c r="BX69" s="125">
        <f>IF(P69=0,"",IF(BW69=0,"",(BW69/P69)))</f>
        <v>0</v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1</v>
      </c>
      <c r="CP69" s="139">
        <v>8000</v>
      </c>
      <c r="CQ69" s="139">
        <v>8000</v>
      </c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0.083333333333333</v>
      </c>
      <c r="B70" s="347" t="s">
        <v>191</v>
      </c>
      <c r="C70" s="347"/>
      <c r="D70" s="347" t="s">
        <v>100</v>
      </c>
      <c r="E70" s="347" t="s">
        <v>67</v>
      </c>
      <c r="F70" s="347" t="s">
        <v>88</v>
      </c>
      <c r="G70" s="88" t="s">
        <v>192</v>
      </c>
      <c r="H70" s="88" t="s">
        <v>90</v>
      </c>
      <c r="I70" s="348" t="s">
        <v>85</v>
      </c>
      <c r="J70" s="330">
        <v>96000</v>
      </c>
      <c r="K70" s="79">
        <v>0</v>
      </c>
      <c r="L70" s="79">
        <v>0</v>
      </c>
      <c r="M70" s="79">
        <v>27</v>
      </c>
      <c r="N70" s="89">
        <v>5</v>
      </c>
      <c r="O70" s="90">
        <v>0</v>
      </c>
      <c r="P70" s="91">
        <f>N70+O70</f>
        <v>5</v>
      </c>
      <c r="Q70" s="80">
        <f>IFERROR(P70/M70,"-")</f>
        <v>0.18518518518519</v>
      </c>
      <c r="R70" s="79">
        <v>0</v>
      </c>
      <c r="S70" s="79">
        <v>3</v>
      </c>
      <c r="T70" s="80">
        <f>IFERROR(R70/(P70),"-")</f>
        <v>0</v>
      </c>
      <c r="U70" s="336">
        <f>IFERROR(J70/SUM(N70:O71),"-")</f>
        <v>19200</v>
      </c>
      <c r="V70" s="82">
        <v>2</v>
      </c>
      <c r="W70" s="80">
        <f>IF(P70=0,"-",V70/P70)</f>
        <v>0.4</v>
      </c>
      <c r="X70" s="335">
        <v>8000</v>
      </c>
      <c r="Y70" s="336">
        <f>IFERROR(X70/P70,"-")</f>
        <v>1600</v>
      </c>
      <c r="Z70" s="336">
        <f>IFERROR(X70/V70,"-")</f>
        <v>4000</v>
      </c>
      <c r="AA70" s="330">
        <f>SUM(X70:X71)-SUM(J70:J71)</f>
        <v>-88000</v>
      </c>
      <c r="AB70" s="83">
        <f>SUM(X70:X71)/SUM(J70:J71)</f>
        <v>0.083333333333333</v>
      </c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>
        <v>1</v>
      </c>
      <c r="AN70" s="99">
        <f>IF(P70=0,"",IF(AM70=0,"",(AM70/P70)))</f>
        <v>0.2</v>
      </c>
      <c r="AO70" s="98"/>
      <c r="AP70" s="100">
        <f>IFERROR(AO70/AM70,"-")</f>
        <v>0</v>
      </c>
      <c r="AQ70" s="101"/>
      <c r="AR70" s="102">
        <f>IFERROR(AQ70/AM70,"-")</f>
        <v>0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>
        <v>3</v>
      </c>
      <c r="BF70" s="111">
        <f>IF(P70=0,"",IF(BE70=0,"",(BE70/P70)))</f>
        <v>0.6</v>
      </c>
      <c r="BG70" s="110">
        <v>2</v>
      </c>
      <c r="BH70" s="112">
        <f>IFERROR(BG70/BE70,"-")</f>
        <v>0.66666666666667</v>
      </c>
      <c r="BI70" s="113">
        <v>8000</v>
      </c>
      <c r="BJ70" s="114">
        <f>IFERROR(BI70/BE70,"-")</f>
        <v>2666.6666666667</v>
      </c>
      <c r="BK70" s="115">
        <v>2</v>
      </c>
      <c r="BL70" s="115"/>
      <c r="BM70" s="115"/>
      <c r="BN70" s="117">
        <v>1</v>
      </c>
      <c r="BO70" s="118">
        <f>IF(P70=0,"",IF(BN70=0,"",(BN70/P70)))</f>
        <v>0.2</v>
      </c>
      <c r="BP70" s="119"/>
      <c r="BQ70" s="120">
        <f>IFERROR(BP70/BN70,"-")</f>
        <v>0</v>
      </c>
      <c r="BR70" s="121"/>
      <c r="BS70" s="122">
        <f>IFERROR(BR70/BN70,"-")</f>
        <v>0</v>
      </c>
      <c r="BT70" s="123"/>
      <c r="BU70" s="123"/>
      <c r="BV70" s="123"/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2</v>
      </c>
      <c r="CP70" s="139">
        <v>8000</v>
      </c>
      <c r="CQ70" s="139">
        <v>5000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193</v>
      </c>
      <c r="C71" s="347"/>
      <c r="D71" s="347" t="s">
        <v>100</v>
      </c>
      <c r="E71" s="347" t="s">
        <v>67</v>
      </c>
      <c r="F71" s="347" t="s">
        <v>80</v>
      </c>
      <c r="G71" s="88"/>
      <c r="H71" s="88"/>
      <c r="I71" s="88"/>
      <c r="J71" s="330"/>
      <c r="K71" s="79">
        <v>0</v>
      </c>
      <c r="L71" s="79">
        <v>0</v>
      </c>
      <c r="M71" s="79">
        <v>1</v>
      </c>
      <c r="N71" s="89">
        <v>0</v>
      </c>
      <c r="O71" s="90">
        <v>0</v>
      </c>
      <c r="P71" s="91">
        <f>N71+O71</f>
        <v>0</v>
      </c>
      <c r="Q71" s="80">
        <f>IFERROR(P71/M71,"-")</f>
        <v>0</v>
      </c>
      <c r="R71" s="79">
        <v>0</v>
      </c>
      <c r="S71" s="79">
        <v>0</v>
      </c>
      <c r="T71" s="80" t="str">
        <f>IFERROR(R71/(P71),"-")</f>
        <v>-</v>
      </c>
      <c r="U71" s="336"/>
      <c r="V71" s="82">
        <v>0</v>
      </c>
      <c r="W71" s="80" t="str">
        <f>IF(P71=0,"-",V71/P71)</f>
        <v>-</v>
      </c>
      <c r="X71" s="335">
        <v>0</v>
      </c>
      <c r="Y71" s="336" t="str">
        <f>IFERROR(X71/P71,"-")</f>
        <v>-</v>
      </c>
      <c r="Z71" s="336" t="str">
        <f>IFERROR(X71/V71,"-")</f>
        <v>-</v>
      </c>
      <c r="AA71" s="330"/>
      <c r="AB71" s="83"/>
      <c r="AC71" s="77"/>
      <c r="AD71" s="92"/>
      <c r="AE71" s="93" t="str">
        <f>IF(P71=0,"",IF(AD71=0,"",(AD71/P71)))</f>
        <v/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 t="str">
        <f>IF(P71=0,"",IF(AM71=0,"",(AM71/P71)))</f>
        <v/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 t="str">
        <f>IF(P71=0,"",IF(AV71=0,"",(AV71/P71)))</f>
        <v/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 t="str">
        <f>IF(P71=0,"",IF(BE71=0,"",(BE71/P71)))</f>
        <v/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/>
      <c r="BO71" s="118" t="str">
        <f>IF(P71=0,"",IF(BN71=0,"",(BN71/P71)))</f>
        <v/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/>
      <c r="BX71" s="125" t="str">
        <f>IF(P71=0,"",IF(BW71=0,"",(BW71/P71)))</f>
        <v/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 t="str">
        <f>IF(P71=0,"",IF(CF71=0,"",(CF71/P71)))</f>
        <v/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>
        <f>AB72</f>
        <v>0.0625</v>
      </c>
      <c r="B72" s="347" t="s">
        <v>194</v>
      </c>
      <c r="C72" s="347"/>
      <c r="D72" s="347" t="s">
        <v>83</v>
      </c>
      <c r="E72" s="347" t="s">
        <v>150</v>
      </c>
      <c r="F72" s="347" t="s">
        <v>68</v>
      </c>
      <c r="G72" s="88" t="s">
        <v>192</v>
      </c>
      <c r="H72" s="88" t="s">
        <v>90</v>
      </c>
      <c r="I72" s="88"/>
      <c r="J72" s="330">
        <v>96000</v>
      </c>
      <c r="K72" s="79">
        <v>0</v>
      </c>
      <c r="L72" s="79">
        <v>0</v>
      </c>
      <c r="M72" s="79">
        <v>30</v>
      </c>
      <c r="N72" s="89">
        <v>1</v>
      </c>
      <c r="O72" s="90">
        <v>0</v>
      </c>
      <c r="P72" s="91">
        <f>N72+O72</f>
        <v>1</v>
      </c>
      <c r="Q72" s="80">
        <f>IFERROR(P72/M72,"-")</f>
        <v>0.033333333333333</v>
      </c>
      <c r="R72" s="79">
        <v>0</v>
      </c>
      <c r="S72" s="79">
        <v>0</v>
      </c>
      <c r="T72" s="80">
        <f>IFERROR(R72/(P72),"-")</f>
        <v>0</v>
      </c>
      <c r="U72" s="336">
        <f>IFERROR(J72/SUM(N72:O73),"-")</f>
        <v>19200</v>
      </c>
      <c r="V72" s="82">
        <v>1</v>
      </c>
      <c r="W72" s="80">
        <f>IF(P72=0,"-",V72/P72)</f>
        <v>1</v>
      </c>
      <c r="X72" s="335">
        <v>6000</v>
      </c>
      <c r="Y72" s="336">
        <f>IFERROR(X72/P72,"-")</f>
        <v>6000</v>
      </c>
      <c r="Z72" s="336">
        <f>IFERROR(X72/V72,"-")</f>
        <v>6000</v>
      </c>
      <c r="AA72" s="330">
        <f>SUM(X72:X73)-SUM(J72:J73)</f>
        <v>-90000</v>
      </c>
      <c r="AB72" s="83">
        <f>SUM(X72:X73)/SUM(J72:J73)</f>
        <v>0.0625</v>
      </c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/>
      <c r="BO72" s="118">
        <f>IF(P72=0,"",IF(BN72=0,"",(BN72/P72)))</f>
        <v>0</v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>
        <v>1</v>
      </c>
      <c r="BX72" s="125">
        <f>IF(P72=0,"",IF(BW72=0,"",(BW72/P72)))</f>
        <v>1</v>
      </c>
      <c r="BY72" s="126">
        <v>1</v>
      </c>
      <c r="BZ72" s="127">
        <f>IFERROR(BY72/BW72,"-")</f>
        <v>1</v>
      </c>
      <c r="CA72" s="128">
        <v>6000</v>
      </c>
      <c r="CB72" s="129">
        <f>IFERROR(CA72/BW72,"-")</f>
        <v>6000</v>
      </c>
      <c r="CC72" s="130"/>
      <c r="CD72" s="130">
        <v>1</v>
      </c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1</v>
      </c>
      <c r="CP72" s="139">
        <v>6000</v>
      </c>
      <c r="CQ72" s="139">
        <v>6000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195</v>
      </c>
      <c r="C73" s="347"/>
      <c r="D73" s="347" t="s">
        <v>83</v>
      </c>
      <c r="E73" s="347" t="s">
        <v>150</v>
      </c>
      <c r="F73" s="347" t="s">
        <v>80</v>
      </c>
      <c r="G73" s="88"/>
      <c r="H73" s="88"/>
      <c r="I73" s="88"/>
      <c r="J73" s="330"/>
      <c r="K73" s="79">
        <v>0</v>
      </c>
      <c r="L73" s="79">
        <v>0</v>
      </c>
      <c r="M73" s="79">
        <v>17</v>
      </c>
      <c r="N73" s="89">
        <v>4</v>
      </c>
      <c r="O73" s="90">
        <v>0</v>
      </c>
      <c r="P73" s="91">
        <f>N73+O73</f>
        <v>4</v>
      </c>
      <c r="Q73" s="80">
        <f>IFERROR(P73/M73,"-")</f>
        <v>0.23529411764706</v>
      </c>
      <c r="R73" s="79">
        <v>0</v>
      </c>
      <c r="S73" s="79">
        <v>1</v>
      </c>
      <c r="T73" s="80">
        <f>IFERROR(R73/(P73),"-")</f>
        <v>0</v>
      </c>
      <c r="U73" s="336"/>
      <c r="V73" s="82">
        <v>0</v>
      </c>
      <c r="W73" s="80">
        <f>IF(P73=0,"-",V73/P73)</f>
        <v>0</v>
      </c>
      <c r="X73" s="335">
        <v>0</v>
      </c>
      <c r="Y73" s="336">
        <f>IFERROR(X73/P73,"-")</f>
        <v>0</v>
      </c>
      <c r="Z73" s="336" t="str">
        <f>IFERROR(X73/V73,"-")</f>
        <v>-</v>
      </c>
      <c r="AA73" s="33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>
        <v>1</v>
      </c>
      <c r="BF73" s="111">
        <f>IF(P73=0,"",IF(BE73=0,"",(BE73/P73)))</f>
        <v>0.25</v>
      </c>
      <c r="BG73" s="110"/>
      <c r="BH73" s="112">
        <f>IFERROR(BG73/BE73,"-")</f>
        <v>0</v>
      </c>
      <c r="BI73" s="113"/>
      <c r="BJ73" s="114">
        <f>IFERROR(BI73/BE73,"-")</f>
        <v>0</v>
      </c>
      <c r="BK73" s="115"/>
      <c r="BL73" s="115"/>
      <c r="BM73" s="115"/>
      <c r="BN73" s="117">
        <v>2</v>
      </c>
      <c r="BO73" s="118">
        <f>IF(P73=0,"",IF(BN73=0,"",(BN73/P73)))</f>
        <v>0.5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>
        <v>1</v>
      </c>
      <c r="BX73" s="125">
        <f>IF(P73=0,"",IF(BW73=0,"",(BW73/P73)))</f>
        <v>0.25</v>
      </c>
      <c r="BY73" s="126"/>
      <c r="BZ73" s="127">
        <f>IFERROR(BY73/BW73,"-")</f>
        <v>0</v>
      </c>
      <c r="CA73" s="128"/>
      <c r="CB73" s="129">
        <f>IFERROR(CA73/BW73,"-")</f>
        <v>0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>
        <f>AB74</f>
        <v>0</v>
      </c>
      <c r="B74" s="347" t="s">
        <v>196</v>
      </c>
      <c r="C74" s="347"/>
      <c r="D74" s="347" t="s">
        <v>80</v>
      </c>
      <c r="E74" s="347" t="s">
        <v>197</v>
      </c>
      <c r="F74" s="347" t="s">
        <v>96</v>
      </c>
      <c r="G74" s="88" t="s">
        <v>198</v>
      </c>
      <c r="H74" s="88" t="s">
        <v>199</v>
      </c>
      <c r="I74" s="88" t="s">
        <v>200</v>
      </c>
      <c r="J74" s="330">
        <v>60000</v>
      </c>
      <c r="K74" s="79">
        <v>0</v>
      </c>
      <c r="L74" s="79">
        <v>0</v>
      </c>
      <c r="M74" s="79">
        <v>13</v>
      </c>
      <c r="N74" s="89">
        <v>0</v>
      </c>
      <c r="O74" s="90">
        <v>0</v>
      </c>
      <c r="P74" s="91">
        <f>N74+O74</f>
        <v>0</v>
      </c>
      <c r="Q74" s="80">
        <f>IFERROR(P74/M74,"-")</f>
        <v>0</v>
      </c>
      <c r="R74" s="79">
        <v>0</v>
      </c>
      <c r="S74" s="79">
        <v>0</v>
      </c>
      <c r="T74" s="80" t="str">
        <f>IFERROR(R74/(P74),"-")</f>
        <v>-</v>
      </c>
      <c r="U74" s="336">
        <f>IFERROR(J74/SUM(N74:O75),"-")</f>
        <v>30000</v>
      </c>
      <c r="V74" s="82">
        <v>0</v>
      </c>
      <c r="W74" s="80" t="str">
        <f>IF(P74=0,"-",V74/P74)</f>
        <v>-</v>
      </c>
      <c r="X74" s="335">
        <v>0</v>
      </c>
      <c r="Y74" s="336" t="str">
        <f>IFERROR(X74/P74,"-")</f>
        <v>-</v>
      </c>
      <c r="Z74" s="336" t="str">
        <f>IFERROR(X74/V74,"-")</f>
        <v>-</v>
      </c>
      <c r="AA74" s="330">
        <f>SUM(X74:X75)-SUM(J74:J75)</f>
        <v>-60000</v>
      </c>
      <c r="AB74" s="83">
        <f>SUM(X74:X75)/SUM(J74:J75)</f>
        <v>0</v>
      </c>
      <c r="AC74" s="77"/>
      <c r="AD74" s="92"/>
      <c r="AE74" s="93" t="str">
        <f>IF(P74=0,"",IF(AD74=0,"",(AD74/P74)))</f>
        <v/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 t="str">
        <f>IF(P74=0,"",IF(AM74=0,"",(AM74/P74)))</f>
        <v/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 t="str">
        <f>IF(P74=0,"",IF(AV74=0,"",(AV74/P74)))</f>
        <v/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 t="str">
        <f>IF(P74=0,"",IF(BE74=0,"",(BE74/P74)))</f>
        <v/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/>
      <c r="BO74" s="118" t="str">
        <f>IF(P74=0,"",IF(BN74=0,"",(BN74/P74)))</f>
        <v/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/>
      <c r="BX74" s="125" t="str">
        <f>IF(P74=0,"",IF(BW74=0,"",(BW74/P74)))</f>
        <v/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 t="str">
        <f>IF(P74=0,"",IF(CF74=0,"",(CF74/P74)))</f>
        <v/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347" t="s">
        <v>201</v>
      </c>
      <c r="C75" s="347"/>
      <c r="D75" s="347" t="s">
        <v>80</v>
      </c>
      <c r="E75" s="347" t="s">
        <v>197</v>
      </c>
      <c r="F75" s="347" t="s">
        <v>80</v>
      </c>
      <c r="G75" s="88"/>
      <c r="H75" s="88"/>
      <c r="I75" s="88"/>
      <c r="J75" s="330"/>
      <c r="K75" s="79">
        <v>0</v>
      </c>
      <c r="L75" s="79">
        <v>0</v>
      </c>
      <c r="M75" s="79">
        <v>6</v>
      </c>
      <c r="N75" s="89">
        <v>2</v>
      </c>
      <c r="O75" s="90">
        <v>0</v>
      </c>
      <c r="P75" s="91">
        <f>N75+O75</f>
        <v>2</v>
      </c>
      <c r="Q75" s="80">
        <f>IFERROR(P75/M75,"-")</f>
        <v>0.33333333333333</v>
      </c>
      <c r="R75" s="79">
        <v>0</v>
      </c>
      <c r="S75" s="79">
        <v>0</v>
      </c>
      <c r="T75" s="80">
        <f>IFERROR(R75/(P75),"-")</f>
        <v>0</v>
      </c>
      <c r="U75" s="336"/>
      <c r="V75" s="82">
        <v>0</v>
      </c>
      <c r="W75" s="80">
        <f>IF(P75=0,"-",V75/P75)</f>
        <v>0</v>
      </c>
      <c r="X75" s="335">
        <v>0</v>
      </c>
      <c r="Y75" s="336">
        <f>IFERROR(X75/P75,"-")</f>
        <v>0</v>
      </c>
      <c r="Z75" s="336" t="str">
        <f>IFERROR(X75/V75,"-")</f>
        <v>-</v>
      </c>
      <c r="AA75" s="330"/>
      <c r="AB75" s="83"/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>
        <f>IF(P75=0,"",IF(BE75=0,"",(BE75/P75)))</f>
        <v>0</v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>
        <v>2</v>
      </c>
      <c r="BO75" s="118">
        <f>IF(P75=0,"",IF(BN75=0,"",(BN75/P75)))</f>
        <v>1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/>
      <c r="BX75" s="125">
        <f>IF(P75=0,"",IF(BW75=0,"",(BW75/P75)))</f>
        <v>0</v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>
        <f>AB76</f>
        <v>0</v>
      </c>
      <c r="B76" s="347" t="s">
        <v>202</v>
      </c>
      <c r="C76" s="347"/>
      <c r="D76" s="347" t="s">
        <v>80</v>
      </c>
      <c r="E76" s="347" t="s">
        <v>67</v>
      </c>
      <c r="F76" s="347" t="s">
        <v>88</v>
      </c>
      <c r="G76" s="88" t="s">
        <v>203</v>
      </c>
      <c r="H76" s="88" t="s">
        <v>199</v>
      </c>
      <c r="I76" s="88" t="s">
        <v>173</v>
      </c>
      <c r="J76" s="330">
        <v>60000</v>
      </c>
      <c r="K76" s="79">
        <v>0</v>
      </c>
      <c r="L76" s="79">
        <v>0</v>
      </c>
      <c r="M76" s="79">
        <v>19</v>
      </c>
      <c r="N76" s="89">
        <v>0</v>
      </c>
      <c r="O76" s="90">
        <v>0</v>
      </c>
      <c r="P76" s="91">
        <f>N76+O76</f>
        <v>0</v>
      </c>
      <c r="Q76" s="80">
        <f>IFERROR(P76/M76,"-")</f>
        <v>0</v>
      </c>
      <c r="R76" s="79">
        <v>0</v>
      </c>
      <c r="S76" s="79">
        <v>0</v>
      </c>
      <c r="T76" s="80" t="str">
        <f>IFERROR(R76/(P76),"-")</f>
        <v>-</v>
      </c>
      <c r="U76" s="336">
        <f>IFERROR(J76/SUM(N76:O77),"-")</f>
        <v>60000</v>
      </c>
      <c r="V76" s="82">
        <v>0</v>
      </c>
      <c r="W76" s="80" t="str">
        <f>IF(P76=0,"-",V76/P76)</f>
        <v>-</v>
      </c>
      <c r="X76" s="335">
        <v>0</v>
      </c>
      <c r="Y76" s="336" t="str">
        <f>IFERROR(X76/P76,"-")</f>
        <v>-</v>
      </c>
      <c r="Z76" s="336" t="str">
        <f>IFERROR(X76/V76,"-")</f>
        <v>-</v>
      </c>
      <c r="AA76" s="330">
        <f>SUM(X76:X77)-SUM(J76:J77)</f>
        <v>-60000</v>
      </c>
      <c r="AB76" s="83">
        <f>SUM(X76:X77)/SUM(J76:J77)</f>
        <v>0</v>
      </c>
      <c r="AC76" s="77"/>
      <c r="AD76" s="92"/>
      <c r="AE76" s="93" t="str">
        <f>IF(P76=0,"",IF(AD76=0,"",(AD76/P76)))</f>
        <v/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 t="str">
        <f>IF(P76=0,"",IF(AM76=0,"",(AM76/P76)))</f>
        <v/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 t="str">
        <f>IF(P76=0,"",IF(AV76=0,"",(AV76/P76)))</f>
        <v/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 t="str">
        <f>IF(P76=0,"",IF(BE76=0,"",(BE76/P76)))</f>
        <v/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/>
      <c r="BO76" s="118" t="str">
        <f>IF(P76=0,"",IF(BN76=0,"",(BN76/P76)))</f>
        <v/>
      </c>
      <c r="BP76" s="119"/>
      <c r="BQ76" s="120" t="str">
        <f>IFERROR(BP76/BN76,"-")</f>
        <v>-</v>
      </c>
      <c r="BR76" s="121"/>
      <c r="BS76" s="122" t="str">
        <f>IFERROR(BR76/BN76,"-")</f>
        <v>-</v>
      </c>
      <c r="BT76" s="123"/>
      <c r="BU76" s="123"/>
      <c r="BV76" s="123"/>
      <c r="BW76" s="124"/>
      <c r="BX76" s="125" t="str">
        <f>IF(P76=0,"",IF(BW76=0,"",(BW76/P76)))</f>
        <v/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 t="str">
        <f>IF(P76=0,"",IF(CF76=0,"",(CF76/P76)))</f>
        <v/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347" t="s">
        <v>204</v>
      </c>
      <c r="C77" s="347"/>
      <c r="D77" s="347" t="s">
        <v>80</v>
      </c>
      <c r="E77" s="347" t="s">
        <v>67</v>
      </c>
      <c r="F77" s="347" t="s">
        <v>80</v>
      </c>
      <c r="G77" s="88"/>
      <c r="H77" s="88"/>
      <c r="I77" s="88"/>
      <c r="J77" s="330"/>
      <c r="K77" s="79">
        <v>0</v>
      </c>
      <c r="L77" s="79">
        <v>0</v>
      </c>
      <c r="M77" s="79">
        <v>49</v>
      </c>
      <c r="N77" s="89">
        <v>1</v>
      </c>
      <c r="O77" s="90">
        <v>0</v>
      </c>
      <c r="P77" s="91">
        <f>N77+O77</f>
        <v>1</v>
      </c>
      <c r="Q77" s="80">
        <f>IFERROR(P77/M77,"-")</f>
        <v>0.020408163265306</v>
      </c>
      <c r="R77" s="79">
        <v>0</v>
      </c>
      <c r="S77" s="79">
        <v>0</v>
      </c>
      <c r="T77" s="80">
        <f>IFERROR(R77/(P77),"-")</f>
        <v>0</v>
      </c>
      <c r="U77" s="336"/>
      <c r="V77" s="82">
        <v>0</v>
      </c>
      <c r="W77" s="80">
        <f>IF(P77=0,"-",V77/P77)</f>
        <v>0</v>
      </c>
      <c r="X77" s="335">
        <v>0</v>
      </c>
      <c r="Y77" s="336">
        <f>IFERROR(X77/P77,"-")</f>
        <v>0</v>
      </c>
      <c r="Z77" s="336" t="str">
        <f>IFERROR(X77/V77,"-")</f>
        <v>-</v>
      </c>
      <c r="AA77" s="330"/>
      <c r="AB77" s="83"/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>
        <v>1</v>
      </c>
      <c r="AN77" s="99">
        <f>IF(P77=0,"",IF(AM77=0,"",(AM77/P77)))</f>
        <v>1</v>
      </c>
      <c r="AO77" s="98"/>
      <c r="AP77" s="100">
        <f>IFERROR(AO77/AM77,"-")</f>
        <v>0</v>
      </c>
      <c r="AQ77" s="101"/>
      <c r="AR77" s="102">
        <f>IFERROR(AQ77/AM77,"-")</f>
        <v>0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>
        <f>IF(P77=0,"",IF(BE77=0,"",(BE77/P77)))</f>
        <v>0</v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/>
      <c r="BO77" s="118">
        <f>IF(P77=0,"",IF(BN77=0,"",(BN77/P77)))</f>
        <v>0</v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/>
      <c r="BX77" s="125">
        <f>IF(P77=0,"",IF(BW77=0,"",(BW77/P77)))</f>
        <v>0</v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>
        <f>AB78</f>
        <v>0.28333333333333</v>
      </c>
      <c r="B78" s="347" t="s">
        <v>205</v>
      </c>
      <c r="C78" s="347"/>
      <c r="D78" s="347" t="s">
        <v>80</v>
      </c>
      <c r="E78" s="347" t="s">
        <v>150</v>
      </c>
      <c r="F78" s="347" t="s">
        <v>68</v>
      </c>
      <c r="G78" s="88" t="s">
        <v>206</v>
      </c>
      <c r="H78" s="88" t="s">
        <v>199</v>
      </c>
      <c r="I78" s="88" t="s">
        <v>140</v>
      </c>
      <c r="J78" s="330">
        <v>180000</v>
      </c>
      <c r="K78" s="79">
        <v>0</v>
      </c>
      <c r="L78" s="79">
        <v>0</v>
      </c>
      <c r="M78" s="79">
        <v>17</v>
      </c>
      <c r="N78" s="89">
        <v>1</v>
      </c>
      <c r="O78" s="90">
        <v>0</v>
      </c>
      <c r="P78" s="91">
        <f>N78+O78</f>
        <v>1</v>
      </c>
      <c r="Q78" s="80">
        <f>IFERROR(P78/M78,"-")</f>
        <v>0.058823529411765</v>
      </c>
      <c r="R78" s="79">
        <v>0</v>
      </c>
      <c r="S78" s="79">
        <v>1</v>
      </c>
      <c r="T78" s="80">
        <f>IFERROR(R78/(P78),"-")</f>
        <v>0</v>
      </c>
      <c r="U78" s="336">
        <f>IFERROR(J78/SUM(N78:O81),"-")</f>
        <v>11250</v>
      </c>
      <c r="V78" s="82">
        <v>0</v>
      </c>
      <c r="W78" s="80">
        <f>IF(P78=0,"-",V78/P78)</f>
        <v>0</v>
      </c>
      <c r="X78" s="335">
        <v>0</v>
      </c>
      <c r="Y78" s="336">
        <f>IFERROR(X78/P78,"-")</f>
        <v>0</v>
      </c>
      <c r="Z78" s="336" t="str">
        <f>IFERROR(X78/V78,"-")</f>
        <v>-</v>
      </c>
      <c r="AA78" s="330">
        <f>SUM(X78:X81)-SUM(J78:J81)</f>
        <v>-129000</v>
      </c>
      <c r="AB78" s="83">
        <f>SUM(X78:X81)/SUM(J78:J81)</f>
        <v>0.28333333333333</v>
      </c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>
        <v>1</v>
      </c>
      <c r="BF78" s="111">
        <f>IF(P78=0,"",IF(BE78=0,"",(BE78/P78)))</f>
        <v>1</v>
      </c>
      <c r="BG78" s="110"/>
      <c r="BH78" s="112">
        <f>IFERROR(BG78/BE78,"-")</f>
        <v>0</v>
      </c>
      <c r="BI78" s="113"/>
      <c r="BJ78" s="114">
        <f>IFERROR(BI78/BE78,"-")</f>
        <v>0</v>
      </c>
      <c r="BK78" s="115"/>
      <c r="BL78" s="115"/>
      <c r="BM78" s="115"/>
      <c r="BN78" s="117"/>
      <c r="BO78" s="118">
        <f>IF(P78=0,"",IF(BN78=0,"",(BN78/P78)))</f>
        <v>0</v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/>
      <c r="BX78" s="125">
        <f>IF(P78=0,"",IF(BW78=0,"",(BW78/P78)))</f>
        <v>0</v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/>
      <c r="B79" s="347" t="s">
        <v>207</v>
      </c>
      <c r="C79" s="347"/>
      <c r="D79" s="347" t="s">
        <v>80</v>
      </c>
      <c r="E79" s="347" t="s">
        <v>197</v>
      </c>
      <c r="F79" s="347" t="s">
        <v>68</v>
      </c>
      <c r="G79" s="88"/>
      <c r="H79" s="88" t="s">
        <v>199</v>
      </c>
      <c r="I79" s="88"/>
      <c r="J79" s="330"/>
      <c r="K79" s="79">
        <v>0</v>
      </c>
      <c r="L79" s="79">
        <v>0</v>
      </c>
      <c r="M79" s="79">
        <v>19</v>
      </c>
      <c r="N79" s="89">
        <v>3</v>
      </c>
      <c r="O79" s="90">
        <v>0</v>
      </c>
      <c r="P79" s="91">
        <f>N79+O79</f>
        <v>3</v>
      </c>
      <c r="Q79" s="80">
        <f>IFERROR(P79/M79,"-")</f>
        <v>0.15789473684211</v>
      </c>
      <c r="R79" s="79">
        <v>0</v>
      </c>
      <c r="S79" s="79">
        <v>2</v>
      </c>
      <c r="T79" s="80">
        <f>IFERROR(R79/(P79),"-")</f>
        <v>0</v>
      </c>
      <c r="U79" s="336"/>
      <c r="V79" s="82">
        <v>1</v>
      </c>
      <c r="W79" s="80">
        <f>IF(P79=0,"-",V79/P79)</f>
        <v>0.33333333333333</v>
      </c>
      <c r="X79" s="335">
        <v>3000</v>
      </c>
      <c r="Y79" s="336">
        <f>IFERROR(X79/P79,"-")</f>
        <v>1000</v>
      </c>
      <c r="Z79" s="336">
        <f>IFERROR(X79/V79,"-")</f>
        <v>3000</v>
      </c>
      <c r="AA79" s="330"/>
      <c r="AB79" s="83"/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>
        <f>IF(P79=0,"",IF(BE79=0,"",(BE79/P79)))</f>
        <v>0</v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>
        <v>1</v>
      </c>
      <c r="BO79" s="118">
        <f>IF(P79=0,"",IF(BN79=0,"",(BN79/P79)))</f>
        <v>0.33333333333333</v>
      </c>
      <c r="BP79" s="119">
        <v>1</v>
      </c>
      <c r="BQ79" s="120">
        <f>IFERROR(BP79/BN79,"-")</f>
        <v>1</v>
      </c>
      <c r="BR79" s="121">
        <v>3000</v>
      </c>
      <c r="BS79" s="122">
        <f>IFERROR(BR79/BN79,"-")</f>
        <v>3000</v>
      </c>
      <c r="BT79" s="123">
        <v>1</v>
      </c>
      <c r="BU79" s="123"/>
      <c r="BV79" s="123"/>
      <c r="BW79" s="124">
        <v>2</v>
      </c>
      <c r="BX79" s="125">
        <f>IF(P79=0,"",IF(BW79=0,"",(BW79/P79)))</f>
        <v>0.66666666666667</v>
      </c>
      <c r="BY79" s="126"/>
      <c r="BZ79" s="127">
        <f>IFERROR(BY79/BW79,"-")</f>
        <v>0</v>
      </c>
      <c r="CA79" s="128"/>
      <c r="CB79" s="129">
        <f>IFERROR(CA79/BW79,"-")</f>
        <v>0</v>
      </c>
      <c r="CC79" s="130"/>
      <c r="CD79" s="130"/>
      <c r="CE79" s="130"/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1</v>
      </c>
      <c r="CP79" s="139">
        <v>3000</v>
      </c>
      <c r="CQ79" s="139">
        <v>3000</v>
      </c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/>
      <c r="B80" s="347" t="s">
        <v>208</v>
      </c>
      <c r="C80" s="347"/>
      <c r="D80" s="347" t="s">
        <v>80</v>
      </c>
      <c r="E80" s="347" t="s">
        <v>162</v>
      </c>
      <c r="F80" s="347" t="s">
        <v>68</v>
      </c>
      <c r="G80" s="88"/>
      <c r="H80" s="88" t="s">
        <v>199</v>
      </c>
      <c r="I80" s="88"/>
      <c r="J80" s="330"/>
      <c r="K80" s="79">
        <v>0</v>
      </c>
      <c r="L80" s="79">
        <v>0</v>
      </c>
      <c r="M80" s="79">
        <v>16</v>
      </c>
      <c r="N80" s="89">
        <v>2</v>
      </c>
      <c r="O80" s="90">
        <v>0</v>
      </c>
      <c r="P80" s="91">
        <f>N80+O80</f>
        <v>2</v>
      </c>
      <c r="Q80" s="80">
        <f>IFERROR(P80/M80,"-")</f>
        <v>0.125</v>
      </c>
      <c r="R80" s="79">
        <v>0</v>
      </c>
      <c r="S80" s="79">
        <v>1</v>
      </c>
      <c r="T80" s="80">
        <f>IFERROR(R80/(P80),"-")</f>
        <v>0</v>
      </c>
      <c r="U80" s="336"/>
      <c r="V80" s="82">
        <v>0</v>
      </c>
      <c r="W80" s="80">
        <f>IF(P80=0,"-",V80/P80)</f>
        <v>0</v>
      </c>
      <c r="X80" s="335">
        <v>0</v>
      </c>
      <c r="Y80" s="336">
        <f>IFERROR(X80/P80,"-")</f>
        <v>0</v>
      </c>
      <c r="Z80" s="336" t="str">
        <f>IFERROR(X80/V80,"-")</f>
        <v>-</v>
      </c>
      <c r="AA80" s="330"/>
      <c r="AB80" s="83"/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>
        <f>IF(P80=0,"",IF(AM80=0,"",(AM80/P80)))</f>
        <v>0</v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>
        <f>IF(P80=0,"",IF(BE80=0,"",(BE80/P80)))</f>
        <v>0</v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>
        <v>1</v>
      </c>
      <c r="BO80" s="118">
        <f>IF(P80=0,"",IF(BN80=0,"",(BN80/P80)))</f>
        <v>0.5</v>
      </c>
      <c r="BP80" s="119"/>
      <c r="BQ80" s="120">
        <f>IFERROR(BP80/BN80,"-")</f>
        <v>0</v>
      </c>
      <c r="BR80" s="121"/>
      <c r="BS80" s="122">
        <f>IFERROR(BR80/BN80,"-")</f>
        <v>0</v>
      </c>
      <c r="BT80" s="123"/>
      <c r="BU80" s="123"/>
      <c r="BV80" s="123"/>
      <c r="BW80" s="124">
        <v>1</v>
      </c>
      <c r="BX80" s="125">
        <f>IF(P80=0,"",IF(BW80=0,"",(BW80/P80)))</f>
        <v>0.5</v>
      </c>
      <c r="BY80" s="126"/>
      <c r="BZ80" s="127">
        <f>IFERROR(BY80/BW80,"-")</f>
        <v>0</v>
      </c>
      <c r="CA80" s="128"/>
      <c r="CB80" s="129">
        <f>IFERROR(CA80/BW80,"-")</f>
        <v>0</v>
      </c>
      <c r="CC80" s="130"/>
      <c r="CD80" s="130"/>
      <c r="CE80" s="130"/>
      <c r="CF80" s="131"/>
      <c r="CG80" s="132">
        <f>IF(P80=0,"",IF(CF80=0,"",(CF80/P80)))</f>
        <v>0</v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/>
      <c r="B81" s="347" t="s">
        <v>209</v>
      </c>
      <c r="C81" s="347"/>
      <c r="D81" s="347" t="s">
        <v>79</v>
      </c>
      <c r="E81" s="347" t="s">
        <v>79</v>
      </c>
      <c r="F81" s="347" t="s">
        <v>80</v>
      </c>
      <c r="G81" s="88"/>
      <c r="H81" s="88"/>
      <c r="I81" s="88"/>
      <c r="J81" s="330"/>
      <c r="K81" s="79">
        <v>0</v>
      </c>
      <c r="L81" s="79">
        <v>0</v>
      </c>
      <c r="M81" s="79">
        <v>19</v>
      </c>
      <c r="N81" s="89">
        <v>10</v>
      </c>
      <c r="O81" s="90">
        <v>0</v>
      </c>
      <c r="P81" s="91">
        <f>N81+O81</f>
        <v>10</v>
      </c>
      <c r="Q81" s="80">
        <f>IFERROR(P81/M81,"-")</f>
        <v>0.52631578947368</v>
      </c>
      <c r="R81" s="79">
        <v>1</v>
      </c>
      <c r="S81" s="79">
        <v>1</v>
      </c>
      <c r="T81" s="80">
        <f>IFERROR(R81/(P81),"-")</f>
        <v>0.1</v>
      </c>
      <c r="U81" s="336"/>
      <c r="V81" s="82">
        <v>2</v>
      </c>
      <c r="W81" s="80">
        <f>IF(P81=0,"-",V81/P81)</f>
        <v>0.2</v>
      </c>
      <c r="X81" s="335">
        <v>48000</v>
      </c>
      <c r="Y81" s="336">
        <f>IFERROR(X81/P81,"-")</f>
        <v>4800</v>
      </c>
      <c r="Z81" s="336">
        <f>IFERROR(X81/V81,"-")</f>
        <v>24000</v>
      </c>
      <c r="AA81" s="330"/>
      <c r="AB81" s="83"/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>
        <f>IF(P81=0,"",IF(AM81=0,"",(AM81/P81)))</f>
        <v>0</v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>
        <f>IF(P81=0,"",IF(AV81=0,"",(AV81/P81)))</f>
        <v>0</v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>
        <v>1</v>
      </c>
      <c r="BF81" s="111">
        <f>IF(P81=0,"",IF(BE81=0,"",(BE81/P81)))</f>
        <v>0.1</v>
      </c>
      <c r="BG81" s="110">
        <v>1</v>
      </c>
      <c r="BH81" s="112">
        <f>IFERROR(BG81/BE81,"-")</f>
        <v>1</v>
      </c>
      <c r="BI81" s="113">
        <v>19000</v>
      </c>
      <c r="BJ81" s="114">
        <f>IFERROR(BI81/BE81,"-")</f>
        <v>19000</v>
      </c>
      <c r="BK81" s="115"/>
      <c r="BL81" s="115"/>
      <c r="BM81" s="115">
        <v>1</v>
      </c>
      <c r="BN81" s="117">
        <v>4</v>
      </c>
      <c r="BO81" s="118">
        <f>IF(P81=0,"",IF(BN81=0,"",(BN81/P81)))</f>
        <v>0.4</v>
      </c>
      <c r="BP81" s="119">
        <v>1</v>
      </c>
      <c r="BQ81" s="120">
        <f>IFERROR(BP81/BN81,"-")</f>
        <v>0.25</v>
      </c>
      <c r="BR81" s="121">
        <v>29000</v>
      </c>
      <c r="BS81" s="122">
        <f>IFERROR(BR81/BN81,"-")</f>
        <v>7250</v>
      </c>
      <c r="BT81" s="123"/>
      <c r="BU81" s="123"/>
      <c r="BV81" s="123">
        <v>1</v>
      </c>
      <c r="BW81" s="124">
        <v>4</v>
      </c>
      <c r="BX81" s="125">
        <f>IF(P81=0,"",IF(BW81=0,"",(BW81/P81)))</f>
        <v>0.4</v>
      </c>
      <c r="BY81" s="126"/>
      <c r="BZ81" s="127">
        <f>IFERROR(BY81/BW81,"-")</f>
        <v>0</v>
      </c>
      <c r="CA81" s="128"/>
      <c r="CB81" s="129">
        <f>IFERROR(CA81/BW81,"-")</f>
        <v>0</v>
      </c>
      <c r="CC81" s="130"/>
      <c r="CD81" s="130"/>
      <c r="CE81" s="130"/>
      <c r="CF81" s="131">
        <v>1</v>
      </c>
      <c r="CG81" s="132">
        <f>IF(P81=0,"",IF(CF81=0,"",(CF81/P81)))</f>
        <v>0.1</v>
      </c>
      <c r="CH81" s="133"/>
      <c r="CI81" s="134">
        <f>IFERROR(CH81/CF81,"-")</f>
        <v>0</v>
      </c>
      <c r="CJ81" s="135"/>
      <c r="CK81" s="136">
        <f>IFERROR(CJ81/CF81,"-")</f>
        <v>0</v>
      </c>
      <c r="CL81" s="137"/>
      <c r="CM81" s="137"/>
      <c r="CN81" s="137"/>
      <c r="CO81" s="138">
        <v>2</v>
      </c>
      <c r="CP81" s="139">
        <v>48000</v>
      </c>
      <c r="CQ81" s="139">
        <v>29000</v>
      </c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>
        <f>AB82</f>
        <v>0</v>
      </c>
      <c r="B82" s="347" t="s">
        <v>210</v>
      </c>
      <c r="C82" s="347"/>
      <c r="D82" s="347" t="s">
        <v>94</v>
      </c>
      <c r="E82" s="347" t="s">
        <v>197</v>
      </c>
      <c r="F82" s="347" t="s">
        <v>68</v>
      </c>
      <c r="G82" s="88" t="s">
        <v>211</v>
      </c>
      <c r="H82" s="88" t="s">
        <v>212</v>
      </c>
      <c r="I82" s="88"/>
      <c r="J82" s="330">
        <v>60000</v>
      </c>
      <c r="K82" s="79">
        <v>0</v>
      </c>
      <c r="L82" s="79">
        <v>0</v>
      </c>
      <c r="M82" s="79">
        <v>1</v>
      </c>
      <c r="N82" s="89">
        <v>0</v>
      </c>
      <c r="O82" s="90">
        <v>0</v>
      </c>
      <c r="P82" s="91">
        <f>N82+O82</f>
        <v>0</v>
      </c>
      <c r="Q82" s="80">
        <f>IFERROR(P82/M82,"-")</f>
        <v>0</v>
      </c>
      <c r="R82" s="79">
        <v>0</v>
      </c>
      <c r="S82" s="79">
        <v>0</v>
      </c>
      <c r="T82" s="80" t="str">
        <f>IFERROR(R82/(P82),"-")</f>
        <v>-</v>
      </c>
      <c r="U82" s="336" t="str">
        <f>IFERROR(J82/SUM(N82:O83),"-")</f>
        <v>-</v>
      </c>
      <c r="V82" s="82">
        <v>0</v>
      </c>
      <c r="W82" s="80" t="str">
        <f>IF(P82=0,"-",V82/P82)</f>
        <v>-</v>
      </c>
      <c r="X82" s="335">
        <v>0</v>
      </c>
      <c r="Y82" s="336" t="str">
        <f>IFERROR(X82/P82,"-")</f>
        <v>-</v>
      </c>
      <c r="Z82" s="336" t="str">
        <f>IFERROR(X82/V82,"-")</f>
        <v>-</v>
      </c>
      <c r="AA82" s="330">
        <f>SUM(X82:X83)-SUM(J82:J83)</f>
        <v>-60000</v>
      </c>
      <c r="AB82" s="83">
        <f>SUM(X82:X83)/SUM(J82:J83)</f>
        <v>0</v>
      </c>
      <c r="AC82" s="77"/>
      <c r="AD82" s="92"/>
      <c r="AE82" s="93" t="str">
        <f>IF(P82=0,"",IF(AD82=0,"",(AD82/P82)))</f>
        <v/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/>
      <c r="AN82" s="99" t="str">
        <f>IF(P82=0,"",IF(AM82=0,"",(AM82/P82)))</f>
        <v/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/>
      <c r="AW82" s="105" t="str">
        <f>IF(P82=0,"",IF(AV82=0,"",(AV82/P82)))</f>
        <v/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 t="str">
        <f>IF(P82=0,"",IF(BE82=0,"",(BE82/P82)))</f>
        <v/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/>
      <c r="BO82" s="118" t="str">
        <f>IF(P82=0,"",IF(BN82=0,"",(BN82/P82)))</f>
        <v/>
      </c>
      <c r="BP82" s="119"/>
      <c r="BQ82" s="120" t="str">
        <f>IFERROR(BP82/BN82,"-")</f>
        <v>-</v>
      </c>
      <c r="BR82" s="121"/>
      <c r="BS82" s="122" t="str">
        <f>IFERROR(BR82/BN82,"-")</f>
        <v>-</v>
      </c>
      <c r="BT82" s="123"/>
      <c r="BU82" s="123"/>
      <c r="BV82" s="123"/>
      <c r="BW82" s="124"/>
      <c r="BX82" s="125" t="str">
        <f>IF(P82=0,"",IF(BW82=0,"",(BW82/P82)))</f>
        <v/>
      </c>
      <c r="BY82" s="126"/>
      <c r="BZ82" s="127" t="str">
        <f>IFERROR(BY82/BW82,"-")</f>
        <v>-</v>
      </c>
      <c r="CA82" s="128"/>
      <c r="CB82" s="129" t="str">
        <f>IFERROR(CA82/BW82,"-")</f>
        <v>-</v>
      </c>
      <c r="CC82" s="130"/>
      <c r="CD82" s="130"/>
      <c r="CE82" s="130"/>
      <c r="CF82" s="131"/>
      <c r="CG82" s="132" t="str">
        <f>IF(P82=0,"",IF(CF82=0,"",(CF82/P82)))</f>
        <v/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0</v>
      </c>
      <c r="CP82" s="139">
        <v>0</v>
      </c>
      <c r="CQ82" s="139"/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/>
      <c r="B83" s="347" t="s">
        <v>213</v>
      </c>
      <c r="C83" s="347"/>
      <c r="D83" s="347" t="s">
        <v>94</v>
      </c>
      <c r="E83" s="347" t="s">
        <v>197</v>
      </c>
      <c r="F83" s="347" t="s">
        <v>80</v>
      </c>
      <c r="G83" s="88"/>
      <c r="H83" s="88"/>
      <c r="I83" s="88"/>
      <c r="J83" s="330"/>
      <c r="K83" s="79">
        <v>0</v>
      </c>
      <c r="L83" s="79">
        <v>0</v>
      </c>
      <c r="M83" s="79">
        <v>0</v>
      </c>
      <c r="N83" s="89">
        <v>0</v>
      </c>
      <c r="O83" s="90">
        <v>0</v>
      </c>
      <c r="P83" s="91">
        <f>N83+O83</f>
        <v>0</v>
      </c>
      <c r="Q83" s="80" t="str">
        <f>IFERROR(P83/M83,"-")</f>
        <v>-</v>
      </c>
      <c r="R83" s="79">
        <v>0</v>
      </c>
      <c r="S83" s="79">
        <v>0</v>
      </c>
      <c r="T83" s="80" t="str">
        <f>IFERROR(R83/(P83),"-")</f>
        <v>-</v>
      </c>
      <c r="U83" s="336"/>
      <c r="V83" s="82">
        <v>0</v>
      </c>
      <c r="W83" s="80" t="str">
        <f>IF(P83=0,"-",V83/P83)</f>
        <v>-</v>
      </c>
      <c r="X83" s="335">
        <v>0</v>
      </c>
      <c r="Y83" s="336" t="str">
        <f>IFERROR(X83/P83,"-")</f>
        <v>-</v>
      </c>
      <c r="Z83" s="336" t="str">
        <f>IFERROR(X83/V83,"-")</f>
        <v>-</v>
      </c>
      <c r="AA83" s="330"/>
      <c r="AB83" s="83"/>
      <c r="AC83" s="77"/>
      <c r="AD83" s="92"/>
      <c r="AE83" s="93" t="str">
        <f>IF(P83=0,"",IF(AD83=0,"",(AD83/P83)))</f>
        <v/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 t="str">
        <f>IF(P83=0,"",IF(AM83=0,"",(AM83/P83)))</f>
        <v/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 t="str">
        <f>IF(P83=0,"",IF(AV83=0,"",(AV83/P83)))</f>
        <v/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/>
      <c r="BF83" s="111" t="str">
        <f>IF(P83=0,"",IF(BE83=0,"",(BE83/P83)))</f>
        <v/>
      </c>
      <c r="BG83" s="110"/>
      <c r="BH83" s="112" t="str">
        <f>IFERROR(BG83/BE83,"-")</f>
        <v>-</v>
      </c>
      <c r="BI83" s="113"/>
      <c r="BJ83" s="114" t="str">
        <f>IFERROR(BI83/BE83,"-")</f>
        <v>-</v>
      </c>
      <c r="BK83" s="115"/>
      <c r="BL83" s="115"/>
      <c r="BM83" s="115"/>
      <c r="BN83" s="117"/>
      <c r="BO83" s="118" t="str">
        <f>IF(P83=0,"",IF(BN83=0,"",(BN83/P83)))</f>
        <v/>
      </c>
      <c r="BP83" s="119"/>
      <c r="BQ83" s="120" t="str">
        <f>IFERROR(BP83/BN83,"-")</f>
        <v>-</v>
      </c>
      <c r="BR83" s="121"/>
      <c r="BS83" s="122" t="str">
        <f>IFERROR(BR83/BN83,"-")</f>
        <v>-</v>
      </c>
      <c r="BT83" s="123"/>
      <c r="BU83" s="123"/>
      <c r="BV83" s="123"/>
      <c r="BW83" s="124"/>
      <c r="BX83" s="125" t="str">
        <f>IF(P83=0,"",IF(BW83=0,"",(BW83/P83)))</f>
        <v/>
      </c>
      <c r="BY83" s="126"/>
      <c r="BZ83" s="127" t="str">
        <f>IFERROR(BY83/BW83,"-")</f>
        <v>-</v>
      </c>
      <c r="CA83" s="128"/>
      <c r="CB83" s="129" t="str">
        <f>IFERROR(CA83/BW83,"-")</f>
        <v>-</v>
      </c>
      <c r="CC83" s="130"/>
      <c r="CD83" s="130"/>
      <c r="CE83" s="130"/>
      <c r="CF83" s="131"/>
      <c r="CG83" s="132" t="str">
        <f>IF(P83=0,"",IF(CF83=0,"",(CF83/P83)))</f>
        <v/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0</v>
      </c>
      <c r="CP83" s="139">
        <v>0</v>
      </c>
      <c r="CQ83" s="139"/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 t="str">
        <f>AB84</f>
        <v>0</v>
      </c>
      <c r="B84" s="347" t="s">
        <v>214</v>
      </c>
      <c r="C84" s="347"/>
      <c r="D84" s="347"/>
      <c r="E84" s="347"/>
      <c r="F84" s="347" t="s">
        <v>68</v>
      </c>
      <c r="G84" s="88" t="s">
        <v>192</v>
      </c>
      <c r="H84" s="88" t="s">
        <v>215</v>
      </c>
      <c r="I84" s="88"/>
      <c r="J84" s="330">
        <v>0</v>
      </c>
      <c r="K84" s="79">
        <v>0</v>
      </c>
      <c r="L84" s="79">
        <v>0</v>
      </c>
      <c r="M84" s="79">
        <v>34</v>
      </c>
      <c r="N84" s="89">
        <v>2</v>
      </c>
      <c r="O84" s="90">
        <v>0</v>
      </c>
      <c r="P84" s="91">
        <f>N84+O84</f>
        <v>2</v>
      </c>
      <c r="Q84" s="80">
        <f>IFERROR(P84/M84,"-")</f>
        <v>0.058823529411765</v>
      </c>
      <c r="R84" s="79">
        <v>0</v>
      </c>
      <c r="S84" s="79">
        <v>0</v>
      </c>
      <c r="T84" s="80">
        <f>IFERROR(R84/(P84),"-")</f>
        <v>0</v>
      </c>
      <c r="U84" s="336">
        <f>IFERROR(J84/SUM(N84:O85),"-")</f>
        <v>0</v>
      </c>
      <c r="V84" s="82">
        <v>1</v>
      </c>
      <c r="W84" s="80">
        <f>IF(P84=0,"-",V84/P84)</f>
        <v>0.5</v>
      </c>
      <c r="X84" s="335">
        <v>5000</v>
      </c>
      <c r="Y84" s="336">
        <f>IFERROR(X84/P84,"-")</f>
        <v>2500</v>
      </c>
      <c r="Z84" s="336">
        <f>IFERROR(X84/V84,"-")</f>
        <v>5000</v>
      </c>
      <c r="AA84" s="330">
        <f>SUM(X84:X85)-SUM(J84:J85)</f>
        <v>5000</v>
      </c>
      <c r="AB84" s="83" t="str">
        <f>SUM(X84:X85)/SUM(J84:J85)</f>
        <v>0</v>
      </c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>
        <f>IF(P84=0,"",IF(AM84=0,"",(AM84/P84)))</f>
        <v>0</v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>
        <f>IF(P84=0,"",IF(AV84=0,"",(AV84/P84)))</f>
        <v>0</v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>
        <v>1</v>
      </c>
      <c r="BF84" s="111">
        <f>IF(P84=0,"",IF(BE84=0,"",(BE84/P84)))</f>
        <v>0.5</v>
      </c>
      <c r="BG84" s="110"/>
      <c r="BH84" s="112">
        <f>IFERROR(BG84/BE84,"-")</f>
        <v>0</v>
      </c>
      <c r="BI84" s="113"/>
      <c r="BJ84" s="114">
        <f>IFERROR(BI84/BE84,"-")</f>
        <v>0</v>
      </c>
      <c r="BK84" s="115"/>
      <c r="BL84" s="115"/>
      <c r="BM84" s="115"/>
      <c r="BN84" s="117">
        <v>1</v>
      </c>
      <c r="BO84" s="118">
        <f>IF(P84=0,"",IF(BN84=0,"",(BN84/P84)))</f>
        <v>0.5</v>
      </c>
      <c r="BP84" s="119">
        <v>1</v>
      </c>
      <c r="BQ84" s="120">
        <f>IFERROR(BP84/BN84,"-")</f>
        <v>1</v>
      </c>
      <c r="BR84" s="121">
        <v>5000</v>
      </c>
      <c r="BS84" s="122">
        <f>IFERROR(BR84/BN84,"-")</f>
        <v>5000</v>
      </c>
      <c r="BT84" s="123">
        <v>1</v>
      </c>
      <c r="BU84" s="123"/>
      <c r="BV84" s="123"/>
      <c r="BW84" s="124"/>
      <c r="BX84" s="125">
        <f>IF(P84=0,"",IF(BW84=0,"",(BW84/P84)))</f>
        <v>0</v>
      </c>
      <c r="BY84" s="126"/>
      <c r="BZ84" s="127" t="str">
        <f>IFERROR(BY84/BW84,"-")</f>
        <v>-</v>
      </c>
      <c r="CA84" s="128"/>
      <c r="CB84" s="129" t="str">
        <f>IFERROR(CA84/BW84,"-")</f>
        <v>-</v>
      </c>
      <c r="CC84" s="130"/>
      <c r="CD84" s="130"/>
      <c r="CE84" s="130"/>
      <c r="CF84" s="131"/>
      <c r="CG84" s="132">
        <f>IF(P84=0,"",IF(CF84=0,"",(CF84/P84)))</f>
        <v>0</v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1</v>
      </c>
      <c r="CP84" s="139">
        <v>5000</v>
      </c>
      <c r="CQ84" s="139">
        <v>5000</v>
      </c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/>
      <c r="B85" s="347" t="s">
        <v>216</v>
      </c>
      <c r="C85" s="347"/>
      <c r="D85" s="347"/>
      <c r="E85" s="347"/>
      <c r="F85" s="347" t="s">
        <v>80</v>
      </c>
      <c r="G85" s="88"/>
      <c r="H85" s="88"/>
      <c r="I85" s="88"/>
      <c r="J85" s="330"/>
      <c r="K85" s="79">
        <v>0</v>
      </c>
      <c r="L85" s="79">
        <v>0</v>
      </c>
      <c r="M85" s="79">
        <v>2</v>
      </c>
      <c r="N85" s="89">
        <v>1</v>
      </c>
      <c r="O85" s="90">
        <v>0</v>
      </c>
      <c r="P85" s="91">
        <f>N85+O85</f>
        <v>1</v>
      </c>
      <c r="Q85" s="80">
        <f>IFERROR(P85/M85,"-")</f>
        <v>0.5</v>
      </c>
      <c r="R85" s="79">
        <v>0</v>
      </c>
      <c r="S85" s="79">
        <v>0</v>
      </c>
      <c r="T85" s="80">
        <f>IFERROR(R85/(P85),"-")</f>
        <v>0</v>
      </c>
      <c r="U85" s="336"/>
      <c r="V85" s="82">
        <v>0</v>
      </c>
      <c r="W85" s="80">
        <f>IF(P85=0,"-",V85/P85)</f>
        <v>0</v>
      </c>
      <c r="X85" s="335">
        <v>0</v>
      </c>
      <c r="Y85" s="336">
        <f>IFERROR(X85/P85,"-")</f>
        <v>0</v>
      </c>
      <c r="Z85" s="336" t="str">
        <f>IFERROR(X85/V85,"-")</f>
        <v>-</v>
      </c>
      <c r="AA85" s="330"/>
      <c r="AB85" s="83"/>
      <c r="AC85" s="77"/>
      <c r="AD85" s="92"/>
      <c r="AE85" s="93">
        <f>IF(P85=0,"",IF(AD85=0,"",(AD85/P85)))</f>
        <v>0</v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>
        <f>IF(P85=0,"",IF(AM85=0,"",(AM85/P85)))</f>
        <v>0</v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/>
      <c r="AW85" s="105">
        <f>IF(P85=0,"",IF(AV85=0,"",(AV85/P85)))</f>
        <v>0</v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/>
      <c r="BF85" s="111">
        <f>IF(P85=0,"",IF(BE85=0,"",(BE85/P85)))</f>
        <v>0</v>
      </c>
      <c r="BG85" s="110"/>
      <c r="BH85" s="112" t="str">
        <f>IFERROR(BG85/BE85,"-")</f>
        <v>-</v>
      </c>
      <c r="BI85" s="113"/>
      <c r="BJ85" s="114" t="str">
        <f>IFERROR(BI85/BE85,"-")</f>
        <v>-</v>
      </c>
      <c r="BK85" s="115"/>
      <c r="BL85" s="115"/>
      <c r="BM85" s="115"/>
      <c r="BN85" s="117">
        <v>1</v>
      </c>
      <c r="BO85" s="118">
        <f>IF(P85=0,"",IF(BN85=0,"",(BN85/P85)))</f>
        <v>1</v>
      </c>
      <c r="BP85" s="119"/>
      <c r="BQ85" s="120">
        <f>IFERROR(BP85/BN85,"-")</f>
        <v>0</v>
      </c>
      <c r="BR85" s="121"/>
      <c r="BS85" s="122">
        <f>IFERROR(BR85/BN85,"-")</f>
        <v>0</v>
      </c>
      <c r="BT85" s="123"/>
      <c r="BU85" s="123"/>
      <c r="BV85" s="123"/>
      <c r="BW85" s="124"/>
      <c r="BX85" s="125">
        <f>IF(P85=0,"",IF(BW85=0,"",(BW85/P85)))</f>
        <v>0</v>
      </c>
      <c r="BY85" s="126"/>
      <c r="BZ85" s="127" t="str">
        <f>IFERROR(BY85/BW85,"-")</f>
        <v>-</v>
      </c>
      <c r="CA85" s="128"/>
      <c r="CB85" s="129" t="str">
        <f>IFERROR(CA85/BW85,"-")</f>
        <v>-</v>
      </c>
      <c r="CC85" s="130"/>
      <c r="CD85" s="130"/>
      <c r="CE85" s="130"/>
      <c r="CF85" s="131"/>
      <c r="CG85" s="132">
        <f>IF(P85=0,"",IF(CF85=0,"",(CF85/P85)))</f>
        <v>0</v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0</v>
      </c>
      <c r="CP85" s="139">
        <v>0</v>
      </c>
      <c r="CQ85" s="139"/>
      <c r="CR85" s="139"/>
      <c r="CS85" s="140" t="str">
        <f>IF(AND(CQ85=0,CR85=0),"",IF(AND(CQ85&lt;=100000,CR85&lt;=100000),"",IF(CQ85/CP85&gt;0.7,"男高",IF(CR85/CP85&gt;0.7,"女高",""))))</f>
        <v/>
      </c>
    </row>
    <row r="86" spans="1:98">
      <c r="A86" s="30"/>
      <c r="B86" s="85"/>
      <c r="C86" s="86"/>
      <c r="D86" s="86"/>
      <c r="E86" s="86"/>
      <c r="F86" s="87"/>
      <c r="G86" s="88"/>
      <c r="H86" s="88"/>
      <c r="I86" s="88"/>
      <c r="J86" s="331"/>
      <c r="K86" s="34"/>
      <c r="L86" s="34"/>
      <c r="M86" s="31"/>
      <c r="N86" s="23"/>
      <c r="O86" s="23"/>
      <c r="P86" s="23"/>
      <c r="Q86" s="32"/>
      <c r="R86" s="32"/>
      <c r="S86" s="23"/>
      <c r="T86" s="32"/>
      <c r="U86" s="337"/>
      <c r="V86" s="25"/>
      <c r="W86" s="25"/>
      <c r="X86" s="337"/>
      <c r="Y86" s="337"/>
      <c r="Z86" s="337"/>
      <c r="AA86" s="337"/>
      <c r="AB86" s="33"/>
      <c r="AC86" s="57"/>
      <c r="AD86" s="61"/>
      <c r="AE86" s="62"/>
      <c r="AF86" s="61"/>
      <c r="AG86" s="65"/>
      <c r="AH86" s="66"/>
      <c r="AI86" s="67"/>
      <c r="AJ86" s="68"/>
      <c r="AK86" s="68"/>
      <c r="AL86" s="68"/>
      <c r="AM86" s="61"/>
      <c r="AN86" s="62"/>
      <c r="AO86" s="61"/>
      <c r="AP86" s="65"/>
      <c r="AQ86" s="66"/>
      <c r="AR86" s="67"/>
      <c r="AS86" s="68"/>
      <c r="AT86" s="68"/>
      <c r="AU86" s="68"/>
      <c r="AV86" s="61"/>
      <c r="AW86" s="62"/>
      <c r="AX86" s="61"/>
      <c r="AY86" s="65"/>
      <c r="AZ86" s="66"/>
      <c r="BA86" s="67"/>
      <c r="BB86" s="68"/>
      <c r="BC86" s="68"/>
      <c r="BD86" s="68"/>
      <c r="BE86" s="61"/>
      <c r="BF86" s="62"/>
      <c r="BG86" s="61"/>
      <c r="BH86" s="65"/>
      <c r="BI86" s="66"/>
      <c r="BJ86" s="67"/>
      <c r="BK86" s="68"/>
      <c r="BL86" s="68"/>
      <c r="BM86" s="68"/>
      <c r="BN86" s="63"/>
      <c r="BO86" s="64"/>
      <c r="BP86" s="61"/>
      <c r="BQ86" s="65"/>
      <c r="BR86" s="66"/>
      <c r="BS86" s="67"/>
      <c r="BT86" s="68"/>
      <c r="BU86" s="68"/>
      <c r="BV86" s="68"/>
      <c r="BW86" s="63"/>
      <c r="BX86" s="64"/>
      <c r="BY86" s="61"/>
      <c r="BZ86" s="65"/>
      <c r="CA86" s="66"/>
      <c r="CB86" s="67"/>
      <c r="CC86" s="68"/>
      <c r="CD86" s="68"/>
      <c r="CE86" s="68"/>
      <c r="CF86" s="63"/>
      <c r="CG86" s="64"/>
      <c r="CH86" s="61"/>
      <c r="CI86" s="65"/>
      <c r="CJ86" s="66"/>
      <c r="CK86" s="67"/>
      <c r="CL86" s="68"/>
      <c r="CM86" s="68"/>
      <c r="CN86" s="68"/>
      <c r="CO86" s="69"/>
      <c r="CP86" s="66"/>
      <c r="CQ86" s="66"/>
      <c r="CR86" s="66"/>
      <c r="CS86" s="70"/>
    </row>
    <row r="87" spans="1:98">
      <c r="A87" s="30"/>
      <c r="B87" s="37"/>
      <c r="C87" s="21"/>
      <c r="D87" s="21"/>
      <c r="E87" s="21"/>
      <c r="F87" s="22"/>
      <c r="G87" s="36"/>
      <c r="H87" s="36"/>
      <c r="I87" s="73"/>
      <c r="J87" s="332"/>
      <c r="K87" s="34"/>
      <c r="L87" s="34"/>
      <c r="M87" s="31"/>
      <c r="N87" s="23"/>
      <c r="O87" s="23"/>
      <c r="P87" s="23"/>
      <c r="Q87" s="32"/>
      <c r="R87" s="32"/>
      <c r="S87" s="23"/>
      <c r="T87" s="32"/>
      <c r="U87" s="337"/>
      <c r="V87" s="25"/>
      <c r="W87" s="25"/>
      <c r="X87" s="337"/>
      <c r="Y87" s="337"/>
      <c r="Z87" s="337"/>
      <c r="AA87" s="337"/>
      <c r="AB87" s="33"/>
      <c r="AC87" s="59"/>
      <c r="AD87" s="61"/>
      <c r="AE87" s="62"/>
      <c r="AF87" s="61"/>
      <c r="AG87" s="65"/>
      <c r="AH87" s="66"/>
      <c r="AI87" s="67"/>
      <c r="AJ87" s="68"/>
      <c r="AK87" s="68"/>
      <c r="AL87" s="68"/>
      <c r="AM87" s="61"/>
      <c r="AN87" s="62"/>
      <c r="AO87" s="61"/>
      <c r="AP87" s="65"/>
      <c r="AQ87" s="66"/>
      <c r="AR87" s="67"/>
      <c r="AS87" s="68"/>
      <c r="AT87" s="68"/>
      <c r="AU87" s="68"/>
      <c r="AV87" s="61"/>
      <c r="AW87" s="62"/>
      <c r="AX87" s="61"/>
      <c r="AY87" s="65"/>
      <c r="AZ87" s="66"/>
      <c r="BA87" s="67"/>
      <c r="BB87" s="68"/>
      <c r="BC87" s="68"/>
      <c r="BD87" s="68"/>
      <c r="BE87" s="61"/>
      <c r="BF87" s="62"/>
      <c r="BG87" s="61"/>
      <c r="BH87" s="65"/>
      <c r="BI87" s="66"/>
      <c r="BJ87" s="67"/>
      <c r="BK87" s="68"/>
      <c r="BL87" s="68"/>
      <c r="BM87" s="68"/>
      <c r="BN87" s="63"/>
      <c r="BO87" s="64"/>
      <c r="BP87" s="61"/>
      <c r="BQ87" s="65"/>
      <c r="BR87" s="66"/>
      <c r="BS87" s="67"/>
      <c r="BT87" s="68"/>
      <c r="BU87" s="68"/>
      <c r="BV87" s="68"/>
      <c r="BW87" s="63"/>
      <c r="BX87" s="64"/>
      <c r="BY87" s="61"/>
      <c r="BZ87" s="65"/>
      <c r="CA87" s="66"/>
      <c r="CB87" s="67"/>
      <c r="CC87" s="68"/>
      <c r="CD87" s="68"/>
      <c r="CE87" s="68"/>
      <c r="CF87" s="63"/>
      <c r="CG87" s="64"/>
      <c r="CH87" s="61"/>
      <c r="CI87" s="65"/>
      <c r="CJ87" s="66"/>
      <c r="CK87" s="67"/>
      <c r="CL87" s="68"/>
      <c r="CM87" s="68"/>
      <c r="CN87" s="68"/>
      <c r="CO87" s="69"/>
      <c r="CP87" s="66"/>
      <c r="CQ87" s="66"/>
      <c r="CR87" s="66"/>
      <c r="CS87" s="70"/>
    </row>
    <row r="88" spans="1:98">
      <c r="A88" s="19">
        <f>AB88</f>
        <v>1.0669612403101</v>
      </c>
      <c r="B88" s="39"/>
      <c r="C88" s="39"/>
      <c r="D88" s="39"/>
      <c r="E88" s="39"/>
      <c r="F88" s="39"/>
      <c r="G88" s="40" t="s">
        <v>217</v>
      </c>
      <c r="H88" s="40"/>
      <c r="I88" s="40"/>
      <c r="J88" s="333">
        <f>SUM(J6:J87)</f>
        <v>6450000</v>
      </c>
      <c r="K88" s="41">
        <f>SUM(K6:K87)</f>
        <v>0</v>
      </c>
      <c r="L88" s="41">
        <f>SUM(L6:L87)</f>
        <v>0</v>
      </c>
      <c r="M88" s="41">
        <f>SUM(M6:M87)</f>
        <v>2992</v>
      </c>
      <c r="N88" s="41">
        <f>SUM(N6:N87)</f>
        <v>381</v>
      </c>
      <c r="O88" s="41">
        <f>SUM(O6:O87)</f>
        <v>1</v>
      </c>
      <c r="P88" s="41">
        <f>SUM(P6:P87)</f>
        <v>382</v>
      </c>
      <c r="Q88" s="42">
        <f>IFERROR(P88/M88,"-")</f>
        <v>0.12767379679144</v>
      </c>
      <c r="R88" s="76">
        <f>SUM(R6:R87)</f>
        <v>19</v>
      </c>
      <c r="S88" s="76">
        <f>SUM(S6:S87)</f>
        <v>101</v>
      </c>
      <c r="T88" s="42">
        <f>IFERROR(R88/P88,"-")</f>
        <v>0.049738219895288</v>
      </c>
      <c r="U88" s="338">
        <f>IFERROR(J88/P88,"-")</f>
        <v>16884.816753927</v>
      </c>
      <c r="V88" s="44">
        <f>SUM(V6:V87)</f>
        <v>103</v>
      </c>
      <c r="W88" s="42">
        <f>IFERROR(V88/P88,"-")</f>
        <v>0.2696335078534</v>
      </c>
      <c r="X88" s="333">
        <f>SUM(X6:X87)</f>
        <v>6881900</v>
      </c>
      <c r="Y88" s="333">
        <f>IFERROR(X88/P88,"-")</f>
        <v>18015.445026178</v>
      </c>
      <c r="Z88" s="333">
        <f>IFERROR(X88/V88,"-")</f>
        <v>66814.563106796</v>
      </c>
      <c r="AA88" s="333">
        <f>X88-J88</f>
        <v>431900</v>
      </c>
      <c r="AB88" s="45">
        <f>X88/J88</f>
        <v>1.0669612403101</v>
      </c>
      <c r="AC88" s="58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0"/>
      <c r="BM88" s="60"/>
      <c r="BN88" s="60"/>
      <c r="BO88" s="60"/>
      <c r="BP88" s="60"/>
      <c r="BQ88" s="60"/>
      <c r="BR88" s="60"/>
      <c r="BS88" s="60"/>
      <c r="BT88" s="60"/>
      <c r="BU88" s="60"/>
      <c r="BV88" s="60"/>
      <c r="BW88" s="60"/>
      <c r="BX88" s="60"/>
      <c r="BY88" s="60"/>
      <c r="BZ88" s="60"/>
      <c r="CA88" s="60"/>
      <c r="CB88" s="60"/>
      <c r="CC88" s="60"/>
      <c r="CD88" s="60"/>
      <c r="CE88" s="60"/>
      <c r="CF88" s="60"/>
      <c r="CG88" s="60"/>
      <c r="CH88" s="60"/>
      <c r="CI88" s="60"/>
      <c r="CJ88" s="60"/>
      <c r="CK88" s="60"/>
      <c r="CL88" s="60"/>
      <c r="CM88" s="60"/>
      <c r="CN88" s="60"/>
      <c r="CO88" s="60"/>
      <c r="CP88" s="60"/>
      <c r="CQ88" s="60"/>
      <c r="CR88" s="60"/>
      <c r="CS8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4"/>
    <mergeCell ref="J17:J24"/>
    <mergeCell ref="U17:U24"/>
    <mergeCell ref="AA17:AA24"/>
    <mergeCell ref="AB17:AB24"/>
    <mergeCell ref="A25:A29"/>
    <mergeCell ref="J25:J29"/>
    <mergeCell ref="U25:U29"/>
    <mergeCell ref="AA25:AA29"/>
    <mergeCell ref="AB25:AB29"/>
    <mergeCell ref="A30:A33"/>
    <mergeCell ref="J30:J33"/>
    <mergeCell ref="U30:U33"/>
    <mergeCell ref="AA30:AA33"/>
    <mergeCell ref="AB30:AB33"/>
    <mergeCell ref="A34:A37"/>
    <mergeCell ref="J34:J37"/>
    <mergeCell ref="U34:U37"/>
    <mergeCell ref="AA34:AA37"/>
    <mergeCell ref="AB34:AB37"/>
    <mergeCell ref="A38:A41"/>
    <mergeCell ref="J38:J41"/>
    <mergeCell ref="U38:U41"/>
    <mergeCell ref="AA38:AA41"/>
    <mergeCell ref="AB38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77"/>
    <mergeCell ref="J76:J77"/>
    <mergeCell ref="U76:U77"/>
    <mergeCell ref="AA76:AA77"/>
    <mergeCell ref="AB76:AB77"/>
    <mergeCell ref="A78:A81"/>
    <mergeCell ref="J78:J81"/>
    <mergeCell ref="U78:U81"/>
    <mergeCell ref="AA78:AA81"/>
    <mergeCell ref="AB78:AB81"/>
    <mergeCell ref="A82:A83"/>
    <mergeCell ref="J82:J83"/>
    <mergeCell ref="U82:U83"/>
    <mergeCell ref="AA82:AA83"/>
    <mergeCell ref="AB82:AB83"/>
    <mergeCell ref="A84:A85"/>
    <mergeCell ref="J84:J85"/>
    <mergeCell ref="U84:U85"/>
    <mergeCell ref="AA84:AA85"/>
    <mergeCell ref="AB84:AB8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218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0.12333333333333</v>
      </c>
      <c r="B6" s="347" t="s">
        <v>219</v>
      </c>
      <c r="C6" s="347" t="s">
        <v>220</v>
      </c>
      <c r="D6" s="347" t="s">
        <v>83</v>
      </c>
      <c r="E6" s="347" t="s">
        <v>150</v>
      </c>
      <c r="F6" s="347" t="s">
        <v>68</v>
      </c>
      <c r="G6" s="88" t="s">
        <v>221</v>
      </c>
      <c r="H6" s="88" t="s">
        <v>222</v>
      </c>
      <c r="I6" s="88" t="s">
        <v>223</v>
      </c>
      <c r="J6" s="330">
        <v>300000</v>
      </c>
      <c r="K6" s="79">
        <v>0</v>
      </c>
      <c r="L6" s="79">
        <v>0</v>
      </c>
      <c r="M6" s="79">
        <v>65</v>
      </c>
      <c r="N6" s="89">
        <v>14</v>
      </c>
      <c r="O6" s="90">
        <v>1</v>
      </c>
      <c r="P6" s="91">
        <f>N6+O6</f>
        <v>15</v>
      </c>
      <c r="Q6" s="80">
        <f>IFERROR(P6/M6,"-")</f>
        <v>0.23076923076923</v>
      </c>
      <c r="R6" s="79">
        <v>0</v>
      </c>
      <c r="S6" s="79">
        <v>6</v>
      </c>
      <c r="T6" s="80">
        <f>IFERROR(R6/(P6),"-")</f>
        <v>0</v>
      </c>
      <c r="U6" s="336">
        <f>IFERROR(J6/SUM(N6:O7),"-")</f>
        <v>12000</v>
      </c>
      <c r="V6" s="82">
        <v>2</v>
      </c>
      <c r="W6" s="80">
        <f>IF(P6=0,"-",V6/P6)</f>
        <v>0.13333333333333</v>
      </c>
      <c r="X6" s="335">
        <v>20000</v>
      </c>
      <c r="Y6" s="336">
        <f>IFERROR(X6/P6,"-")</f>
        <v>1333.3333333333</v>
      </c>
      <c r="Z6" s="336">
        <f>IFERROR(X6/V6,"-")</f>
        <v>10000</v>
      </c>
      <c r="AA6" s="330">
        <f>SUM(X6:X7)-SUM(J6:J7)</f>
        <v>-263000</v>
      </c>
      <c r="AB6" s="83">
        <f>SUM(X6:X7)/SUM(J6:J7)</f>
        <v>0.12333333333333</v>
      </c>
      <c r="AC6" s="77"/>
      <c r="AD6" s="92">
        <v>1</v>
      </c>
      <c r="AE6" s="93">
        <f>IF(P6=0,"",IF(AD6=0,"",(AD6/P6)))</f>
        <v>0.066666666666667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5</v>
      </c>
      <c r="AN6" s="99">
        <f>IF(P6=0,"",IF(AM6=0,"",(AM6/P6)))</f>
        <v>0.33333333333333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0.13333333333333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0.13333333333333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0.2</v>
      </c>
      <c r="BP6" s="119">
        <v>1</v>
      </c>
      <c r="BQ6" s="120">
        <f>IFERROR(BP6/BN6,"-")</f>
        <v>0.33333333333333</v>
      </c>
      <c r="BR6" s="121">
        <v>10000</v>
      </c>
      <c r="BS6" s="122">
        <f>IFERROR(BR6/BN6,"-")</f>
        <v>3333.3333333333</v>
      </c>
      <c r="BT6" s="123"/>
      <c r="BU6" s="123">
        <v>1</v>
      </c>
      <c r="BV6" s="123"/>
      <c r="BW6" s="124">
        <v>2</v>
      </c>
      <c r="BX6" s="125">
        <f>IF(P6=0,"",IF(BW6=0,"",(BW6/P6)))</f>
        <v>0.13333333333333</v>
      </c>
      <c r="BY6" s="126">
        <v>1</v>
      </c>
      <c r="BZ6" s="127">
        <f>IFERROR(BY6/BW6,"-")</f>
        <v>0.5</v>
      </c>
      <c r="CA6" s="128">
        <v>10000</v>
      </c>
      <c r="CB6" s="129">
        <f>IFERROR(CA6/BW6,"-")</f>
        <v>5000</v>
      </c>
      <c r="CC6" s="130">
        <v>1</v>
      </c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20000</v>
      </c>
      <c r="CQ6" s="139">
        <v>10000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224</v>
      </c>
      <c r="C7" s="347"/>
      <c r="D7" s="347"/>
      <c r="E7" s="347"/>
      <c r="F7" s="347" t="s">
        <v>80</v>
      </c>
      <c r="G7" s="88"/>
      <c r="H7" s="88"/>
      <c r="I7" s="88"/>
      <c r="J7" s="330"/>
      <c r="K7" s="79">
        <v>0</v>
      </c>
      <c r="L7" s="79">
        <v>0</v>
      </c>
      <c r="M7" s="79">
        <v>27</v>
      </c>
      <c r="N7" s="89">
        <v>10</v>
      </c>
      <c r="O7" s="90">
        <v>0</v>
      </c>
      <c r="P7" s="91">
        <f>N7+O7</f>
        <v>10</v>
      </c>
      <c r="Q7" s="80">
        <f>IFERROR(P7/M7,"-")</f>
        <v>0.37037037037037</v>
      </c>
      <c r="R7" s="79">
        <v>1</v>
      </c>
      <c r="S7" s="79">
        <v>1</v>
      </c>
      <c r="T7" s="80">
        <f>IFERROR(R7/(P7),"-")</f>
        <v>0.1</v>
      </c>
      <c r="U7" s="336"/>
      <c r="V7" s="82">
        <v>2</v>
      </c>
      <c r="W7" s="80">
        <f>IF(P7=0,"-",V7/P7)</f>
        <v>0.2</v>
      </c>
      <c r="X7" s="335">
        <v>17000</v>
      </c>
      <c r="Y7" s="336">
        <f>IFERROR(X7/P7,"-")</f>
        <v>1700</v>
      </c>
      <c r="Z7" s="336">
        <f>IFERROR(X7/V7,"-")</f>
        <v>8500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0.1</v>
      </c>
      <c r="AX7" s="104">
        <v>1</v>
      </c>
      <c r="AY7" s="106">
        <f>IFERROR(AX7/AV7,"-")</f>
        <v>1</v>
      </c>
      <c r="AZ7" s="107">
        <v>11000</v>
      </c>
      <c r="BA7" s="108">
        <f>IFERROR(AZ7/AV7,"-")</f>
        <v>11000</v>
      </c>
      <c r="BB7" s="109"/>
      <c r="BC7" s="109"/>
      <c r="BD7" s="109">
        <v>1</v>
      </c>
      <c r="BE7" s="110">
        <v>5</v>
      </c>
      <c r="BF7" s="111">
        <f>IF(P7=0,"",IF(BE7=0,"",(BE7/P7)))</f>
        <v>0.5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0.1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3</v>
      </c>
      <c r="BX7" s="125">
        <f>IF(P7=0,"",IF(BW7=0,"",(BW7/P7)))</f>
        <v>0.3</v>
      </c>
      <c r="BY7" s="126">
        <v>1</v>
      </c>
      <c r="BZ7" s="127">
        <f>IFERROR(BY7/BW7,"-")</f>
        <v>0.33333333333333</v>
      </c>
      <c r="CA7" s="128">
        <v>6000</v>
      </c>
      <c r="CB7" s="129">
        <f>IFERROR(CA7/BW7,"-")</f>
        <v>2000</v>
      </c>
      <c r="CC7" s="130"/>
      <c r="CD7" s="130">
        <v>1</v>
      </c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17000</v>
      </c>
      <c r="CQ7" s="139">
        <v>11000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0.85406666666667</v>
      </c>
      <c r="B8" s="347" t="s">
        <v>225</v>
      </c>
      <c r="C8" s="347" t="s">
        <v>226</v>
      </c>
      <c r="D8" s="347" t="s">
        <v>83</v>
      </c>
      <c r="E8" s="347" t="s">
        <v>227</v>
      </c>
      <c r="F8" s="347" t="s">
        <v>68</v>
      </c>
      <c r="G8" s="88" t="s">
        <v>228</v>
      </c>
      <c r="H8" s="88" t="s">
        <v>212</v>
      </c>
      <c r="I8" s="88" t="s">
        <v>229</v>
      </c>
      <c r="J8" s="330">
        <v>240000</v>
      </c>
      <c r="K8" s="79">
        <v>0</v>
      </c>
      <c r="L8" s="79">
        <v>0</v>
      </c>
      <c r="M8" s="79">
        <v>55</v>
      </c>
      <c r="N8" s="89">
        <v>3</v>
      </c>
      <c r="O8" s="90">
        <v>0</v>
      </c>
      <c r="P8" s="91">
        <f>N8+O8</f>
        <v>3</v>
      </c>
      <c r="Q8" s="80">
        <f>IFERROR(P8/M8,"-")</f>
        <v>0.054545454545455</v>
      </c>
      <c r="R8" s="79">
        <v>1</v>
      </c>
      <c r="S8" s="79">
        <v>0</v>
      </c>
      <c r="T8" s="80">
        <f>IFERROR(R8/(P8),"-")</f>
        <v>0.33333333333333</v>
      </c>
      <c r="U8" s="336">
        <f>IFERROR(J8/SUM(N8:O9),"-")</f>
        <v>26666.666666667</v>
      </c>
      <c r="V8" s="82">
        <v>2</v>
      </c>
      <c r="W8" s="80">
        <f>IF(P8=0,"-",V8/P8)</f>
        <v>0.66666666666667</v>
      </c>
      <c r="X8" s="335">
        <v>81000</v>
      </c>
      <c r="Y8" s="336">
        <f>IFERROR(X8/P8,"-")</f>
        <v>27000</v>
      </c>
      <c r="Z8" s="336">
        <f>IFERROR(X8/V8,"-")</f>
        <v>40500</v>
      </c>
      <c r="AA8" s="330">
        <f>SUM(X8:X9)-SUM(J8:J9)</f>
        <v>-35024</v>
      </c>
      <c r="AB8" s="83">
        <f>SUM(X8:X9)/SUM(J8:J9)</f>
        <v>0.85406666666667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0.33333333333333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0.66666666666667</v>
      </c>
      <c r="BP8" s="119">
        <v>2</v>
      </c>
      <c r="BQ8" s="120">
        <f>IFERROR(BP8/BN8,"-")</f>
        <v>1</v>
      </c>
      <c r="BR8" s="121">
        <v>81000</v>
      </c>
      <c r="BS8" s="122">
        <f>IFERROR(BR8/BN8,"-")</f>
        <v>40500</v>
      </c>
      <c r="BT8" s="123"/>
      <c r="BU8" s="123"/>
      <c r="BV8" s="123">
        <v>2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81000</v>
      </c>
      <c r="CQ8" s="139">
        <v>72000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230</v>
      </c>
      <c r="C9" s="347"/>
      <c r="D9" s="347"/>
      <c r="E9" s="347"/>
      <c r="F9" s="347" t="s">
        <v>80</v>
      </c>
      <c r="G9" s="88"/>
      <c r="H9" s="88"/>
      <c r="I9" s="88"/>
      <c r="J9" s="330"/>
      <c r="K9" s="79">
        <v>0</v>
      </c>
      <c r="L9" s="79">
        <v>0</v>
      </c>
      <c r="M9" s="79">
        <v>43</v>
      </c>
      <c r="N9" s="89">
        <v>6</v>
      </c>
      <c r="O9" s="90">
        <v>0</v>
      </c>
      <c r="P9" s="91">
        <f>N9+O9</f>
        <v>6</v>
      </c>
      <c r="Q9" s="80">
        <f>IFERROR(P9/M9,"-")</f>
        <v>0.13953488372093</v>
      </c>
      <c r="R9" s="79">
        <v>1</v>
      </c>
      <c r="S9" s="79">
        <v>1</v>
      </c>
      <c r="T9" s="80">
        <f>IFERROR(R9/(P9),"-")</f>
        <v>0.16666666666667</v>
      </c>
      <c r="U9" s="336"/>
      <c r="V9" s="82">
        <v>1</v>
      </c>
      <c r="W9" s="80">
        <f>IF(P9=0,"-",V9/P9)</f>
        <v>0.16666666666667</v>
      </c>
      <c r="X9" s="335">
        <v>123976</v>
      </c>
      <c r="Y9" s="336">
        <f>IFERROR(X9/P9,"-")</f>
        <v>20662.666666667</v>
      </c>
      <c r="Z9" s="336">
        <f>IFERROR(X9/V9,"-")</f>
        <v>123976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0.33333333333333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0.5</v>
      </c>
      <c r="BP9" s="119">
        <v>1</v>
      </c>
      <c r="BQ9" s="120">
        <f>IFERROR(BP9/BN9,"-")</f>
        <v>0.33333333333333</v>
      </c>
      <c r="BR9" s="121">
        <v>123976</v>
      </c>
      <c r="BS9" s="122">
        <f>IFERROR(BR9/BN9,"-")</f>
        <v>41325.333333333</v>
      </c>
      <c r="BT9" s="123"/>
      <c r="BU9" s="123"/>
      <c r="BV9" s="123">
        <v>1</v>
      </c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>
        <v>1</v>
      </c>
      <c r="CG9" s="132">
        <f>IF(P9=0,"",IF(CF9=0,"",(CF9/P9)))</f>
        <v>0.16666666666667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</v>
      </c>
      <c r="CP9" s="139">
        <v>123976</v>
      </c>
      <c r="CQ9" s="139">
        <v>123976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0.16666666666667</v>
      </c>
      <c r="B10" s="347" t="s">
        <v>231</v>
      </c>
      <c r="C10" s="347" t="s">
        <v>232</v>
      </c>
      <c r="D10" s="347" t="s">
        <v>83</v>
      </c>
      <c r="E10" s="347" t="s">
        <v>150</v>
      </c>
      <c r="F10" s="347" t="s">
        <v>68</v>
      </c>
      <c r="G10" s="88" t="s">
        <v>233</v>
      </c>
      <c r="H10" s="88" t="s">
        <v>212</v>
      </c>
      <c r="I10" s="88" t="s">
        <v>234</v>
      </c>
      <c r="J10" s="330">
        <v>408000</v>
      </c>
      <c r="K10" s="79">
        <v>0</v>
      </c>
      <c r="L10" s="79">
        <v>0</v>
      </c>
      <c r="M10" s="79">
        <v>81</v>
      </c>
      <c r="N10" s="89">
        <v>7</v>
      </c>
      <c r="O10" s="90">
        <v>0</v>
      </c>
      <c r="P10" s="91">
        <f>N10+O10</f>
        <v>7</v>
      </c>
      <c r="Q10" s="80">
        <f>IFERROR(P10/M10,"-")</f>
        <v>0.08641975308642</v>
      </c>
      <c r="R10" s="79">
        <v>0</v>
      </c>
      <c r="S10" s="79">
        <v>2</v>
      </c>
      <c r="T10" s="80">
        <f>IFERROR(R10/(P10),"-")</f>
        <v>0</v>
      </c>
      <c r="U10" s="336">
        <f>IFERROR(J10/SUM(N10:O11),"-")</f>
        <v>25500</v>
      </c>
      <c r="V10" s="82">
        <v>1</v>
      </c>
      <c r="W10" s="80">
        <f>IF(P10=0,"-",V10/P10)</f>
        <v>0.14285714285714</v>
      </c>
      <c r="X10" s="335">
        <v>63000</v>
      </c>
      <c r="Y10" s="336">
        <f>IFERROR(X10/P10,"-")</f>
        <v>9000</v>
      </c>
      <c r="Z10" s="336">
        <f>IFERROR(X10/V10,"-")</f>
        <v>63000</v>
      </c>
      <c r="AA10" s="330">
        <f>SUM(X10:X11)-SUM(J10:J11)</f>
        <v>-340000</v>
      </c>
      <c r="AB10" s="83">
        <f>SUM(X10:X11)/SUM(J10:J11)</f>
        <v>0.16666666666667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0.28571428571429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0.14285714285714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2</v>
      </c>
      <c r="BF10" s="111">
        <f>IF(P10=0,"",IF(BE10=0,"",(BE10/P10)))</f>
        <v>0.28571428571429</v>
      </c>
      <c r="BG10" s="110">
        <v>1</v>
      </c>
      <c r="BH10" s="112">
        <f>IFERROR(BG10/BE10,"-")</f>
        <v>0.5</v>
      </c>
      <c r="BI10" s="113">
        <v>63000</v>
      </c>
      <c r="BJ10" s="114">
        <f>IFERROR(BI10/BE10,"-")</f>
        <v>31500</v>
      </c>
      <c r="BK10" s="115"/>
      <c r="BL10" s="115"/>
      <c r="BM10" s="115">
        <v>1</v>
      </c>
      <c r="BN10" s="117">
        <v>2</v>
      </c>
      <c r="BO10" s="118">
        <f>IF(P10=0,"",IF(BN10=0,"",(BN10/P10)))</f>
        <v>0.28571428571429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63000</v>
      </c>
      <c r="CQ10" s="139">
        <v>63000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235</v>
      </c>
      <c r="C11" s="347"/>
      <c r="D11" s="347"/>
      <c r="E11" s="347"/>
      <c r="F11" s="347" t="s">
        <v>80</v>
      </c>
      <c r="G11" s="88"/>
      <c r="H11" s="88"/>
      <c r="I11" s="88"/>
      <c r="J11" s="330"/>
      <c r="K11" s="79">
        <v>0</v>
      </c>
      <c r="L11" s="79">
        <v>0</v>
      </c>
      <c r="M11" s="79">
        <v>15</v>
      </c>
      <c r="N11" s="89">
        <v>9</v>
      </c>
      <c r="O11" s="90">
        <v>0</v>
      </c>
      <c r="P11" s="91">
        <f>N11+O11</f>
        <v>9</v>
      </c>
      <c r="Q11" s="80">
        <f>IFERROR(P11/M11,"-")</f>
        <v>0.6</v>
      </c>
      <c r="R11" s="79">
        <v>1</v>
      </c>
      <c r="S11" s="79">
        <v>1</v>
      </c>
      <c r="T11" s="80">
        <f>IFERROR(R11/(P11),"-")</f>
        <v>0.11111111111111</v>
      </c>
      <c r="U11" s="336"/>
      <c r="V11" s="82">
        <v>1</v>
      </c>
      <c r="W11" s="80">
        <f>IF(P11=0,"-",V11/P11)</f>
        <v>0.11111111111111</v>
      </c>
      <c r="X11" s="335">
        <v>5000</v>
      </c>
      <c r="Y11" s="336">
        <f>IFERROR(X11/P11,"-")</f>
        <v>555.55555555556</v>
      </c>
      <c r="Z11" s="336">
        <f>IFERROR(X11/V11,"-")</f>
        <v>5000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0.11111111111111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2</v>
      </c>
      <c r="AW11" s="105">
        <f>IF(P11=0,"",IF(AV11=0,"",(AV11/P11)))</f>
        <v>0.22222222222222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</v>
      </c>
      <c r="BF11" s="111">
        <f>IF(P11=0,"",IF(BE11=0,"",(BE11/P11)))</f>
        <v>0.11111111111111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2</v>
      </c>
      <c r="BO11" s="118">
        <f>IF(P11=0,"",IF(BN11=0,"",(BN11/P11)))</f>
        <v>0.22222222222222</v>
      </c>
      <c r="BP11" s="119">
        <v>1</v>
      </c>
      <c r="BQ11" s="120">
        <f>IFERROR(BP11/BN11,"-")</f>
        <v>0.5</v>
      </c>
      <c r="BR11" s="121">
        <v>5000</v>
      </c>
      <c r="BS11" s="122">
        <f>IFERROR(BR11/BN11,"-")</f>
        <v>2500</v>
      </c>
      <c r="BT11" s="123">
        <v>1</v>
      </c>
      <c r="BU11" s="123"/>
      <c r="BV11" s="123"/>
      <c r="BW11" s="124">
        <v>3</v>
      </c>
      <c r="BX11" s="125">
        <f>IF(P11=0,"",IF(BW11=0,"",(BW11/P11)))</f>
        <v>0.33333333333333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5000</v>
      </c>
      <c r="CQ11" s="139">
        <v>5000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1.8404761904762</v>
      </c>
      <c r="B12" s="347" t="s">
        <v>236</v>
      </c>
      <c r="C12" s="347" t="s">
        <v>237</v>
      </c>
      <c r="D12" s="347" t="s">
        <v>238</v>
      </c>
      <c r="E12" s="347"/>
      <c r="F12" s="347" t="s">
        <v>80</v>
      </c>
      <c r="G12" s="88" t="s">
        <v>239</v>
      </c>
      <c r="H12" s="88" t="s">
        <v>240</v>
      </c>
      <c r="I12" s="88" t="s">
        <v>241</v>
      </c>
      <c r="J12" s="330">
        <v>84000</v>
      </c>
      <c r="K12" s="79">
        <v>0</v>
      </c>
      <c r="L12" s="79">
        <v>0</v>
      </c>
      <c r="M12" s="79">
        <v>60</v>
      </c>
      <c r="N12" s="89">
        <v>24</v>
      </c>
      <c r="O12" s="90">
        <v>0</v>
      </c>
      <c r="P12" s="91">
        <f>N12+O12</f>
        <v>24</v>
      </c>
      <c r="Q12" s="80">
        <f>IFERROR(P12/M12,"-")</f>
        <v>0.4</v>
      </c>
      <c r="R12" s="79">
        <v>2</v>
      </c>
      <c r="S12" s="79">
        <v>4</v>
      </c>
      <c r="T12" s="80">
        <f>IFERROR(R12/(P12),"-")</f>
        <v>0.083333333333333</v>
      </c>
      <c r="U12" s="336">
        <f>IFERROR(J12/SUM(N12:O12),"-")</f>
        <v>3500</v>
      </c>
      <c r="V12" s="82">
        <v>3</v>
      </c>
      <c r="W12" s="80">
        <f>IF(P12=0,"-",V12/P12)</f>
        <v>0.125</v>
      </c>
      <c r="X12" s="335">
        <v>154600</v>
      </c>
      <c r="Y12" s="336">
        <f>IFERROR(X12/P12,"-")</f>
        <v>6441.6666666667</v>
      </c>
      <c r="Z12" s="336">
        <f>IFERROR(X12/V12,"-")</f>
        <v>51533.333333333</v>
      </c>
      <c r="AA12" s="330">
        <f>SUM(X12:X12)-SUM(J12:J12)</f>
        <v>70600</v>
      </c>
      <c r="AB12" s="83">
        <f>SUM(X12:X12)/SUM(J12:J12)</f>
        <v>1.8404761904762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4</v>
      </c>
      <c r="AN12" s="99">
        <f>IF(P12=0,"",IF(AM12=0,"",(AM12/P12)))</f>
        <v>0.16666666666667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2</v>
      </c>
      <c r="AW12" s="105">
        <f>IF(P12=0,"",IF(AV12=0,"",(AV12/P12)))</f>
        <v>0.083333333333333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2</v>
      </c>
      <c r="BF12" s="111">
        <f>IF(P12=0,"",IF(BE12=0,"",(BE12/P12)))</f>
        <v>0.083333333333333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13</v>
      </c>
      <c r="BO12" s="118">
        <f>IF(P12=0,"",IF(BN12=0,"",(BN12/P12)))</f>
        <v>0.54166666666667</v>
      </c>
      <c r="BP12" s="119">
        <v>2</v>
      </c>
      <c r="BQ12" s="120">
        <f>IFERROR(BP12/BN12,"-")</f>
        <v>0.15384615384615</v>
      </c>
      <c r="BR12" s="121">
        <v>114600</v>
      </c>
      <c r="BS12" s="122">
        <f>IFERROR(BR12/BN12,"-")</f>
        <v>8815.3846153846</v>
      </c>
      <c r="BT12" s="123"/>
      <c r="BU12" s="123"/>
      <c r="BV12" s="123">
        <v>2</v>
      </c>
      <c r="BW12" s="124">
        <v>3</v>
      </c>
      <c r="BX12" s="125">
        <f>IF(P12=0,"",IF(BW12=0,"",(BW12/P12)))</f>
        <v>0.125</v>
      </c>
      <c r="BY12" s="126">
        <v>1</v>
      </c>
      <c r="BZ12" s="127">
        <f>IFERROR(BY12/BW12,"-")</f>
        <v>0.33333333333333</v>
      </c>
      <c r="CA12" s="128">
        <v>40000</v>
      </c>
      <c r="CB12" s="129">
        <f>IFERROR(CA12/BW12,"-")</f>
        <v>13333.333333333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3</v>
      </c>
      <c r="CP12" s="139">
        <v>154600</v>
      </c>
      <c r="CQ12" s="139">
        <v>96600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>
        <f>AB13</f>
        <v>0.59722222222222</v>
      </c>
      <c r="B13" s="347" t="s">
        <v>242</v>
      </c>
      <c r="C13" s="347" t="s">
        <v>237</v>
      </c>
      <c r="D13" s="347" t="s">
        <v>243</v>
      </c>
      <c r="E13" s="347"/>
      <c r="F13" s="347" t="s">
        <v>80</v>
      </c>
      <c r="G13" s="88" t="s">
        <v>244</v>
      </c>
      <c r="H13" s="88" t="s">
        <v>240</v>
      </c>
      <c r="I13" s="88" t="s">
        <v>241</v>
      </c>
      <c r="J13" s="330">
        <v>72000</v>
      </c>
      <c r="K13" s="79">
        <v>0</v>
      </c>
      <c r="L13" s="79">
        <v>0</v>
      </c>
      <c r="M13" s="79">
        <v>18</v>
      </c>
      <c r="N13" s="89">
        <v>15</v>
      </c>
      <c r="O13" s="90">
        <v>0</v>
      </c>
      <c r="P13" s="91">
        <f>N13+O13</f>
        <v>15</v>
      </c>
      <c r="Q13" s="80">
        <f>IFERROR(P13/M13,"-")</f>
        <v>0.83333333333333</v>
      </c>
      <c r="R13" s="79">
        <v>0</v>
      </c>
      <c r="S13" s="79">
        <v>4</v>
      </c>
      <c r="T13" s="80">
        <f>IFERROR(R13/(P13),"-")</f>
        <v>0</v>
      </c>
      <c r="U13" s="336">
        <f>IFERROR(J13/SUM(N13:O13),"-")</f>
        <v>4800</v>
      </c>
      <c r="V13" s="82">
        <v>4</v>
      </c>
      <c r="W13" s="80">
        <f>IF(P13=0,"-",V13/P13)</f>
        <v>0.26666666666667</v>
      </c>
      <c r="X13" s="335">
        <v>43000</v>
      </c>
      <c r="Y13" s="336">
        <f>IFERROR(X13/P13,"-")</f>
        <v>2866.6666666667</v>
      </c>
      <c r="Z13" s="336">
        <f>IFERROR(X13/V13,"-")</f>
        <v>10750</v>
      </c>
      <c r="AA13" s="330">
        <f>SUM(X13:X13)-SUM(J13:J13)</f>
        <v>-29000</v>
      </c>
      <c r="AB13" s="83">
        <f>SUM(X13:X13)/SUM(J13:J13)</f>
        <v>0.59722222222222</v>
      </c>
      <c r="AC13" s="77"/>
      <c r="AD13" s="92">
        <v>1</v>
      </c>
      <c r="AE13" s="93">
        <f>IF(P13=0,"",IF(AD13=0,"",(AD13/P13)))</f>
        <v>0.066666666666667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3</v>
      </c>
      <c r="AN13" s="99">
        <f>IF(P13=0,"",IF(AM13=0,"",(AM13/P13)))</f>
        <v>0.2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2</v>
      </c>
      <c r="AW13" s="105">
        <f>IF(P13=0,"",IF(AV13=0,"",(AV13/P13)))</f>
        <v>0.13333333333333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1</v>
      </c>
      <c r="BF13" s="111">
        <f>IF(P13=0,"",IF(BE13=0,"",(BE13/P13)))</f>
        <v>0.066666666666667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6</v>
      </c>
      <c r="BO13" s="118">
        <f>IF(P13=0,"",IF(BN13=0,"",(BN13/P13)))</f>
        <v>0.4</v>
      </c>
      <c r="BP13" s="119">
        <v>3</v>
      </c>
      <c r="BQ13" s="120">
        <f>IFERROR(BP13/BN13,"-")</f>
        <v>0.5</v>
      </c>
      <c r="BR13" s="121">
        <v>40000</v>
      </c>
      <c r="BS13" s="122">
        <f>IFERROR(BR13/BN13,"-")</f>
        <v>6666.6666666667</v>
      </c>
      <c r="BT13" s="123"/>
      <c r="BU13" s="123">
        <v>1</v>
      </c>
      <c r="BV13" s="123">
        <v>2</v>
      </c>
      <c r="BW13" s="124">
        <v>2</v>
      </c>
      <c r="BX13" s="125">
        <f>IF(P13=0,"",IF(BW13=0,"",(BW13/P13)))</f>
        <v>0.13333333333333</v>
      </c>
      <c r="BY13" s="126">
        <v>1</v>
      </c>
      <c r="BZ13" s="127">
        <f>IFERROR(BY13/BW13,"-")</f>
        <v>0.5</v>
      </c>
      <c r="CA13" s="128">
        <v>3000</v>
      </c>
      <c r="CB13" s="129">
        <f>IFERROR(CA13/BW13,"-")</f>
        <v>1500</v>
      </c>
      <c r="CC13" s="130">
        <v>1</v>
      </c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4</v>
      </c>
      <c r="CP13" s="139">
        <v>43000</v>
      </c>
      <c r="CQ13" s="139">
        <v>18000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0.18382352941176</v>
      </c>
      <c r="B14" s="347" t="s">
        <v>245</v>
      </c>
      <c r="C14" s="347" t="s">
        <v>237</v>
      </c>
      <c r="D14" s="347" t="s">
        <v>246</v>
      </c>
      <c r="E14" s="347"/>
      <c r="F14" s="347" t="s">
        <v>80</v>
      </c>
      <c r="G14" s="88" t="s">
        <v>247</v>
      </c>
      <c r="H14" s="88" t="s">
        <v>240</v>
      </c>
      <c r="I14" s="88" t="s">
        <v>241</v>
      </c>
      <c r="J14" s="330">
        <v>81600</v>
      </c>
      <c r="K14" s="79">
        <v>0</v>
      </c>
      <c r="L14" s="79">
        <v>0</v>
      </c>
      <c r="M14" s="79">
        <v>71</v>
      </c>
      <c r="N14" s="89">
        <v>20</v>
      </c>
      <c r="O14" s="90">
        <v>0</v>
      </c>
      <c r="P14" s="91">
        <f>N14+O14</f>
        <v>20</v>
      </c>
      <c r="Q14" s="80">
        <f>IFERROR(P14/M14,"-")</f>
        <v>0.28169014084507</v>
      </c>
      <c r="R14" s="79">
        <v>0</v>
      </c>
      <c r="S14" s="79">
        <v>6</v>
      </c>
      <c r="T14" s="80">
        <f>IFERROR(R14/(P14),"-")</f>
        <v>0</v>
      </c>
      <c r="U14" s="336">
        <f>IFERROR(J14/SUM(N14:O14),"-")</f>
        <v>4080</v>
      </c>
      <c r="V14" s="82">
        <v>1</v>
      </c>
      <c r="W14" s="80">
        <f>IF(P14=0,"-",V14/P14)</f>
        <v>0.05</v>
      </c>
      <c r="X14" s="335">
        <v>15000</v>
      </c>
      <c r="Y14" s="336">
        <f>IFERROR(X14/P14,"-")</f>
        <v>750</v>
      </c>
      <c r="Z14" s="336">
        <f>IFERROR(X14/V14,"-")</f>
        <v>15000</v>
      </c>
      <c r="AA14" s="330">
        <f>SUM(X14:X14)-SUM(J14:J14)</f>
        <v>-66600</v>
      </c>
      <c r="AB14" s="83">
        <f>SUM(X14:X14)/SUM(J14:J14)</f>
        <v>0.18382352941176</v>
      </c>
      <c r="AC14" s="77"/>
      <c r="AD14" s="92">
        <v>1</v>
      </c>
      <c r="AE14" s="93">
        <f>IF(P14=0,"",IF(AD14=0,"",(AD14/P14)))</f>
        <v>0.05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4</v>
      </c>
      <c r="AN14" s="99">
        <f>IF(P14=0,"",IF(AM14=0,"",(AM14/P14)))</f>
        <v>0.2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3</v>
      </c>
      <c r="AW14" s="105">
        <f>IF(P14=0,"",IF(AV14=0,"",(AV14/P14)))</f>
        <v>0.15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6</v>
      </c>
      <c r="BF14" s="111">
        <f>IF(P14=0,"",IF(BE14=0,"",(BE14/P14)))</f>
        <v>0.3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3</v>
      </c>
      <c r="BO14" s="118">
        <f>IF(P14=0,"",IF(BN14=0,"",(BN14/P14)))</f>
        <v>0.15</v>
      </c>
      <c r="BP14" s="119">
        <v>1</v>
      </c>
      <c r="BQ14" s="120">
        <f>IFERROR(BP14/BN14,"-")</f>
        <v>0.33333333333333</v>
      </c>
      <c r="BR14" s="121">
        <v>15000</v>
      </c>
      <c r="BS14" s="122">
        <f>IFERROR(BR14/BN14,"-")</f>
        <v>5000</v>
      </c>
      <c r="BT14" s="123"/>
      <c r="BU14" s="123"/>
      <c r="BV14" s="123">
        <v>1</v>
      </c>
      <c r="BW14" s="124">
        <v>3</v>
      </c>
      <c r="BX14" s="125">
        <f>IF(P14=0,"",IF(BW14=0,"",(BW14/P14)))</f>
        <v>0.15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15000</v>
      </c>
      <c r="CQ14" s="139">
        <v>15000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>
        <f>AB15</f>
        <v>0.18888888888889</v>
      </c>
      <c r="B15" s="347" t="s">
        <v>248</v>
      </c>
      <c r="C15" s="347" t="s">
        <v>249</v>
      </c>
      <c r="D15" s="347" t="s">
        <v>250</v>
      </c>
      <c r="E15" s="347"/>
      <c r="F15" s="347" t="s">
        <v>80</v>
      </c>
      <c r="G15" s="88" t="s">
        <v>251</v>
      </c>
      <c r="H15" s="88" t="s">
        <v>240</v>
      </c>
      <c r="I15" s="88" t="s">
        <v>252</v>
      </c>
      <c r="J15" s="330">
        <v>90000</v>
      </c>
      <c r="K15" s="79">
        <v>0</v>
      </c>
      <c r="L15" s="79">
        <v>0</v>
      </c>
      <c r="M15" s="79">
        <v>22</v>
      </c>
      <c r="N15" s="89">
        <v>9</v>
      </c>
      <c r="O15" s="90">
        <v>1</v>
      </c>
      <c r="P15" s="91">
        <f>N15+O15</f>
        <v>10</v>
      </c>
      <c r="Q15" s="80">
        <f>IFERROR(P15/M15,"-")</f>
        <v>0.45454545454545</v>
      </c>
      <c r="R15" s="79">
        <v>1</v>
      </c>
      <c r="S15" s="79">
        <v>1</v>
      </c>
      <c r="T15" s="80">
        <f>IFERROR(R15/(P15),"-")</f>
        <v>0.1</v>
      </c>
      <c r="U15" s="336">
        <f>IFERROR(J15/SUM(N15:O15),"-")</f>
        <v>9000</v>
      </c>
      <c r="V15" s="82">
        <v>1</v>
      </c>
      <c r="W15" s="80">
        <f>IF(P15=0,"-",V15/P15)</f>
        <v>0.1</v>
      </c>
      <c r="X15" s="335">
        <v>17000</v>
      </c>
      <c r="Y15" s="336">
        <f>IFERROR(X15/P15,"-")</f>
        <v>1700</v>
      </c>
      <c r="Z15" s="336">
        <f>IFERROR(X15/V15,"-")</f>
        <v>17000</v>
      </c>
      <c r="AA15" s="330">
        <f>SUM(X15:X15)-SUM(J15:J15)</f>
        <v>-73000</v>
      </c>
      <c r="AB15" s="83">
        <f>SUM(X15:X15)/SUM(J15:J15)</f>
        <v>0.18888888888889</v>
      </c>
      <c r="AC15" s="77"/>
      <c r="AD15" s="92">
        <v>1</v>
      </c>
      <c r="AE15" s="93">
        <f>IF(P15=0,"",IF(AD15=0,"",(AD15/P15)))</f>
        <v>0.1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2</v>
      </c>
      <c r="AW15" s="105">
        <f>IF(P15=0,"",IF(AV15=0,"",(AV15/P15)))</f>
        <v>0.2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3</v>
      </c>
      <c r="BF15" s="111">
        <f>IF(P15=0,"",IF(BE15=0,"",(BE15/P15)))</f>
        <v>0.3</v>
      </c>
      <c r="BG15" s="110">
        <v>1</v>
      </c>
      <c r="BH15" s="112">
        <f>IFERROR(BG15/BE15,"-")</f>
        <v>0.33333333333333</v>
      </c>
      <c r="BI15" s="113">
        <v>17000</v>
      </c>
      <c r="BJ15" s="114">
        <f>IFERROR(BI15/BE15,"-")</f>
        <v>5666.6666666667</v>
      </c>
      <c r="BK15" s="115"/>
      <c r="BL15" s="115"/>
      <c r="BM15" s="115">
        <v>1</v>
      </c>
      <c r="BN15" s="117">
        <v>3</v>
      </c>
      <c r="BO15" s="118">
        <f>IF(P15=0,"",IF(BN15=0,"",(BN15/P15)))</f>
        <v>0.3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0.1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17000</v>
      </c>
      <c r="CQ15" s="139">
        <v>17000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1.8589743589744</v>
      </c>
      <c r="B16" s="347" t="s">
        <v>253</v>
      </c>
      <c r="C16" s="347" t="s">
        <v>254</v>
      </c>
      <c r="D16" s="347" t="s">
        <v>255</v>
      </c>
      <c r="E16" s="347"/>
      <c r="F16" s="347" t="s">
        <v>68</v>
      </c>
      <c r="G16" s="88" t="s">
        <v>256</v>
      </c>
      <c r="H16" s="88" t="s">
        <v>257</v>
      </c>
      <c r="I16" s="88" t="s">
        <v>258</v>
      </c>
      <c r="J16" s="330">
        <v>78000</v>
      </c>
      <c r="K16" s="79">
        <v>0</v>
      </c>
      <c r="L16" s="79">
        <v>0</v>
      </c>
      <c r="M16" s="79">
        <v>33</v>
      </c>
      <c r="N16" s="89">
        <v>3</v>
      </c>
      <c r="O16" s="90">
        <v>0</v>
      </c>
      <c r="P16" s="91">
        <f>N16+O16</f>
        <v>3</v>
      </c>
      <c r="Q16" s="80">
        <f>IFERROR(P16/M16,"-")</f>
        <v>0.090909090909091</v>
      </c>
      <c r="R16" s="79">
        <v>0</v>
      </c>
      <c r="S16" s="79">
        <v>1</v>
      </c>
      <c r="T16" s="80">
        <f>IFERROR(R16/(P16),"-")</f>
        <v>0</v>
      </c>
      <c r="U16" s="336">
        <f>IFERROR(J16/SUM(N16:O17),"-")</f>
        <v>8666.6666666667</v>
      </c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>
        <f>SUM(X16:X17)-SUM(J16:J17)</f>
        <v>67000</v>
      </c>
      <c r="AB16" s="83">
        <f>SUM(X16:X17)/SUM(J16:J17)</f>
        <v>1.8589743589744</v>
      </c>
      <c r="AC16" s="77"/>
      <c r="AD16" s="92">
        <v>1</v>
      </c>
      <c r="AE16" s="93">
        <f>IF(P16=0,"",IF(AD16=0,"",(AD16/P16)))</f>
        <v>0.33333333333333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0.33333333333333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1</v>
      </c>
      <c r="BX16" s="125">
        <f>IF(P16=0,"",IF(BW16=0,"",(BW16/P16)))</f>
        <v>0.33333333333333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259</v>
      </c>
      <c r="C17" s="347"/>
      <c r="D17" s="347"/>
      <c r="E17" s="347"/>
      <c r="F17" s="347" t="s">
        <v>80</v>
      </c>
      <c r="G17" s="88"/>
      <c r="H17" s="88"/>
      <c r="I17" s="88"/>
      <c r="J17" s="330"/>
      <c r="K17" s="79">
        <v>0</v>
      </c>
      <c r="L17" s="79">
        <v>0</v>
      </c>
      <c r="M17" s="79">
        <v>12</v>
      </c>
      <c r="N17" s="89">
        <v>6</v>
      </c>
      <c r="O17" s="90">
        <v>0</v>
      </c>
      <c r="P17" s="91">
        <f>N17+O17</f>
        <v>6</v>
      </c>
      <c r="Q17" s="80">
        <f>IFERROR(P17/M17,"-")</f>
        <v>0.5</v>
      </c>
      <c r="R17" s="79">
        <v>1</v>
      </c>
      <c r="S17" s="79">
        <v>0</v>
      </c>
      <c r="T17" s="80">
        <f>IFERROR(R17/(P17),"-")</f>
        <v>0.16666666666667</v>
      </c>
      <c r="U17" s="336"/>
      <c r="V17" s="82">
        <v>1</v>
      </c>
      <c r="W17" s="80">
        <f>IF(P17=0,"-",V17/P17)</f>
        <v>0.16666666666667</v>
      </c>
      <c r="X17" s="335">
        <v>145000</v>
      </c>
      <c r="Y17" s="336">
        <f>IFERROR(X17/P17,"-")</f>
        <v>24166.666666667</v>
      </c>
      <c r="Z17" s="336">
        <f>IFERROR(X17/V17,"-")</f>
        <v>145000</v>
      </c>
      <c r="AA17" s="330"/>
      <c r="AB17" s="83"/>
      <c r="AC17" s="77"/>
      <c r="AD17" s="92">
        <v>1</v>
      </c>
      <c r="AE17" s="93">
        <f>IF(P17=0,"",IF(AD17=0,"",(AD17/P17)))</f>
        <v>0.16666666666667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2</v>
      </c>
      <c r="BF17" s="111">
        <f>IF(P17=0,"",IF(BE17=0,"",(BE17/P17)))</f>
        <v>0.33333333333333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1</v>
      </c>
      <c r="BO17" s="118">
        <f>IF(P17=0,"",IF(BN17=0,"",(BN17/P17)))</f>
        <v>0.16666666666667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2</v>
      </c>
      <c r="BX17" s="125">
        <f>IF(P17=0,"",IF(BW17=0,"",(BW17/P17)))</f>
        <v>0.33333333333333</v>
      </c>
      <c r="BY17" s="126">
        <v>1</v>
      </c>
      <c r="BZ17" s="127">
        <f>IFERROR(BY17/BW17,"-")</f>
        <v>0.5</v>
      </c>
      <c r="CA17" s="128">
        <v>145000</v>
      </c>
      <c r="CB17" s="129">
        <f>IFERROR(CA17/BW17,"-")</f>
        <v>72500</v>
      </c>
      <c r="CC17" s="130"/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145000</v>
      </c>
      <c r="CQ17" s="139">
        <v>145000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>
        <f>AB18</f>
        <v>0</v>
      </c>
      <c r="B18" s="347" t="s">
        <v>260</v>
      </c>
      <c r="C18" s="347" t="s">
        <v>261</v>
      </c>
      <c r="D18" s="347" t="s">
        <v>262</v>
      </c>
      <c r="E18" s="347"/>
      <c r="F18" s="347" t="s">
        <v>68</v>
      </c>
      <c r="G18" s="88" t="s">
        <v>263</v>
      </c>
      <c r="H18" s="88" t="s">
        <v>264</v>
      </c>
      <c r="I18" s="348" t="s">
        <v>151</v>
      </c>
      <c r="J18" s="330">
        <v>54000</v>
      </c>
      <c r="K18" s="79">
        <v>0</v>
      </c>
      <c r="L18" s="79">
        <v>0</v>
      </c>
      <c r="M18" s="79">
        <v>22</v>
      </c>
      <c r="N18" s="89">
        <v>2</v>
      </c>
      <c r="O18" s="90">
        <v>0</v>
      </c>
      <c r="P18" s="91">
        <f>N18+O18</f>
        <v>2</v>
      </c>
      <c r="Q18" s="80">
        <f>IFERROR(P18/M18,"-")</f>
        <v>0.090909090909091</v>
      </c>
      <c r="R18" s="79">
        <v>0</v>
      </c>
      <c r="S18" s="79">
        <v>1</v>
      </c>
      <c r="T18" s="80">
        <f>IFERROR(R18/(P18),"-")</f>
        <v>0</v>
      </c>
      <c r="U18" s="336">
        <f>IFERROR(J18/SUM(N18:O19),"-")</f>
        <v>5400</v>
      </c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>
        <f>SUM(X18:X19)-SUM(J18:J19)</f>
        <v>-54000</v>
      </c>
      <c r="AB18" s="83">
        <f>SUM(X18:X19)/SUM(J18:J19)</f>
        <v>0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0.5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1</v>
      </c>
      <c r="BX18" s="125">
        <f>IF(P18=0,"",IF(BW18=0,"",(BW18/P18)))</f>
        <v>0.5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265</v>
      </c>
      <c r="C19" s="347"/>
      <c r="D19" s="347"/>
      <c r="E19" s="347"/>
      <c r="F19" s="347" t="s">
        <v>80</v>
      </c>
      <c r="G19" s="88"/>
      <c r="H19" s="88"/>
      <c r="I19" s="88"/>
      <c r="J19" s="330"/>
      <c r="K19" s="79">
        <v>0</v>
      </c>
      <c r="L19" s="79">
        <v>0</v>
      </c>
      <c r="M19" s="79">
        <v>32</v>
      </c>
      <c r="N19" s="89">
        <v>8</v>
      </c>
      <c r="O19" s="90">
        <v>0</v>
      </c>
      <c r="P19" s="91">
        <f>N19+O19</f>
        <v>8</v>
      </c>
      <c r="Q19" s="80">
        <f>IFERROR(P19/M19,"-")</f>
        <v>0.25</v>
      </c>
      <c r="R19" s="79">
        <v>0</v>
      </c>
      <c r="S19" s="79">
        <v>1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1</v>
      </c>
      <c r="AW19" s="105">
        <f>IF(P19=0,"",IF(AV19=0,"",(AV19/P19)))</f>
        <v>0.125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3</v>
      </c>
      <c r="BF19" s="111">
        <f>IF(P19=0,"",IF(BE19=0,"",(BE19/P19)))</f>
        <v>0.375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3</v>
      </c>
      <c r="BO19" s="118">
        <f>IF(P19=0,"",IF(BN19=0,"",(BN19/P19)))</f>
        <v>0.375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0.125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0.11538461538462</v>
      </c>
      <c r="B20" s="347" t="s">
        <v>266</v>
      </c>
      <c r="C20" s="347" t="s">
        <v>267</v>
      </c>
      <c r="D20" s="347" t="s">
        <v>268</v>
      </c>
      <c r="E20" s="347"/>
      <c r="F20" s="347" t="s">
        <v>68</v>
      </c>
      <c r="G20" s="88" t="s">
        <v>269</v>
      </c>
      <c r="H20" s="88" t="s">
        <v>270</v>
      </c>
      <c r="I20" s="88" t="s">
        <v>271</v>
      </c>
      <c r="J20" s="330">
        <v>78000</v>
      </c>
      <c r="K20" s="79">
        <v>0</v>
      </c>
      <c r="L20" s="79">
        <v>0</v>
      </c>
      <c r="M20" s="79">
        <v>38</v>
      </c>
      <c r="N20" s="89">
        <v>1</v>
      </c>
      <c r="O20" s="90">
        <v>0</v>
      </c>
      <c r="P20" s="91">
        <f>N20+O20</f>
        <v>1</v>
      </c>
      <c r="Q20" s="80">
        <f>IFERROR(P20/M20,"-")</f>
        <v>0.026315789473684</v>
      </c>
      <c r="R20" s="79">
        <v>0</v>
      </c>
      <c r="S20" s="79">
        <v>0</v>
      </c>
      <c r="T20" s="80">
        <f>IFERROR(R20/(P20),"-")</f>
        <v>0</v>
      </c>
      <c r="U20" s="336">
        <f>IFERROR(J20/SUM(N20:O21),"-")</f>
        <v>7090.9090909091</v>
      </c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>
        <f>SUM(X20:X21)-SUM(J20:J21)</f>
        <v>-69000</v>
      </c>
      <c r="AB20" s="83">
        <f>SUM(X20:X21)/SUM(J20:J21)</f>
        <v>0.11538461538462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1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272</v>
      </c>
      <c r="C21" s="347"/>
      <c r="D21" s="347"/>
      <c r="E21" s="347"/>
      <c r="F21" s="347" t="s">
        <v>80</v>
      </c>
      <c r="G21" s="88"/>
      <c r="H21" s="88"/>
      <c r="I21" s="88"/>
      <c r="J21" s="330"/>
      <c r="K21" s="79">
        <v>0</v>
      </c>
      <c r="L21" s="79">
        <v>0</v>
      </c>
      <c r="M21" s="79">
        <v>21</v>
      </c>
      <c r="N21" s="89">
        <v>10</v>
      </c>
      <c r="O21" s="90">
        <v>0</v>
      </c>
      <c r="P21" s="91">
        <f>N21+O21</f>
        <v>10</v>
      </c>
      <c r="Q21" s="80">
        <f>IFERROR(P21/M21,"-")</f>
        <v>0.47619047619048</v>
      </c>
      <c r="R21" s="79">
        <v>0</v>
      </c>
      <c r="S21" s="79">
        <v>1</v>
      </c>
      <c r="T21" s="80">
        <f>IFERROR(R21/(P21),"-")</f>
        <v>0</v>
      </c>
      <c r="U21" s="336"/>
      <c r="V21" s="82">
        <v>2</v>
      </c>
      <c r="W21" s="80">
        <f>IF(P21=0,"-",V21/P21)</f>
        <v>0.2</v>
      </c>
      <c r="X21" s="335">
        <v>9000</v>
      </c>
      <c r="Y21" s="336">
        <f>IFERROR(X21/P21,"-")</f>
        <v>900</v>
      </c>
      <c r="Z21" s="336">
        <f>IFERROR(X21/V21,"-")</f>
        <v>4500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1</v>
      </c>
      <c r="AN21" s="99">
        <f>IF(P21=0,"",IF(AM21=0,"",(AM21/P21)))</f>
        <v>0.1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1</v>
      </c>
      <c r="AW21" s="105">
        <f>IF(P21=0,"",IF(AV21=0,"",(AV21/P21)))</f>
        <v>0.1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3</v>
      </c>
      <c r="BF21" s="111">
        <f>IF(P21=0,"",IF(BE21=0,"",(BE21/P21)))</f>
        <v>0.3</v>
      </c>
      <c r="BG21" s="110">
        <v>1</v>
      </c>
      <c r="BH21" s="112">
        <f>IFERROR(BG21/BE21,"-")</f>
        <v>0.33333333333333</v>
      </c>
      <c r="BI21" s="113">
        <v>5000</v>
      </c>
      <c r="BJ21" s="114">
        <f>IFERROR(BI21/BE21,"-")</f>
        <v>1666.6666666667</v>
      </c>
      <c r="BK21" s="115">
        <v>1</v>
      </c>
      <c r="BL21" s="115"/>
      <c r="BM21" s="115"/>
      <c r="BN21" s="117">
        <v>3</v>
      </c>
      <c r="BO21" s="118">
        <f>IF(P21=0,"",IF(BN21=0,"",(BN21/P21)))</f>
        <v>0.3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1</v>
      </c>
      <c r="BX21" s="125">
        <f>IF(P21=0,"",IF(BW21=0,"",(BW21/P21)))</f>
        <v>0.1</v>
      </c>
      <c r="BY21" s="126">
        <v>1</v>
      </c>
      <c r="BZ21" s="127">
        <f>IFERROR(BY21/BW21,"-")</f>
        <v>1</v>
      </c>
      <c r="CA21" s="128">
        <v>4000</v>
      </c>
      <c r="CB21" s="129">
        <f>IFERROR(CA21/BW21,"-")</f>
        <v>4000</v>
      </c>
      <c r="CC21" s="130"/>
      <c r="CD21" s="130">
        <v>1</v>
      </c>
      <c r="CE21" s="130"/>
      <c r="CF21" s="131">
        <v>1</v>
      </c>
      <c r="CG21" s="132">
        <f>IF(P21=0,"",IF(CF21=0,"",(CF21/P21)))</f>
        <v>0.1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2</v>
      </c>
      <c r="CP21" s="139">
        <v>9000</v>
      </c>
      <c r="CQ21" s="139">
        <v>5000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9.9333333333333</v>
      </c>
      <c r="B22" s="347" t="s">
        <v>273</v>
      </c>
      <c r="C22" s="347" t="s">
        <v>261</v>
      </c>
      <c r="D22" s="347" t="s">
        <v>274</v>
      </c>
      <c r="E22" s="347"/>
      <c r="F22" s="347" t="s">
        <v>68</v>
      </c>
      <c r="G22" s="88" t="s">
        <v>275</v>
      </c>
      <c r="H22" s="88" t="s">
        <v>276</v>
      </c>
      <c r="I22" s="88" t="s">
        <v>252</v>
      </c>
      <c r="J22" s="330">
        <v>90000</v>
      </c>
      <c r="K22" s="79">
        <v>0</v>
      </c>
      <c r="L22" s="79">
        <v>0</v>
      </c>
      <c r="M22" s="79">
        <v>47</v>
      </c>
      <c r="N22" s="89">
        <v>4</v>
      </c>
      <c r="O22" s="90">
        <v>0</v>
      </c>
      <c r="P22" s="91">
        <f>N22+O22</f>
        <v>4</v>
      </c>
      <c r="Q22" s="80">
        <f>IFERROR(P22/M22,"-")</f>
        <v>0.085106382978723</v>
      </c>
      <c r="R22" s="79">
        <v>1</v>
      </c>
      <c r="S22" s="79">
        <v>0</v>
      </c>
      <c r="T22" s="80">
        <f>IFERROR(R22/(P22),"-")</f>
        <v>0.25</v>
      </c>
      <c r="U22" s="336">
        <f>IFERROR(J22/SUM(N22:O23),"-")</f>
        <v>5625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SUM(X22:X23)-SUM(J22:J23)</f>
        <v>804000</v>
      </c>
      <c r="AB22" s="83">
        <f>SUM(X22:X23)/SUM(J22:J23)</f>
        <v>9.9333333333333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0.25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0.25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</v>
      </c>
      <c r="BO22" s="118">
        <f>IF(P22=0,"",IF(BN22=0,"",(BN22/P22)))</f>
        <v>0.25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0.25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277</v>
      </c>
      <c r="C23" s="347"/>
      <c r="D23" s="347"/>
      <c r="E23" s="347"/>
      <c r="F23" s="347" t="s">
        <v>80</v>
      </c>
      <c r="G23" s="88"/>
      <c r="H23" s="88"/>
      <c r="I23" s="88"/>
      <c r="J23" s="330"/>
      <c r="K23" s="79">
        <v>0</v>
      </c>
      <c r="L23" s="79">
        <v>0</v>
      </c>
      <c r="M23" s="79">
        <v>32</v>
      </c>
      <c r="N23" s="89">
        <v>12</v>
      </c>
      <c r="O23" s="90">
        <v>0</v>
      </c>
      <c r="P23" s="91">
        <f>N23+O23</f>
        <v>12</v>
      </c>
      <c r="Q23" s="80">
        <f>IFERROR(P23/M23,"-")</f>
        <v>0.375</v>
      </c>
      <c r="R23" s="79">
        <v>1</v>
      </c>
      <c r="S23" s="79">
        <v>0</v>
      </c>
      <c r="T23" s="80">
        <f>IFERROR(R23/(P23),"-")</f>
        <v>0.083333333333333</v>
      </c>
      <c r="U23" s="336"/>
      <c r="V23" s="82">
        <v>3</v>
      </c>
      <c r="W23" s="80">
        <f>IF(P23=0,"-",V23/P23)</f>
        <v>0.25</v>
      </c>
      <c r="X23" s="335">
        <v>894000</v>
      </c>
      <c r="Y23" s="336">
        <f>IFERROR(X23/P23,"-")</f>
        <v>74500</v>
      </c>
      <c r="Z23" s="336">
        <f>IFERROR(X23/V23,"-")</f>
        <v>298000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3</v>
      </c>
      <c r="AN23" s="99">
        <f>IF(P23=0,"",IF(AM23=0,"",(AM23/P23)))</f>
        <v>0.25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>
        <v>1</v>
      </c>
      <c r="AW23" s="105">
        <f>IF(P23=0,"",IF(AV23=0,"",(AV23/P23)))</f>
        <v>0.083333333333333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2</v>
      </c>
      <c r="BF23" s="111">
        <f>IF(P23=0,"",IF(BE23=0,"",(BE23/P23)))</f>
        <v>0.16666666666667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3</v>
      </c>
      <c r="BO23" s="118">
        <f>IF(P23=0,"",IF(BN23=0,"",(BN23/P23)))</f>
        <v>0.25</v>
      </c>
      <c r="BP23" s="119">
        <v>1</v>
      </c>
      <c r="BQ23" s="120">
        <f>IFERROR(BP23/BN23,"-")</f>
        <v>0.33333333333333</v>
      </c>
      <c r="BR23" s="121">
        <v>2000</v>
      </c>
      <c r="BS23" s="122">
        <f>IFERROR(BR23/BN23,"-")</f>
        <v>666.66666666667</v>
      </c>
      <c r="BT23" s="123">
        <v>1</v>
      </c>
      <c r="BU23" s="123"/>
      <c r="BV23" s="123"/>
      <c r="BW23" s="124">
        <v>2</v>
      </c>
      <c r="BX23" s="125">
        <f>IF(P23=0,"",IF(BW23=0,"",(BW23/P23)))</f>
        <v>0.16666666666667</v>
      </c>
      <c r="BY23" s="126">
        <v>2</v>
      </c>
      <c r="BZ23" s="127">
        <f>IFERROR(BY23/BW23,"-")</f>
        <v>1</v>
      </c>
      <c r="CA23" s="128">
        <v>892000</v>
      </c>
      <c r="CB23" s="129">
        <f>IFERROR(CA23/BW23,"-")</f>
        <v>446000</v>
      </c>
      <c r="CC23" s="130"/>
      <c r="CD23" s="130"/>
      <c r="CE23" s="130">
        <v>2</v>
      </c>
      <c r="CF23" s="131">
        <v>1</v>
      </c>
      <c r="CG23" s="132">
        <f>IF(P23=0,"",IF(CF23=0,"",(CF23/P23)))</f>
        <v>0.083333333333333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3</v>
      </c>
      <c r="CP23" s="139">
        <v>894000</v>
      </c>
      <c r="CQ23" s="139">
        <v>867000</v>
      </c>
      <c r="CR23" s="139"/>
      <c r="CS23" s="140" t="str">
        <f>IF(AND(CQ23=0,CR23=0),"",IF(AND(CQ23&lt;=100000,CR23&lt;=100000),"",IF(CQ23/CP23&gt;0.7,"男高",IF(CR23/CP23&gt;0.7,"女高",""))))</f>
        <v>男高</v>
      </c>
    </row>
    <row r="24" spans="1:98">
      <c r="A24" s="78">
        <f>AB24</f>
        <v>9.9090909090909</v>
      </c>
      <c r="B24" s="347" t="s">
        <v>278</v>
      </c>
      <c r="C24" s="347" t="s">
        <v>279</v>
      </c>
      <c r="D24" s="347" t="s">
        <v>280</v>
      </c>
      <c r="E24" s="347"/>
      <c r="F24" s="347" t="s">
        <v>68</v>
      </c>
      <c r="G24" s="88" t="s">
        <v>281</v>
      </c>
      <c r="H24" s="88" t="s">
        <v>276</v>
      </c>
      <c r="I24" s="88" t="s">
        <v>252</v>
      </c>
      <c r="J24" s="330">
        <v>66000</v>
      </c>
      <c r="K24" s="79">
        <v>0</v>
      </c>
      <c r="L24" s="79">
        <v>0</v>
      </c>
      <c r="M24" s="79">
        <v>10</v>
      </c>
      <c r="N24" s="89">
        <v>4</v>
      </c>
      <c r="O24" s="90">
        <v>0</v>
      </c>
      <c r="P24" s="91">
        <f>N24+O24</f>
        <v>4</v>
      </c>
      <c r="Q24" s="80">
        <f>IFERROR(P24/M24,"-")</f>
        <v>0.4</v>
      </c>
      <c r="R24" s="79">
        <v>0</v>
      </c>
      <c r="S24" s="79">
        <v>0</v>
      </c>
      <c r="T24" s="80">
        <f>IFERROR(R24/(P24),"-")</f>
        <v>0</v>
      </c>
      <c r="U24" s="336">
        <f>IFERROR(J24/SUM(N24:O25),"-")</f>
        <v>7333.3333333333</v>
      </c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>
        <f>SUM(X24:X25)-SUM(J24:J25)</f>
        <v>588000</v>
      </c>
      <c r="AB24" s="83">
        <f>SUM(X24:X25)/SUM(J24:J25)</f>
        <v>9.9090909090909</v>
      </c>
      <c r="AC24" s="77"/>
      <c r="AD24" s="92">
        <v>1</v>
      </c>
      <c r="AE24" s="93">
        <f>IF(P24=0,"",IF(AD24=0,"",(AD24/P24)))</f>
        <v>0.25</v>
      </c>
      <c r="AF24" s="92"/>
      <c r="AG24" s="94">
        <f>IFERROR(AF24/AD24,"-")</f>
        <v>0</v>
      </c>
      <c r="AH24" s="95"/>
      <c r="AI24" s="96">
        <f>IFERROR(AH24/AD24,"-")</f>
        <v>0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1</v>
      </c>
      <c r="AW24" s="105">
        <f>IF(P24=0,"",IF(AV24=0,"",(AV24/P24)))</f>
        <v>0.25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2</v>
      </c>
      <c r="BF24" s="111">
        <f>IF(P24=0,"",IF(BE24=0,"",(BE24/P24)))</f>
        <v>0.5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282</v>
      </c>
      <c r="C25" s="347"/>
      <c r="D25" s="347"/>
      <c r="E25" s="347"/>
      <c r="F25" s="347" t="s">
        <v>80</v>
      </c>
      <c r="G25" s="88"/>
      <c r="H25" s="88"/>
      <c r="I25" s="88"/>
      <c r="J25" s="330"/>
      <c r="K25" s="79">
        <v>0</v>
      </c>
      <c r="L25" s="79">
        <v>0</v>
      </c>
      <c r="M25" s="79">
        <v>21</v>
      </c>
      <c r="N25" s="89">
        <v>5</v>
      </c>
      <c r="O25" s="90">
        <v>0</v>
      </c>
      <c r="P25" s="91">
        <f>N25+O25</f>
        <v>5</v>
      </c>
      <c r="Q25" s="80">
        <f>IFERROR(P25/M25,"-")</f>
        <v>0.23809523809524</v>
      </c>
      <c r="R25" s="79">
        <v>2</v>
      </c>
      <c r="S25" s="79">
        <v>0</v>
      </c>
      <c r="T25" s="80">
        <f>IFERROR(R25/(P25),"-")</f>
        <v>0.4</v>
      </c>
      <c r="U25" s="336"/>
      <c r="V25" s="82">
        <v>3</v>
      </c>
      <c r="W25" s="80">
        <f>IF(P25=0,"-",V25/P25)</f>
        <v>0.6</v>
      </c>
      <c r="X25" s="335">
        <v>654000</v>
      </c>
      <c r="Y25" s="336">
        <f>IFERROR(X25/P25,"-")</f>
        <v>130800</v>
      </c>
      <c r="Z25" s="336">
        <f>IFERROR(X25/V25,"-")</f>
        <v>218000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1</v>
      </c>
      <c r="AW25" s="105">
        <f>IF(P25=0,"",IF(AV25=0,"",(AV25/P25)))</f>
        <v>0.2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2</v>
      </c>
      <c r="BO25" s="118">
        <f>IF(P25=0,"",IF(BN25=0,"",(BN25/P25)))</f>
        <v>0.4</v>
      </c>
      <c r="BP25" s="119">
        <v>2</v>
      </c>
      <c r="BQ25" s="120">
        <f>IFERROR(BP25/BN25,"-")</f>
        <v>1</v>
      </c>
      <c r="BR25" s="121">
        <v>639000</v>
      </c>
      <c r="BS25" s="122">
        <f>IFERROR(BR25/BN25,"-")</f>
        <v>319500</v>
      </c>
      <c r="BT25" s="123"/>
      <c r="BU25" s="123"/>
      <c r="BV25" s="123">
        <v>2</v>
      </c>
      <c r="BW25" s="124">
        <v>1</v>
      </c>
      <c r="BX25" s="125">
        <f>IF(P25=0,"",IF(BW25=0,"",(BW25/P25)))</f>
        <v>0.2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>
        <v>1</v>
      </c>
      <c r="CG25" s="132">
        <f>IF(P25=0,"",IF(CF25=0,"",(CF25/P25)))</f>
        <v>0.2</v>
      </c>
      <c r="CH25" s="133">
        <v>1</v>
      </c>
      <c r="CI25" s="134">
        <f>IFERROR(CH25/CF25,"-")</f>
        <v>1</v>
      </c>
      <c r="CJ25" s="135">
        <v>15000</v>
      </c>
      <c r="CK25" s="136">
        <f>IFERROR(CJ25/CF25,"-")</f>
        <v>15000</v>
      </c>
      <c r="CL25" s="137"/>
      <c r="CM25" s="137">
        <v>1</v>
      </c>
      <c r="CN25" s="137"/>
      <c r="CO25" s="138">
        <v>3</v>
      </c>
      <c r="CP25" s="139">
        <v>654000</v>
      </c>
      <c r="CQ25" s="139">
        <v>341000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0.029411764705882</v>
      </c>
      <c r="B26" s="347" t="s">
        <v>283</v>
      </c>
      <c r="C26" s="347" t="s">
        <v>261</v>
      </c>
      <c r="D26" s="347" t="s">
        <v>255</v>
      </c>
      <c r="E26" s="347"/>
      <c r="F26" s="347" t="s">
        <v>68</v>
      </c>
      <c r="G26" s="88" t="s">
        <v>284</v>
      </c>
      <c r="H26" s="88" t="s">
        <v>257</v>
      </c>
      <c r="I26" s="88" t="s">
        <v>285</v>
      </c>
      <c r="J26" s="330">
        <v>102000</v>
      </c>
      <c r="K26" s="79">
        <v>0</v>
      </c>
      <c r="L26" s="79">
        <v>0</v>
      </c>
      <c r="M26" s="79">
        <v>29</v>
      </c>
      <c r="N26" s="89">
        <v>3</v>
      </c>
      <c r="O26" s="90">
        <v>0</v>
      </c>
      <c r="P26" s="91">
        <f>N26+O26</f>
        <v>3</v>
      </c>
      <c r="Q26" s="80">
        <f>IFERROR(P26/M26,"-")</f>
        <v>0.10344827586207</v>
      </c>
      <c r="R26" s="79">
        <v>0</v>
      </c>
      <c r="S26" s="79">
        <v>2</v>
      </c>
      <c r="T26" s="80">
        <f>IFERROR(R26/(P26),"-")</f>
        <v>0</v>
      </c>
      <c r="U26" s="336">
        <f>IFERROR(J26/SUM(N26:O27),"-")</f>
        <v>12750</v>
      </c>
      <c r="V26" s="82">
        <v>1</v>
      </c>
      <c r="W26" s="80">
        <f>IF(P26=0,"-",V26/P26)</f>
        <v>0.33333333333333</v>
      </c>
      <c r="X26" s="335">
        <v>3000</v>
      </c>
      <c r="Y26" s="336">
        <f>IFERROR(X26/P26,"-")</f>
        <v>1000</v>
      </c>
      <c r="Z26" s="336">
        <f>IFERROR(X26/V26,"-")</f>
        <v>3000</v>
      </c>
      <c r="AA26" s="330">
        <f>SUM(X26:X27)-SUM(J26:J27)</f>
        <v>-99000</v>
      </c>
      <c r="AB26" s="83">
        <f>SUM(X26:X27)/SUM(J26:J27)</f>
        <v>0.029411764705882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1</v>
      </c>
      <c r="AW26" s="105">
        <f>IF(P26=0,"",IF(AV26=0,"",(AV26/P26)))</f>
        <v>0.33333333333333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1</v>
      </c>
      <c r="BF26" s="111">
        <f>IF(P26=0,"",IF(BE26=0,"",(BE26/P26)))</f>
        <v>0.33333333333333</v>
      </c>
      <c r="BG26" s="110">
        <v>1</v>
      </c>
      <c r="BH26" s="112">
        <f>IFERROR(BG26/BE26,"-")</f>
        <v>1</v>
      </c>
      <c r="BI26" s="113">
        <v>3000</v>
      </c>
      <c r="BJ26" s="114">
        <f>IFERROR(BI26/BE26,"-")</f>
        <v>3000</v>
      </c>
      <c r="BK26" s="115">
        <v>1</v>
      </c>
      <c r="BL26" s="115"/>
      <c r="BM26" s="115"/>
      <c r="BN26" s="117">
        <v>1</v>
      </c>
      <c r="BO26" s="118">
        <f>IF(P26=0,"",IF(BN26=0,"",(BN26/P26)))</f>
        <v>0.33333333333333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3000</v>
      </c>
      <c r="CQ26" s="139">
        <v>3000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286</v>
      </c>
      <c r="C27" s="347"/>
      <c r="D27" s="347"/>
      <c r="E27" s="347"/>
      <c r="F27" s="347" t="s">
        <v>80</v>
      </c>
      <c r="G27" s="88"/>
      <c r="H27" s="88"/>
      <c r="I27" s="88"/>
      <c r="J27" s="330"/>
      <c r="K27" s="79">
        <v>0</v>
      </c>
      <c r="L27" s="79">
        <v>0</v>
      </c>
      <c r="M27" s="79">
        <v>22</v>
      </c>
      <c r="N27" s="89">
        <v>5</v>
      </c>
      <c r="O27" s="90">
        <v>0</v>
      </c>
      <c r="P27" s="91">
        <f>N27+O27</f>
        <v>5</v>
      </c>
      <c r="Q27" s="80">
        <f>IFERROR(P27/M27,"-")</f>
        <v>0.22727272727273</v>
      </c>
      <c r="R27" s="79">
        <v>0</v>
      </c>
      <c r="S27" s="79">
        <v>1</v>
      </c>
      <c r="T27" s="80">
        <f>IFERROR(R27/(P27),"-")</f>
        <v>0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2</v>
      </c>
      <c r="BF27" s="111">
        <f>IF(P27=0,"",IF(BE27=0,"",(BE27/P27)))</f>
        <v>0.4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2</v>
      </c>
      <c r="BO27" s="118">
        <f>IF(P27=0,"",IF(BN27=0,"",(BN27/P27)))</f>
        <v>0.4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0.2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9.6363636363636</v>
      </c>
      <c r="B28" s="347" t="s">
        <v>287</v>
      </c>
      <c r="C28" s="347" t="s">
        <v>254</v>
      </c>
      <c r="D28" s="347" t="s">
        <v>280</v>
      </c>
      <c r="E28" s="347"/>
      <c r="F28" s="347" t="s">
        <v>68</v>
      </c>
      <c r="G28" s="88" t="s">
        <v>288</v>
      </c>
      <c r="H28" s="88" t="s">
        <v>276</v>
      </c>
      <c r="I28" s="88" t="s">
        <v>289</v>
      </c>
      <c r="J28" s="330">
        <v>66000</v>
      </c>
      <c r="K28" s="79">
        <v>0</v>
      </c>
      <c r="L28" s="79">
        <v>0</v>
      </c>
      <c r="M28" s="79">
        <v>25</v>
      </c>
      <c r="N28" s="89">
        <v>4</v>
      </c>
      <c r="O28" s="90">
        <v>0</v>
      </c>
      <c r="P28" s="91">
        <f>N28+O28</f>
        <v>4</v>
      </c>
      <c r="Q28" s="80">
        <f>IFERROR(P28/M28,"-")</f>
        <v>0.16</v>
      </c>
      <c r="R28" s="79">
        <v>0</v>
      </c>
      <c r="S28" s="79">
        <v>2</v>
      </c>
      <c r="T28" s="80">
        <f>IFERROR(R28/(P28),"-")</f>
        <v>0</v>
      </c>
      <c r="U28" s="336">
        <f>IFERROR(J28/SUM(N28:O29),"-")</f>
        <v>6000</v>
      </c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>
        <f>SUM(X28:X29)-SUM(J28:J29)</f>
        <v>570000</v>
      </c>
      <c r="AB28" s="83">
        <f>SUM(X28:X29)/SUM(J28:J29)</f>
        <v>9.6363636363636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0.25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>
        <v>1</v>
      </c>
      <c r="AW28" s="105">
        <f>IF(P28=0,"",IF(AV28=0,"",(AV28/P28)))</f>
        <v>0.25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>
        <v>1</v>
      </c>
      <c r="BF28" s="111">
        <f>IF(P28=0,"",IF(BE28=0,"",(BE28/P28)))</f>
        <v>0.25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>
        <v>1</v>
      </c>
      <c r="BX28" s="125">
        <f>IF(P28=0,"",IF(BW28=0,"",(BW28/P28)))</f>
        <v>0.25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290</v>
      </c>
      <c r="C29" s="347"/>
      <c r="D29" s="347"/>
      <c r="E29" s="347"/>
      <c r="F29" s="347" t="s">
        <v>80</v>
      </c>
      <c r="G29" s="88"/>
      <c r="H29" s="88"/>
      <c r="I29" s="88"/>
      <c r="J29" s="330"/>
      <c r="K29" s="79">
        <v>0</v>
      </c>
      <c r="L29" s="79">
        <v>0</v>
      </c>
      <c r="M29" s="79">
        <v>98</v>
      </c>
      <c r="N29" s="89">
        <v>7</v>
      </c>
      <c r="O29" s="90">
        <v>0</v>
      </c>
      <c r="P29" s="91">
        <f>N29+O29</f>
        <v>7</v>
      </c>
      <c r="Q29" s="80">
        <f>IFERROR(P29/M29,"-")</f>
        <v>0.071428571428571</v>
      </c>
      <c r="R29" s="79">
        <v>0</v>
      </c>
      <c r="S29" s="79">
        <v>2</v>
      </c>
      <c r="T29" s="80">
        <f>IFERROR(R29/(P29),"-")</f>
        <v>0</v>
      </c>
      <c r="U29" s="336"/>
      <c r="V29" s="82">
        <v>2</v>
      </c>
      <c r="W29" s="80">
        <f>IF(P29=0,"-",V29/P29)</f>
        <v>0.28571428571429</v>
      </c>
      <c r="X29" s="335">
        <v>636000</v>
      </c>
      <c r="Y29" s="336">
        <f>IFERROR(X29/P29,"-")</f>
        <v>90857.142857143</v>
      </c>
      <c r="Z29" s="336">
        <f>IFERROR(X29/V29,"-")</f>
        <v>318000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0.14285714285714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0.14285714285714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4</v>
      </c>
      <c r="BO29" s="118">
        <f>IF(P29=0,"",IF(BN29=0,"",(BN29/P29)))</f>
        <v>0.57142857142857</v>
      </c>
      <c r="BP29" s="119">
        <v>1</v>
      </c>
      <c r="BQ29" s="120">
        <f>IFERROR(BP29/BN29,"-")</f>
        <v>0.25</v>
      </c>
      <c r="BR29" s="121">
        <v>10000</v>
      </c>
      <c r="BS29" s="122">
        <f>IFERROR(BR29/BN29,"-")</f>
        <v>2500</v>
      </c>
      <c r="BT29" s="123"/>
      <c r="BU29" s="123">
        <v>1</v>
      </c>
      <c r="BV29" s="123"/>
      <c r="BW29" s="124">
        <v>1</v>
      </c>
      <c r="BX29" s="125">
        <f>IF(P29=0,"",IF(BW29=0,"",(BW29/P29)))</f>
        <v>0.14285714285714</v>
      </c>
      <c r="BY29" s="126">
        <v>1</v>
      </c>
      <c r="BZ29" s="127">
        <f>IFERROR(BY29/BW29,"-")</f>
        <v>1</v>
      </c>
      <c r="CA29" s="128">
        <v>626000</v>
      </c>
      <c r="CB29" s="129">
        <f>IFERROR(CA29/BW29,"-")</f>
        <v>626000</v>
      </c>
      <c r="CC29" s="130"/>
      <c r="CD29" s="130"/>
      <c r="CE29" s="130">
        <v>1</v>
      </c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2</v>
      </c>
      <c r="CP29" s="139">
        <v>636000</v>
      </c>
      <c r="CQ29" s="139">
        <v>626000</v>
      </c>
      <c r="CR29" s="139"/>
      <c r="CS29" s="140" t="str">
        <f>IF(AND(CQ29=0,CR29=0),"",IF(AND(CQ29&lt;=100000,CR29&lt;=100000),"",IF(CQ29/CP29&gt;0.7,"男高",IF(CR29/CP29&gt;0.7,"女高",""))))</f>
        <v>男高</v>
      </c>
    </row>
    <row r="30" spans="1:98">
      <c r="A30" s="78">
        <f>AB30</f>
        <v>0.46428571428571</v>
      </c>
      <c r="B30" s="347" t="s">
        <v>291</v>
      </c>
      <c r="C30" s="347" t="s">
        <v>292</v>
      </c>
      <c r="D30" s="347" t="s">
        <v>268</v>
      </c>
      <c r="E30" s="347"/>
      <c r="F30" s="347" t="s">
        <v>68</v>
      </c>
      <c r="G30" s="88" t="s">
        <v>293</v>
      </c>
      <c r="H30" s="88" t="s">
        <v>212</v>
      </c>
      <c r="I30" s="348" t="s">
        <v>71</v>
      </c>
      <c r="J30" s="330">
        <v>84000</v>
      </c>
      <c r="K30" s="79">
        <v>0</v>
      </c>
      <c r="L30" s="79">
        <v>0</v>
      </c>
      <c r="M30" s="79">
        <v>19</v>
      </c>
      <c r="N30" s="89">
        <v>2</v>
      </c>
      <c r="O30" s="90">
        <v>0</v>
      </c>
      <c r="P30" s="91">
        <f>N30+O30</f>
        <v>2</v>
      </c>
      <c r="Q30" s="80">
        <f>IFERROR(P30/M30,"-")</f>
        <v>0.10526315789474</v>
      </c>
      <c r="R30" s="79">
        <v>0</v>
      </c>
      <c r="S30" s="79">
        <v>2</v>
      </c>
      <c r="T30" s="80">
        <f>IFERROR(R30/(P30),"-")</f>
        <v>0</v>
      </c>
      <c r="U30" s="336">
        <f>IFERROR(J30/SUM(N30:O31),"-")</f>
        <v>16800</v>
      </c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>
        <f>SUM(X30:X31)-SUM(J30:J31)</f>
        <v>-45000</v>
      </c>
      <c r="AB30" s="83">
        <f>SUM(X30:X31)/SUM(J30:J31)</f>
        <v>0.46428571428571</v>
      </c>
      <c r="AC30" s="77"/>
      <c r="AD30" s="92">
        <v>1</v>
      </c>
      <c r="AE30" s="93">
        <f>IF(P30=0,"",IF(AD30=0,"",(AD30/P30)))</f>
        <v>0.5</v>
      </c>
      <c r="AF30" s="92"/>
      <c r="AG30" s="94">
        <f>IFERROR(AF30/AD30,"-")</f>
        <v>0</v>
      </c>
      <c r="AH30" s="95"/>
      <c r="AI30" s="96">
        <f>IFERROR(AH30/AD30,"-")</f>
        <v>0</v>
      </c>
      <c r="AJ30" s="97"/>
      <c r="AK30" s="97"/>
      <c r="AL30" s="97"/>
      <c r="AM30" s="98">
        <v>1</v>
      </c>
      <c r="AN30" s="99">
        <f>IF(P30=0,"",IF(AM30=0,"",(AM30/P30)))</f>
        <v>0.5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294</v>
      </c>
      <c r="C31" s="347"/>
      <c r="D31" s="347"/>
      <c r="E31" s="347"/>
      <c r="F31" s="347" t="s">
        <v>80</v>
      </c>
      <c r="G31" s="88"/>
      <c r="H31" s="88"/>
      <c r="I31" s="88"/>
      <c r="J31" s="330"/>
      <c r="K31" s="79">
        <v>0</v>
      </c>
      <c r="L31" s="79">
        <v>0</v>
      </c>
      <c r="M31" s="79">
        <v>4</v>
      </c>
      <c r="N31" s="89">
        <v>2</v>
      </c>
      <c r="O31" s="90">
        <v>1</v>
      </c>
      <c r="P31" s="91">
        <f>N31+O31</f>
        <v>3</v>
      </c>
      <c r="Q31" s="80">
        <f>IFERROR(P31/M31,"-")</f>
        <v>0.75</v>
      </c>
      <c r="R31" s="79">
        <v>0</v>
      </c>
      <c r="S31" s="79">
        <v>1</v>
      </c>
      <c r="T31" s="80">
        <f>IFERROR(R31/(P31),"-")</f>
        <v>0</v>
      </c>
      <c r="U31" s="336"/>
      <c r="V31" s="82">
        <v>1</v>
      </c>
      <c r="W31" s="80">
        <f>IF(P31=0,"-",V31/P31)</f>
        <v>0.33333333333333</v>
      </c>
      <c r="X31" s="335">
        <v>39000</v>
      </c>
      <c r="Y31" s="336">
        <f>IFERROR(X31/P31,"-")</f>
        <v>13000</v>
      </c>
      <c r="Z31" s="336">
        <f>IFERROR(X31/V31,"-")</f>
        <v>39000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2</v>
      </c>
      <c r="BF31" s="111">
        <f>IF(P31=0,"",IF(BE31=0,"",(BE31/P31)))</f>
        <v>0.66666666666667</v>
      </c>
      <c r="BG31" s="110">
        <v>1</v>
      </c>
      <c r="BH31" s="112">
        <f>IFERROR(BG31/BE31,"-")</f>
        <v>0.5</v>
      </c>
      <c r="BI31" s="113">
        <v>39000</v>
      </c>
      <c r="BJ31" s="114">
        <f>IFERROR(BI31/BE31,"-")</f>
        <v>19500</v>
      </c>
      <c r="BK31" s="115"/>
      <c r="BL31" s="115"/>
      <c r="BM31" s="115">
        <v>1</v>
      </c>
      <c r="BN31" s="117">
        <v>1</v>
      </c>
      <c r="BO31" s="118">
        <f>IF(P31=0,"",IF(BN31=0,"",(BN31/P31)))</f>
        <v>0.33333333333333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39000</v>
      </c>
      <c r="CQ31" s="139">
        <v>39000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0.66666666666667</v>
      </c>
      <c r="B32" s="347" t="s">
        <v>295</v>
      </c>
      <c r="C32" s="347" t="s">
        <v>296</v>
      </c>
      <c r="D32" s="347" t="s">
        <v>268</v>
      </c>
      <c r="E32" s="347"/>
      <c r="F32" s="347" t="s">
        <v>68</v>
      </c>
      <c r="G32" s="88" t="s">
        <v>297</v>
      </c>
      <c r="H32" s="88" t="s">
        <v>270</v>
      </c>
      <c r="I32" s="88" t="s">
        <v>200</v>
      </c>
      <c r="J32" s="330">
        <v>72000</v>
      </c>
      <c r="K32" s="79">
        <v>0</v>
      </c>
      <c r="L32" s="79">
        <v>0</v>
      </c>
      <c r="M32" s="79">
        <v>30</v>
      </c>
      <c r="N32" s="89">
        <v>3</v>
      </c>
      <c r="O32" s="90">
        <v>0</v>
      </c>
      <c r="P32" s="91">
        <f>N32+O32</f>
        <v>3</v>
      </c>
      <c r="Q32" s="80">
        <f>IFERROR(P32/M32,"-")</f>
        <v>0.1</v>
      </c>
      <c r="R32" s="79">
        <v>0</v>
      </c>
      <c r="S32" s="79">
        <v>1</v>
      </c>
      <c r="T32" s="80">
        <f>IFERROR(R32/(P32),"-")</f>
        <v>0</v>
      </c>
      <c r="U32" s="336">
        <f>IFERROR(J32/SUM(N32:O33),"-")</f>
        <v>7200</v>
      </c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>
        <f>SUM(X32:X33)-SUM(J32:J33)</f>
        <v>-24000</v>
      </c>
      <c r="AB32" s="83">
        <f>SUM(X32:X33)/SUM(J32:J33)</f>
        <v>0.66666666666667</v>
      </c>
      <c r="AC32" s="77"/>
      <c r="AD32" s="92">
        <v>3</v>
      </c>
      <c r="AE32" s="93">
        <f>IF(P32=0,"",IF(AD32=0,"",(AD32/P32)))</f>
        <v>1</v>
      </c>
      <c r="AF32" s="92"/>
      <c r="AG32" s="94">
        <f>IFERROR(AF32/AD32,"-")</f>
        <v>0</v>
      </c>
      <c r="AH32" s="95"/>
      <c r="AI32" s="96">
        <f>IFERROR(AH32/AD32,"-")</f>
        <v>0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298</v>
      </c>
      <c r="C33" s="347"/>
      <c r="D33" s="347"/>
      <c r="E33" s="347"/>
      <c r="F33" s="347" t="s">
        <v>80</v>
      </c>
      <c r="G33" s="88"/>
      <c r="H33" s="88"/>
      <c r="I33" s="88"/>
      <c r="J33" s="330"/>
      <c r="K33" s="79">
        <v>0</v>
      </c>
      <c r="L33" s="79">
        <v>0</v>
      </c>
      <c r="M33" s="79">
        <v>26</v>
      </c>
      <c r="N33" s="89">
        <v>7</v>
      </c>
      <c r="O33" s="90">
        <v>0</v>
      </c>
      <c r="P33" s="91">
        <f>N33+O33</f>
        <v>7</v>
      </c>
      <c r="Q33" s="80">
        <f>IFERROR(P33/M33,"-")</f>
        <v>0.26923076923077</v>
      </c>
      <c r="R33" s="79">
        <v>0</v>
      </c>
      <c r="S33" s="79">
        <v>3</v>
      </c>
      <c r="T33" s="80">
        <f>IFERROR(R33/(P33),"-")</f>
        <v>0</v>
      </c>
      <c r="U33" s="336"/>
      <c r="V33" s="82">
        <v>1</v>
      </c>
      <c r="W33" s="80">
        <f>IF(P33=0,"-",V33/P33)</f>
        <v>0.14285714285714</v>
      </c>
      <c r="X33" s="335">
        <v>48000</v>
      </c>
      <c r="Y33" s="336">
        <f>IFERROR(X33/P33,"-")</f>
        <v>6857.1428571429</v>
      </c>
      <c r="Z33" s="336">
        <f>IFERROR(X33/V33,"-")</f>
        <v>48000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>
        <v>3</v>
      </c>
      <c r="AN33" s="99">
        <f>IF(P33=0,"",IF(AM33=0,"",(AM33/P33)))</f>
        <v>0.42857142857143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>
        <v>1</v>
      </c>
      <c r="AW33" s="105">
        <f>IF(P33=0,"",IF(AV33=0,"",(AV33/P33)))</f>
        <v>0.14285714285714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2</v>
      </c>
      <c r="BF33" s="111">
        <f>IF(P33=0,"",IF(BE33=0,"",(BE33/P33)))</f>
        <v>0.28571428571429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1</v>
      </c>
      <c r="BO33" s="118">
        <f>IF(P33=0,"",IF(BN33=0,"",(BN33/P33)))</f>
        <v>0.14285714285714</v>
      </c>
      <c r="BP33" s="119">
        <v>1</v>
      </c>
      <c r="BQ33" s="120">
        <f>IFERROR(BP33/BN33,"-")</f>
        <v>1</v>
      </c>
      <c r="BR33" s="121">
        <v>48000</v>
      </c>
      <c r="BS33" s="122">
        <f>IFERROR(BR33/BN33,"-")</f>
        <v>48000</v>
      </c>
      <c r="BT33" s="123"/>
      <c r="BU33" s="123"/>
      <c r="BV33" s="123">
        <v>1</v>
      </c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48000</v>
      </c>
      <c r="CQ33" s="139">
        <v>48000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0.42857142857143</v>
      </c>
      <c r="B34" s="347" t="s">
        <v>299</v>
      </c>
      <c r="C34" s="347" t="s">
        <v>261</v>
      </c>
      <c r="D34" s="347" t="s">
        <v>268</v>
      </c>
      <c r="E34" s="347"/>
      <c r="F34" s="347" t="s">
        <v>68</v>
      </c>
      <c r="G34" s="88" t="s">
        <v>300</v>
      </c>
      <c r="H34" s="88" t="s">
        <v>301</v>
      </c>
      <c r="I34" s="88" t="s">
        <v>200</v>
      </c>
      <c r="J34" s="330">
        <v>84000</v>
      </c>
      <c r="K34" s="79">
        <v>0</v>
      </c>
      <c r="L34" s="79">
        <v>0</v>
      </c>
      <c r="M34" s="79">
        <v>66</v>
      </c>
      <c r="N34" s="89">
        <v>2</v>
      </c>
      <c r="O34" s="90">
        <v>0</v>
      </c>
      <c r="P34" s="91">
        <f>N34+O34</f>
        <v>2</v>
      </c>
      <c r="Q34" s="80">
        <f>IFERROR(P34/M34,"-")</f>
        <v>0.03030303030303</v>
      </c>
      <c r="R34" s="79">
        <v>0</v>
      </c>
      <c r="S34" s="79">
        <v>0</v>
      </c>
      <c r="T34" s="80">
        <f>IFERROR(R34/(P34),"-")</f>
        <v>0</v>
      </c>
      <c r="U34" s="336">
        <f>IFERROR(J34/SUM(N34:O35),"-")</f>
        <v>4421.0526315789</v>
      </c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>
        <f>SUM(X34:X35)-SUM(J34:J35)</f>
        <v>-48000</v>
      </c>
      <c r="AB34" s="83">
        <f>SUM(X34:X35)/SUM(J34:J35)</f>
        <v>0.42857142857143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2</v>
      </c>
      <c r="BO34" s="118">
        <f>IF(P34=0,"",IF(BN34=0,"",(BN34/P34)))</f>
        <v>1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302</v>
      </c>
      <c r="C35" s="347"/>
      <c r="D35" s="347"/>
      <c r="E35" s="347"/>
      <c r="F35" s="347" t="s">
        <v>80</v>
      </c>
      <c r="G35" s="88"/>
      <c r="H35" s="88"/>
      <c r="I35" s="88"/>
      <c r="J35" s="330"/>
      <c r="K35" s="79">
        <v>0</v>
      </c>
      <c r="L35" s="79">
        <v>0</v>
      </c>
      <c r="M35" s="79">
        <v>41</v>
      </c>
      <c r="N35" s="89">
        <v>17</v>
      </c>
      <c r="O35" s="90">
        <v>0</v>
      </c>
      <c r="P35" s="91">
        <f>N35+O35</f>
        <v>17</v>
      </c>
      <c r="Q35" s="80">
        <f>IFERROR(P35/M35,"-")</f>
        <v>0.41463414634146</v>
      </c>
      <c r="R35" s="79">
        <v>0</v>
      </c>
      <c r="S35" s="79">
        <v>7</v>
      </c>
      <c r="T35" s="80">
        <f>IFERROR(R35/(P35),"-")</f>
        <v>0</v>
      </c>
      <c r="U35" s="336"/>
      <c r="V35" s="82">
        <v>1</v>
      </c>
      <c r="W35" s="80">
        <f>IF(P35=0,"-",V35/P35)</f>
        <v>0.058823529411765</v>
      </c>
      <c r="X35" s="335">
        <v>36000</v>
      </c>
      <c r="Y35" s="336">
        <f>IFERROR(X35/P35,"-")</f>
        <v>2117.6470588235</v>
      </c>
      <c r="Z35" s="336">
        <f>IFERROR(X35/V35,"-")</f>
        <v>36000</v>
      </c>
      <c r="AA35" s="330"/>
      <c r="AB35" s="83"/>
      <c r="AC35" s="77"/>
      <c r="AD35" s="92">
        <v>3</v>
      </c>
      <c r="AE35" s="93">
        <f>IF(P35=0,"",IF(AD35=0,"",(AD35/P35)))</f>
        <v>0.17647058823529</v>
      </c>
      <c r="AF35" s="92"/>
      <c r="AG35" s="94">
        <f>IFERROR(AF35/AD35,"-")</f>
        <v>0</v>
      </c>
      <c r="AH35" s="95"/>
      <c r="AI35" s="96">
        <f>IFERROR(AH35/AD35,"-")</f>
        <v>0</v>
      </c>
      <c r="AJ35" s="97"/>
      <c r="AK35" s="97"/>
      <c r="AL35" s="97"/>
      <c r="AM35" s="98">
        <v>1</v>
      </c>
      <c r="AN35" s="99">
        <f>IF(P35=0,"",IF(AM35=0,"",(AM35/P35)))</f>
        <v>0.058823529411765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>
        <v>1</v>
      </c>
      <c r="AW35" s="105">
        <f>IF(P35=0,"",IF(AV35=0,"",(AV35/P35)))</f>
        <v>0.058823529411765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>
        <v>2</v>
      </c>
      <c r="BF35" s="111">
        <f>IF(P35=0,"",IF(BE35=0,"",(BE35/P35)))</f>
        <v>0.11764705882353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6</v>
      </c>
      <c r="BO35" s="118">
        <f>IF(P35=0,"",IF(BN35=0,"",(BN35/P35)))</f>
        <v>0.35294117647059</v>
      </c>
      <c r="BP35" s="119">
        <v>1</v>
      </c>
      <c r="BQ35" s="120">
        <f>IFERROR(BP35/BN35,"-")</f>
        <v>0.16666666666667</v>
      </c>
      <c r="BR35" s="121">
        <v>36000</v>
      </c>
      <c r="BS35" s="122">
        <f>IFERROR(BR35/BN35,"-")</f>
        <v>6000</v>
      </c>
      <c r="BT35" s="123"/>
      <c r="BU35" s="123"/>
      <c r="BV35" s="123">
        <v>1</v>
      </c>
      <c r="BW35" s="124">
        <v>3</v>
      </c>
      <c r="BX35" s="125">
        <f>IF(P35=0,"",IF(BW35=0,"",(BW35/P35)))</f>
        <v>0.17647058823529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>
        <v>1</v>
      </c>
      <c r="CG35" s="132">
        <f>IF(P35=0,"",IF(CF35=0,"",(CF35/P35)))</f>
        <v>0.058823529411765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1</v>
      </c>
      <c r="CP35" s="139">
        <v>36000</v>
      </c>
      <c r="CQ35" s="139">
        <v>36000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7.8533333333333</v>
      </c>
      <c r="B36" s="347" t="s">
        <v>303</v>
      </c>
      <c r="C36" s="347" t="s">
        <v>226</v>
      </c>
      <c r="D36" s="347" t="s">
        <v>255</v>
      </c>
      <c r="E36" s="347"/>
      <c r="F36" s="347" t="s">
        <v>68</v>
      </c>
      <c r="G36" s="88" t="s">
        <v>304</v>
      </c>
      <c r="H36" s="88" t="s">
        <v>257</v>
      </c>
      <c r="I36" s="88" t="s">
        <v>305</v>
      </c>
      <c r="J36" s="330">
        <v>150000</v>
      </c>
      <c r="K36" s="79">
        <v>0</v>
      </c>
      <c r="L36" s="79">
        <v>0</v>
      </c>
      <c r="M36" s="79">
        <v>45</v>
      </c>
      <c r="N36" s="89">
        <v>9</v>
      </c>
      <c r="O36" s="90">
        <v>0</v>
      </c>
      <c r="P36" s="91">
        <f>N36+O36</f>
        <v>9</v>
      </c>
      <c r="Q36" s="80">
        <f>IFERROR(P36/M36,"-")</f>
        <v>0.2</v>
      </c>
      <c r="R36" s="79">
        <v>0</v>
      </c>
      <c r="S36" s="79">
        <v>4</v>
      </c>
      <c r="T36" s="80">
        <f>IFERROR(R36/(P36),"-")</f>
        <v>0</v>
      </c>
      <c r="U36" s="336">
        <f>IFERROR(J36/SUM(N36:O37),"-")</f>
        <v>7500</v>
      </c>
      <c r="V36" s="82">
        <v>3</v>
      </c>
      <c r="W36" s="80">
        <f>IF(P36=0,"-",V36/P36)</f>
        <v>0.33333333333333</v>
      </c>
      <c r="X36" s="335">
        <v>96000</v>
      </c>
      <c r="Y36" s="336">
        <f>IFERROR(X36/P36,"-")</f>
        <v>10666.666666667</v>
      </c>
      <c r="Z36" s="336">
        <f>IFERROR(X36/V36,"-")</f>
        <v>32000</v>
      </c>
      <c r="AA36" s="330">
        <f>SUM(X36:X37)-SUM(J36:J37)</f>
        <v>1028000</v>
      </c>
      <c r="AB36" s="83">
        <f>SUM(X36:X37)/SUM(J36:J37)</f>
        <v>7.8533333333333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1</v>
      </c>
      <c r="AN36" s="99">
        <f>IF(P36=0,"",IF(AM36=0,"",(AM36/P36)))</f>
        <v>0.11111111111111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>
        <v>2</v>
      </c>
      <c r="AW36" s="105">
        <f>IF(P36=0,"",IF(AV36=0,"",(AV36/P36)))</f>
        <v>0.22222222222222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>
        <v>2</v>
      </c>
      <c r="BF36" s="111">
        <f>IF(P36=0,"",IF(BE36=0,"",(BE36/P36)))</f>
        <v>0.22222222222222</v>
      </c>
      <c r="BG36" s="110">
        <v>1</v>
      </c>
      <c r="BH36" s="112">
        <f>IFERROR(BG36/BE36,"-")</f>
        <v>0.5</v>
      </c>
      <c r="BI36" s="113">
        <v>5000</v>
      </c>
      <c r="BJ36" s="114">
        <f>IFERROR(BI36/BE36,"-")</f>
        <v>2500</v>
      </c>
      <c r="BK36" s="115">
        <v>1</v>
      </c>
      <c r="BL36" s="115"/>
      <c r="BM36" s="115"/>
      <c r="BN36" s="117">
        <v>4</v>
      </c>
      <c r="BO36" s="118">
        <f>IF(P36=0,"",IF(BN36=0,"",(BN36/P36)))</f>
        <v>0.44444444444444</v>
      </c>
      <c r="BP36" s="119">
        <v>2</v>
      </c>
      <c r="BQ36" s="120">
        <f>IFERROR(BP36/BN36,"-")</f>
        <v>0.5</v>
      </c>
      <c r="BR36" s="121">
        <v>91000</v>
      </c>
      <c r="BS36" s="122">
        <f>IFERROR(BR36/BN36,"-")</f>
        <v>22750</v>
      </c>
      <c r="BT36" s="123"/>
      <c r="BU36" s="123">
        <v>1</v>
      </c>
      <c r="BV36" s="123">
        <v>1</v>
      </c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3</v>
      </c>
      <c r="CP36" s="139">
        <v>96000</v>
      </c>
      <c r="CQ36" s="139">
        <v>85000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306</v>
      </c>
      <c r="C37" s="347"/>
      <c r="D37" s="347"/>
      <c r="E37" s="347"/>
      <c r="F37" s="347" t="s">
        <v>80</v>
      </c>
      <c r="G37" s="88"/>
      <c r="H37" s="88"/>
      <c r="I37" s="88"/>
      <c r="J37" s="330"/>
      <c r="K37" s="79">
        <v>0</v>
      </c>
      <c r="L37" s="79">
        <v>0</v>
      </c>
      <c r="M37" s="79">
        <v>19</v>
      </c>
      <c r="N37" s="89">
        <v>11</v>
      </c>
      <c r="O37" s="90">
        <v>0</v>
      </c>
      <c r="P37" s="91">
        <f>N37+O37</f>
        <v>11</v>
      </c>
      <c r="Q37" s="80">
        <f>IFERROR(P37/M37,"-")</f>
        <v>0.57894736842105</v>
      </c>
      <c r="R37" s="79">
        <v>2</v>
      </c>
      <c r="S37" s="79">
        <v>3</v>
      </c>
      <c r="T37" s="80">
        <f>IFERROR(R37/(P37),"-")</f>
        <v>0.18181818181818</v>
      </c>
      <c r="U37" s="336"/>
      <c r="V37" s="82">
        <v>3</v>
      </c>
      <c r="W37" s="80">
        <f>IF(P37=0,"-",V37/P37)</f>
        <v>0.27272727272727</v>
      </c>
      <c r="X37" s="335">
        <v>1082000</v>
      </c>
      <c r="Y37" s="336">
        <f>IFERROR(X37/P37,"-")</f>
        <v>98363.636363636</v>
      </c>
      <c r="Z37" s="336">
        <f>IFERROR(X37/V37,"-")</f>
        <v>360666.66666667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0.090909090909091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>
        <v>1</v>
      </c>
      <c r="BF37" s="111">
        <f>IF(P37=0,"",IF(BE37=0,"",(BE37/P37)))</f>
        <v>0.090909090909091</v>
      </c>
      <c r="BG37" s="110">
        <v>1</v>
      </c>
      <c r="BH37" s="112">
        <f>IFERROR(BG37/BE37,"-")</f>
        <v>1</v>
      </c>
      <c r="BI37" s="113">
        <v>13000</v>
      </c>
      <c r="BJ37" s="114">
        <f>IFERROR(BI37/BE37,"-")</f>
        <v>13000</v>
      </c>
      <c r="BK37" s="115"/>
      <c r="BL37" s="115"/>
      <c r="BM37" s="115">
        <v>1</v>
      </c>
      <c r="BN37" s="117">
        <v>4</v>
      </c>
      <c r="BO37" s="118">
        <f>IF(P37=0,"",IF(BN37=0,"",(BN37/P37)))</f>
        <v>0.36363636363636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5</v>
      </c>
      <c r="BX37" s="125">
        <f>IF(P37=0,"",IF(BW37=0,"",(BW37/P37)))</f>
        <v>0.45454545454545</v>
      </c>
      <c r="BY37" s="126">
        <v>2</v>
      </c>
      <c r="BZ37" s="127">
        <f>IFERROR(BY37/BW37,"-")</f>
        <v>0.4</v>
      </c>
      <c r="CA37" s="128">
        <v>1069000</v>
      </c>
      <c r="CB37" s="129">
        <f>IFERROR(CA37/BW37,"-")</f>
        <v>213800</v>
      </c>
      <c r="CC37" s="130"/>
      <c r="CD37" s="130"/>
      <c r="CE37" s="130">
        <v>2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3</v>
      </c>
      <c r="CP37" s="139">
        <v>1082000</v>
      </c>
      <c r="CQ37" s="139">
        <v>758000</v>
      </c>
      <c r="CR37" s="139"/>
      <c r="CS37" s="140" t="str">
        <f>IF(AND(CQ37=0,CR37=0),"",IF(AND(CQ37&lt;=100000,CR37&lt;=100000),"",IF(CQ37/CP37&gt;0.7,"男高",IF(CR37/CP37&gt;0.7,"女高",""))))</f>
        <v>男高</v>
      </c>
    </row>
    <row r="38" spans="1:98">
      <c r="A38" s="78">
        <f>AB38</f>
        <v>0.51282051282051</v>
      </c>
      <c r="B38" s="347" t="s">
        <v>307</v>
      </c>
      <c r="C38" s="347" t="s">
        <v>308</v>
      </c>
      <c r="D38" s="347" t="s">
        <v>255</v>
      </c>
      <c r="E38" s="347"/>
      <c r="F38" s="347" t="s">
        <v>68</v>
      </c>
      <c r="G38" s="88" t="s">
        <v>309</v>
      </c>
      <c r="H38" s="88" t="s">
        <v>257</v>
      </c>
      <c r="I38" s="88" t="s">
        <v>310</v>
      </c>
      <c r="J38" s="330">
        <v>78000</v>
      </c>
      <c r="K38" s="79">
        <v>0</v>
      </c>
      <c r="L38" s="79">
        <v>0</v>
      </c>
      <c r="M38" s="79">
        <v>10</v>
      </c>
      <c r="N38" s="89">
        <v>2</v>
      </c>
      <c r="O38" s="90">
        <v>0</v>
      </c>
      <c r="P38" s="91">
        <f>N38+O38</f>
        <v>2</v>
      </c>
      <c r="Q38" s="80">
        <f>IFERROR(P38/M38,"-")</f>
        <v>0.2</v>
      </c>
      <c r="R38" s="79">
        <v>0</v>
      </c>
      <c r="S38" s="79">
        <v>2</v>
      </c>
      <c r="T38" s="80">
        <f>IFERROR(R38/(P38),"-")</f>
        <v>0</v>
      </c>
      <c r="U38" s="336">
        <f>IFERROR(J38/SUM(N38:O39),"-")</f>
        <v>13000</v>
      </c>
      <c r="V38" s="82">
        <v>2</v>
      </c>
      <c r="W38" s="80">
        <f>IF(P38=0,"-",V38/P38)</f>
        <v>1</v>
      </c>
      <c r="X38" s="335">
        <v>40000</v>
      </c>
      <c r="Y38" s="336">
        <f>IFERROR(X38/P38,"-")</f>
        <v>20000</v>
      </c>
      <c r="Z38" s="336">
        <f>IFERROR(X38/V38,"-")</f>
        <v>20000</v>
      </c>
      <c r="AA38" s="330">
        <f>SUM(X38:X39)-SUM(J38:J39)</f>
        <v>-38000</v>
      </c>
      <c r="AB38" s="83">
        <f>SUM(X38:X39)/SUM(J38:J39)</f>
        <v>0.51282051282051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0.5</v>
      </c>
      <c r="BG38" s="110">
        <v>1</v>
      </c>
      <c r="BH38" s="112">
        <f>IFERROR(BG38/BE38,"-")</f>
        <v>1</v>
      </c>
      <c r="BI38" s="113">
        <v>5000</v>
      </c>
      <c r="BJ38" s="114">
        <f>IFERROR(BI38/BE38,"-")</f>
        <v>5000</v>
      </c>
      <c r="BK38" s="115">
        <v>1</v>
      </c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>
        <v>1</v>
      </c>
      <c r="BX38" s="125">
        <f>IF(P38=0,"",IF(BW38=0,"",(BW38/P38)))</f>
        <v>0.5</v>
      </c>
      <c r="BY38" s="126">
        <v>1</v>
      </c>
      <c r="BZ38" s="127">
        <f>IFERROR(BY38/BW38,"-")</f>
        <v>1</v>
      </c>
      <c r="CA38" s="128">
        <v>35000</v>
      </c>
      <c r="CB38" s="129">
        <f>IFERROR(CA38/BW38,"-")</f>
        <v>35000</v>
      </c>
      <c r="CC38" s="130"/>
      <c r="CD38" s="130"/>
      <c r="CE38" s="130">
        <v>1</v>
      </c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2</v>
      </c>
      <c r="CP38" s="139">
        <v>40000</v>
      </c>
      <c r="CQ38" s="139">
        <v>35000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311</v>
      </c>
      <c r="C39" s="347"/>
      <c r="D39" s="347"/>
      <c r="E39" s="347"/>
      <c r="F39" s="347" t="s">
        <v>80</v>
      </c>
      <c r="G39" s="88"/>
      <c r="H39" s="88"/>
      <c r="I39" s="88"/>
      <c r="J39" s="330"/>
      <c r="K39" s="79">
        <v>0</v>
      </c>
      <c r="L39" s="79">
        <v>0</v>
      </c>
      <c r="M39" s="79">
        <v>17</v>
      </c>
      <c r="N39" s="89">
        <v>3</v>
      </c>
      <c r="O39" s="90">
        <v>1</v>
      </c>
      <c r="P39" s="91">
        <f>N39+O39</f>
        <v>4</v>
      </c>
      <c r="Q39" s="80">
        <f>IFERROR(P39/M39,"-")</f>
        <v>0.23529411764706</v>
      </c>
      <c r="R39" s="79">
        <v>0</v>
      </c>
      <c r="S39" s="79">
        <v>0</v>
      </c>
      <c r="T39" s="80">
        <f>IFERROR(R39/(P39),"-")</f>
        <v>0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>
        <v>1</v>
      </c>
      <c r="AW39" s="105">
        <f>IF(P39=0,"",IF(AV39=0,"",(AV39/P39)))</f>
        <v>0.25</v>
      </c>
      <c r="AX39" s="104"/>
      <c r="AY39" s="106">
        <f>IFERROR(AX39/AV39,"-")</f>
        <v>0</v>
      </c>
      <c r="AZ39" s="107"/>
      <c r="BA39" s="108">
        <f>IFERROR(AZ39/AV39,"-")</f>
        <v>0</v>
      </c>
      <c r="BB39" s="109"/>
      <c r="BC39" s="109"/>
      <c r="BD39" s="109"/>
      <c r="BE39" s="110">
        <v>2</v>
      </c>
      <c r="BF39" s="111">
        <f>IF(P39=0,"",IF(BE39=0,"",(BE39/P39)))</f>
        <v>0.5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>
        <v>1</v>
      </c>
      <c r="CG39" s="132">
        <f>IF(P39=0,"",IF(CF39=0,"",(CF39/P39)))</f>
        <v>0.25</v>
      </c>
      <c r="CH39" s="133"/>
      <c r="CI39" s="134">
        <f>IFERROR(CH39/CF39,"-")</f>
        <v>0</v>
      </c>
      <c r="CJ39" s="135"/>
      <c r="CK39" s="136">
        <f>IFERROR(CJ39/CF39,"-")</f>
        <v>0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0.074074074074074</v>
      </c>
      <c r="B40" s="347" t="s">
        <v>312</v>
      </c>
      <c r="C40" s="347" t="s">
        <v>313</v>
      </c>
      <c r="D40" s="347" t="s">
        <v>280</v>
      </c>
      <c r="E40" s="347"/>
      <c r="F40" s="347" t="s">
        <v>68</v>
      </c>
      <c r="G40" s="88" t="s">
        <v>314</v>
      </c>
      <c r="H40" s="88" t="s">
        <v>276</v>
      </c>
      <c r="I40" s="88" t="s">
        <v>315</v>
      </c>
      <c r="J40" s="330">
        <v>54000</v>
      </c>
      <c r="K40" s="79">
        <v>0</v>
      </c>
      <c r="L40" s="79">
        <v>0</v>
      </c>
      <c r="M40" s="79">
        <v>15</v>
      </c>
      <c r="N40" s="89">
        <v>3</v>
      </c>
      <c r="O40" s="90">
        <v>0</v>
      </c>
      <c r="P40" s="91">
        <f>N40+O40</f>
        <v>3</v>
      </c>
      <c r="Q40" s="80">
        <f>IFERROR(P40/M40,"-")</f>
        <v>0.2</v>
      </c>
      <c r="R40" s="79">
        <v>0</v>
      </c>
      <c r="S40" s="79">
        <v>2</v>
      </c>
      <c r="T40" s="80">
        <f>IFERROR(R40/(P40),"-")</f>
        <v>0</v>
      </c>
      <c r="U40" s="336">
        <f>IFERROR(J40/SUM(N40:O41),"-")</f>
        <v>7714.2857142857</v>
      </c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>
        <f>SUM(X40:X41)-SUM(J40:J41)</f>
        <v>-50000</v>
      </c>
      <c r="AB40" s="83">
        <f>SUM(X40:X41)/SUM(J40:J41)</f>
        <v>0.074074074074074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>
        <v>1</v>
      </c>
      <c r="AN40" s="99">
        <f>IF(P40=0,"",IF(AM40=0,"",(AM40/P40)))</f>
        <v>0.33333333333333</v>
      </c>
      <c r="AO40" s="98"/>
      <c r="AP40" s="100">
        <f>IFERROR(AO40/AM40,"-")</f>
        <v>0</v>
      </c>
      <c r="AQ40" s="101"/>
      <c r="AR40" s="102">
        <f>IFERROR(AQ40/AM40,"-")</f>
        <v>0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0.33333333333333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1</v>
      </c>
      <c r="BO40" s="118">
        <f>IF(P40=0,"",IF(BN40=0,"",(BN40/P40)))</f>
        <v>0.33333333333333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316</v>
      </c>
      <c r="C41" s="347"/>
      <c r="D41" s="347"/>
      <c r="E41" s="347"/>
      <c r="F41" s="347" t="s">
        <v>80</v>
      </c>
      <c r="G41" s="88"/>
      <c r="H41" s="88"/>
      <c r="I41" s="88"/>
      <c r="J41" s="330"/>
      <c r="K41" s="79">
        <v>0</v>
      </c>
      <c r="L41" s="79">
        <v>0</v>
      </c>
      <c r="M41" s="79">
        <v>5</v>
      </c>
      <c r="N41" s="89">
        <v>4</v>
      </c>
      <c r="O41" s="90">
        <v>0</v>
      </c>
      <c r="P41" s="91">
        <f>N41+O41</f>
        <v>4</v>
      </c>
      <c r="Q41" s="80">
        <f>IFERROR(P41/M41,"-")</f>
        <v>0.8</v>
      </c>
      <c r="R41" s="79">
        <v>1</v>
      </c>
      <c r="S41" s="79">
        <v>1</v>
      </c>
      <c r="T41" s="80">
        <f>IFERROR(R41/(P41),"-")</f>
        <v>0.25</v>
      </c>
      <c r="U41" s="336"/>
      <c r="V41" s="82">
        <v>1</v>
      </c>
      <c r="W41" s="80">
        <f>IF(P41=0,"-",V41/P41)</f>
        <v>0.25</v>
      </c>
      <c r="X41" s="335">
        <v>4000</v>
      </c>
      <c r="Y41" s="336">
        <f>IFERROR(X41/P41,"-")</f>
        <v>1000</v>
      </c>
      <c r="Z41" s="336">
        <f>IFERROR(X41/V41,"-")</f>
        <v>4000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2</v>
      </c>
      <c r="BF41" s="111">
        <f>IF(P41=0,"",IF(BE41=0,"",(BE41/P41)))</f>
        <v>0.5</v>
      </c>
      <c r="BG41" s="110">
        <v>1</v>
      </c>
      <c r="BH41" s="112">
        <f>IFERROR(BG41/BE41,"-")</f>
        <v>0.5</v>
      </c>
      <c r="BI41" s="113">
        <v>4000</v>
      </c>
      <c r="BJ41" s="114">
        <f>IFERROR(BI41/BE41,"-")</f>
        <v>2000</v>
      </c>
      <c r="BK41" s="115"/>
      <c r="BL41" s="115">
        <v>1</v>
      </c>
      <c r="BM41" s="115"/>
      <c r="BN41" s="117">
        <v>1</v>
      </c>
      <c r="BO41" s="118">
        <f>IF(P41=0,"",IF(BN41=0,"",(BN41/P41)))</f>
        <v>0.25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1</v>
      </c>
      <c r="BX41" s="125">
        <f>IF(P41=0,"",IF(BW41=0,"",(BW41/P41)))</f>
        <v>0.25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4000</v>
      </c>
      <c r="CQ41" s="139">
        <v>4000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0.5</v>
      </c>
      <c r="B42" s="347" t="s">
        <v>317</v>
      </c>
      <c r="C42" s="347" t="s">
        <v>318</v>
      </c>
      <c r="D42" s="347" t="s">
        <v>319</v>
      </c>
      <c r="E42" s="347"/>
      <c r="F42" s="347" t="s">
        <v>68</v>
      </c>
      <c r="G42" s="88" t="s">
        <v>320</v>
      </c>
      <c r="H42" s="88" t="s">
        <v>321</v>
      </c>
      <c r="I42" s="88" t="s">
        <v>322</v>
      </c>
      <c r="J42" s="330">
        <v>78000</v>
      </c>
      <c r="K42" s="79">
        <v>0</v>
      </c>
      <c r="L42" s="79">
        <v>0</v>
      </c>
      <c r="M42" s="79">
        <v>19</v>
      </c>
      <c r="N42" s="89">
        <v>3</v>
      </c>
      <c r="O42" s="90">
        <v>0</v>
      </c>
      <c r="P42" s="91">
        <f>N42+O42</f>
        <v>3</v>
      </c>
      <c r="Q42" s="80">
        <f>IFERROR(P42/M42,"-")</f>
        <v>0.15789473684211</v>
      </c>
      <c r="R42" s="79">
        <v>0</v>
      </c>
      <c r="S42" s="79">
        <v>0</v>
      </c>
      <c r="T42" s="80">
        <f>IFERROR(R42/(P42),"-")</f>
        <v>0</v>
      </c>
      <c r="U42" s="336">
        <f>IFERROR(J42/SUM(N42:O43),"-")</f>
        <v>11142.857142857</v>
      </c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>
        <f>SUM(X42:X43)-SUM(J42:J43)</f>
        <v>-39000</v>
      </c>
      <c r="AB42" s="83">
        <f>SUM(X42:X43)/SUM(J42:J43)</f>
        <v>0.5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>
        <v>1</v>
      </c>
      <c r="AW42" s="105">
        <f>IF(P42=0,"",IF(AV42=0,"",(AV42/P42)))</f>
        <v>0.33333333333333</v>
      </c>
      <c r="AX42" s="104"/>
      <c r="AY42" s="106">
        <f>IFERROR(AX42/AV42,"-")</f>
        <v>0</v>
      </c>
      <c r="AZ42" s="107"/>
      <c r="BA42" s="108">
        <f>IFERROR(AZ42/AV42,"-")</f>
        <v>0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2</v>
      </c>
      <c r="BO42" s="118">
        <f>IF(P42=0,"",IF(BN42=0,"",(BN42/P42)))</f>
        <v>0.66666666666667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323</v>
      </c>
      <c r="C43" s="347"/>
      <c r="D43" s="347"/>
      <c r="E43" s="347"/>
      <c r="F43" s="347" t="s">
        <v>80</v>
      </c>
      <c r="G43" s="88"/>
      <c r="H43" s="88"/>
      <c r="I43" s="88"/>
      <c r="J43" s="330"/>
      <c r="K43" s="79">
        <v>0</v>
      </c>
      <c r="L43" s="79">
        <v>0</v>
      </c>
      <c r="M43" s="79">
        <v>12</v>
      </c>
      <c r="N43" s="89">
        <v>4</v>
      </c>
      <c r="O43" s="90">
        <v>0</v>
      </c>
      <c r="P43" s="91">
        <f>N43+O43</f>
        <v>4</v>
      </c>
      <c r="Q43" s="80">
        <f>IFERROR(P43/M43,"-")</f>
        <v>0.33333333333333</v>
      </c>
      <c r="R43" s="79">
        <v>2</v>
      </c>
      <c r="S43" s="79">
        <v>0</v>
      </c>
      <c r="T43" s="80">
        <f>IFERROR(R43/(P43),"-")</f>
        <v>0.5</v>
      </c>
      <c r="U43" s="336"/>
      <c r="V43" s="82">
        <v>1</v>
      </c>
      <c r="W43" s="80">
        <f>IF(P43=0,"-",V43/P43)</f>
        <v>0.25</v>
      </c>
      <c r="X43" s="335">
        <v>39000</v>
      </c>
      <c r="Y43" s="336">
        <f>IFERROR(X43/P43,"-")</f>
        <v>9750</v>
      </c>
      <c r="Z43" s="336">
        <f>IFERROR(X43/V43,"-")</f>
        <v>39000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0.25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2</v>
      </c>
      <c r="BO43" s="118">
        <f>IF(P43=0,"",IF(BN43=0,"",(BN43/P43)))</f>
        <v>0.5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1</v>
      </c>
      <c r="BX43" s="125">
        <f>IF(P43=0,"",IF(BW43=0,"",(BW43/P43)))</f>
        <v>0.25</v>
      </c>
      <c r="BY43" s="126">
        <v>1</v>
      </c>
      <c r="BZ43" s="127">
        <f>IFERROR(BY43/BW43,"-")</f>
        <v>1</v>
      </c>
      <c r="CA43" s="128">
        <v>39000</v>
      </c>
      <c r="CB43" s="129">
        <f>IFERROR(CA43/BW43,"-")</f>
        <v>39000</v>
      </c>
      <c r="CC43" s="130"/>
      <c r="CD43" s="130"/>
      <c r="CE43" s="130">
        <v>1</v>
      </c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39000</v>
      </c>
      <c r="CQ43" s="139">
        <v>39000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0.43939393939394</v>
      </c>
      <c r="B44" s="347" t="s">
        <v>324</v>
      </c>
      <c r="C44" s="347" t="s">
        <v>325</v>
      </c>
      <c r="D44" s="347" t="s">
        <v>268</v>
      </c>
      <c r="E44" s="347"/>
      <c r="F44" s="347" t="s">
        <v>68</v>
      </c>
      <c r="G44" s="88" t="s">
        <v>326</v>
      </c>
      <c r="H44" s="88" t="s">
        <v>301</v>
      </c>
      <c r="I44" s="88" t="s">
        <v>322</v>
      </c>
      <c r="J44" s="330">
        <v>132000</v>
      </c>
      <c r="K44" s="79">
        <v>0</v>
      </c>
      <c r="L44" s="79">
        <v>0</v>
      </c>
      <c r="M44" s="79">
        <v>63</v>
      </c>
      <c r="N44" s="89">
        <v>7</v>
      </c>
      <c r="O44" s="90">
        <v>0</v>
      </c>
      <c r="P44" s="91">
        <f>N44+O44</f>
        <v>7</v>
      </c>
      <c r="Q44" s="80">
        <f>IFERROR(P44/M44,"-")</f>
        <v>0.11111111111111</v>
      </c>
      <c r="R44" s="79">
        <v>0</v>
      </c>
      <c r="S44" s="79">
        <v>4</v>
      </c>
      <c r="T44" s="80">
        <f>IFERROR(R44/(P44),"-")</f>
        <v>0</v>
      </c>
      <c r="U44" s="336">
        <f>IFERROR(J44/SUM(N44:O45),"-")</f>
        <v>9428.5714285714</v>
      </c>
      <c r="V44" s="82">
        <v>1</v>
      </c>
      <c r="W44" s="80">
        <f>IF(P44=0,"-",V44/P44)</f>
        <v>0.14285714285714</v>
      </c>
      <c r="X44" s="335">
        <v>12000</v>
      </c>
      <c r="Y44" s="336">
        <f>IFERROR(X44/P44,"-")</f>
        <v>1714.2857142857</v>
      </c>
      <c r="Z44" s="336">
        <f>IFERROR(X44/V44,"-")</f>
        <v>12000</v>
      </c>
      <c r="AA44" s="330">
        <f>SUM(X44:X45)-SUM(J44:J45)</f>
        <v>-74000</v>
      </c>
      <c r="AB44" s="83">
        <f>SUM(X44:X45)/SUM(J44:J45)</f>
        <v>0.43939393939394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>
        <v>1</v>
      </c>
      <c r="AN44" s="99">
        <f>IF(P44=0,"",IF(AM44=0,"",(AM44/P44)))</f>
        <v>0.14285714285714</v>
      </c>
      <c r="AO44" s="98"/>
      <c r="AP44" s="100">
        <f>IFERROR(AO44/AM44,"-")</f>
        <v>0</v>
      </c>
      <c r="AQ44" s="101"/>
      <c r="AR44" s="102">
        <f>IFERROR(AQ44/AM44,"-")</f>
        <v>0</v>
      </c>
      <c r="AS44" s="103"/>
      <c r="AT44" s="103"/>
      <c r="AU44" s="103"/>
      <c r="AV44" s="104">
        <v>1</v>
      </c>
      <c r="AW44" s="105">
        <f>IF(P44=0,"",IF(AV44=0,"",(AV44/P44)))</f>
        <v>0.14285714285714</v>
      </c>
      <c r="AX44" s="104"/>
      <c r="AY44" s="106">
        <f>IFERROR(AX44/AV44,"-")</f>
        <v>0</v>
      </c>
      <c r="AZ44" s="107"/>
      <c r="BA44" s="108">
        <f>IFERROR(AZ44/AV44,"-")</f>
        <v>0</v>
      </c>
      <c r="BB44" s="109"/>
      <c r="BC44" s="109"/>
      <c r="BD44" s="109"/>
      <c r="BE44" s="110">
        <v>2</v>
      </c>
      <c r="BF44" s="111">
        <f>IF(P44=0,"",IF(BE44=0,"",(BE44/P44)))</f>
        <v>0.28571428571429</v>
      </c>
      <c r="BG44" s="110">
        <v>1</v>
      </c>
      <c r="BH44" s="112">
        <f>IFERROR(BG44/BE44,"-")</f>
        <v>0.5</v>
      </c>
      <c r="BI44" s="113">
        <v>12000</v>
      </c>
      <c r="BJ44" s="114">
        <f>IFERROR(BI44/BE44,"-")</f>
        <v>6000</v>
      </c>
      <c r="BK44" s="115"/>
      <c r="BL44" s="115"/>
      <c r="BM44" s="115">
        <v>1</v>
      </c>
      <c r="BN44" s="117">
        <v>3</v>
      </c>
      <c r="BO44" s="118">
        <f>IF(P44=0,"",IF(BN44=0,"",(BN44/P44)))</f>
        <v>0.42857142857143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12000</v>
      </c>
      <c r="CQ44" s="139">
        <v>12000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327</v>
      </c>
      <c r="C45" s="347"/>
      <c r="D45" s="347"/>
      <c r="E45" s="347"/>
      <c r="F45" s="347" t="s">
        <v>80</v>
      </c>
      <c r="G45" s="88"/>
      <c r="H45" s="88"/>
      <c r="I45" s="88"/>
      <c r="J45" s="330"/>
      <c r="K45" s="79">
        <v>0</v>
      </c>
      <c r="L45" s="79">
        <v>0</v>
      </c>
      <c r="M45" s="79">
        <v>19</v>
      </c>
      <c r="N45" s="89">
        <v>7</v>
      </c>
      <c r="O45" s="90">
        <v>0</v>
      </c>
      <c r="P45" s="91">
        <f>N45+O45</f>
        <v>7</v>
      </c>
      <c r="Q45" s="80">
        <f>IFERROR(P45/M45,"-")</f>
        <v>0.36842105263158</v>
      </c>
      <c r="R45" s="79">
        <v>0</v>
      </c>
      <c r="S45" s="79">
        <v>1</v>
      </c>
      <c r="T45" s="80">
        <f>IFERROR(R45/(P45),"-")</f>
        <v>0</v>
      </c>
      <c r="U45" s="336"/>
      <c r="V45" s="82">
        <v>2</v>
      </c>
      <c r="W45" s="80">
        <f>IF(P45=0,"-",V45/P45)</f>
        <v>0.28571428571429</v>
      </c>
      <c r="X45" s="335">
        <v>46000</v>
      </c>
      <c r="Y45" s="336">
        <f>IFERROR(X45/P45,"-")</f>
        <v>6571.4285714286</v>
      </c>
      <c r="Z45" s="336">
        <f>IFERROR(X45/V45,"-")</f>
        <v>23000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>
        <v>1</v>
      </c>
      <c r="AW45" s="105">
        <f>IF(P45=0,"",IF(AV45=0,"",(AV45/P45)))</f>
        <v>0.14285714285714</v>
      </c>
      <c r="AX45" s="104"/>
      <c r="AY45" s="106">
        <f>IFERROR(AX45/AV45,"-")</f>
        <v>0</v>
      </c>
      <c r="AZ45" s="107"/>
      <c r="BA45" s="108">
        <f>IFERROR(AZ45/AV45,"-")</f>
        <v>0</v>
      </c>
      <c r="BB45" s="109"/>
      <c r="BC45" s="109"/>
      <c r="BD45" s="109"/>
      <c r="BE45" s="110">
        <v>3</v>
      </c>
      <c r="BF45" s="111">
        <f>IF(P45=0,"",IF(BE45=0,"",(BE45/P45)))</f>
        <v>0.42857142857143</v>
      </c>
      <c r="BG45" s="110">
        <v>1</v>
      </c>
      <c r="BH45" s="112">
        <f>IFERROR(BG45/BE45,"-")</f>
        <v>0.33333333333333</v>
      </c>
      <c r="BI45" s="113">
        <v>13000</v>
      </c>
      <c r="BJ45" s="114">
        <f>IFERROR(BI45/BE45,"-")</f>
        <v>4333.3333333333</v>
      </c>
      <c r="BK45" s="115"/>
      <c r="BL45" s="115"/>
      <c r="BM45" s="115">
        <v>1</v>
      </c>
      <c r="BN45" s="117">
        <v>2</v>
      </c>
      <c r="BO45" s="118">
        <f>IF(P45=0,"",IF(BN45=0,"",(BN45/P45)))</f>
        <v>0.28571428571429</v>
      </c>
      <c r="BP45" s="119">
        <v>1</v>
      </c>
      <c r="BQ45" s="120">
        <f>IFERROR(BP45/BN45,"-")</f>
        <v>0.5</v>
      </c>
      <c r="BR45" s="121">
        <v>33000</v>
      </c>
      <c r="BS45" s="122">
        <f>IFERROR(BR45/BN45,"-")</f>
        <v>16500</v>
      </c>
      <c r="BT45" s="123"/>
      <c r="BU45" s="123"/>
      <c r="BV45" s="123">
        <v>1</v>
      </c>
      <c r="BW45" s="124">
        <v>1</v>
      </c>
      <c r="BX45" s="125">
        <f>IF(P45=0,"",IF(BW45=0,"",(BW45/P45)))</f>
        <v>0.14285714285714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2</v>
      </c>
      <c r="CP45" s="139">
        <v>46000</v>
      </c>
      <c r="CQ45" s="139">
        <v>33000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30"/>
      <c r="B46" s="85"/>
      <c r="C46" s="86"/>
      <c r="D46" s="86"/>
      <c r="E46" s="86"/>
      <c r="F46" s="87"/>
      <c r="G46" s="88"/>
      <c r="H46" s="88"/>
      <c r="I46" s="88"/>
      <c r="J46" s="331"/>
      <c r="K46" s="34"/>
      <c r="L46" s="34"/>
      <c r="M46" s="31"/>
      <c r="N46" s="23"/>
      <c r="O46" s="23"/>
      <c r="P46" s="23"/>
      <c r="Q46" s="32"/>
      <c r="R46" s="32"/>
      <c r="S46" s="23"/>
      <c r="T46" s="32"/>
      <c r="U46" s="337"/>
      <c r="V46" s="25"/>
      <c r="W46" s="25"/>
      <c r="X46" s="337"/>
      <c r="Y46" s="337"/>
      <c r="Z46" s="337"/>
      <c r="AA46" s="337"/>
      <c r="AB46" s="33"/>
      <c r="AC46" s="57"/>
      <c r="AD46" s="61"/>
      <c r="AE46" s="62"/>
      <c r="AF46" s="61"/>
      <c r="AG46" s="65"/>
      <c r="AH46" s="66"/>
      <c r="AI46" s="67"/>
      <c r="AJ46" s="68"/>
      <c r="AK46" s="68"/>
      <c r="AL46" s="68"/>
      <c r="AM46" s="61"/>
      <c r="AN46" s="62"/>
      <c r="AO46" s="61"/>
      <c r="AP46" s="65"/>
      <c r="AQ46" s="66"/>
      <c r="AR46" s="67"/>
      <c r="AS46" s="68"/>
      <c r="AT46" s="68"/>
      <c r="AU46" s="68"/>
      <c r="AV46" s="61"/>
      <c r="AW46" s="62"/>
      <c r="AX46" s="61"/>
      <c r="AY46" s="65"/>
      <c r="AZ46" s="66"/>
      <c r="BA46" s="67"/>
      <c r="BB46" s="68"/>
      <c r="BC46" s="68"/>
      <c r="BD46" s="68"/>
      <c r="BE46" s="61"/>
      <c r="BF46" s="62"/>
      <c r="BG46" s="61"/>
      <c r="BH46" s="65"/>
      <c r="BI46" s="66"/>
      <c r="BJ46" s="67"/>
      <c r="BK46" s="68"/>
      <c r="BL46" s="68"/>
      <c r="BM46" s="68"/>
      <c r="BN46" s="63"/>
      <c r="BO46" s="64"/>
      <c r="BP46" s="61"/>
      <c r="BQ46" s="65"/>
      <c r="BR46" s="66"/>
      <c r="BS46" s="67"/>
      <c r="BT46" s="68"/>
      <c r="BU46" s="68"/>
      <c r="BV46" s="68"/>
      <c r="BW46" s="63"/>
      <c r="BX46" s="64"/>
      <c r="BY46" s="61"/>
      <c r="BZ46" s="65"/>
      <c r="CA46" s="66"/>
      <c r="CB46" s="67"/>
      <c r="CC46" s="68"/>
      <c r="CD46" s="68"/>
      <c r="CE46" s="68"/>
      <c r="CF46" s="63"/>
      <c r="CG46" s="64"/>
      <c r="CH46" s="61"/>
      <c r="CI46" s="65"/>
      <c r="CJ46" s="66"/>
      <c r="CK46" s="67"/>
      <c r="CL46" s="68"/>
      <c r="CM46" s="68"/>
      <c r="CN46" s="68"/>
      <c r="CO46" s="69"/>
      <c r="CP46" s="66"/>
      <c r="CQ46" s="66"/>
      <c r="CR46" s="66"/>
      <c r="CS46" s="70"/>
    </row>
    <row r="47" spans="1:98">
      <c r="A47" s="30"/>
      <c r="B47" s="37"/>
      <c r="C47" s="21"/>
      <c r="D47" s="21"/>
      <c r="E47" s="21"/>
      <c r="F47" s="22"/>
      <c r="G47" s="36"/>
      <c r="H47" s="36"/>
      <c r="I47" s="73"/>
      <c r="J47" s="332"/>
      <c r="K47" s="34"/>
      <c r="L47" s="34"/>
      <c r="M47" s="31"/>
      <c r="N47" s="23"/>
      <c r="O47" s="23"/>
      <c r="P47" s="23"/>
      <c r="Q47" s="32"/>
      <c r="R47" s="32"/>
      <c r="S47" s="23"/>
      <c r="T47" s="32"/>
      <c r="U47" s="337"/>
      <c r="V47" s="25"/>
      <c r="W47" s="25"/>
      <c r="X47" s="337"/>
      <c r="Y47" s="337"/>
      <c r="Z47" s="337"/>
      <c r="AA47" s="337"/>
      <c r="AB47" s="33"/>
      <c r="AC47" s="59"/>
      <c r="AD47" s="61"/>
      <c r="AE47" s="62"/>
      <c r="AF47" s="61"/>
      <c r="AG47" s="65"/>
      <c r="AH47" s="66"/>
      <c r="AI47" s="67"/>
      <c r="AJ47" s="68"/>
      <c r="AK47" s="68"/>
      <c r="AL47" s="68"/>
      <c r="AM47" s="61"/>
      <c r="AN47" s="62"/>
      <c r="AO47" s="61"/>
      <c r="AP47" s="65"/>
      <c r="AQ47" s="66"/>
      <c r="AR47" s="67"/>
      <c r="AS47" s="68"/>
      <c r="AT47" s="68"/>
      <c r="AU47" s="68"/>
      <c r="AV47" s="61"/>
      <c r="AW47" s="62"/>
      <c r="AX47" s="61"/>
      <c r="AY47" s="65"/>
      <c r="AZ47" s="66"/>
      <c r="BA47" s="67"/>
      <c r="BB47" s="68"/>
      <c r="BC47" s="68"/>
      <c r="BD47" s="68"/>
      <c r="BE47" s="61"/>
      <c r="BF47" s="62"/>
      <c r="BG47" s="61"/>
      <c r="BH47" s="65"/>
      <c r="BI47" s="66"/>
      <c r="BJ47" s="67"/>
      <c r="BK47" s="68"/>
      <c r="BL47" s="68"/>
      <c r="BM47" s="68"/>
      <c r="BN47" s="63"/>
      <c r="BO47" s="64"/>
      <c r="BP47" s="61"/>
      <c r="BQ47" s="65"/>
      <c r="BR47" s="66"/>
      <c r="BS47" s="67"/>
      <c r="BT47" s="68"/>
      <c r="BU47" s="68"/>
      <c r="BV47" s="68"/>
      <c r="BW47" s="63"/>
      <c r="BX47" s="64"/>
      <c r="BY47" s="61"/>
      <c r="BZ47" s="65"/>
      <c r="CA47" s="66"/>
      <c r="CB47" s="67"/>
      <c r="CC47" s="68"/>
      <c r="CD47" s="68"/>
      <c r="CE47" s="68"/>
      <c r="CF47" s="63"/>
      <c r="CG47" s="64"/>
      <c r="CH47" s="61"/>
      <c r="CI47" s="65"/>
      <c r="CJ47" s="66"/>
      <c r="CK47" s="67"/>
      <c r="CL47" s="68"/>
      <c r="CM47" s="68"/>
      <c r="CN47" s="68"/>
      <c r="CO47" s="69"/>
      <c r="CP47" s="66"/>
      <c r="CQ47" s="66"/>
      <c r="CR47" s="66"/>
      <c r="CS47" s="70"/>
    </row>
    <row r="48" spans="1:98">
      <c r="A48" s="19">
        <f>AB48</f>
        <v>1.7007302486623</v>
      </c>
      <c r="B48" s="39"/>
      <c r="C48" s="39"/>
      <c r="D48" s="39"/>
      <c r="E48" s="39"/>
      <c r="F48" s="39"/>
      <c r="G48" s="40" t="s">
        <v>328</v>
      </c>
      <c r="H48" s="40"/>
      <c r="I48" s="40"/>
      <c r="J48" s="333">
        <f>SUM(J6:J47)</f>
        <v>2541600</v>
      </c>
      <c r="K48" s="41">
        <f>SUM(K6:K47)</f>
        <v>0</v>
      </c>
      <c r="L48" s="41">
        <f>SUM(L6:L47)</f>
        <v>0</v>
      </c>
      <c r="M48" s="41">
        <f>SUM(M6:M47)</f>
        <v>1309</v>
      </c>
      <c r="N48" s="41">
        <f>SUM(N6:N47)</f>
        <v>277</v>
      </c>
      <c r="O48" s="41">
        <f>SUM(O6:O47)</f>
        <v>4</v>
      </c>
      <c r="P48" s="41">
        <f>SUM(P6:P47)</f>
        <v>281</v>
      </c>
      <c r="Q48" s="42">
        <f>IFERROR(P48/M48,"-")</f>
        <v>0.21466768525592</v>
      </c>
      <c r="R48" s="76">
        <f>SUM(R6:R47)</f>
        <v>17</v>
      </c>
      <c r="S48" s="76">
        <f>SUM(S6:S47)</f>
        <v>68</v>
      </c>
      <c r="T48" s="42">
        <f>IFERROR(R48/P48,"-")</f>
        <v>0.060498220640569</v>
      </c>
      <c r="U48" s="338">
        <f>IFERROR(J48/P48,"-")</f>
        <v>9044.8398576512</v>
      </c>
      <c r="V48" s="44">
        <f>SUM(V6:V47)</f>
        <v>46</v>
      </c>
      <c r="W48" s="42">
        <f>IFERROR(V48/P48,"-")</f>
        <v>0.16370106761566</v>
      </c>
      <c r="X48" s="333">
        <f>SUM(X6:X47)</f>
        <v>4322576</v>
      </c>
      <c r="Y48" s="333">
        <f>IFERROR(X48/P48,"-")</f>
        <v>15382.832740214</v>
      </c>
      <c r="Z48" s="333">
        <f>IFERROR(X48/V48,"-")</f>
        <v>93969.043478261</v>
      </c>
      <c r="AA48" s="333">
        <f>X48-J48</f>
        <v>1780976</v>
      </c>
      <c r="AB48" s="45">
        <f>X48/J48</f>
        <v>1.7007302486623</v>
      </c>
      <c r="AC48" s="58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2"/>
    <mergeCell ref="J12:J12"/>
    <mergeCell ref="U12:U12"/>
    <mergeCell ref="AA12:AA12"/>
    <mergeCell ref="AB12:AB12"/>
    <mergeCell ref="A13:A13"/>
    <mergeCell ref="J13:J13"/>
    <mergeCell ref="U13:U13"/>
    <mergeCell ref="AA13:AA13"/>
    <mergeCell ref="AB13:AB13"/>
    <mergeCell ref="A14:A14"/>
    <mergeCell ref="J14:J14"/>
    <mergeCell ref="U14:U14"/>
    <mergeCell ref="AA14:AA14"/>
    <mergeCell ref="AB14:AB14"/>
    <mergeCell ref="A15:A15"/>
    <mergeCell ref="J15:J15"/>
    <mergeCell ref="U15:U15"/>
    <mergeCell ref="AA15:AA15"/>
    <mergeCell ref="AB15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329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1.1111111111111</v>
      </c>
      <c r="B6" s="347" t="s">
        <v>330</v>
      </c>
      <c r="C6" s="347" t="s">
        <v>331</v>
      </c>
      <c r="D6" s="347" t="s">
        <v>332</v>
      </c>
      <c r="E6" s="347"/>
      <c r="F6" s="347" t="s">
        <v>333</v>
      </c>
      <c r="G6" s="88" t="s">
        <v>334</v>
      </c>
      <c r="H6" s="88" t="s">
        <v>335</v>
      </c>
      <c r="I6" s="88" t="s">
        <v>258</v>
      </c>
      <c r="J6" s="330">
        <v>90000</v>
      </c>
      <c r="K6" s="79">
        <v>0</v>
      </c>
      <c r="L6" s="79">
        <v>0</v>
      </c>
      <c r="M6" s="79">
        <v>74</v>
      </c>
      <c r="N6" s="89">
        <v>15</v>
      </c>
      <c r="O6" s="90">
        <v>0</v>
      </c>
      <c r="P6" s="91">
        <f>N6+O6</f>
        <v>15</v>
      </c>
      <c r="Q6" s="80">
        <f>IFERROR(P6/M6,"-")</f>
        <v>0.2027027027027</v>
      </c>
      <c r="R6" s="79">
        <v>1</v>
      </c>
      <c r="S6" s="79">
        <v>2</v>
      </c>
      <c r="T6" s="80">
        <f>IFERROR(R6/(P6),"-")</f>
        <v>0.066666666666667</v>
      </c>
      <c r="U6" s="336">
        <f>IFERROR(J6/SUM(N6:O7),"-")</f>
        <v>873.78640776699</v>
      </c>
      <c r="V6" s="82">
        <v>1</v>
      </c>
      <c r="W6" s="80">
        <f>IF(P6=0,"-",V6/P6)</f>
        <v>0.066666666666667</v>
      </c>
      <c r="X6" s="335">
        <v>5000</v>
      </c>
      <c r="Y6" s="336">
        <f>IFERROR(X6/P6,"-")</f>
        <v>333.33333333333</v>
      </c>
      <c r="Z6" s="336">
        <f>IFERROR(X6/V6,"-")</f>
        <v>5000</v>
      </c>
      <c r="AA6" s="330">
        <f>SUM(X6:X7)-SUM(J6:J7)</f>
        <v>10000</v>
      </c>
      <c r="AB6" s="83">
        <f>SUM(X6:X7)/SUM(J6:J7)</f>
        <v>1.1111111111111</v>
      </c>
      <c r="AC6" s="77"/>
      <c r="AD6" s="92">
        <v>1</v>
      </c>
      <c r="AE6" s="93">
        <f>IF(P6=0,"",IF(AD6=0,"",(AD6/P6)))</f>
        <v>0.066666666666667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</v>
      </c>
      <c r="AN6" s="99">
        <f>IF(P6=0,"",IF(AM6=0,"",(AM6/P6)))</f>
        <v>0.066666666666667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0.066666666666667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7</v>
      </c>
      <c r="BF6" s="111">
        <f>IF(P6=0,"",IF(BE6=0,"",(BE6/P6)))</f>
        <v>0.46666666666667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0.26666666666667</v>
      </c>
      <c r="BP6" s="119">
        <v>1</v>
      </c>
      <c r="BQ6" s="120">
        <f>IFERROR(BP6/BN6,"-")</f>
        <v>0.25</v>
      </c>
      <c r="BR6" s="121">
        <v>5000</v>
      </c>
      <c r="BS6" s="122">
        <f>IFERROR(BR6/BN6,"-")</f>
        <v>1250</v>
      </c>
      <c r="BT6" s="123">
        <v>1</v>
      </c>
      <c r="BU6" s="123"/>
      <c r="BV6" s="123"/>
      <c r="BW6" s="124">
        <v>1</v>
      </c>
      <c r="BX6" s="125">
        <f>IF(P6=0,"",IF(BW6=0,"",(BW6/P6)))</f>
        <v>0.066666666666667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5000</v>
      </c>
      <c r="CQ6" s="139">
        <v>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336</v>
      </c>
      <c r="C7" s="347"/>
      <c r="D7" s="347"/>
      <c r="E7" s="347"/>
      <c r="F7" s="347" t="s">
        <v>80</v>
      </c>
      <c r="G7" s="88"/>
      <c r="H7" s="88"/>
      <c r="I7" s="88"/>
      <c r="J7" s="330"/>
      <c r="K7" s="79">
        <v>0</v>
      </c>
      <c r="L7" s="79">
        <v>0</v>
      </c>
      <c r="M7" s="79">
        <v>215</v>
      </c>
      <c r="N7" s="89">
        <v>87</v>
      </c>
      <c r="O7" s="90">
        <v>1</v>
      </c>
      <c r="P7" s="91">
        <f>N7+O7</f>
        <v>88</v>
      </c>
      <c r="Q7" s="80">
        <f>IFERROR(P7/M7,"-")</f>
        <v>0.4093023255814</v>
      </c>
      <c r="R7" s="79">
        <v>2</v>
      </c>
      <c r="S7" s="79">
        <v>13</v>
      </c>
      <c r="T7" s="80">
        <f>IFERROR(R7/(P7),"-")</f>
        <v>0.022727272727273</v>
      </c>
      <c r="U7" s="336"/>
      <c r="V7" s="82">
        <v>3</v>
      </c>
      <c r="W7" s="80">
        <f>IF(P7=0,"-",V7/P7)</f>
        <v>0.034090909090909</v>
      </c>
      <c r="X7" s="335">
        <v>95000</v>
      </c>
      <c r="Y7" s="336">
        <f>IFERROR(X7/P7,"-")</f>
        <v>1079.5454545455</v>
      </c>
      <c r="Z7" s="336">
        <f>IFERROR(X7/V7,"-")</f>
        <v>31666.666666667</v>
      </c>
      <c r="AA7" s="330"/>
      <c r="AB7" s="83"/>
      <c r="AC7" s="77"/>
      <c r="AD7" s="92">
        <v>2</v>
      </c>
      <c r="AE7" s="93">
        <f>IF(P7=0,"",IF(AD7=0,"",(AD7/P7)))</f>
        <v>0.022727272727273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6</v>
      </c>
      <c r="AN7" s="99">
        <f>IF(P7=0,"",IF(AM7=0,"",(AM7/P7)))</f>
        <v>0.068181818181818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8</v>
      </c>
      <c r="AW7" s="105">
        <f>IF(P7=0,"",IF(AV7=0,"",(AV7/P7)))</f>
        <v>0.090909090909091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20</v>
      </c>
      <c r="BF7" s="111">
        <f>IF(P7=0,"",IF(BE7=0,"",(BE7/P7)))</f>
        <v>0.22727272727273</v>
      </c>
      <c r="BG7" s="110">
        <v>1</v>
      </c>
      <c r="BH7" s="112">
        <f>IFERROR(BG7/BE7,"-")</f>
        <v>0.05</v>
      </c>
      <c r="BI7" s="113">
        <v>26000</v>
      </c>
      <c r="BJ7" s="114">
        <f>IFERROR(BI7/BE7,"-")</f>
        <v>1300</v>
      </c>
      <c r="BK7" s="115"/>
      <c r="BL7" s="115"/>
      <c r="BM7" s="115">
        <v>1</v>
      </c>
      <c r="BN7" s="117">
        <v>29</v>
      </c>
      <c r="BO7" s="118">
        <f>IF(P7=0,"",IF(BN7=0,"",(BN7/P7)))</f>
        <v>0.32954545454545</v>
      </c>
      <c r="BP7" s="119">
        <v>1</v>
      </c>
      <c r="BQ7" s="120">
        <f>IFERROR(BP7/BN7,"-")</f>
        <v>0.03448275862069</v>
      </c>
      <c r="BR7" s="121">
        <v>13000</v>
      </c>
      <c r="BS7" s="122">
        <f>IFERROR(BR7/BN7,"-")</f>
        <v>448.27586206897</v>
      </c>
      <c r="BT7" s="123"/>
      <c r="BU7" s="123"/>
      <c r="BV7" s="123">
        <v>1</v>
      </c>
      <c r="BW7" s="124">
        <v>20</v>
      </c>
      <c r="BX7" s="125">
        <f>IF(P7=0,"",IF(BW7=0,"",(BW7/P7)))</f>
        <v>0.22727272727273</v>
      </c>
      <c r="BY7" s="126">
        <v>1</v>
      </c>
      <c r="BZ7" s="127">
        <f>IFERROR(BY7/BW7,"-")</f>
        <v>0.05</v>
      </c>
      <c r="CA7" s="128">
        <v>56000</v>
      </c>
      <c r="CB7" s="129">
        <f>IFERROR(CA7/BW7,"-")</f>
        <v>2800</v>
      </c>
      <c r="CC7" s="130"/>
      <c r="CD7" s="130"/>
      <c r="CE7" s="130">
        <v>1</v>
      </c>
      <c r="CF7" s="131">
        <v>3</v>
      </c>
      <c r="CG7" s="132">
        <f>IF(P7=0,"",IF(CF7=0,"",(CF7/P7)))</f>
        <v>0.034090909090909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3</v>
      </c>
      <c r="CP7" s="139">
        <v>95000</v>
      </c>
      <c r="CQ7" s="139">
        <v>56000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7.8111111111111</v>
      </c>
      <c r="B8" s="347" t="s">
        <v>337</v>
      </c>
      <c r="C8" s="347" t="s">
        <v>338</v>
      </c>
      <c r="D8" s="347" t="s">
        <v>339</v>
      </c>
      <c r="E8" s="347" t="s">
        <v>340</v>
      </c>
      <c r="F8" s="347" t="s">
        <v>333</v>
      </c>
      <c r="G8" s="88" t="s">
        <v>341</v>
      </c>
      <c r="H8" s="88" t="s">
        <v>342</v>
      </c>
      <c r="I8" s="88" t="s">
        <v>271</v>
      </c>
      <c r="J8" s="330">
        <v>90000</v>
      </c>
      <c r="K8" s="79">
        <v>0</v>
      </c>
      <c r="L8" s="79">
        <v>0</v>
      </c>
      <c r="M8" s="79">
        <v>51</v>
      </c>
      <c r="N8" s="89">
        <v>9</v>
      </c>
      <c r="O8" s="90">
        <v>0</v>
      </c>
      <c r="P8" s="91">
        <f>N8+O8</f>
        <v>9</v>
      </c>
      <c r="Q8" s="80">
        <f>IFERROR(P8/M8,"-")</f>
        <v>0.17647058823529</v>
      </c>
      <c r="R8" s="79">
        <v>0</v>
      </c>
      <c r="S8" s="79">
        <v>2</v>
      </c>
      <c r="T8" s="80">
        <f>IFERROR(R8/(P8),"-")</f>
        <v>0</v>
      </c>
      <c r="U8" s="336">
        <f>IFERROR(J8/SUM(N8:O9),"-")</f>
        <v>2307.6923076923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613000</v>
      </c>
      <c r="AB8" s="83">
        <f>SUM(X8:X9)/SUM(J8:J9)</f>
        <v>7.8111111111111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2</v>
      </c>
      <c r="AW8" s="105">
        <f>IF(P8=0,"",IF(AV8=0,"",(AV8/P8)))</f>
        <v>0.22222222222222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4</v>
      </c>
      <c r="BF8" s="111">
        <f>IF(P8=0,"",IF(BE8=0,"",(BE8/P8)))</f>
        <v>0.44444444444444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0.33333333333333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343</v>
      </c>
      <c r="C9" s="347"/>
      <c r="D9" s="347"/>
      <c r="E9" s="347"/>
      <c r="F9" s="347" t="s">
        <v>80</v>
      </c>
      <c r="G9" s="88"/>
      <c r="H9" s="88"/>
      <c r="I9" s="88"/>
      <c r="J9" s="330"/>
      <c r="K9" s="79">
        <v>0</v>
      </c>
      <c r="L9" s="79">
        <v>0</v>
      </c>
      <c r="M9" s="79">
        <v>57</v>
      </c>
      <c r="N9" s="89">
        <v>29</v>
      </c>
      <c r="O9" s="90">
        <v>1</v>
      </c>
      <c r="P9" s="91">
        <f>N9+O9</f>
        <v>30</v>
      </c>
      <c r="Q9" s="80">
        <f>IFERROR(P9/M9,"-")</f>
        <v>0.52631578947368</v>
      </c>
      <c r="R9" s="79">
        <v>2</v>
      </c>
      <c r="S9" s="79">
        <v>4</v>
      </c>
      <c r="T9" s="80">
        <f>IFERROR(R9/(P9),"-")</f>
        <v>0.066666666666667</v>
      </c>
      <c r="U9" s="336"/>
      <c r="V9" s="82">
        <v>3</v>
      </c>
      <c r="W9" s="80">
        <f>IF(P9=0,"-",V9/P9)</f>
        <v>0.1</v>
      </c>
      <c r="X9" s="335">
        <v>703000</v>
      </c>
      <c r="Y9" s="336">
        <f>IFERROR(X9/P9,"-")</f>
        <v>23433.333333333</v>
      </c>
      <c r="Z9" s="336">
        <f>IFERROR(X9/V9,"-")</f>
        <v>234333.33333333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3</v>
      </c>
      <c r="AN9" s="99">
        <f>IF(P9=0,"",IF(AM9=0,"",(AM9/P9)))</f>
        <v>0.1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5</v>
      </c>
      <c r="AW9" s="105">
        <f>IF(P9=0,"",IF(AV9=0,"",(AV9/P9)))</f>
        <v>0.16666666666667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7</v>
      </c>
      <c r="BF9" s="111">
        <f>IF(P9=0,"",IF(BE9=0,"",(BE9/P9)))</f>
        <v>0.23333333333333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11</v>
      </c>
      <c r="BO9" s="118">
        <f>IF(P9=0,"",IF(BN9=0,"",(BN9/P9)))</f>
        <v>0.36666666666667</v>
      </c>
      <c r="BP9" s="119">
        <v>1</v>
      </c>
      <c r="BQ9" s="120">
        <f>IFERROR(BP9/BN9,"-")</f>
        <v>0.090909090909091</v>
      </c>
      <c r="BR9" s="121">
        <v>608000</v>
      </c>
      <c r="BS9" s="122">
        <f>IFERROR(BR9/BN9,"-")</f>
        <v>55272.727272727</v>
      </c>
      <c r="BT9" s="123"/>
      <c r="BU9" s="123"/>
      <c r="BV9" s="123">
        <v>1</v>
      </c>
      <c r="BW9" s="124">
        <v>4</v>
      </c>
      <c r="BX9" s="125">
        <f>IF(P9=0,"",IF(BW9=0,"",(BW9/P9)))</f>
        <v>0.13333333333333</v>
      </c>
      <c r="BY9" s="126">
        <v>2</v>
      </c>
      <c r="BZ9" s="127">
        <f>IFERROR(BY9/BW9,"-")</f>
        <v>0.5</v>
      </c>
      <c r="CA9" s="128">
        <v>115000</v>
      </c>
      <c r="CB9" s="129">
        <f>IFERROR(CA9/BW9,"-")</f>
        <v>28750</v>
      </c>
      <c r="CC9" s="130">
        <v>1</v>
      </c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3</v>
      </c>
      <c r="CP9" s="139">
        <v>703000</v>
      </c>
      <c r="CQ9" s="139">
        <v>608000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0.72727272727273</v>
      </c>
      <c r="B10" s="347" t="s">
        <v>344</v>
      </c>
      <c r="C10" s="347" t="s">
        <v>345</v>
      </c>
      <c r="D10" s="347" t="s">
        <v>339</v>
      </c>
      <c r="E10" s="347" t="s">
        <v>346</v>
      </c>
      <c r="F10" s="347" t="s">
        <v>333</v>
      </c>
      <c r="G10" s="88" t="s">
        <v>347</v>
      </c>
      <c r="H10" s="88" t="s">
        <v>342</v>
      </c>
      <c r="I10" s="88" t="s">
        <v>271</v>
      </c>
      <c r="J10" s="330">
        <v>132000</v>
      </c>
      <c r="K10" s="79">
        <v>0</v>
      </c>
      <c r="L10" s="79">
        <v>0</v>
      </c>
      <c r="M10" s="79">
        <v>72</v>
      </c>
      <c r="N10" s="89">
        <v>11</v>
      </c>
      <c r="O10" s="90">
        <v>0</v>
      </c>
      <c r="P10" s="91">
        <f>N10+O10</f>
        <v>11</v>
      </c>
      <c r="Q10" s="80">
        <f>IFERROR(P10/M10,"-")</f>
        <v>0.15277777777778</v>
      </c>
      <c r="R10" s="79">
        <v>0</v>
      </c>
      <c r="S10" s="79">
        <v>5</v>
      </c>
      <c r="T10" s="80">
        <f>IFERROR(R10/(P10),"-")</f>
        <v>0</v>
      </c>
      <c r="U10" s="336">
        <f>IFERROR(J10/SUM(N10:O11),"-")</f>
        <v>2444.4444444444</v>
      </c>
      <c r="V10" s="82">
        <v>1</v>
      </c>
      <c r="W10" s="80">
        <f>IF(P10=0,"-",V10/P10)</f>
        <v>0.090909090909091</v>
      </c>
      <c r="X10" s="335">
        <v>26000</v>
      </c>
      <c r="Y10" s="336">
        <f>IFERROR(X10/P10,"-")</f>
        <v>2363.6363636364</v>
      </c>
      <c r="Z10" s="336">
        <f>IFERROR(X10/V10,"-")</f>
        <v>26000</v>
      </c>
      <c r="AA10" s="330">
        <f>SUM(X10:X11)-SUM(J10:J11)</f>
        <v>-36000</v>
      </c>
      <c r="AB10" s="83">
        <f>SUM(X10:X11)/SUM(J10:J11)</f>
        <v>0.72727272727273</v>
      </c>
      <c r="AC10" s="77"/>
      <c r="AD10" s="92">
        <v>1</v>
      </c>
      <c r="AE10" s="93">
        <f>IF(P10=0,"",IF(AD10=0,"",(AD10/P10)))</f>
        <v>0.090909090909091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1</v>
      </c>
      <c r="AN10" s="99">
        <f>IF(P10=0,"",IF(AM10=0,"",(AM10/P10)))</f>
        <v>0.090909090909091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4</v>
      </c>
      <c r="AW10" s="105">
        <f>IF(P10=0,"",IF(AV10=0,"",(AV10/P10)))</f>
        <v>0.36363636363636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2</v>
      </c>
      <c r="BF10" s="111">
        <f>IF(P10=0,"",IF(BE10=0,"",(BE10/P10)))</f>
        <v>0.18181818181818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0.090909090909091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0.18181818181818</v>
      </c>
      <c r="BY10" s="126">
        <v>1</v>
      </c>
      <c r="BZ10" s="127">
        <f>IFERROR(BY10/BW10,"-")</f>
        <v>0.5</v>
      </c>
      <c r="CA10" s="128">
        <v>26000</v>
      </c>
      <c r="CB10" s="129">
        <f>IFERROR(CA10/BW10,"-")</f>
        <v>13000</v>
      </c>
      <c r="CC10" s="130"/>
      <c r="CD10" s="130"/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26000</v>
      </c>
      <c r="CQ10" s="139">
        <v>26000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348</v>
      </c>
      <c r="C11" s="347"/>
      <c r="D11" s="347"/>
      <c r="E11" s="347"/>
      <c r="F11" s="347" t="s">
        <v>80</v>
      </c>
      <c r="G11" s="88"/>
      <c r="H11" s="88"/>
      <c r="I11" s="88"/>
      <c r="J11" s="330"/>
      <c r="K11" s="79">
        <v>0</v>
      </c>
      <c r="L11" s="79">
        <v>0</v>
      </c>
      <c r="M11" s="79">
        <v>84</v>
      </c>
      <c r="N11" s="89">
        <v>40</v>
      </c>
      <c r="O11" s="90">
        <v>3</v>
      </c>
      <c r="P11" s="91">
        <f>N11+O11</f>
        <v>43</v>
      </c>
      <c r="Q11" s="80">
        <f>IFERROR(P11/M11,"-")</f>
        <v>0.51190476190476</v>
      </c>
      <c r="R11" s="79">
        <v>0</v>
      </c>
      <c r="S11" s="79">
        <v>10</v>
      </c>
      <c r="T11" s="80">
        <f>IFERROR(R11/(P11),"-")</f>
        <v>0</v>
      </c>
      <c r="U11" s="336"/>
      <c r="V11" s="82">
        <v>4</v>
      </c>
      <c r="W11" s="80">
        <f>IF(P11=0,"-",V11/P11)</f>
        <v>0.093023255813953</v>
      </c>
      <c r="X11" s="335">
        <v>70000</v>
      </c>
      <c r="Y11" s="336">
        <f>IFERROR(X11/P11,"-")</f>
        <v>1627.9069767442</v>
      </c>
      <c r="Z11" s="336">
        <f>IFERROR(X11/V11,"-")</f>
        <v>17500</v>
      </c>
      <c r="AA11" s="330"/>
      <c r="AB11" s="83"/>
      <c r="AC11" s="77"/>
      <c r="AD11" s="92">
        <v>1</v>
      </c>
      <c r="AE11" s="93">
        <f>IF(P11=0,"",IF(AD11=0,"",(AD11/P11)))</f>
        <v>0.023255813953488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9</v>
      </c>
      <c r="AN11" s="99">
        <f>IF(P11=0,"",IF(AM11=0,"",(AM11/P11)))</f>
        <v>0.2093023255814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4</v>
      </c>
      <c r="AW11" s="105">
        <f>IF(P11=0,"",IF(AV11=0,"",(AV11/P11)))</f>
        <v>0.093023255813953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9</v>
      </c>
      <c r="BF11" s="111">
        <f>IF(P11=0,"",IF(BE11=0,"",(BE11/P11)))</f>
        <v>0.2093023255814</v>
      </c>
      <c r="BG11" s="110">
        <v>2</v>
      </c>
      <c r="BH11" s="112">
        <f>IFERROR(BG11/BE11,"-")</f>
        <v>0.22222222222222</v>
      </c>
      <c r="BI11" s="113">
        <v>19000</v>
      </c>
      <c r="BJ11" s="114">
        <f>IFERROR(BI11/BE11,"-")</f>
        <v>2111.1111111111</v>
      </c>
      <c r="BK11" s="115"/>
      <c r="BL11" s="115">
        <v>2</v>
      </c>
      <c r="BM11" s="115"/>
      <c r="BN11" s="117">
        <v>12</v>
      </c>
      <c r="BO11" s="118">
        <f>IF(P11=0,"",IF(BN11=0,"",(BN11/P11)))</f>
        <v>0.27906976744186</v>
      </c>
      <c r="BP11" s="119">
        <v>2</v>
      </c>
      <c r="BQ11" s="120">
        <f>IFERROR(BP11/BN11,"-")</f>
        <v>0.16666666666667</v>
      </c>
      <c r="BR11" s="121">
        <v>51000</v>
      </c>
      <c r="BS11" s="122">
        <f>IFERROR(BR11/BN11,"-")</f>
        <v>4250</v>
      </c>
      <c r="BT11" s="123">
        <v>1</v>
      </c>
      <c r="BU11" s="123"/>
      <c r="BV11" s="123">
        <v>1</v>
      </c>
      <c r="BW11" s="124">
        <v>3</v>
      </c>
      <c r="BX11" s="125">
        <f>IF(P11=0,"",IF(BW11=0,"",(BW11/P11)))</f>
        <v>0.069767441860465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5</v>
      </c>
      <c r="CG11" s="132">
        <f>IF(P11=0,"",IF(CF11=0,"",(CF11/P11)))</f>
        <v>0.11627906976744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4</v>
      </c>
      <c r="CP11" s="139">
        <v>70000</v>
      </c>
      <c r="CQ11" s="139">
        <v>41000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0.85585585585586</v>
      </c>
      <c r="B12" s="347" t="s">
        <v>349</v>
      </c>
      <c r="C12" s="347" t="s">
        <v>350</v>
      </c>
      <c r="D12" s="347" t="s">
        <v>332</v>
      </c>
      <c r="E12" s="347"/>
      <c r="F12" s="347" t="s">
        <v>333</v>
      </c>
      <c r="G12" s="88" t="s">
        <v>351</v>
      </c>
      <c r="H12" s="88" t="s">
        <v>352</v>
      </c>
      <c r="I12" s="348" t="s">
        <v>151</v>
      </c>
      <c r="J12" s="330">
        <v>222000</v>
      </c>
      <c r="K12" s="79">
        <v>0</v>
      </c>
      <c r="L12" s="79">
        <v>0</v>
      </c>
      <c r="M12" s="79">
        <v>140</v>
      </c>
      <c r="N12" s="89">
        <v>35</v>
      </c>
      <c r="O12" s="90">
        <v>0</v>
      </c>
      <c r="P12" s="91">
        <f>N12+O12</f>
        <v>35</v>
      </c>
      <c r="Q12" s="80">
        <f>IFERROR(P12/M12,"-")</f>
        <v>0.25</v>
      </c>
      <c r="R12" s="79">
        <v>0</v>
      </c>
      <c r="S12" s="79">
        <v>5</v>
      </c>
      <c r="T12" s="80">
        <f>IFERROR(R12/(P12),"-")</f>
        <v>0</v>
      </c>
      <c r="U12" s="336">
        <f>IFERROR(J12/SUM(N12:O13),"-")</f>
        <v>1913.7931034483</v>
      </c>
      <c r="V12" s="82">
        <v>1</v>
      </c>
      <c r="W12" s="80">
        <f>IF(P12=0,"-",V12/P12)</f>
        <v>0.028571428571429</v>
      </c>
      <c r="X12" s="335">
        <v>3000</v>
      </c>
      <c r="Y12" s="336">
        <f>IFERROR(X12/P12,"-")</f>
        <v>85.714285714286</v>
      </c>
      <c r="Z12" s="336">
        <f>IFERROR(X12/V12,"-")</f>
        <v>3000</v>
      </c>
      <c r="AA12" s="330">
        <f>SUM(X12:X13)-SUM(J12:J13)</f>
        <v>-32000</v>
      </c>
      <c r="AB12" s="83">
        <f>SUM(X12:X13)/SUM(J12:J13)</f>
        <v>0.85585585585586</v>
      </c>
      <c r="AC12" s="77"/>
      <c r="AD12" s="92">
        <v>1</v>
      </c>
      <c r="AE12" s="93">
        <f>IF(P12=0,"",IF(AD12=0,"",(AD12/P12)))</f>
        <v>0.028571428571429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9</v>
      </c>
      <c r="AN12" s="99">
        <f>IF(P12=0,"",IF(AM12=0,"",(AM12/P12)))</f>
        <v>0.25714285714286</v>
      </c>
      <c r="AO12" s="98">
        <v>1</v>
      </c>
      <c r="AP12" s="100">
        <f>IFERROR(AO12/AM12,"-")</f>
        <v>0.11111111111111</v>
      </c>
      <c r="AQ12" s="101">
        <v>3000</v>
      </c>
      <c r="AR12" s="102">
        <f>IFERROR(AQ12/AM12,"-")</f>
        <v>333.33333333333</v>
      </c>
      <c r="AS12" s="103">
        <v>1</v>
      </c>
      <c r="AT12" s="103"/>
      <c r="AU12" s="103"/>
      <c r="AV12" s="104">
        <v>7</v>
      </c>
      <c r="AW12" s="105">
        <f>IF(P12=0,"",IF(AV12=0,"",(AV12/P12)))</f>
        <v>0.2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9</v>
      </c>
      <c r="BF12" s="111">
        <f>IF(P12=0,"",IF(BE12=0,"",(BE12/P12)))</f>
        <v>0.25714285714286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5</v>
      </c>
      <c r="BO12" s="118">
        <f>IF(P12=0,"",IF(BN12=0,"",(BN12/P12)))</f>
        <v>0.14285714285714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2</v>
      </c>
      <c r="BX12" s="125">
        <f>IF(P12=0,"",IF(BW12=0,"",(BW12/P12)))</f>
        <v>0.057142857142857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>
        <v>2</v>
      </c>
      <c r="CG12" s="132">
        <f>IF(P12=0,"",IF(CF12=0,"",(CF12/P12)))</f>
        <v>0.057142857142857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1</v>
      </c>
      <c r="CP12" s="139">
        <v>3000</v>
      </c>
      <c r="CQ12" s="139">
        <v>3000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353</v>
      </c>
      <c r="C13" s="347"/>
      <c r="D13" s="347"/>
      <c r="E13" s="347"/>
      <c r="F13" s="347" t="s">
        <v>80</v>
      </c>
      <c r="G13" s="88"/>
      <c r="H13" s="88"/>
      <c r="I13" s="88"/>
      <c r="J13" s="330"/>
      <c r="K13" s="79">
        <v>0</v>
      </c>
      <c r="L13" s="79">
        <v>0</v>
      </c>
      <c r="M13" s="79">
        <v>167</v>
      </c>
      <c r="N13" s="89">
        <v>81</v>
      </c>
      <c r="O13" s="90">
        <v>0</v>
      </c>
      <c r="P13" s="91">
        <f>N13+O13</f>
        <v>81</v>
      </c>
      <c r="Q13" s="80">
        <f>IFERROR(P13/M13,"-")</f>
        <v>0.48502994011976</v>
      </c>
      <c r="R13" s="79">
        <v>1</v>
      </c>
      <c r="S13" s="79">
        <v>12</v>
      </c>
      <c r="T13" s="80">
        <f>IFERROR(R13/(P13),"-")</f>
        <v>0.012345679012346</v>
      </c>
      <c r="U13" s="336"/>
      <c r="V13" s="82">
        <v>3</v>
      </c>
      <c r="W13" s="80">
        <f>IF(P13=0,"-",V13/P13)</f>
        <v>0.037037037037037</v>
      </c>
      <c r="X13" s="335">
        <v>187000</v>
      </c>
      <c r="Y13" s="336">
        <f>IFERROR(X13/P13,"-")</f>
        <v>2308.6419753086</v>
      </c>
      <c r="Z13" s="336">
        <f>IFERROR(X13/V13,"-")</f>
        <v>62333.333333333</v>
      </c>
      <c r="AA13" s="330"/>
      <c r="AB13" s="83"/>
      <c r="AC13" s="77"/>
      <c r="AD13" s="92">
        <v>2</v>
      </c>
      <c r="AE13" s="93">
        <f>IF(P13=0,"",IF(AD13=0,"",(AD13/P13)))</f>
        <v>0.024691358024691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6</v>
      </c>
      <c r="AN13" s="99">
        <f>IF(P13=0,"",IF(AM13=0,"",(AM13/P13)))</f>
        <v>0.074074074074074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13</v>
      </c>
      <c r="AW13" s="105">
        <f>IF(P13=0,"",IF(AV13=0,"",(AV13/P13)))</f>
        <v>0.16049382716049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21</v>
      </c>
      <c r="BF13" s="111">
        <f>IF(P13=0,"",IF(BE13=0,"",(BE13/P13)))</f>
        <v>0.25925925925926</v>
      </c>
      <c r="BG13" s="110">
        <v>1</v>
      </c>
      <c r="BH13" s="112">
        <f>IFERROR(BG13/BE13,"-")</f>
        <v>0.047619047619048</v>
      </c>
      <c r="BI13" s="113">
        <v>44000</v>
      </c>
      <c r="BJ13" s="114">
        <f>IFERROR(BI13/BE13,"-")</f>
        <v>2095.2380952381</v>
      </c>
      <c r="BK13" s="115"/>
      <c r="BL13" s="115"/>
      <c r="BM13" s="115">
        <v>1</v>
      </c>
      <c r="BN13" s="117">
        <v>22</v>
      </c>
      <c r="BO13" s="118">
        <f>IF(P13=0,"",IF(BN13=0,"",(BN13/P13)))</f>
        <v>0.2716049382716</v>
      </c>
      <c r="BP13" s="119">
        <v>1</v>
      </c>
      <c r="BQ13" s="120">
        <f>IFERROR(BP13/BN13,"-")</f>
        <v>0.045454545454545</v>
      </c>
      <c r="BR13" s="121">
        <v>3000</v>
      </c>
      <c r="BS13" s="122">
        <f>IFERROR(BR13/BN13,"-")</f>
        <v>136.36363636364</v>
      </c>
      <c r="BT13" s="123">
        <v>1</v>
      </c>
      <c r="BU13" s="123"/>
      <c r="BV13" s="123"/>
      <c r="BW13" s="124">
        <v>12</v>
      </c>
      <c r="BX13" s="125">
        <f>IF(P13=0,"",IF(BW13=0,"",(BW13/P13)))</f>
        <v>0.14814814814815</v>
      </c>
      <c r="BY13" s="126">
        <v>1</v>
      </c>
      <c r="BZ13" s="127">
        <f>IFERROR(BY13/BW13,"-")</f>
        <v>0.083333333333333</v>
      </c>
      <c r="CA13" s="128">
        <v>140000</v>
      </c>
      <c r="CB13" s="129">
        <f>IFERROR(CA13/BW13,"-")</f>
        <v>11666.666666667</v>
      </c>
      <c r="CC13" s="130"/>
      <c r="CD13" s="130"/>
      <c r="CE13" s="130">
        <v>1</v>
      </c>
      <c r="CF13" s="131">
        <v>5</v>
      </c>
      <c r="CG13" s="132">
        <f>IF(P13=0,"",IF(CF13=0,"",(CF13/P13)))</f>
        <v>0.061728395061728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3</v>
      </c>
      <c r="CP13" s="139">
        <v>187000</v>
      </c>
      <c r="CQ13" s="139">
        <v>140000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>
        <f>AB14</f>
        <v>3.0777777777778</v>
      </c>
      <c r="B14" s="347" t="s">
        <v>354</v>
      </c>
      <c r="C14" s="347" t="s">
        <v>331</v>
      </c>
      <c r="D14" s="347" t="s">
        <v>339</v>
      </c>
      <c r="E14" s="347" t="s">
        <v>355</v>
      </c>
      <c r="F14" s="347" t="s">
        <v>333</v>
      </c>
      <c r="G14" s="88" t="s">
        <v>356</v>
      </c>
      <c r="H14" s="88" t="s">
        <v>335</v>
      </c>
      <c r="I14" s="88" t="s">
        <v>357</v>
      </c>
      <c r="J14" s="330">
        <v>180000</v>
      </c>
      <c r="K14" s="79">
        <v>0</v>
      </c>
      <c r="L14" s="79">
        <v>0</v>
      </c>
      <c r="M14" s="79">
        <v>103</v>
      </c>
      <c r="N14" s="89">
        <v>11</v>
      </c>
      <c r="O14" s="90">
        <v>0</v>
      </c>
      <c r="P14" s="91">
        <f>N14+O14</f>
        <v>11</v>
      </c>
      <c r="Q14" s="80">
        <f>IFERROR(P14/M14,"-")</f>
        <v>0.10679611650485</v>
      </c>
      <c r="R14" s="79">
        <v>1</v>
      </c>
      <c r="S14" s="79">
        <v>2</v>
      </c>
      <c r="T14" s="80">
        <f>IFERROR(R14/(P14),"-")</f>
        <v>0.090909090909091</v>
      </c>
      <c r="U14" s="336">
        <f>IFERROR(J14/SUM(N14:O16),"-")</f>
        <v>1417.3228346457</v>
      </c>
      <c r="V14" s="82">
        <v>2</v>
      </c>
      <c r="W14" s="80">
        <f>IF(P14=0,"-",V14/P14)</f>
        <v>0.18181818181818</v>
      </c>
      <c r="X14" s="335">
        <v>69000</v>
      </c>
      <c r="Y14" s="336">
        <f>IFERROR(X14/P14,"-")</f>
        <v>6272.7272727273</v>
      </c>
      <c r="Z14" s="336">
        <f>IFERROR(X14/V14,"-")</f>
        <v>34500</v>
      </c>
      <c r="AA14" s="330">
        <f>SUM(X14:X16)-SUM(J14:J16)</f>
        <v>374000</v>
      </c>
      <c r="AB14" s="83">
        <f>SUM(X14:X16)/SUM(J14:J16)</f>
        <v>3.0777777777778</v>
      </c>
      <c r="AC14" s="77"/>
      <c r="AD14" s="92">
        <v>1</v>
      </c>
      <c r="AE14" s="93">
        <f>IF(P14=0,"",IF(AD14=0,"",(AD14/P14)))</f>
        <v>0.090909090909091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1</v>
      </c>
      <c r="AN14" s="99">
        <f>IF(P14=0,"",IF(AM14=0,"",(AM14/P14)))</f>
        <v>0.090909090909091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1</v>
      </c>
      <c r="AW14" s="105">
        <f>IF(P14=0,"",IF(AV14=0,"",(AV14/P14)))</f>
        <v>0.090909090909091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3</v>
      </c>
      <c r="BF14" s="111">
        <f>IF(P14=0,"",IF(BE14=0,"",(BE14/P14)))</f>
        <v>0.27272727272727</v>
      </c>
      <c r="BG14" s="110">
        <v>1</v>
      </c>
      <c r="BH14" s="112">
        <f>IFERROR(BG14/BE14,"-")</f>
        <v>0.33333333333333</v>
      </c>
      <c r="BI14" s="113">
        <v>64000</v>
      </c>
      <c r="BJ14" s="114">
        <f>IFERROR(BI14/BE14,"-")</f>
        <v>21333.333333333</v>
      </c>
      <c r="BK14" s="115"/>
      <c r="BL14" s="115"/>
      <c r="BM14" s="115">
        <v>1</v>
      </c>
      <c r="BN14" s="117">
        <v>1</v>
      </c>
      <c r="BO14" s="118">
        <f>IF(P14=0,"",IF(BN14=0,"",(BN14/P14)))</f>
        <v>0.090909090909091</v>
      </c>
      <c r="BP14" s="119">
        <v>1</v>
      </c>
      <c r="BQ14" s="120">
        <f>IFERROR(BP14/BN14,"-")</f>
        <v>1</v>
      </c>
      <c r="BR14" s="121">
        <v>5000</v>
      </c>
      <c r="BS14" s="122">
        <f>IFERROR(BR14/BN14,"-")</f>
        <v>5000</v>
      </c>
      <c r="BT14" s="123">
        <v>1</v>
      </c>
      <c r="BU14" s="123"/>
      <c r="BV14" s="123"/>
      <c r="BW14" s="124">
        <v>3</v>
      </c>
      <c r="BX14" s="125">
        <f>IF(P14=0,"",IF(BW14=0,"",(BW14/P14)))</f>
        <v>0.27272727272727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1</v>
      </c>
      <c r="CG14" s="132">
        <f>IF(P14=0,"",IF(CF14=0,"",(CF14/P14)))</f>
        <v>0.090909090909091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2</v>
      </c>
      <c r="CP14" s="139">
        <v>69000</v>
      </c>
      <c r="CQ14" s="139">
        <v>64000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358</v>
      </c>
      <c r="C15" s="347" t="s">
        <v>331</v>
      </c>
      <c r="D15" s="347" t="s">
        <v>339</v>
      </c>
      <c r="E15" s="347" t="s">
        <v>359</v>
      </c>
      <c r="F15" s="347" t="s">
        <v>333</v>
      </c>
      <c r="G15" s="88" t="s">
        <v>360</v>
      </c>
      <c r="H15" s="88" t="s">
        <v>342</v>
      </c>
      <c r="I15" s="348" t="s">
        <v>361</v>
      </c>
      <c r="J15" s="330"/>
      <c r="K15" s="79">
        <v>0</v>
      </c>
      <c r="L15" s="79">
        <v>0</v>
      </c>
      <c r="M15" s="79">
        <v>64</v>
      </c>
      <c r="N15" s="89">
        <v>8</v>
      </c>
      <c r="O15" s="90">
        <v>0</v>
      </c>
      <c r="P15" s="91">
        <f>N15+O15</f>
        <v>8</v>
      </c>
      <c r="Q15" s="80">
        <f>IFERROR(P15/M15,"-")</f>
        <v>0.125</v>
      </c>
      <c r="R15" s="79">
        <v>1</v>
      </c>
      <c r="S15" s="79">
        <v>2</v>
      </c>
      <c r="T15" s="80">
        <f>IFERROR(R15/(P15),"-")</f>
        <v>0.125</v>
      </c>
      <c r="U15" s="336"/>
      <c r="V15" s="82">
        <v>1</v>
      </c>
      <c r="W15" s="80">
        <f>IF(P15=0,"-",V15/P15)</f>
        <v>0.125</v>
      </c>
      <c r="X15" s="335">
        <v>6000</v>
      </c>
      <c r="Y15" s="336">
        <f>IFERROR(X15/P15,"-")</f>
        <v>750</v>
      </c>
      <c r="Z15" s="336">
        <f>IFERROR(X15/V15,"-")</f>
        <v>6000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2</v>
      </c>
      <c r="AW15" s="105">
        <f>IF(P15=0,"",IF(AV15=0,"",(AV15/P15)))</f>
        <v>0.25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3</v>
      </c>
      <c r="BF15" s="111">
        <f>IF(P15=0,"",IF(BE15=0,"",(BE15/P15)))</f>
        <v>0.375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1</v>
      </c>
      <c r="BO15" s="118">
        <f>IF(P15=0,"",IF(BN15=0,"",(BN15/P15)))</f>
        <v>0.125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2</v>
      </c>
      <c r="BX15" s="125">
        <f>IF(P15=0,"",IF(BW15=0,"",(BW15/P15)))</f>
        <v>0.25</v>
      </c>
      <c r="BY15" s="126">
        <v>1</v>
      </c>
      <c r="BZ15" s="127">
        <f>IFERROR(BY15/BW15,"-")</f>
        <v>0.5</v>
      </c>
      <c r="CA15" s="128">
        <v>6000</v>
      </c>
      <c r="CB15" s="129">
        <f>IFERROR(CA15/BW15,"-")</f>
        <v>3000</v>
      </c>
      <c r="CC15" s="130"/>
      <c r="CD15" s="130">
        <v>1</v>
      </c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6000</v>
      </c>
      <c r="CQ15" s="139">
        <v>6000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362</v>
      </c>
      <c r="C16" s="347"/>
      <c r="D16" s="347"/>
      <c r="E16" s="347"/>
      <c r="F16" s="347" t="s">
        <v>80</v>
      </c>
      <c r="G16" s="88" t="s">
        <v>81</v>
      </c>
      <c r="H16" s="88"/>
      <c r="I16" s="88"/>
      <c r="J16" s="330"/>
      <c r="K16" s="79">
        <v>0</v>
      </c>
      <c r="L16" s="79">
        <v>0</v>
      </c>
      <c r="M16" s="79">
        <v>269</v>
      </c>
      <c r="N16" s="89">
        <v>104</v>
      </c>
      <c r="O16" s="90">
        <v>4</v>
      </c>
      <c r="P16" s="91">
        <f>N16+O16</f>
        <v>108</v>
      </c>
      <c r="Q16" s="80">
        <f>IFERROR(P16/M16,"-")</f>
        <v>0.40148698884758</v>
      </c>
      <c r="R16" s="79">
        <v>3</v>
      </c>
      <c r="S16" s="79">
        <v>14</v>
      </c>
      <c r="T16" s="80">
        <f>IFERROR(R16/(P16),"-")</f>
        <v>0.027777777777778</v>
      </c>
      <c r="U16" s="336"/>
      <c r="V16" s="82">
        <v>6</v>
      </c>
      <c r="W16" s="80">
        <f>IF(P16=0,"-",V16/P16)</f>
        <v>0.055555555555556</v>
      </c>
      <c r="X16" s="335">
        <v>479000</v>
      </c>
      <c r="Y16" s="336">
        <f>IFERROR(X16/P16,"-")</f>
        <v>4435.1851851852</v>
      </c>
      <c r="Z16" s="336">
        <f>IFERROR(X16/V16,"-")</f>
        <v>79833.333333333</v>
      </c>
      <c r="AA16" s="330"/>
      <c r="AB16" s="83"/>
      <c r="AC16" s="77"/>
      <c r="AD16" s="92">
        <v>1</v>
      </c>
      <c r="AE16" s="93">
        <f>IF(P16=0,"",IF(AD16=0,"",(AD16/P16)))</f>
        <v>0.0092592592592593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>
        <v>15</v>
      </c>
      <c r="AN16" s="99">
        <f>IF(P16=0,"",IF(AM16=0,"",(AM16/P16)))</f>
        <v>0.13888888888889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7</v>
      </c>
      <c r="AW16" s="105">
        <f>IF(P16=0,"",IF(AV16=0,"",(AV16/P16)))</f>
        <v>0.064814814814815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24</v>
      </c>
      <c r="BF16" s="111">
        <f>IF(P16=0,"",IF(BE16=0,"",(BE16/P16)))</f>
        <v>0.22222222222222</v>
      </c>
      <c r="BG16" s="110">
        <v>2</v>
      </c>
      <c r="BH16" s="112">
        <f>IFERROR(BG16/BE16,"-")</f>
        <v>0.083333333333333</v>
      </c>
      <c r="BI16" s="113">
        <v>11000</v>
      </c>
      <c r="BJ16" s="114">
        <f>IFERROR(BI16/BE16,"-")</f>
        <v>458.33333333333</v>
      </c>
      <c r="BK16" s="115">
        <v>2</v>
      </c>
      <c r="BL16" s="115"/>
      <c r="BM16" s="115"/>
      <c r="BN16" s="117">
        <v>23</v>
      </c>
      <c r="BO16" s="118">
        <f>IF(P16=0,"",IF(BN16=0,"",(BN16/P16)))</f>
        <v>0.21296296296296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31</v>
      </c>
      <c r="BX16" s="125">
        <f>IF(P16=0,"",IF(BW16=0,"",(BW16/P16)))</f>
        <v>0.28703703703704</v>
      </c>
      <c r="BY16" s="126">
        <v>3</v>
      </c>
      <c r="BZ16" s="127">
        <f>IFERROR(BY16/BW16,"-")</f>
        <v>0.096774193548387</v>
      </c>
      <c r="CA16" s="128">
        <v>255000</v>
      </c>
      <c r="CB16" s="129">
        <f>IFERROR(CA16/BW16,"-")</f>
        <v>8225.8064516129</v>
      </c>
      <c r="CC16" s="130"/>
      <c r="CD16" s="130">
        <v>1</v>
      </c>
      <c r="CE16" s="130">
        <v>2</v>
      </c>
      <c r="CF16" s="131">
        <v>7</v>
      </c>
      <c r="CG16" s="132">
        <f>IF(P16=0,"",IF(CF16=0,"",(CF16/P16)))</f>
        <v>0.064814814814815</v>
      </c>
      <c r="CH16" s="133">
        <v>1</v>
      </c>
      <c r="CI16" s="134">
        <f>IFERROR(CH16/CF16,"-")</f>
        <v>0.14285714285714</v>
      </c>
      <c r="CJ16" s="135">
        <v>213000</v>
      </c>
      <c r="CK16" s="136">
        <f>IFERROR(CJ16/CF16,"-")</f>
        <v>30428.571428571</v>
      </c>
      <c r="CL16" s="137"/>
      <c r="CM16" s="137"/>
      <c r="CN16" s="137">
        <v>1</v>
      </c>
      <c r="CO16" s="138">
        <v>6</v>
      </c>
      <c r="CP16" s="139">
        <v>479000</v>
      </c>
      <c r="CQ16" s="139">
        <v>213000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0.32291666666667</v>
      </c>
      <c r="B17" s="347" t="s">
        <v>363</v>
      </c>
      <c r="C17" s="347" t="s">
        <v>261</v>
      </c>
      <c r="D17" s="347" t="s">
        <v>339</v>
      </c>
      <c r="E17" s="347" t="s">
        <v>364</v>
      </c>
      <c r="F17" s="347" t="s">
        <v>333</v>
      </c>
      <c r="G17" s="88" t="s">
        <v>365</v>
      </c>
      <c r="H17" s="88" t="s">
        <v>366</v>
      </c>
      <c r="I17" s="88" t="s">
        <v>285</v>
      </c>
      <c r="J17" s="330">
        <v>96000</v>
      </c>
      <c r="K17" s="79">
        <v>0</v>
      </c>
      <c r="L17" s="79">
        <v>0</v>
      </c>
      <c r="M17" s="79">
        <v>61</v>
      </c>
      <c r="N17" s="89">
        <v>8</v>
      </c>
      <c r="O17" s="90">
        <v>0</v>
      </c>
      <c r="P17" s="91">
        <f>N17+O17</f>
        <v>8</v>
      </c>
      <c r="Q17" s="80">
        <f>IFERROR(P17/M17,"-")</f>
        <v>0.13114754098361</v>
      </c>
      <c r="R17" s="79">
        <v>1</v>
      </c>
      <c r="S17" s="79">
        <v>1</v>
      </c>
      <c r="T17" s="80">
        <f>IFERROR(R17/(P17),"-")</f>
        <v>0.125</v>
      </c>
      <c r="U17" s="336">
        <f>IFERROR(J17/SUM(N17:O18),"-")</f>
        <v>3310.3448275862</v>
      </c>
      <c r="V17" s="82">
        <v>2</v>
      </c>
      <c r="W17" s="80">
        <f>IF(P17=0,"-",V17/P17)</f>
        <v>0.25</v>
      </c>
      <c r="X17" s="335">
        <v>26000</v>
      </c>
      <c r="Y17" s="336">
        <f>IFERROR(X17/P17,"-")</f>
        <v>3250</v>
      </c>
      <c r="Z17" s="336">
        <f>IFERROR(X17/V17,"-")</f>
        <v>13000</v>
      </c>
      <c r="AA17" s="330">
        <f>SUM(X17:X18)-SUM(J17:J18)</f>
        <v>-65000</v>
      </c>
      <c r="AB17" s="83">
        <f>SUM(X17:X18)/SUM(J17:J18)</f>
        <v>0.32291666666667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0.125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1</v>
      </c>
      <c r="AW17" s="105">
        <f>IF(P17=0,"",IF(AV17=0,"",(AV17/P17)))</f>
        <v>0.125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2</v>
      </c>
      <c r="BF17" s="111">
        <f>IF(P17=0,"",IF(BE17=0,"",(BE17/P17)))</f>
        <v>0.25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3</v>
      </c>
      <c r="BO17" s="118">
        <f>IF(P17=0,"",IF(BN17=0,"",(BN17/P17)))</f>
        <v>0.375</v>
      </c>
      <c r="BP17" s="119">
        <v>1</v>
      </c>
      <c r="BQ17" s="120">
        <f>IFERROR(BP17/BN17,"-")</f>
        <v>0.33333333333333</v>
      </c>
      <c r="BR17" s="121">
        <v>3000</v>
      </c>
      <c r="BS17" s="122">
        <f>IFERROR(BR17/BN17,"-")</f>
        <v>1000</v>
      </c>
      <c r="BT17" s="123">
        <v>1</v>
      </c>
      <c r="BU17" s="123"/>
      <c r="BV17" s="123"/>
      <c r="BW17" s="124">
        <v>1</v>
      </c>
      <c r="BX17" s="125">
        <f>IF(P17=0,"",IF(BW17=0,"",(BW17/P17)))</f>
        <v>0.125</v>
      </c>
      <c r="BY17" s="126">
        <v>1</v>
      </c>
      <c r="BZ17" s="127">
        <f>IFERROR(BY17/BW17,"-")</f>
        <v>1</v>
      </c>
      <c r="CA17" s="128">
        <v>23000</v>
      </c>
      <c r="CB17" s="129">
        <f>IFERROR(CA17/BW17,"-")</f>
        <v>23000</v>
      </c>
      <c r="CC17" s="130"/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26000</v>
      </c>
      <c r="CQ17" s="139">
        <v>23000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367</v>
      </c>
      <c r="C18" s="347"/>
      <c r="D18" s="347"/>
      <c r="E18" s="347"/>
      <c r="F18" s="347" t="s">
        <v>80</v>
      </c>
      <c r="G18" s="88"/>
      <c r="H18" s="88"/>
      <c r="I18" s="88"/>
      <c r="J18" s="330"/>
      <c r="K18" s="79">
        <v>0</v>
      </c>
      <c r="L18" s="79">
        <v>0</v>
      </c>
      <c r="M18" s="79">
        <v>45</v>
      </c>
      <c r="N18" s="89">
        <v>21</v>
      </c>
      <c r="O18" s="90">
        <v>0</v>
      </c>
      <c r="P18" s="91">
        <f>N18+O18</f>
        <v>21</v>
      </c>
      <c r="Q18" s="80">
        <f>IFERROR(P18/M18,"-")</f>
        <v>0.46666666666667</v>
      </c>
      <c r="R18" s="79">
        <v>0</v>
      </c>
      <c r="S18" s="79">
        <v>3</v>
      </c>
      <c r="T18" s="80">
        <f>IFERROR(R18/(P18),"-")</f>
        <v>0</v>
      </c>
      <c r="U18" s="336"/>
      <c r="V18" s="82">
        <v>1</v>
      </c>
      <c r="W18" s="80">
        <f>IF(P18=0,"-",V18/P18)</f>
        <v>0.047619047619048</v>
      </c>
      <c r="X18" s="335">
        <v>5000</v>
      </c>
      <c r="Y18" s="336">
        <f>IFERROR(X18/P18,"-")</f>
        <v>238.09523809524</v>
      </c>
      <c r="Z18" s="336">
        <f>IFERROR(X18/V18,"-")</f>
        <v>5000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2</v>
      </c>
      <c r="AN18" s="99">
        <f>IF(P18=0,"",IF(AM18=0,"",(AM18/P18)))</f>
        <v>0.095238095238095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5</v>
      </c>
      <c r="AW18" s="105">
        <f>IF(P18=0,"",IF(AV18=0,"",(AV18/P18)))</f>
        <v>0.23809523809524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4</v>
      </c>
      <c r="BF18" s="111">
        <f>IF(P18=0,"",IF(BE18=0,"",(BE18/P18)))</f>
        <v>0.19047619047619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3</v>
      </c>
      <c r="BO18" s="118">
        <f>IF(P18=0,"",IF(BN18=0,"",(BN18/P18)))</f>
        <v>0.14285714285714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5</v>
      </c>
      <c r="BX18" s="125">
        <f>IF(P18=0,"",IF(BW18=0,"",(BW18/P18)))</f>
        <v>0.23809523809524</v>
      </c>
      <c r="BY18" s="126">
        <v>1</v>
      </c>
      <c r="BZ18" s="127">
        <f>IFERROR(BY18/BW18,"-")</f>
        <v>0.2</v>
      </c>
      <c r="CA18" s="128">
        <v>5000</v>
      </c>
      <c r="CB18" s="129">
        <f>IFERROR(CA18/BW18,"-")</f>
        <v>1000</v>
      </c>
      <c r="CC18" s="130">
        <v>1</v>
      </c>
      <c r="CD18" s="130"/>
      <c r="CE18" s="130"/>
      <c r="CF18" s="131">
        <v>2</v>
      </c>
      <c r="CG18" s="132">
        <f>IF(P18=0,"",IF(CF18=0,"",(CF18/P18)))</f>
        <v>0.095238095238095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1</v>
      </c>
      <c r="CP18" s="139">
        <v>5000</v>
      </c>
      <c r="CQ18" s="139">
        <v>5000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0.053030303030303</v>
      </c>
      <c r="B19" s="347" t="s">
        <v>368</v>
      </c>
      <c r="C19" s="347" t="s">
        <v>345</v>
      </c>
      <c r="D19" s="347" t="s">
        <v>332</v>
      </c>
      <c r="E19" s="347" t="s">
        <v>369</v>
      </c>
      <c r="F19" s="347" t="s">
        <v>333</v>
      </c>
      <c r="G19" s="88" t="s">
        <v>370</v>
      </c>
      <c r="H19" s="88" t="s">
        <v>371</v>
      </c>
      <c r="I19" s="88" t="s">
        <v>289</v>
      </c>
      <c r="J19" s="330">
        <v>132000</v>
      </c>
      <c r="K19" s="79">
        <v>0</v>
      </c>
      <c r="L19" s="79">
        <v>0</v>
      </c>
      <c r="M19" s="79">
        <v>243</v>
      </c>
      <c r="N19" s="89">
        <v>50</v>
      </c>
      <c r="O19" s="90">
        <v>0</v>
      </c>
      <c r="P19" s="91">
        <f>N19+O19</f>
        <v>50</v>
      </c>
      <c r="Q19" s="80">
        <f>IFERROR(P19/M19,"-")</f>
        <v>0.20576131687243</v>
      </c>
      <c r="R19" s="79">
        <v>0</v>
      </c>
      <c r="S19" s="79">
        <v>9</v>
      </c>
      <c r="T19" s="80">
        <f>IFERROR(R19/(P19),"-")</f>
        <v>0</v>
      </c>
      <c r="U19" s="336">
        <f>IFERROR(J19/SUM(N19:O20),"-")</f>
        <v>880</v>
      </c>
      <c r="V19" s="82">
        <v>1</v>
      </c>
      <c r="W19" s="80">
        <f>IF(P19=0,"-",V19/P19)</f>
        <v>0.02</v>
      </c>
      <c r="X19" s="335">
        <v>7000</v>
      </c>
      <c r="Y19" s="336">
        <f>IFERROR(X19/P19,"-")</f>
        <v>140</v>
      </c>
      <c r="Z19" s="336">
        <f>IFERROR(X19/V19,"-")</f>
        <v>7000</v>
      </c>
      <c r="AA19" s="330">
        <f>SUM(X19:X20)-SUM(J19:J20)</f>
        <v>-125000</v>
      </c>
      <c r="AB19" s="83">
        <f>SUM(X19:X20)/SUM(J19:J20)</f>
        <v>0.053030303030303</v>
      </c>
      <c r="AC19" s="77"/>
      <c r="AD19" s="92">
        <v>8</v>
      </c>
      <c r="AE19" s="93">
        <f>IF(P19=0,"",IF(AD19=0,"",(AD19/P19)))</f>
        <v>0.16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>
        <v>20</v>
      </c>
      <c r="AN19" s="99">
        <f>IF(P19=0,"",IF(AM19=0,"",(AM19/P19)))</f>
        <v>0.4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11</v>
      </c>
      <c r="AW19" s="105">
        <f>IF(P19=0,"",IF(AV19=0,"",(AV19/P19)))</f>
        <v>0.22</v>
      </c>
      <c r="AX19" s="104">
        <v>1</v>
      </c>
      <c r="AY19" s="106">
        <f>IFERROR(AX19/AV19,"-")</f>
        <v>0.090909090909091</v>
      </c>
      <c r="AZ19" s="107">
        <v>7000</v>
      </c>
      <c r="BA19" s="108">
        <f>IFERROR(AZ19/AV19,"-")</f>
        <v>636.36363636364</v>
      </c>
      <c r="BB19" s="109"/>
      <c r="BC19" s="109"/>
      <c r="BD19" s="109">
        <v>1</v>
      </c>
      <c r="BE19" s="110">
        <v>8</v>
      </c>
      <c r="BF19" s="111">
        <f>IF(P19=0,"",IF(BE19=0,"",(BE19/P19)))</f>
        <v>0.16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2</v>
      </c>
      <c r="BO19" s="118">
        <f>IF(P19=0,"",IF(BN19=0,"",(BN19/P19)))</f>
        <v>0.04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0.02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7000</v>
      </c>
      <c r="CQ19" s="139">
        <v>7000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372</v>
      </c>
      <c r="C20" s="347"/>
      <c r="D20" s="347"/>
      <c r="E20" s="347"/>
      <c r="F20" s="347" t="s">
        <v>80</v>
      </c>
      <c r="G20" s="88"/>
      <c r="H20" s="88"/>
      <c r="I20" s="88"/>
      <c r="J20" s="330"/>
      <c r="K20" s="79">
        <v>0</v>
      </c>
      <c r="L20" s="79">
        <v>0</v>
      </c>
      <c r="M20" s="79">
        <v>232</v>
      </c>
      <c r="N20" s="89">
        <v>95</v>
      </c>
      <c r="O20" s="90">
        <v>5</v>
      </c>
      <c r="P20" s="91">
        <f>N20+O20</f>
        <v>100</v>
      </c>
      <c r="Q20" s="80">
        <f>IFERROR(P20/M20,"-")</f>
        <v>0.43103448275862</v>
      </c>
      <c r="R20" s="79">
        <v>1</v>
      </c>
      <c r="S20" s="79">
        <v>21</v>
      </c>
      <c r="T20" s="80">
        <f>IFERROR(R20/(P20),"-")</f>
        <v>0.01</v>
      </c>
      <c r="U20" s="336"/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/>
      <c r="AB20" s="83"/>
      <c r="AC20" s="77"/>
      <c r="AD20" s="92">
        <v>4</v>
      </c>
      <c r="AE20" s="93">
        <f>IF(P20=0,"",IF(AD20=0,"",(AD20/P20)))</f>
        <v>0.04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>
        <v>27</v>
      </c>
      <c r="AN20" s="99">
        <f>IF(P20=0,"",IF(AM20=0,"",(AM20/P20)))</f>
        <v>0.27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>
        <v>19</v>
      </c>
      <c r="AW20" s="105">
        <f>IF(P20=0,"",IF(AV20=0,"",(AV20/P20)))</f>
        <v>0.19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26</v>
      </c>
      <c r="BF20" s="111">
        <f>IF(P20=0,"",IF(BE20=0,"",(BE20/P20)))</f>
        <v>0.26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17</v>
      </c>
      <c r="BO20" s="118">
        <f>IF(P20=0,"",IF(BN20=0,"",(BN20/P20)))</f>
        <v>0.17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6</v>
      </c>
      <c r="BX20" s="125">
        <f>IF(P20=0,"",IF(BW20=0,"",(BW20/P20)))</f>
        <v>0.06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1</v>
      </c>
      <c r="CG20" s="132">
        <f>IF(P20=0,"",IF(CF20=0,"",(CF20/P20)))</f>
        <v>0.01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8.1171111111111</v>
      </c>
      <c r="B21" s="347" t="s">
        <v>373</v>
      </c>
      <c r="C21" s="347" t="s">
        <v>331</v>
      </c>
      <c r="D21" s="347" t="s">
        <v>339</v>
      </c>
      <c r="E21" s="347" t="s">
        <v>374</v>
      </c>
      <c r="F21" s="347" t="s">
        <v>333</v>
      </c>
      <c r="G21" s="88" t="s">
        <v>375</v>
      </c>
      <c r="H21" s="88" t="s">
        <v>335</v>
      </c>
      <c r="I21" s="88" t="s">
        <v>173</v>
      </c>
      <c r="J21" s="330">
        <v>90000</v>
      </c>
      <c r="K21" s="79">
        <v>0</v>
      </c>
      <c r="L21" s="79">
        <v>0</v>
      </c>
      <c r="M21" s="79">
        <v>62</v>
      </c>
      <c r="N21" s="89">
        <v>16</v>
      </c>
      <c r="O21" s="90">
        <v>0</v>
      </c>
      <c r="P21" s="91">
        <f>N21+O21</f>
        <v>16</v>
      </c>
      <c r="Q21" s="80">
        <f>IFERROR(P21/M21,"-")</f>
        <v>0.25806451612903</v>
      </c>
      <c r="R21" s="79">
        <v>0</v>
      </c>
      <c r="S21" s="79">
        <v>3</v>
      </c>
      <c r="T21" s="80">
        <f>IFERROR(R21/(P21),"-")</f>
        <v>0</v>
      </c>
      <c r="U21" s="336">
        <f>IFERROR(J21/SUM(N21:O22),"-")</f>
        <v>1000</v>
      </c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>
        <f>SUM(X21:X22)-SUM(J21:J22)</f>
        <v>640540</v>
      </c>
      <c r="AB21" s="83">
        <f>SUM(X21:X22)/SUM(J21:J22)</f>
        <v>8.1171111111111</v>
      </c>
      <c r="AC21" s="77"/>
      <c r="AD21" s="92">
        <v>1</v>
      </c>
      <c r="AE21" s="93">
        <f>IF(P21=0,"",IF(AD21=0,"",(AD21/P21)))</f>
        <v>0.0625</v>
      </c>
      <c r="AF21" s="92"/>
      <c r="AG21" s="94">
        <f>IFERROR(AF21/AD21,"-")</f>
        <v>0</v>
      </c>
      <c r="AH21" s="95"/>
      <c r="AI21" s="96">
        <f>IFERROR(AH21/AD21,"-")</f>
        <v>0</v>
      </c>
      <c r="AJ21" s="97"/>
      <c r="AK21" s="97"/>
      <c r="AL21" s="97"/>
      <c r="AM21" s="98">
        <v>1</v>
      </c>
      <c r="AN21" s="99">
        <f>IF(P21=0,"",IF(AM21=0,"",(AM21/P21)))</f>
        <v>0.0625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2</v>
      </c>
      <c r="AW21" s="105">
        <f>IF(P21=0,"",IF(AV21=0,"",(AV21/P21)))</f>
        <v>0.125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6</v>
      </c>
      <c r="BF21" s="111">
        <f>IF(P21=0,"",IF(BE21=0,"",(BE21/P21)))</f>
        <v>0.375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5</v>
      </c>
      <c r="BO21" s="118">
        <f>IF(P21=0,"",IF(BN21=0,"",(BN21/P21)))</f>
        <v>0.3125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>
        <v>1</v>
      </c>
      <c r="CG21" s="132">
        <f>IF(P21=0,"",IF(CF21=0,"",(CF21/P21)))</f>
        <v>0.0625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376</v>
      </c>
      <c r="C22" s="347"/>
      <c r="D22" s="347"/>
      <c r="E22" s="347"/>
      <c r="F22" s="347" t="s">
        <v>80</v>
      </c>
      <c r="G22" s="88"/>
      <c r="H22" s="88"/>
      <c r="I22" s="88"/>
      <c r="J22" s="330"/>
      <c r="K22" s="79">
        <v>0</v>
      </c>
      <c r="L22" s="79">
        <v>0</v>
      </c>
      <c r="M22" s="79">
        <v>156</v>
      </c>
      <c r="N22" s="89">
        <v>74</v>
      </c>
      <c r="O22" s="90">
        <v>0</v>
      </c>
      <c r="P22" s="91">
        <f>N22+O22</f>
        <v>74</v>
      </c>
      <c r="Q22" s="80">
        <f>IFERROR(P22/M22,"-")</f>
        <v>0.47435897435897</v>
      </c>
      <c r="R22" s="79">
        <v>3</v>
      </c>
      <c r="S22" s="79">
        <v>15</v>
      </c>
      <c r="T22" s="80">
        <f>IFERROR(R22/(P22),"-")</f>
        <v>0.040540540540541</v>
      </c>
      <c r="U22" s="336"/>
      <c r="V22" s="82">
        <v>3</v>
      </c>
      <c r="W22" s="80">
        <f>IF(P22=0,"-",V22/P22)</f>
        <v>0.040540540540541</v>
      </c>
      <c r="X22" s="335">
        <v>730540</v>
      </c>
      <c r="Y22" s="336">
        <f>IFERROR(X22/P22,"-")</f>
        <v>9872.1621621622</v>
      </c>
      <c r="Z22" s="336">
        <f>IFERROR(X22/V22,"-")</f>
        <v>243513.33333333</v>
      </c>
      <c r="AA22" s="330"/>
      <c r="AB22" s="83"/>
      <c r="AC22" s="77"/>
      <c r="AD22" s="92">
        <v>1</v>
      </c>
      <c r="AE22" s="93">
        <f>IF(P22=0,"",IF(AD22=0,"",(AD22/P22)))</f>
        <v>0.013513513513514</v>
      </c>
      <c r="AF22" s="92"/>
      <c r="AG22" s="94">
        <f>IFERROR(AF22/AD22,"-")</f>
        <v>0</v>
      </c>
      <c r="AH22" s="95"/>
      <c r="AI22" s="96">
        <f>IFERROR(AH22/AD22,"-")</f>
        <v>0</v>
      </c>
      <c r="AJ22" s="97"/>
      <c r="AK22" s="97"/>
      <c r="AL22" s="97"/>
      <c r="AM22" s="98">
        <v>9</v>
      </c>
      <c r="AN22" s="99">
        <f>IF(P22=0,"",IF(AM22=0,"",(AM22/P22)))</f>
        <v>0.12162162162162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>
        <v>12</v>
      </c>
      <c r="AW22" s="105">
        <f>IF(P22=0,"",IF(AV22=0,"",(AV22/P22)))</f>
        <v>0.16216216216216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19</v>
      </c>
      <c r="BF22" s="111">
        <f>IF(P22=0,"",IF(BE22=0,"",(BE22/P22)))</f>
        <v>0.25675675675676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14</v>
      </c>
      <c r="BO22" s="118">
        <f>IF(P22=0,"",IF(BN22=0,"",(BN22/P22)))</f>
        <v>0.18918918918919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16</v>
      </c>
      <c r="BX22" s="125">
        <f>IF(P22=0,"",IF(BW22=0,"",(BW22/P22)))</f>
        <v>0.21621621621622</v>
      </c>
      <c r="BY22" s="126">
        <v>3</v>
      </c>
      <c r="BZ22" s="127">
        <f>IFERROR(BY22/BW22,"-")</f>
        <v>0.1875</v>
      </c>
      <c r="CA22" s="128">
        <v>730540</v>
      </c>
      <c r="CB22" s="129">
        <f>IFERROR(CA22/BW22,"-")</f>
        <v>45658.75</v>
      </c>
      <c r="CC22" s="130"/>
      <c r="CD22" s="130"/>
      <c r="CE22" s="130">
        <v>3</v>
      </c>
      <c r="CF22" s="131">
        <v>3</v>
      </c>
      <c r="CG22" s="132">
        <f>IF(P22=0,"",IF(CF22=0,"",(CF22/P22)))</f>
        <v>0.040540540540541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3</v>
      </c>
      <c r="CP22" s="139">
        <v>730540</v>
      </c>
      <c r="CQ22" s="139">
        <v>588000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>
        <f>AB23</f>
        <v>6.9555555555556</v>
      </c>
      <c r="B23" s="347" t="s">
        <v>377</v>
      </c>
      <c r="C23" s="347" t="s">
        <v>331</v>
      </c>
      <c r="D23" s="347" t="s">
        <v>339</v>
      </c>
      <c r="E23" s="347" t="s">
        <v>378</v>
      </c>
      <c r="F23" s="347" t="s">
        <v>333</v>
      </c>
      <c r="G23" s="88" t="s">
        <v>379</v>
      </c>
      <c r="H23" s="88" t="s">
        <v>371</v>
      </c>
      <c r="I23" s="88" t="s">
        <v>200</v>
      </c>
      <c r="J23" s="330">
        <v>90000</v>
      </c>
      <c r="K23" s="79">
        <v>0</v>
      </c>
      <c r="L23" s="79">
        <v>0</v>
      </c>
      <c r="M23" s="79">
        <v>47</v>
      </c>
      <c r="N23" s="89">
        <v>12</v>
      </c>
      <c r="O23" s="90">
        <v>0</v>
      </c>
      <c r="P23" s="91">
        <f>N23+O23</f>
        <v>12</v>
      </c>
      <c r="Q23" s="80">
        <f>IFERROR(P23/M23,"-")</f>
        <v>0.25531914893617</v>
      </c>
      <c r="R23" s="79">
        <v>0</v>
      </c>
      <c r="S23" s="79">
        <v>1</v>
      </c>
      <c r="T23" s="80">
        <f>IFERROR(R23/(P23),"-")</f>
        <v>0</v>
      </c>
      <c r="U23" s="336">
        <f>IFERROR(J23/SUM(N23:O24),"-")</f>
        <v>1153.8461538462</v>
      </c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>
        <f>SUM(X23:X24)-SUM(J23:J24)</f>
        <v>536000</v>
      </c>
      <c r="AB23" s="83">
        <f>SUM(X23:X24)/SUM(J23:J24)</f>
        <v>6.9555555555556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0.083333333333333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>
        <v>2</v>
      </c>
      <c r="AW23" s="105">
        <f>IF(P23=0,"",IF(AV23=0,"",(AV23/P23)))</f>
        <v>0.16666666666667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3</v>
      </c>
      <c r="BF23" s="111">
        <f>IF(P23=0,"",IF(BE23=0,"",(BE23/P23)))</f>
        <v>0.25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3</v>
      </c>
      <c r="BO23" s="118">
        <f>IF(P23=0,"",IF(BN23=0,"",(BN23/P23)))</f>
        <v>0.25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2</v>
      </c>
      <c r="BX23" s="125">
        <f>IF(P23=0,"",IF(BW23=0,"",(BW23/P23)))</f>
        <v>0.16666666666667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>
        <v>1</v>
      </c>
      <c r="CG23" s="132">
        <f>IF(P23=0,"",IF(CF23=0,"",(CF23/P23)))</f>
        <v>0.083333333333333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380</v>
      </c>
      <c r="C24" s="347"/>
      <c r="D24" s="347"/>
      <c r="E24" s="347"/>
      <c r="F24" s="347" t="s">
        <v>80</v>
      </c>
      <c r="G24" s="88"/>
      <c r="H24" s="88"/>
      <c r="I24" s="88"/>
      <c r="J24" s="330"/>
      <c r="K24" s="79">
        <v>0</v>
      </c>
      <c r="L24" s="79">
        <v>0</v>
      </c>
      <c r="M24" s="79">
        <v>106</v>
      </c>
      <c r="N24" s="89">
        <v>64</v>
      </c>
      <c r="O24" s="90">
        <v>2</v>
      </c>
      <c r="P24" s="91">
        <f>N24+O24</f>
        <v>66</v>
      </c>
      <c r="Q24" s="80">
        <f>IFERROR(P24/M24,"-")</f>
        <v>0.62264150943396</v>
      </c>
      <c r="R24" s="79">
        <v>0</v>
      </c>
      <c r="S24" s="79">
        <v>12</v>
      </c>
      <c r="T24" s="80">
        <f>IFERROR(R24/(P24),"-")</f>
        <v>0</v>
      </c>
      <c r="U24" s="336"/>
      <c r="V24" s="82">
        <v>2</v>
      </c>
      <c r="W24" s="80">
        <f>IF(P24=0,"-",V24/P24)</f>
        <v>0.03030303030303</v>
      </c>
      <c r="X24" s="335">
        <v>626000</v>
      </c>
      <c r="Y24" s="336">
        <f>IFERROR(X24/P24,"-")</f>
        <v>9484.8484848485</v>
      </c>
      <c r="Z24" s="336">
        <f>IFERROR(X24/V24,"-")</f>
        <v>313000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7</v>
      </c>
      <c r="AN24" s="99">
        <f>IF(P24=0,"",IF(AM24=0,"",(AM24/P24)))</f>
        <v>0.10606060606061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>
        <v>15</v>
      </c>
      <c r="AW24" s="105">
        <f>IF(P24=0,"",IF(AV24=0,"",(AV24/P24)))</f>
        <v>0.22727272727273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21</v>
      </c>
      <c r="BF24" s="111">
        <f>IF(P24=0,"",IF(BE24=0,"",(BE24/P24)))</f>
        <v>0.31818181818182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12</v>
      </c>
      <c r="BO24" s="118">
        <f>IF(P24=0,"",IF(BN24=0,"",(BN24/P24)))</f>
        <v>0.18181818181818</v>
      </c>
      <c r="BP24" s="119">
        <v>2</v>
      </c>
      <c r="BQ24" s="120">
        <f>IFERROR(BP24/BN24,"-")</f>
        <v>0.16666666666667</v>
      </c>
      <c r="BR24" s="121">
        <v>626000</v>
      </c>
      <c r="BS24" s="122">
        <f>IFERROR(BR24/BN24,"-")</f>
        <v>52166.666666667</v>
      </c>
      <c r="BT24" s="123">
        <v>1</v>
      </c>
      <c r="BU24" s="123"/>
      <c r="BV24" s="123">
        <v>1</v>
      </c>
      <c r="BW24" s="124">
        <v>6</v>
      </c>
      <c r="BX24" s="125">
        <f>IF(P24=0,"",IF(BW24=0,"",(BW24/P24)))</f>
        <v>0.090909090909091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5</v>
      </c>
      <c r="CG24" s="132">
        <f>IF(P24=0,"",IF(CF24=0,"",(CF24/P24)))</f>
        <v>0.075757575757576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2</v>
      </c>
      <c r="CP24" s="139">
        <v>626000</v>
      </c>
      <c r="CQ24" s="139">
        <v>621000</v>
      </c>
      <c r="CR24" s="139"/>
      <c r="CS24" s="140" t="str">
        <f>IF(AND(CQ24=0,CR24=0),"",IF(AND(CQ24&lt;=100000,CR24&lt;=100000),"",IF(CQ24/CP24&gt;0.7,"男高",IF(CR24/CP24&gt;0.7,"女高",""))))</f>
        <v>男高</v>
      </c>
    </row>
    <row r="25" spans="1:98">
      <c r="A25" s="78">
        <f>AB25</f>
        <v>6.6333333333333</v>
      </c>
      <c r="B25" s="347" t="s">
        <v>381</v>
      </c>
      <c r="C25" s="347" t="s">
        <v>331</v>
      </c>
      <c r="D25" s="347" t="s">
        <v>339</v>
      </c>
      <c r="E25" s="347" t="s">
        <v>382</v>
      </c>
      <c r="F25" s="347" t="s">
        <v>333</v>
      </c>
      <c r="G25" s="88" t="s">
        <v>383</v>
      </c>
      <c r="H25" s="88" t="s">
        <v>371</v>
      </c>
      <c r="I25" s="88" t="s">
        <v>200</v>
      </c>
      <c r="J25" s="330">
        <v>90000</v>
      </c>
      <c r="K25" s="79">
        <v>0</v>
      </c>
      <c r="L25" s="79">
        <v>0</v>
      </c>
      <c r="M25" s="79">
        <v>41</v>
      </c>
      <c r="N25" s="89">
        <v>6</v>
      </c>
      <c r="O25" s="90">
        <v>0</v>
      </c>
      <c r="P25" s="91">
        <f>N25+O25</f>
        <v>6</v>
      </c>
      <c r="Q25" s="80">
        <f>IFERROR(P25/M25,"-")</f>
        <v>0.14634146341463</v>
      </c>
      <c r="R25" s="79">
        <v>0</v>
      </c>
      <c r="S25" s="79">
        <v>1</v>
      </c>
      <c r="T25" s="80">
        <f>IFERROR(R25/(P25),"-")</f>
        <v>0</v>
      </c>
      <c r="U25" s="336">
        <f>IFERROR(J25/SUM(N25:O26),"-")</f>
        <v>2250</v>
      </c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>
        <f>SUM(X25:X26)-SUM(J25:J26)</f>
        <v>507000</v>
      </c>
      <c r="AB25" s="83">
        <f>SUM(X25:X26)/SUM(J25:J26)</f>
        <v>6.6333333333333</v>
      </c>
      <c r="AC25" s="77"/>
      <c r="AD25" s="92">
        <v>1</v>
      </c>
      <c r="AE25" s="93">
        <f>IF(P25=0,"",IF(AD25=0,"",(AD25/P25)))</f>
        <v>0.16666666666667</v>
      </c>
      <c r="AF25" s="92"/>
      <c r="AG25" s="94">
        <f>IFERROR(AF25/AD25,"-")</f>
        <v>0</v>
      </c>
      <c r="AH25" s="95"/>
      <c r="AI25" s="96">
        <f>IFERROR(AH25/AD25,"-")</f>
        <v>0</v>
      </c>
      <c r="AJ25" s="97"/>
      <c r="AK25" s="97"/>
      <c r="AL25" s="97"/>
      <c r="AM25" s="98">
        <v>1</v>
      </c>
      <c r="AN25" s="99">
        <f>IF(P25=0,"",IF(AM25=0,"",(AM25/P25)))</f>
        <v>0.16666666666667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>
        <v>1</v>
      </c>
      <c r="AW25" s="105">
        <f>IF(P25=0,"",IF(AV25=0,"",(AV25/P25)))</f>
        <v>0.16666666666667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1</v>
      </c>
      <c r="BF25" s="111">
        <f>IF(P25=0,"",IF(BE25=0,"",(BE25/P25)))</f>
        <v>0.16666666666667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>
        <v>2</v>
      </c>
      <c r="BX25" s="125">
        <f>IF(P25=0,"",IF(BW25=0,"",(BW25/P25)))</f>
        <v>0.33333333333333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384</v>
      </c>
      <c r="C26" s="347"/>
      <c r="D26" s="347"/>
      <c r="E26" s="347"/>
      <c r="F26" s="347" t="s">
        <v>80</v>
      </c>
      <c r="G26" s="88"/>
      <c r="H26" s="88"/>
      <c r="I26" s="88"/>
      <c r="J26" s="330"/>
      <c r="K26" s="79">
        <v>0</v>
      </c>
      <c r="L26" s="79">
        <v>0</v>
      </c>
      <c r="M26" s="79">
        <v>81</v>
      </c>
      <c r="N26" s="89">
        <v>34</v>
      </c>
      <c r="O26" s="90">
        <v>0</v>
      </c>
      <c r="P26" s="91">
        <f>N26+O26</f>
        <v>34</v>
      </c>
      <c r="Q26" s="80">
        <f>IFERROR(P26/M26,"-")</f>
        <v>0.41975308641975</v>
      </c>
      <c r="R26" s="79">
        <v>3</v>
      </c>
      <c r="S26" s="79">
        <v>6</v>
      </c>
      <c r="T26" s="80">
        <f>IFERROR(R26/(P26),"-")</f>
        <v>0.088235294117647</v>
      </c>
      <c r="U26" s="336"/>
      <c r="V26" s="82">
        <v>4</v>
      </c>
      <c r="W26" s="80">
        <f>IF(P26=0,"-",V26/P26)</f>
        <v>0.11764705882353</v>
      </c>
      <c r="X26" s="335">
        <v>597000</v>
      </c>
      <c r="Y26" s="336">
        <f>IFERROR(X26/P26,"-")</f>
        <v>17558.823529412</v>
      </c>
      <c r="Z26" s="336">
        <f>IFERROR(X26/V26,"-")</f>
        <v>149250</v>
      </c>
      <c r="AA26" s="330"/>
      <c r="AB26" s="83"/>
      <c r="AC26" s="77"/>
      <c r="AD26" s="92">
        <v>2</v>
      </c>
      <c r="AE26" s="93">
        <f>IF(P26=0,"",IF(AD26=0,"",(AD26/P26)))</f>
        <v>0.058823529411765</v>
      </c>
      <c r="AF26" s="92">
        <v>1</v>
      </c>
      <c r="AG26" s="94">
        <f>IFERROR(AF26/AD26,"-")</f>
        <v>0.5</v>
      </c>
      <c r="AH26" s="95">
        <v>9000</v>
      </c>
      <c r="AI26" s="96">
        <f>IFERROR(AH26/AD26,"-")</f>
        <v>4500</v>
      </c>
      <c r="AJ26" s="97"/>
      <c r="AK26" s="97"/>
      <c r="AL26" s="97">
        <v>1</v>
      </c>
      <c r="AM26" s="98">
        <v>9</v>
      </c>
      <c r="AN26" s="99">
        <f>IF(P26=0,"",IF(AM26=0,"",(AM26/P26)))</f>
        <v>0.26470588235294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>
        <v>4</v>
      </c>
      <c r="AW26" s="105">
        <f>IF(P26=0,"",IF(AV26=0,"",(AV26/P26)))</f>
        <v>0.11764705882353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9</v>
      </c>
      <c r="BF26" s="111">
        <f>IF(P26=0,"",IF(BE26=0,"",(BE26/P26)))</f>
        <v>0.26470588235294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6</v>
      </c>
      <c r="BO26" s="118">
        <f>IF(P26=0,"",IF(BN26=0,"",(BN26/P26)))</f>
        <v>0.17647058823529</v>
      </c>
      <c r="BP26" s="119">
        <v>2</v>
      </c>
      <c r="BQ26" s="120">
        <f>IFERROR(BP26/BN26,"-")</f>
        <v>0.33333333333333</v>
      </c>
      <c r="BR26" s="121">
        <v>276000</v>
      </c>
      <c r="BS26" s="122">
        <f>IFERROR(BR26/BN26,"-")</f>
        <v>46000</v>
      </c>
      <c r="BT26" s="123">
        <v>1</v>
      </c>
      <c r="BU26" s="123"/>
      <c r="BV26" s="123">
        <v>1</v>
      </c>
      <c r="BW26" s="124">
        <v>4</v>
      </c>
      <c r="BX26" s="125">
        <f>IF(P26=0,"",IF(BW26=0,"",(BW26/P26)))</f>
        <v>0.11764705882353</v>
      </c>
      <c r="BY26" s="126">
        <v>1</v>
      </c>
      <c r="BZ26" s="127">
        <f>IFERROR(BY26/BW26,"-")</f>
        <v>0.25</v>
      </c>
      <c r="CA26" s="128">
        <v>312000</v>
      </c>
      <c r="CB26" s="129">
        <f>IFERROR(CA26/BW26,"-")</f>
        <v>78000</v>
      </c>
      <c r="CC26" s="130"/>
      <c r="CD26" s="130"/>
      <c r="CE26" s="130">
        <v>1</v>
      </c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4</v>
      </c>
      <c r="CP26" s="139">
        <v>597000</v>
      </c>
      <c r="CQ26" s="139">
        <v>312000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0.3974358974359</v>
      </c>
      <c r="B27" s="347" t="s">
        <v>385</v>
      </c>
      <c r="C27" s="347" t="s">
        <v>331</v>
      </c>
      <c r="D27" s="347" t="s">
        <v>339</v>
      </c>
      <c r="E27" s="347" t="s">
        <v>386</v>
      </c>
      <c r="F27" s="347" t="s">
        <v>333</v>
      </c>
      <c r="G27" s="88" t="s">
        <v>387</v>
      </c>
      <c r="H27" s="88" t="s">
        <v>388</v>
      </c>
      <c r="I27" s="88" t="s">
        <v>200</v>
      </c>
      <c r="J27" s="330">
        <v>78000</v>
      </c>
      <c r="K27" s="79">
        <v>0</v>
      </c>
      <c r="L27" s="79">
        <v>0</v>
      </c>
      <c r="M27" s="79">
        <v>2</v>
      </c>
      <c r="N27" s="89">
        <v>0</v>
      </c>
      <c r="O27" s="90">
        <v>0</v>
      </c>
      <c r="P27" s="91">
        <f>N27+O27</f>
        <v>0</v>
      </c>
      <c r="Q27" s="80">
        <f>IFERROR(P27/M27,"-")</f>
        <v>0</v>
      </c>
      <c r="R27" s="79">
        <v>0</v>
      </c>
      <c r="S27" s="79">
        <v>0</v>
      </c>
      <c r="T27" s="80" t="str">
        <f>IFERROR(R27/(P27),"-")</f>
        <v>-</v>
      </c>
      <c r="U27" s="336">
        <f>IFERROR(J27/SUM(N27:O28),"-")</f>
        <v>4875</v>
      </c>
      <c r="V27" s="82">
        <v>0</v>
      </c>
      <c r="W27" s="80" t="str">
        <f>IF(P27=0,"-",V27/P27)</f>
        <v>-</v>
      </c>
      <c r="X27" s="335">
        <v>0</v>
      </c>
      <c r="Y27" s="336" t="str">
        <f>IFERROR(X27/P27,"-")</f>
        <v>-</v>
      </c>
      <c r="Z27" s="336" t="str">
        <f>IFERROR(X27/V27,"-")</f>
        <v>-</v>
      </c>
      <c r="AA27" s="330">
        <f>SUM(X27:X28)-SUM(J27:J28)</f>
        <v>-47000</v>
      </c>
      <c r="AB27" s="83">
        <f>SUM(X27:X28)/SUM(J27:J28)</f>
        <v>0.3974358974359</v>
      </c>
      <c r="AC27" s="77"/>
      <c r="AD27" s="92"/>
      <c r="AE27" s="93" t="str">
        <f>IF(P27=0,"",IF(AD27=0,"",(AD27/P27)))</f>
        <v/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 t="str">
        <f>IF(P27=0,"",IF(AM27=0,"",(AM27/P27)))</f>
        <v/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 t="str">
        <f>IF(P27=0,"",IF(AV27=0,"",(AV27/P27)))</f>
        <v/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 t="str">
        <f>IF(P27=0,"",IF(BE27=0,"",(BE27/P27)))</f>
        <v/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 t="str">
        <f>IF(P27=0,"",IF(BN27=0,"",(BN27/P27)))</f>
        <v/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 t="str">
        <f>IF(P27=0,"",IF(BW27=0,"",(BW27/P27)))</f>
        <v/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 t="str">
        <f>IF(P27=0,"",IF(CF27=0,"",(CF27/P27)))</f>
        <v/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389</v>
      </c>
      <c r="C28" s="347"/>
      <c r="D28" s="347"/>
      <c r="E28" s="347"/>
      <c r="F28" s="347" t="s">
        <v>80</v>
      </c>
      <c r="G28" s="88"/>
      <c r="H28" s="88"/>
      <c r="I28" s="88"/>
      <c r="J28" s="330"/>
      <c r="K28" s="79">
        <v>0</v>
      </c>
      <c r="L28" s="79">
        <v>0</v>
      </c>
      <c r="M28" s="79">
        <v>26</v>
      </c>
      <c r="N28" s="89">
        <v>16</v>
      </c>
      <c r="O28" s="90">
        <v>0</v>
      </c>
      <c r="P28" s="91">
        <f>N28+O28</f>
        <v>16</v>
      </c>
      <c r="Q28" s="80">
        <f>IFERROR(P28/M28,"-")</f>
        <v>0.61538461538462</v>
      </c>
      <c r="R28" s="79">
        <v>0</v>
      </c>
      <c r="S28" s="79">
        <v>3</v>
      </c>
      <c r="T28" s="80">
        <f>IFERROR(R28/(P28),"-")</f>
        <v>0</v>
      </c>
      <c r="U28" s="336"/>
      <c r="V28" s="82">
        <v>1</v>
      </c>
      <c r="W28" s="80">
        <f>IF(P28=0,"-",V28/P28)</f>
        <v>0.0625</v>
      </c>
      <c r="X28" s="335">
        <v>31000</v>
      </c>
      <c r="Y28" s="336">
        <f>IFERROR(X28/P28,"-")</f>
        <v>1937.5</v>
      </c>
      <c r="Z28" s="336">
        <f>IFERROR(X28/V28,"-")</f>
        <v>31000</v>
      </c>
      <c r="AA28" s="330"/>
      <c r="AB28" s="83"/>
      <c r="AC28" s="77"/>
      <c r="AD28" s="92">
        <v>1</v>
      </c>
      <c r="AE28" s="93">
        <f>IF(P28=0,"",IF(AD28=0,"",(AD28/P28)))</f>
        <v>0.0625</v>
      </c>
      <c r="AF28" s="92"/>
      <c r="AG28" s="94">
        <f>IFERROR(AF28/AD28,"-")</f>
        <v>0</v>
      </c>
      <c r="AH28" s="95"/>
      <c r="AI28" s="96">
        <f>IFERROR(AH28/AD28,"-")</f>
        <v>0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>
        <v>1</v>
      </c>
      <c r="AW28" s="105">
        <f>IF(P28=0,"",IF(AV28=0,"",(AV28/P28)))</f>
        <v>0.0625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>
        <v>4</v>
      </c>
      <c r="BF28" s="111">
        <f>IF(P28=0,"",IF(BE28=0,"",(BE28/P28)))</f>
        <v>0.25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8</v>
      </c>
      <c r="BO28" s="118">
        <f>IF(P28=0,"",IF(BN28=0,"",(BN28/P28)))</f>
        <v>0.5</v>
      </c>
      <c r="BP28" s="119">
        <v>1</v>
      </c>
      <c r="BQ28" s="120">
        <f>IFERROR(BP28/BN28,"-")</f>
        <v>0.125</v>
      </c>
      <c r="BR28" s="121">
        <v>31000</v>
      </c>
      <c r="BS28" s="122">
        <f>IFERROR(BR28/BN28,"-")</f>
        <v>3875</v>
      </c>
      <c r="BT28" s="123"/>
      <c r="BU28" s="123"/>
      <c r="BV28" s="123">
        <v>1</v>
      </c>
      <c r="BW28" s="124">
        <v>1</v>
      </c>
      <c r="BX28" s="125">
        <f>IF(P28=0,"",IF(BW28=0,"",(BW28/P28)))</f>
        <v>0.0625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1</v>
      </c>
      <c r="CG28" s="132">
        <f>IF(P28=0,"",IF(CF28=0,"",(CF28/P28)))</f>
        <v>0.0625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1</v>
      </c>
      <c r="CP28" s="139">
        <v>31000</v>
      </c>
      <c r="CQ28" s="139">
        <v>31000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0.95833333333333</v>
      </c>
      <c r="B29" s="347" t="s">
        <v>390</v>
      </c>
      <c r="C29" s="347" t="s">
        <v>345</v>
      </c>
      <c r="D29" s="347" t="s">
        <v>332</v>
      </c>
      <c r="E29" s="347"/>
      <c r="F29" s="347" t="s">
        <v>333</v>
      </c>
      <c r="G29" s="88" t="s">
        <v>391</v>
      </c>
      <c r="H29" s="88" t="s">
        <v>371</v>
      </c>
      <c r="I29" s="348" t="s">
        <v>392</v>
      </c>
      <c r="J29" s="330">
        <v>144000</v>
      </c>
      <c r="K29" s="79">
        <v>0</v>
      </c>
      <c r="L29" s="79">
        <v>0</v>
      </c>
      <c r="M29" s="79">
        <v>297</v>
      </c>
      <c r="N29" s="89">
        <v>38</v>
      </c>
      <c r="O29" s="90">
        <v>0</v>
      </c>
      <c r="P29" s="91">
        <f>N29+O29</f>
        <v>38</v>
      </c>
      <c r="Q29" s="80">
        <f>IFERROR(P29/M29,"-")</f>
        <v>0.12794612794613</v>
      </c>
      <c r="R29" s="79">
        <v>1</v>
      </c>
      <c r="S29" s="79">
        <v>10</v>
      </c>
      <c r="T29" s="80">
        <f>IFERROR(R29/(P29),"-")</f>
        <v>0.026315789473684</v>
      </c>
      <c r="U29" s="336">
        <f>IFERROR(J29/SUM(N29:O30),"-")</f>
        <v>1321.1009174312</v>
      </c>
      <c r="V29" s="82">
        <v>2</v>
      </c>
      <c r="W29" s="80">
        <f>IF(P29=0,"-",V29/P29)</f>
        <v>0.052631578947368</v>
      </c>
      <c r="X29" s="335">
        <v>135000</v>
      </c>
      <c r="Y29" s="336">
        <f>IFERROR(X29/P29,"-")</f>
        <v>3552.6315789474</v>
      </c>
      <c r="Z29" s="336">
        <f>IFERROR(X29/V29,"-")</f>
        <v>67500</v>
      </c>
      <c r="AA29" s="330">
        <f>SUM(X29:X30)-SUM(J29:J30)</f>
        <v>-6000</v>
      </c>
      <c r="AB29" s="83">
        <f>SUM(X29:X30)/SUM(J29:J30)</f>
        <v>0.95833333333333</v>
      </c>
      <c r="AC29" s="77"/>
      <c r="AD29" s="92">
        <v>6</v>
      </c>
      <c r="AE29" s="93">
        <f>IF(P29=0,"",IF(AD29=0,"",(AD29/P29)))</f>
        <v>0.15789473684211</v>
      </c>
      <c r="AF29" s="92">
        <v>1</v>
      </c>
      <c r="AG29" s="94">
        <f>IFERROR(AF29/AD29,"-")</f>
        <v>0.16666666666667</v>
      </c>
      <c r="AH29" s="95">
        <v>127000</v>
      </c>
      <c r="AI29" s="96">
        <f>IFERROR(AH29/AD29,"-")</f>
        <v>21166.666666667</v>
      </c>
      <c r="AJ29" s="97"/>
      <c r="AK29" s="97"/>
      <c r="AL29" s="97">
        <v>1</v>
      </c>
      <c r="AM29" s="98">
        <v>14</v>
      </c>
      <c r="AN29" s="99">
        <f>IF(P29=0,"",IF(AM29=0,"",(AM29/P29)))</f>
        <v>0.36842105263158</v>
      </c>
      <c r="AO29" s="98">
        <v>1</v>
      </c>
      <c r="AP29" s="100">
        <f>IFERROR(AO29/AM29,"-")</f>
        <v>0.071428571428571</v>
      </c>
      <c r="AQ29" s="101">
        <v>8000</v>
      </c>
      <c r="AR29" s="102">
        <f>IFERROR(AQ29/AM29,"-")</f>
        <v>571.42857142857</v>
      </c>
      <c r="AS29" s="103"/>
      <c r="AT29" s="103">
        <v>1</v>
      </c>
      <c r="AU29" s="103"/>
      <c r="AV29" s="104">
        <v>8</v>
      </c>
      <c r="AW29" s="105">
        <f>IF(P29=0,"",IF(AV29=0,"",(AV29/P29)))</f>
        <v>0.21052631578947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5</v>
      </c>
      <c r="BF29" s="111">
        <f>IF(P29=0,"",IF(BE29=0,"",(BE29/P29)))</f>
        <v>0.13157894736842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3</v>
      </c>
      <c r="BO29" s="118">
        <f>IF(P29=0,"",IF(BN29=0,"",(BN29/P29)))</f>
        <v>0.078947368421053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>
        <v>2</v>
      </c>
      <c r="CG29" s="132">
        <f>IF(P29=0,"",IF(CF29=0,"",(CF29/P29)))</f>
        <v>0.052631578947368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2</v>
      </c>
      <c r="CP29" s="139">
        <v>135000</v>
      </c>
      <c r="CQ29" s="139">
        <v>127000</v>
      </c>
      <c r="CR29" s="139"/>
      <c r="CS29" s="140" t="str">
        <f>IF(AND(CQ29=0,CR29=0),"",IF(AND(CQ29&lt;=100000,CR29&lt;=100000),"",IF(CQ29/CP29&gt;0.7,"男高",IF(CR29/CP29&gt;0.7,"女高",""))))</f>
        <v>男高</v>
      </c>
    </row>
    <row r="30" spans="1:98">
      <c r="A30" s="78"/>
      <c r="B30" s="347" t="s">
        <v>393</v>
      </c>
      <c r="C30" s="347"/>
      <c r="D30" s="347"/>
      <c r="E30" s="347"/>
      <c r="F30" s="347" t="s">
        <v>80</v>
      </c>
      <c r="G30" s="88"/>
      <c r="H30" s="88"/>
      <c r="I30" s="88"/>
      <c r="J30" s="330"/>
      <c r="K30" s="79">
        <v>0</v>
      </c>
      <c r="L30" s="79">
        <v>0</v>
      </c>
      <c r="M30" s="79">
        <v>167</v>
      </c>
      <c r="N30" s="89">
        <v>71</v>
      </c>
      <c r="O30" s="90">
        <v>0</v>
      </c>
      <c r="P30" s="91">
        <f>N30+O30</f>
        <v>71</v>
      </c>
      <c r="Q30" s="80">
        <f>IFERROR(P30/M30,"-")</f>
        <v>0.4251497005988</v>
      </c>
      <c r="R30" s="79">
        <v>0</v>
      </c>
      <c r="S30" s="79">
        <v>9</v>
      </c>
      <c r="T30" s="80">
        <f>IFERROR(R30/(P30),"-")</f>
        <v>0</v>
      </c>
      <c r="U30" s="336"/>
      <c r="V30" s="82">
        <v>1</v>
      </c>
      <c r="W30" s="80">
        <f>IF(P30=0,"-",V30/P30)</f>
        <v>0.014084507042254</v>
      </c>
      <c r="X30" s="335">
        <v>3000</v>
      </c>
      <c r="Y30" s="336">
        <f>IFERROR(X30/P30,"-")</f>
        <v>42.253521126761</v>
      </c>
      <c r="Z30" s="336">
        <f>IFERROR(X30/V30,"-")</f>
        <v>3000</v>
      </c>
      <c r="AA30" s="330"/>
      <c r="AB30" s="83"/>
      <c r="AC30" s="77"/>
      <c r="AD30" s="92">
        <v>2</v>
      </c>
      <c r="AE30" s="93">
        <f>IF(P30=0,"",IF(AD30=0,"",(AD30/P30)))</f>
        <v>0.028169014084507</v>
      </c>
      <c r="AF30" s="92"/>
      <c r="AG30" s="94">
        <f>IFERROR(AF30/AD30,"-")</f>
        <v>0</v>
      </c>
      <c r="AH30" s="95"/>
      <c r="AI30" s="96">
        <f>IFERROR(AH30/AD30,"-")</f>
        <v>0</v>
      </c>
      <c r="AJ30" s="97"/>
      <c r="AK30" s="97"/>
      <c r="AL30" s="97"/>
      <c r="AM30" s="98">
        <v>10</v>
      </c>
      <c r="AN30" s="99">
        <f>IF(P30=0,"",IF(AM30=0,"",(AM30/P30)))</f>
        <v>0.14084507042254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>
        <v>11</v>
      </c>
      <c r="AW30" s="105">
        <f>IF(P30=0,"",IF(AV30=0,"",(AV30/P30)))</f>
        <v>0.15492957746479</v>
      </c>
      <c r="AX30" s="104"/>
      <c r="AY30" s="106">
        <f>IFERROR(AX30/AV30,"-")</f>
        <v>0</v>
      </c>
      <c r="AZ30" s="107"/>
      <c r="BA30" s="108">
        <f>IFERROR(AZ30/AV30,"-")</f>
        <v>0</v>
      </c>
      <c r="BB30" s="109"/>
      <c r="BC30" s="109"/>
      <c r="BD30" s="109"/>
      <c r="BE30" s="110">
        <v>15</v>
      </c>
      <c r="BF30" s="111">
        <f>IF(P30=0,"",IF(BE30=0,"",(BE30/P30)))</f>
        <v>0.2112676056338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12</v>
      </c>
      <c r="BO30" s="118">
        <f>IF(P30=0,"",IF(BN30=0,"",(BN30/P30)))</f>
        <v>0.16901408450704</v>
      </c>
      <c r="BP30" s="119">
        <v>1</v>
      </c>
      <c r="BQ30" s="120">
        <f>IFERROR(BP30/BN30,"-")</f>
        <v>0.083333333333333</v>
      </c>
      <c r="BR30" s="121">
        <v>3000</v>
      </c>
      <c r="BS30" s="122">
        <f>IFERROR(BR30/BN30,"-")</f>
        <v>250</v>
      </c>
      <c r="BT30" s="123">
        <v>1</v>
      </c>
      <c r="BU30" s="123"/>
      <c r="BV30" s="123"/>
      <c r="BW30" s="124">
        <v>17</v>
      </c>
      <c r="BX30" s="125">
        <f>IF(P30=0,"",IF(BW30=0,"",(BW30/P30)))</f>
        <v>0.23943661971831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>
        <v>4</v>
      </c>
      <c r="CG30" s="132">
        <f>IF(P30=0,"",IF(CF30=0,"",(CF30/P30)))</f>
        <v>0.056338028169014</v>
      </c>
      <c r="CH30" s="133"/>
      <c r="CI30" s="134">
        <f>IFERROR(CH30/CF30,"-")</f>
        <v>0</v>
      </c>
      <c r="CJ30" s="135"/>
      <c r="CK30" s="136">
        <f>IFERROR(CJ30/CF30,"-")</f>
        <v>0</v>
      </c>
      <c r="CL30" s="137"/>
      <c r="CM30" s="137"/>
      <c r="CN30" s="137"/>
      <c r="CO30" s="138">
        <v>1</v>
      </c>
      <c r="CP30" s="139">
        <v>3000</v>
      </c>
      <c r="CQ30" s="139">
        <v>3000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0.038461538461538</v>
      </c>
      <c r="B31" s="347" t="s">
        <v>394</v>
      </c>
      <c r="C31" s="347" t="s">
        <v>331</v>
      </c>
      <c r="D31" s="347" t="s">
        <v>339</v>
      </c>
      <c r="E31" s="347" t="s">
        <v>395</v>
      </c>
      <c r="F31" s="347" t="s">
        <v>333</v>
      </c>
      <c r="G31" s="88" t="s">
        <v>396</v>
      </c>
      <c r="H31" s="88" t="s">
        <v>388</v>
      </c>
      <c r="I31" s="88" t="s">
        <v>397</v>
      </c>
      <c r="J31" s="330">
        <v>78000</v>
      </c>
      <c r="K31" s="79">
        <v>0</v>
      </c>
      <c r="L31" s="79">
        <v>0</v>
      </c>
      <c r="M31" s="79">
        <v>10</v>
      </c>
      <c r="N31" s="89">
        <v>3</v>
      </c>
      <c r="O31" s="90">
        <v>0</v>
      </c>
      <c r="P31" s="91">
        <f>N31+O31</f>
        <v>3</v>
      </c>
      <c r="Q31" s="80">
        <f>IFERROR(P31/M31,"-")</f>
        <v>0.3</v>
      </c>
      <c r="R31" s="79">
        <v>0</v>
      </c>
      <c r="S31" s="79">
        <v>1</v>
      </c>
      <c r="T31" s="80">
        <f>IFERROR(R31/(P31),"-")</f>
        <v>0</v>
      </c>
      <c r="U31" s="336">
        <f>IFERROR(J31/SUM(N31:O32),"-")</f>
        <v>4105.2631578947</v>
      </c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>
        <f>SUM(X31:X32)-SUM(J31:J32)</f>
        <v>-75000</v>
      </c>
      <c r="AB31" s="83">
        <f>SUM(X31:X32)/SUM(J31:J32)</f>
        <v>0.038461538461538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1</v>
      </c>
      <c r="AN31" s="99">
        <f>IF(P31=0,"",IF(AM31=0,"",(AM31/P31)))</f>
        <v>0.33333333333333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0.33333333333333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</v>
      </c>
      <c r="BO31" s="118">
        <f>IF(P31=0,"",IF(BN31=0,"",(BN31/P31)))</f>
        <v>0.33333333333333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398</v>
      </c>
      <c r="C32" s="347"/>
      <c r="D32" s="347"/>
      <c r="E32" s="347"/>
      <c r="F32" s="347" t="s">
        <v>80</v>
      </c>
      <c r="G32" s="88"/>
      <c r="H32" s="88"/>
      <c r="I32" s="88"/>
      <c r="J32" s="330"/>
      <c r="K32" s="79">
        <v>0</v>
      </c>
      <c r="L32" s="79">
        <v>0</v>
      </c>
      <c r="M32" s="79">
        <v>55</v>
      </c>
      <c r="N32" s="89">
        <v>16</v>
      </c>
      <c r="O32" s="90">
        <v>0</v>
      </c>
      <c r="P32" s="91">
        <f>N32+O32</f>
        <v>16</v>
      </c>
      <c r="Q32" s="80">
        <f>IFERROR(P32/M32,"-")</f>
        <v>0.29090909090909</v>
      </c>
      <c r="R32" s="79">
        <v>1</v>
      </c>
      <c r="S32" s="79">
        <v>3</v>
      </c>
      <c r="T32" s="80">
        <f>IFERROR(R32/(P32),"-")</f>
        <v>0.0625</v>
      </c>
      <c r="U32" s="336"/>
      <c r="V32" s="82">
        <v>1</v>
      </c>
      <c r="W32" s="80">
        <f>IF(P32=0,"-",V32/P32)</f>
        <v>0.0625</v>
      </c>
      <c r="X32" s="335">
        <v>3000</v>
      </c>
      <c r="Y32" s="336">
        <f>IFERROR(X32/P32,"-")</f>
        <v>187.5</v>
      </c>
      <c r="Z32" s="336">
        <f>IFERROR(X32/V32,"-")</f>
        <v>3000</v>
      </c>
      <c r="AA32" s="330"/>
      <c r="AB32" s="83"/>
      <c r="AC32" s="77"/>
      <c r="AD32" s="92">
        <v>1</v>
      </c>
      <c r="AE32" s="93">
        <f>IF(P32=0,"",IF(AD32=0,"",(AD32/P32)))</f>
        <v>0.0625</v>
      </c>
      <c r="AF32" s="92"/>
      <c r="AG32" s="94">
        <f>IFERROR(AF32/AD32,"-")</f>
        <v>0</v>
      </c>
      <c r="AH32" s="95"/>
      <c r="AI32" s="96">
        <f>IFERROR(AH32/AD32,"-")</f>
        <v>0</v>
      </c>
      <c r="AJ32" s="97"/>
      <c r="AK32" s="97"/>
      <c r="AL32" s="97"/>
      <c r="AM32" s="98">
        <v>1</v>
      </c>
      <c r="AN32" s="99">
        <f>IF(P32=0,"",IF(AM32=0,"",(AM32/P32)))</f>
        <v>0.0625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>
        <v>1</v>
      </c>
      <c r="AW32" s="105">
        <f>IF(P32=0,"",IF(AV32=0,"",(AV32/P32)))</f>
        <v>0.0625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>
        <v>2</v>
      </c>
      <c r="BF32" s="111">
        <f>IF(P32=0,"",IF(BE32=0,"",(BE32/P32)))</f>
        <v>0.125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6</v>
      </c>
      <c r="BO32" s="118">
        <f>IF(P32=0,"",IF(BN32=0,"",(BN32/P32)))</f>
        <v>0.375</v>
      </c>
      <c r="BP32" s="119">
        <v>1</v>
      </c>
      <c r="BQ32" s="120">
        <f>IFERROR(BP32/BN32,"-")</f>
        <v>0.16666666666667</v>
      </c>
      <c r="BR32" s="121">
        <v>3000</v>
      </c>
      <c r="BS32" s="122">
        <f>IFERROR(BR32/BN32,"-")</f>
        <v>500</v>
      </c>
      <c r="BT32" s="123">
        <v>1</v>
      </c>
      <c r="BU32" s="123"/>
      <c r="BV32" s="123"/>
      <c r="BW32" s="124">
        <v>4</v>
      </c>
      <c r="BX32" s="125">
        <f>IF(P32=0,"",IF(BW32=0,"",(BW32/P32)))</f>
        <v>0.25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>
        <v>1</v>
      </c>
      <c r="CG32" s="132">
        <f>IF(P32=0,"",IF(CF32=0,"",(CF32/P32)))</f>
        <v>0.0625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1</v>
      </c>
      <c r="CP32" s="139">
        <v>3000</v>
      </c>
      <c r="CQ32" s="139">
        <v>3000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0.12222222222222</v>
      </c>
      <c r="B33" s="347" t="s">
        <v>399</v>
      </c>
      <c r="C33" s="347" t="s">
        <v>338</v>
      </c>
      <c r="D33" s="347" t="s">
        <v>332</v>
      </c>
      <c r="E33" s="347" t="s">
        <v>400</v>
      </c>
      <c r="F33" s="347" t="s">
        <v>333</v>
      </c>
      <c r="G33" s="88" t="s">
        <v>401</v>
      </c>
      <c r="H33" s="88" t="s">
        <v>342</v>
      </c>
      <c r="I33" s="88" t="s">
        <v>402</v>
      </c>
      <c r="J33" s="330">
        <v>90000</v>
      </c>
      <c r="K33" s="79">
        <v>0</v>
      </c>
      <c r="L33" s="79">
        <v>0</v>
      </c>
      <c r="M33" s="79">
        <v>58</v>
      </c>
      <c r="N33" s="89">
        <v>17</v>
      </c>
      <c r="O33" s="90">
        <v>0</v>
      </c>
      <c r="P33" s="91">
        <f>N33+O33</f>
        <v>17</v>
      </c>
      <c r="Q33" s="80">
        <f>IFERROR(P33/M33,"-")</f>
        <v>0.29310344827586</v>
      </c>
      <c r="R33" s="79">
        <v>1</v>
      </c>
      <c r="S33" s="79">
        <v>6</v>
      </c>
      <c r="T33" s="80">
        <f>IFERROR(R33/(P33),"-")</f>
        <v>0.058823529411765</v>
      </c>
      <c r="U33" s="336">
        <f>IFERROR(J33/SUM(N33:O34),"-")</f>
        <v>1267.6056338028</v>
      </c>
      <c r="V33" s="82">
        <v>1</v>
      </c>
      <c r="W33" s="80">
        <f>IF(P33=0,"-",V33/P33)</f>
        <v>0.058823529411765</v>
      </c>
      <c r="X33" s="335">
        <v>6000</v>
      </c>
      <c r="Y33" s="336">
        <f>IFERROR(X33/P33,"-")</f>
        <v>352.94117647059</v>
      </c>
      <c r="Z33" s="336">
        <f>IFERROR(X33/V33,"-")</f>
        <v>6000</v>
      </c>
      <c r="AA33" s="330">
        <f>SUM(X33:X34)-SUM(J33:J34)</f>
        <v>-79000</v>
      </c>
      <c r="AB33" s="83">
        <f>SUM(X33:X34)/SUM(J33:J34)</f>
        <v>0.12222222222222</v>
      </c>
      <c r="AC33" s="77"/>
      <c r="AD33" s="92">
        <v>1</v>
      </c>
      <c r="AE33" s="93">
        <f>IF(P33=0,"",IF(AD33=0,"",(AD33/P33)))</f>
        <v>0.058823529411765</v>
      </c>
      <c r="AF33" s="92"/>
      <c r="AG33" s="94">
        <f>IFERROR(AF33/AD33,"-")</f>
        <v>0</v>
      </c>
      <c r="AH33" s="95"/>
      <c r="AI33" s="96">
        <f>IFERROR(AH33/AD33,"-")</f>
        <v>0</v>
      </c>
      <c r="AJ33" s="97"/>
      <c r="AK33" s="97"/>
      <c r="AL33" s="97"/>
      <c r="AM33" s="98">
        <v>3</v>
      </c>
      <c r="AN33" s="99">
        <f>IF(P33=0,"",IF(AM33=0,"",(AM33/P33)))</f>
        <v>0.17647058823529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>
        <v>6</v>
      </c>
      <c r="AW33" s="105">
        <f>IF(P33=0,"",IF(AV33=0,"",(AV33/P33)))</f>
        <v>0.35294117647059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5</v>
      </c>
      <c r="BF33" s="111">
        <f>IF(P33=0,"",IF(BE33=0,"",(BE33/P33)))</f>
        <v>0.29411764705882</v>
      </c>
      <c r="BG33" s="110">
        <v>1</v>
      </c>
      <c r="BH33" s="112">
        <f>IFERROR(BG33/BE33,"-")</f>
        <v>0.2</v>
      </c>
      <c r="BI33" s="113">
        <v>6000</v>
      </c>
      <c r="BJ33" s="114">
        <f>IFERROR(BI33/BE33,"-")</f>
        <v>1200</v>
      </c>
      <c r="BK33" s="115">
        <v>1</v>
      </c>
      <c r="BL33" s="115"/>
      <c r="BM33" s="115"/>
      <c r="BN33" s="117">
        <v>2</v>
      </c>
      <c r="BO33" s="118">
        <f>IF(P33=0,"",IF(BN33=0,"",(BN33/P33)))</f>
        <v>0.11764705882353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6000</v>
      </c>
      <c r="CQ33" s="139">
        <v>6000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403</v>
      </c>
      <c r="C34" s="347"/>
      <c r="D34" s="347"/>
      <c r="E34" s="347"/>
      <c r="F34" s="347" t="s">
        <v>80</v>
      </c>
      <c r="G34" s="88"/>
      <c r="H34" s="88"/>
      <c r="I34" s="88"/>
      <c r="J34" s="330"/>
      <c r="K34" s="79">
        <v>0</v>
      </c>
      <c r="L34" s="79">
        <v>0</v>
      </c>
      <c r="M34" s="79">
        <v>113</v>
      </c>
      <c r="N34" s="89">
        <v>52</v>
      </c>
      <c r="O34" s="90">
        <v>2</v>
      </c>
      <c r="P34" s="91">
        <f>N34+O34</f>
        <v>54</v>
      </c>
      <c r="Q34" s="80">
        <f>IFERROR(P34/M34,"-")</f>
        <v>0.47787610619469</v>
      </c>
      <c r="R34" s="79">
        <v>0</v>
      </c>
      <c r="S34" s="79">
        <v>16</v>
      </c>
      <c r="T34" s="80">
        <f>IFERROR(R34/(P34),"-")</f>
        <v>0</v>
      </c>
      <c r="U34" s="336"/>
      <c r="V34" s="82">
        <v>2</v>
      </c>
      <c r="W34" s="80">
        <f>IF(P34=0,"-",V34/P34)</f>
        <v>0.037037037037037</v>
      </c>
      <c r="X34" s="335">
        <v>5000</v>
      </c>
      <c r="Y34" s="336">
        <f>IFERROR(X34/P34,"-")</f>
        <v>92.592592592593</v>
      </c>
      <c r="Z34" s="336">
        <f>IFERROR(X34/V34,"-")</f>
        <v>2500</v>
      </c>
      <c r="AA34" s="330"/>
      <c r="AB34" s="83"/>
      <c r="AC34" s="77"/>
      <c r="AD34" s="92">
        <v>1</v>
      </c>
      <c r="AE34" s="93">
        <f>IF(P34=0,"",IF(AD34=0,"",(AD34/P34)))</f>
        <v>0.018518518518519</v>
      </c>
      <c r="AF34" s="92"/>
      <c r="AG34" s="94">
        <f>IFERROR(AF34/AD34,"-")</f>
        <v>0</v>
      </c>
      <c r="AH34" s="95"/>
      <c r="AI34" s="96">
        <f>IFERROR(AH34/AD34,"-")</f>
        <v>0</v>
      </c>
      <c r="AJ34" s="97"/>
      <c r="AK34" s="97"/>
      <c r="AL34" s="97"/>
      <c r="AM34" s="98">
        <v>15</v>
      </c>
      <c r="AN34" s="99">
        <f>IF(P34=0,"",IF(AM34=0,"",(AM34/P34)))</f>
        <v>0.27777777777778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>
        <v>6</v>
      </c>
      <c r="AW34" s="105">
        <f>IF(P34=0,"",IF(AV34=0,"",(AV34/P34)))</f>
        <v>0.11111111111111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>
        <v>13</v>
      </c>
      <c r="BF34" s="111">
        <f>IF(P34=0,"",IF(BE34=0,"",(BE34/P34)))</f>
        <v>0.24074074074074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10</v>
      </c>
      <c r="BO34" s="118">
        <f>IF(P34=0,"",IF(BN34=0,"",(BN34/P34)))</f>
        <v>0.18518518518519</v>
      </c>
      <c r="BP34" s="119">
        <v>1</v>
      </c>
      <c r="BQ34" s="120">
        <f>IFERROR(BP34/BN34,"-")</f>
        <v>0.1</v>
      </c>
      <c r="BR34" s="121">
        <v>3000</v>
      </c>
      <c r="BS34" s="122">
        <f>IFERROR(BR34/BN34,"-")</f>
        <v>300</v>
      </c>
      <c r="BT34" s="123">
        <v>1</v>
      </c>
      <c r="BU34" s="123"/>
      <c r="BV34" s="123"/>
      <c r="BW34" s="124">
        <v>8</v>
      </c>
      <c r="BX34" s="125">
        <f>IF(P34=0,"",IF(BW34=0,"",(BW34/P34)))</f>
        <v>0.14814814814815</v>
      </c>
      <c r="BY34" s="126">
        <v>1</v>
      </c>
      <c r="BZ34" s="127">
        <f>IFERROR(BY34/BW34,"-")</f>
        <v>0.125</v>
      </c>
      <c r="CA34" s="128">
        <v>2000</v>
      </c>
      <c r="CB34" s="129">
        <f>IFERROR(CA34/BW34,"-")</f>
        <v>250</v>
      </c>
      <c r="CC34" s="130">
        <v>1</v>
      </c>
      <c r="CD34" s="130"/>
      <c r="CE34" s="130"/>
      <c r="CF34" s="131">
        <v>1</v>
      </c>
      <c r="CG34" s="132">
        <f>IF(P34=0,"",IF(CF34=0,"",(CF34/P34)))</f>
        <v>0.018518518518519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2</v>
      </c>
      <c r="CP34" s="139">
        <v>5000</v>
      </c>
      <c r="CQ34" s="139">
        <v>3000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1.7348484848485</v>
      </c>
      <c r="B35" s="347" t="s">
        <v>404</v>
      </c>
      <c r="C35" s="347" t="s">
        <v>345</v>
      </c>
      <c r="D35" s="347" t="s">
        <v>339</v>
      </c>
      <c r="E35" s="347" t="s">
        <v>405</v>
      </c>
      <c r="F35" s="347" t="s">
        <v>333</v>
      </c>
      <c r="G35" s="88" t="s">
        <v>406</v>
      </c>
      <c r="H35" s="88" t="s">
        <v>371</v>
      </c>
      <c r="I35" s="88" t="s">
        <v>180</v>
      </c>
      <c r="J35" s="330">
        <v>132000</v>
      </c>
      <c r="K35" s="79">
        <v>0</v>
      </c>
      <c r="L35" s="79">
        <v>0</v>
      </c>
      <c r="M35" s="79">
        <v>170</v>
      </c>
      <c r="N35" s="89">
        <v>44</v>
      </c>
      <c r="O35" s="90">
        <v>0</v>
      </c>
      <c r="P35" s="91">
        <f>N35+O35</f>
        <v>44</v>
      </c>
      <c r="Q35" s="80">
        <f>IFERROR(P35/M35,"-")</f>
        <v>0.25882352941176</v>
      </c>
      <c r="R35" s="79">
        <v>0</v>
      </c>
      <c r="S35" s="79">
        <v>16</v>
      </c>
      <c r="T35" s="80">
        <f>IFERROR(R35/(P35),"-")</f>
        <v>0</v>
      </c>
      <c r="U35" s="336">
        <f>IFERROR(J35/SUM(N35:O36),"-")</f>
        <v>1023.2558139535</v>
      </c>
      <c r="V35" s="82">
        <v>1</v>
      </c>
      <c r="W35" s="80">
        <f>IF(P35=0,"-",V35/P35)</f>
        <v>0.022727272727273</v>
      </c>
      <c r="X35" s="335">
        <v>5000</v>
      </c>
      <c r="Y35" s="336">
        <f>IFERROR(X35/P35,"-")</f>
        <v>113.63636363636</v>
      </c>
      <c r="Z35" s="336">
        <f>IFERROR(X35/V35,"-")</f>
        <v>5000</v>
      </c>
      <c r="AA35" s="330">
        <f>SUM(X35:X36)-SUM(J35:J36)</f>
        <v>97000</v>
      </c>
      <c r="AB35" s="83">
        <f>SUM(X35:X36)/SUM(J35:J36)</f>
        <v>1.7348484848485</v>
      </c>
      <c r="AC35" s="77"/>
      <c r="AD35" s="92">
        <v>14</v>
      </c>
      <c r="AE35" s="93">
        <f>IF(P35=0,"",IF(AD35=0,"",(AD35/P35)))</f>
        <v>0.31818181818182</v>
      </c>
      <c r="AF35" s="92"/>
      <c r="AG35" s="94">
        <f>IFERROR(AF35/AD35,"-")</f>
        <v>0</v>
      </c>
      <c r="AH35" s="95"/>
      <c r="AI35" s="96">
        <f>IFERROR(AH35/AD35,"-")</f>
        <v>0</v>
      </c>
      <c r="AJ35" s="97"/>
      <c r="AK35" s="97"/>
      <c r="AL35" s="97"/>
      <c r="AM35" s="98">
        <v>15</v>
      </c>
      <c r="AN35" s="99">
        <f>IF(P35=0,"",IF(AM35=0,"",(AM35/P35)))</f>
        <v>0.34090909090909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>
        <v>10</v>
      </c>
      <c r="AW35" s="105">
        <f>IF(P35=0,"",IF(AV35=0,"",(AV35/P35)))</f>
        <v>0.22727272727273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5</v>
      </c>
      <c r="BO35" s="118">
        <f>IF(P35=0,"",IF(BN35=0,"",(BN35/P35)))</f>
        <v>0.11363636363636</v>
      </c>
      <c r="BP35" s="119">
        <v>1</v>
      </c>
      <c r="BQ35" s="120">
        <f>IFERROR(BP35/BN35,"-")</f>
        <v>0.2</v>
      </c>
      <c r="BR35" s="121">
        <v>5000</v>
      </c>
      <c r="BS35" s="122">
        <f>IFERROR(BR35/BN35,"-")</f>
        <v>1000</v>
      </c>
      <c r="BT35" s="123">
        <v>1</v>
      </c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5000</v>
      </c>
      <c r="CQ35" s="139">
        <v>5000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407</v>
      </c>
      <c r="C36" s="347"/>
      <c r="D36" s="347"/>
      <c r="E36" s="347"/>
      <c r="F36" s="347" t="s">
        <v>80</v>
      </c>
      <c r="G36" s="88"/>
      <c r="H36" s="88"/>
      <c r="I36" s="88"/>
      <c r="J36" s="330"/>
      <c r="K36" s="79">
        <v>0</v>
      </c>
      <c r="L36" s="79">
        <v>0</v>
      </c>
      <c r="M36" s="79">
        <v>203</v>
      </c>
      <c r="N36" s="89">
        <v>84</v>
      </c>
      <c r="O36" s="90">
        <v>1</v>
      </c>
      <c r="P36" s="91">
        <f>N36+O36</f>
        <v>85</v>
      </c>
      <c r="Q36" s="80">
        <f>IFERROR(P36/M36,"-")</f>
        <v>0.41871921182266</v>
      </c>
      <c r="R36" s="79">
        <v>1</v>
      </c>
      <c r="S36" s="79">
        <v>24</v>
      </c>
      <c r="T36" s="80">
        <f>IFERROR(R36/(P36),"-")</f>
        <v>0.011764705882353</v>
      </c>
      <c r="U36" s="336"/>
      <c r="V36" s="82">
        <v>2</v>
      </c>
      <c r="W36" s="80">
        <f>IF(P36=0,"-",V36/P36)</f>
        <v>0.023529411764706</v>
      </c>
      <c r="X36" s="335">
        <v>224000</v>
      </c>
      <c r="Y36" s="336">
        <f>IFERROR(X36/P36,"-")</f>
        <v>2635.2941176471</v>
      </c>
      <c r="Z36" s="336">
        <f>IFERROR(X36/V36,"-")</f>
        <v>112000</v>
      </c>
      <c r="AA36" s="330"/>
      <c r="AB36" s="83"/>
      <c r="AC36" s="77"/>
      <c r="AD36" s="92">
        <v>3</v>
      </c>
      <c r="AE36" s="93">
        <f>IF(P36=0,"",IF(AD36=0,"",(AD36/P36)))</f>
        <v>0.035294117647059</v>
      </c>
      <c r="AF36" s="92"/>
      <c r="AG36" s="94">
        <f>IFERROR(AF36/AD36,"-")</f>
        <v>0</v>
      </c>
      <c r="AH36" s="95"/>
      <c r="AI36" s="96">
        <f>IFERROR(AH36/AD36,"-")</f>
        <v>0</v>
      </c>
      <c r="AJ36" s="97"/>
      <c r="AK36" s="97"/>
      <c r="AL36" s="97"/>
      <c r="AM36" s="98">
        <v>29</v>
      </c>
      <c r="AN36" s="99">
        <f>IF(P36=0,"",IF(AM36=0,"",(AM36/P36)))</f>
        <v>0.34117647058824</v>
      </c>
      <c r="AO36" s="98">
        <v>1</v>
      </c>
      <c r="AP36" s="100">
        <f>IFERROR(AO36/AM36,"-")</f>
        <v>0.03448275862069</v>
      </c>
      <c r="AQ36" s="101">
        <v>13000</v>
      </c>
      <c r="AR36" s="102">
        <f>IFERROR(AQ36/AM36,"-")</f>
        <v>448.27586206897</v>
      </c>
      <c r="AS36" s="103"/>
      <c r="AT36" s="103"/>
      <c r="AU36" s="103">
        <v>1</v>
      </c>
      <c r="AV36" s="104">
        <v>23</v>
      </c>
      <c r="AW36" s="105">
        <f>IF(P36=0,"",IF(AV36=0,"",(AV36/P36)))</f>
        <v>0.27058823529412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>
        <v>13</v>
      </c>
      <c r="BF36" s="111">
        <f>IF(P36=0,"",IF(BE36=0,"",(BE36/P36)))</f>
        <v>0.15294117647059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10</v>
      </c>
      <c r="BO36" s="118">
        <f>IF(P36=0,"",IF(BN36=0,"",(BN36/P36)))</f>
        <v>0.11764705882353</v>
      </c>
      <c r="BP36" s="119">
        <v>1</v>
      </c>
      <c r="BQ36" s="120">
        <f>IFERROR(BP36/BN36,"-")</f>
        <v>0.1</v>
      </c>
      <c r="BR36" s="121">
        <v>211000</v>
      </c>
      <c r="BS36" s="122">
        <f>IFERROR(BR36/BN36,"-")</f>
        <v>21100</v>
      </c>
      <c r="BT36" s="123"/>
      <c r="BU36" s="123"/>
      <c r="BV36" s="123">
        <v>1</v>
      </c>
      <c r="BW36" s="124">
        <v>4</v>
      </c>
      <c r="BX36" s="125">
        <f>IF(P36=0,"",IF(BW36=0,"",(BW36/P36)))</f>
        <v>0.047058823529412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>
        <v>3</v>
      </c>
      <c r="CG36" s="132">
        <f>IF(P36=0,"",IF(CF36=0,"",(CF36/P36)))</f>
        <v>0.035294117647059</v>
      </c>
      <c r="CH36" s="133"/>
      <c r="CI36" s="134">
        <f>IFERROR(CH36/CF36,"-")</f>
        <v>0</v>
      </c>
      <c r="CJ36" s="135"/>
      <c r="CK36" s="136">
        <f>IFERROR(CJ36/CF36,"-")</f>
        <v>0</v>
      </c>
      <c r="CL36" s="137"/>
      <c r="CM36" s="137"/>
      <c r="CN36" s="137"/>
      <c r="CO36" s="138">
        <v>2</v>
      </c>
      <c r="CP36" s="139">
        <v>224000</v>
      </c>
      <c r="CQ36" s="139">
        <v>211000</v>
      </c>
      <c r="CR36" s="139"/>
      <c r="CS36" s="140" t="str">
        <f>IF(AND(CQ36=0,CR36=0),"",IF(AND(CQ36&lt;=100000,CR36&lt;=100000),"",IF(CQ36/CP36&gt;0.7,"男高",IF(CR36/CP36&gt;0.7,"女高",""))))</f>
        <v>男高</v>
      </c>
    </row>
    <row r="37" spans="1:98">
      <c r="A37" s="78">
        <f>AB37</f>
        <v>0.03125</v>
      </c>
      <c r="B37" s="347" t="s">
        <v>408</v>
      </c>
      <c r="C37" s="347" t="s">
        <v>313</v>
      </c>
      <c r="D37" s="347" t="s">
        <v>339</v>
      </c>
      <c r="E37" s="347" t="s">
        <v>409</v>
      </c>
      <c r="F37" s="347" t="s">
        <v>333</v>
      </c>
      <c r="G37" s="88" t="s">
        <v>410</v>
      </c>
      <c r="H37" s="88" t="s">
        <v>371</v>
      </c>
      <c r="I37" s="88" t="s">
        <v>322</v>
      </c>
      <c r="J37" s="330">
        <v>96000</v>
      </c>
      <c r="K37" s="79">
        <v>0</v>
      </c>
      <c r="L37" s="79">
        <v>0</v>
      </c>
      <c r="M37" s="79">
        <v>62</v>
      </c>
      <c r="N37" s="89">
        <v>15</v>
      </c>
      <c r="O37" s="90">
        <v>0</v>
      </c>
      <c r="P37" s="91">
        <f>N37+O37</f>
        <v>15</v>
      </c>
      <c r="Q37" s="80">
        <f>IFERROR(P37/M37,"-")</f>
        <v>0.24193548387097</v>
      </c>
      <c r="R37" s="79">
        <v>1</v>
      </c>
      <c r="S37" s="79">
        <v>3</v>
      </c>
      <c r="T37" s="80">
        <f>IFERROR(R37/(P37),"-")</f>
        <v>0.066666666666667</v>
      </c>
      <c r="U37" s="336">
        <f>IFERROR(J37/SUM(N37:O38),"-")</f>
        <v>2285.7142857143</v>
      </c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>
        <f>SUM(X37:X38)-SUM(J37:J38)</f>
        <v>-93000</v>
      </c>
      <c r="AB37" s="83">
        <f>SUM(X37:X38)/SUM(J37:J38)</f>
        <v>0.03125</v>
      </c>
      <c r="AC37" s="77"/>
      <c r="AD37" s="92">
        <v>3</v>
      </c>
      <c r="AE37" s="93">
        <f>IF(P37=0,"",IF(AD37=0,"",(AD37/P37)))</f>
        <v>0.2</v>
      </c>
      <c r="AF37" s="92"/>
      <c r="AG37" s="94">
        <f>IFERROR(AF37/AD37,"-")</f>
        <v>0</v>
      </c>
      <c r="AH37" s="95"/>
      <c r="AI37" s="96">
        <f>IFERROR(AH37/AD37,"-")</f>
        <v>0</v>
      </c>
      <c r="AJ37" s="97"/>
      <c r="AK37" s="97"/>
      <c r="AL37" s="97"/>
      <c r="AM37" s="98">
        <v>3</v>
      </c>
      <c r="AN37" s="99">
        <f>IF(P37=0,"",IF(AM37=0,"",(AM37/P37)))</f>
        <v>0.2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>
        <v>3</v>
      </c>
      <c r="AW37" s="105">
        <f>IF(P37=0,"",IF(AV37=0,"",(AV37/P37)))</f>
        <v>0.2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>
        <v>4</v>
      </c>
      <c r="BF37" s="111">
        <f>IF(P37=0,"",IF(BE37=0,"",(BE37/P37)))</f>
        <v>0.26666666666667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2</v>
      </c>
      <c r="BO37" s="118">
        <f>IF(P37=0,"",IF(BN37=0,"",(BN37/P37)))</f>
        <v>0.13333333333333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411</v>
      </c>
      <c r="C38" s="347"/>
      <c r="D38" s="347"/>
      <c r="E38" s="347"/>
      <c r="F38" s="347" t="s">
        <v>80</v>
      </c>
      <c r="G38" s="88"/>
      <c r="H38" s="88"/>
      <c r="I38" s="88"/>
      <c r="J38" s="330"/>
      <c r="K38" s="79">
        <v>0</v>
      </c>
      <c r="L38" s="79">
        <v>0</v>
      </c>
      <c r="M38" s="79">
        <v>63</v>
      </c>
      <c r="N38" s="89">
        <v>27</v>
      </c>
      <c r="O38" s="90">
        <v>0</v>
      </c>
      <c r="P38" s="91">
        <f>N38+O38</f>
        <v>27</v>
      </c>
      <c r="Q38" s="80">
        <f>IFERROR(P38/M38,"-")</f>
        <v>0.42857142857143</v>
      </c>
      <c r="R38" s="79">
        <v>0</v>
      </c>
      <c r="S38" s="79">
        <v>7</v>
      </c>
      <c r="T38" s="80">
        <f>IFERROR(R38/(P38),"-")</f>
        <v>0</v>
      </c>
      <c r="U38" s="336"/>
      <c r="V38" s="82">
        <v>1</v>
      </c>
      <c r="W38" s="80">
        <f>IF(P38=0,"-",V38/P38)</f>
        <v>0.037037037037037</v>
      </c>
      <c r="X38" s="335">
        <v>3000</v>
      </c>
      <c r="Y38" s="336">
        <f>IFERROR(X38/P38,"-")</f>
        <v>111.11111111111</v>
      </c>
      <c r="Z38" s="336">
        <f>IFERROR(X38/V38,"-")</f>
        <v>3000</v>
      </c>
      <c r="AA38" s="330"/>
      <c r="AB38" s="83"/>
      <c r="AC38" s="77"/>
      <c r="AD38" s="92">
        <v>1</v>
      </c>
      <c r="AE38" s="93">
        <f>IF(P38=0,"",IF(AD38=0,"",(AD38/P38)))</f>
        <v>0.037037037037037</v>
      </c>
      <c r="AF38" s="92"/>
      <c r="AG38" s="94">
        <f>IFERROR(AF38/AD38,"-")</f>
        <v>0</v>
      </c>
      <c r="AH38" s="95"/>
      <c r="AI38" s="96">
        <f>IFERROR(AH38/AD38,"-")</f>
        <v>0</v>
      </c>
      <c r="AJ38" s="97"/>
      <c r="AK38" s="97"/>
      <c r="AL38" s="97"/>
      <c r="AM38" s="98">
        <v>5</v>
      </c>
      <c r="AN38" s="99">
        <f>IF(P38=0,"",IF(AM38=0,"",(AM38/P38)))</f>
        <v>0.18518518518519</v>
      </c>
      <c r="AO38" s="98"/>
      <c r="AP38" s="100">
        <f>IFERROR(AO38/AM38,"-")</f>
        <v>0</v>
      </c>
      <c r="AQ38" s="101"/>
      <c r="AR38" s="102">
        <f>IFERROR(AQ38/AM38,"-")</f>
        <v>0</v>
      </c>
      <c r="AS38" s="103"/>
      <c r="AT38" s="103"/>
      <c r="AU38" s="103"/>
      <c r="AV38" s="104">
        <v>6</v>
      </c>
      <c r="AW38" s="105">
        <f>IF(P38=0,"",IF(AV38=0,"",(AV38/P38)))</f>
        <v>0.22222222222222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>
        <v>4</v>
      </c>
      <c r="BF38" s="111">
        <f>IF(P38=0,"",IF(BE38=0,"",(BE38/P38)))</f>
        <v>0.14814814814815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7</v>
      </c>
      <c r="BO38" s="118">
        <f>IF(P38=0,"",IF(BN38=0,"",(BN38/P38)))</f>
        <v>0.25925925925926</v>
      </c>
      <c r="BP38" s="119">
        <v>1</v>
      </c>
      <c r="BQ38" s="120">
        <f>IFERROR(BP38/BN38,"-")</f>
        <v>0.14285714285714</v>
      </c>
      <c r="BR38" s="121">
        <v>3000</v>
      </c>
      <c r="BS38" s="122">
        <f>IFERROR(BR38/BN38,"-")</f>
        <v>428.57142857143</v>
      </c>
      <c r="BT38" s="123">
        <v>1</v>
      </c>
      <c r="BU38" s="123"/>
      <c r="BV38" s="123"/>
      <c r="BW38" s="124">
        <v>3</v>
      </c>
      <c r="BX38" s="125">
        <f>IF(P38=0,"",IF(BW38=0,"",(BW38/P38)))</f>
        <v>0.11111111111111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>
        <v>1</v>
      </c>
      <c r="CG38" s="132">
        <f>IF(P38=0,"",IF(CF38=0,"",(CF38/P38)))</f>
        <v>0.037037037037037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1</v>
      </c>
      <c r="CP38" s="139">
        <v>3000</v>
      </c>
      <c r="CQ38" s="139">
        <v>3000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30"/>
      <c r="B39" s="85"/>
      <c r="C39" s="86"/>
      <c r="D39" s="86"/>
      <c r="E39" s="86"/>
      <c r="F39" s="87"/>
      <c r="G39" s="88"/>
      <c r="H39" s="88"/>
      <c r="I39" s="88"/>
      <c r="J39" s="331"/>
      <c r="K39" s="34"/>
      <c r="L39" s="34"/>
      <c r="M39" s="31"/>
      <c r="N39" s="23"/>
      <c r="O39" s="23"/>
      <c r="P39" s="23"/>
      <c r="Q39" s="32"/>
      <c r="R39" s="32"/>
      <c r="S39" s="23"/>
      <c r="T39" s="32"/>
      <c r="U39" s="337"/>
      <c r="V39" s="25"/>
      <c r="W39" s="25"/>
      <c r="X39" s="337"/>
      <c r="Y39" s="337"/>
      <c r="Z39" s="337"/>
      <c r="AA39" s="337"/>
      <c r="AB39" s="33"/>
      <c r="AC39" s="57"/>
      <c r="AD39" s="61"/>
      <c r="AE39" s="62"/>
      <c r="AF39" s="61"/>
      <c r="AG39" s="65"/>
      <c r="AH39" s="66"/>
      <c r="AI39" s="67"/>
      <c r="AJ39" s="68"/>
      <c r="AK39" s="68"/>
      <c r="AL39" s="68"/>
      <c r="AM39" s="61"/>
      <c r="AN39" s="62"/>
      <c r="AO39" s="61"/>
      <c r="AP39" s="65"/>
      <c r="AQ39" s="66"/>
      <c r="AR39" s="67"/>
      <c r="AS39" s="68"/>
      <c r="AT39" s="68"/>
      <c r="AU39" s="68"/>
      <c r="AV39" s="61"/>
      <c r="AW39" s="62"/>
      <c r="AX39" s="61"/>
      <c r="AY39" s="65"/>
      <c r="AZ39" s="66"/>
      <c r="BA39" s="67"/>
      <c r="BB39" s="68"/>
      <c r="BC39" s="68"/>
      <c r="BD39" s="68"/>
      <c r="BE39" s="61"/>
      <c r="BF39" s="62"/>
      <c r="BG39" s="61"/>
      <c r="BH39" s="65"/>
      <c r="BI39" s="66"/>
      <c r="BJ39" s="67"/>
      <c r="BK39" s="68"/>
      <c r="BL39" s="68"/>
      <c r="BM39" s="68"/>
      <c r="BN39" s="63"/>
      <c r="BO39" s="64"/>
      <c r="BP39" s="61"/>
      <c r="BQ39" s="65"/>
      <c r="BR39" s="66"/>
      <c r="BS39" s="67"/>
      <c r="BT39" s="68"/>
      <c r="BU39" s="68"/>
      <c r="BV39" s="68"/>
      <c r="BW39" s="63"/>
      <c r="BX39" s="64"/>
      <c r="BY39" s="61"/>
      <c r="BZ39" s="65"/>
      <c r="CA39" s="66"/>
      <c r="CB39" s="67"/>
      <c r="CC39" s="68"/>
      <c r="CD39" s="68"/>
      <c r="CE39" s="68"/>
      <c r="CF39" s="63"/>
      <c r="CG39" s="64"/>
      <c r="CH39" s="61"/>
      <c r="CI39" s="65"/>
      <c r="CJ39" s="66"/>
      <c r="CK39" s="67"/>
      <c r="CL39" s="68"/>
      <c r="CM39" s="68"/>
      <c r="CN39" s="68"/>
      <c r="CO39" s="69"/>
      <c r="CP39" s="66"/>
      <c r="CQ39" s="66"/>
      <c r="CR39" s="66"/>
      <c r="CS39" s="70"/>
    </row>
    <row r="40" spans="1:98">
      <c r="A40" s="30"/>
      <c r="B40" s="37"/>
      <c r="C40" s="21"/>
      <c r="D40" s="21"/>
      <c r="E40" s="21"/>
      <c r="F40" s="22"/>
      <c r="G40" s="36"/>
      <c r="H40" s="36"/>
      <c r="I40" s="73"/>
      <c r="J40" s="332"/>
      <c r="K40" s="34"/>
      <c r="L40" s="34"/>
      <c r="M40" s="31"/>
      <c r="N40" s="23"/>
      <c r="O40" s="23"/>
      <c r="P40" s="23"/>
      <c r="Q40" s="32"/>
      <c r="R40" s="32"/>
      <c r="S40" s="23"/>
      <c r="T40" s="32"/>
      <c r="U40" s="337"/>
      <c r="V40" s="25"/>
      <c r="W40" s="25"/>
      <c r="X40" s="337"/>
      <c r="Y40" s="337"/>
      <c r="Z40" s="337"/>
      <c r="AA40" s="337"/>
      <c r="AB40" s="33"/>
      <c r="AC40" s="59"/>
      <c r="AD40" s="61"/>
      <c r="AE40" s="62"/>
      <c r="AF40" s="61"/>
      <c r="AG40" s="65"/>
      <c r="AH40" s="66"/>
      <c r="AI40" s="67"/>
      <c r="AJ40" s="68"/>
      <c r="AK40" s="68"/>
      <c r="AL40" s="68"/>
      <c r="AM40" s="61"/>
      <c r="AN40" s="62"/>
      <c r="AO40" s="61"/>
      <c r="AP40" s="65"/>
      <c r="AQ40" s="66"/>
      <c r="AR40" s="67"/>
      <c r="AS40" s="68"/>
      <c r="AT40" s="68"/>
      <c r="AU40" s="68"/>
      <c r="AV40" s="61"/>
      <c r="AW40" s="62"/>
      <c r="AX40" s="61"/>
      <c r="AY40" s="65"/>
      <c r="AZ40" s="66"/>
      <c r="BA40" s="67"/>
      <c r="BB40" s="68"/>
      <c r="BC40" s="68"/>
      <c r="BD40" s="68"/>
      <c r="BE40" s="61"/>
      <c r="BF40" s="62"/>
      <c r="BG40" s="61"/>
      <c r="BH40" s="65"/>
      <c r="BI40" s="66"/>
      <c r="BJ40" s="67"/>
      <c r="BK40" s="68"/>
      <c r="BL40" s="68"/>
      <c r="BM40" s="68"/>
      <c r="BN40" s="63"/>
      <c r="BO40" s="64"/>
      <c r="BP40" s="61"/>
      <c r="BQ40" s="65"/>
      <c r="BR40" s="66"/>
      <c r="BS40" s="67"/>
      <c r="BT40" s="68"/>
      <c r="BU40" s="68"/>
      <c r="BV40" s="68"/>
      <c r="BW40" s="63"/>
      <c r="BX40" s="64"/>
      <c r="BY40" s="61"/>
      <c r="BZ40" s="65"/>
      <c r="CA40" s="66"/>
      <c r="CB40" s="67"/>
      <c r="CC40" s="68"/>
      <c r="CD40" s="68"/>
      <c r="CE40" s="68"/>
      <c r="CF40" s="63"/>
      <c r="CG40" s="64"/>
      <c r="CH40" s="61"/>
      <c r="CI40" s="65"/>
      <c r="CJ40" s="66"/>
      <c r="CK40" s="67"/>
      <c r="CL40" s="68"/>
      <c r="CM40" s="68"/>
      <c r="CN40" s="68"/>
      <c r="CO40" s="69"/>
      <c r="CP40" s="66"/>
      <c r="CQ40" s="66"/>
      <c r="CR40" s="66"/>
      <c r="CS40" s="70"/>
    </row>
    <row r="41" spans="1:98">
      <c r="A41" s="19">
        <f>AB41</f>
        <v>2.2128633879781</v>
      </c>
      <c r="B41" s="39"/>
      <c r="C41" s="39"/>
      <c r="D41" s="39"/>
      <c r="E41" s="39"/>
      <c r="F41" s="39"/>
      <c r="G41" s="40" t="s">
        <v>412</v>
      </c>
      <c r="H41" s="40"/>
      <c r="I41" s="40"/>
      <c r="J41" s="333">
        <f>SUM(J6:J40)</f>
        <v>1830000</v>
      </c>
      <c r="K41" s="41">
        <f>SUM(K6:K40)</f>
        <v>0</v>
      </c>
      <c r="L41" s="41">
        <f>SUM(L6:L40)</f>
        <v>0</v>
      </c>
      <c r="M41" s="41">
        <f>SUM(M6:M40)</f>
        <v>3596</v>
      </c>
      <c r="N41" s="41">
        <f>SUM(N6:N40)</f>
        <v>1193</v>
      </c>
      <c r="O41" s="41">
        <f>SUM(O6:O40)</f>
        <v>19</v>
      </c>
      <c r="P41" s="41">
        <f>SUM(P6:P40)</f>
        <v>1212</v>
      </c>
      <c r="Q41" s="42">
        <f>IFERROR(P41/M41,"-")</f>
        <v>0.33704115684093</v>
      </c>
      <c r="R41" s="76">
        <f>SUM(R6:R40)</f>
        <v>24</v>
      </c>
      <c r="S41" s="76">
        <f>SUM(S6:S40)</f>
        <v>241</v>
      </c>
      <c r="T41" s="42">
        <f>IFERROR(R41/P41,"-")</f>
        <v>0.01980198019802</v>
      </c>
      <c r="U41" s="338">
        <f>IFERROR(J41/P41,"-")</f>
        <v>1509.900990099</v>
      </c>
      <c r="V41" s="44">
        <f>SUM(V6:V40)</f>
        <v>50</v>
      </c>
      <c r="W41" s="42">
        <f>IFERROR(V41/P41,"-")</f>
        <v>0.041254125412541</v>
      </c>
      <c r="X41" s="333">
        <f>SUM(X6:X40)</f>
        <v>4049540</v>
      </c>
      <c r="Y41" s="333">
        <f>IFERROR(X41/P41,"-")</f>
        <v>3341.204620462</v>
      </c>
      <c r="Z41" s="333">
        <f>IFERROR(X41/V41,"-")</f>
        <v>80990.8</v>
      </c>
      <c r="AA41" s="333">
        <f>X41-J41</f>
        <v>2219540</v>
      </c>
      <c r="AB41" s="45">
        <f>X41/J41</f>
        <v>2.2128633879781</v>
      </c>
      <c r="AC41" s="58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6"/>
    <mergeCell ref="J14:J16"/>
    <mergeCell ref="U14:U16"/>
    <mergeCell ref="AA14:AA16"/>
    <mergeCell ref="AB14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7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33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34</v>
      </c>
      <c r="CM2" s="307" t="s">
        <v>35</v>
      </c>
      <c r="CN2" s="310" t="s">
        <v>36</v>
      </c>
      <c r="CO2" s="311"/>
      <c r="CP2" s="312"/>
    </row>
    <row r="3" spans="1:96" customHeight="1" ht="14.25">
      <c r="A3" s="145" t="s">
        <v>413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38</v>
      </c>
      <c r="AB3" s="319"/>
      <c r="AC3" s="319"/>
      <c r="AD3" s="319"/>
      <c r="AE3" s="319"/>
      <c r="AF3" s="319"/>
      <c r="AG3" s="319"/>
      <c r="AH3" s="319"/>
      <c r="AI3" s="319"/>
      <c r="AJ3" s="320" t="s">
        <v>39</v>
      </c>
      <c r="AK3" s="321"/>
      <c r="AL3" s="321"/>
      <c r="AM3" s="321"/>
      <c r="AN3" s="321"/>
      <c r="AO3" s="321"/>
      <c r="AP3" s="321"/>
      <c r="AQ3" s="321"/>
      <c r="AR3" s="322"/>
      <c r="AS3" s="323" t="s">
        <v>40</v>
      </c>
      <c r="AT3" s="324"/>
      <c r="AU3" s="324"/>
      <c r="AV3" s="324"/>
      <c r="AW3" s="324"/>
      <c r="AX3" s="324"/>
      <c r="AY3" s="324"/>
      <c r="AZ3" s="324"/>
      <c r="BA3" s="325"/>
      <c r="BB3" s="326" t="s">
        <v>41</v>
      </c>
      <c r="BC3" s="327"/>
      <c r="BD3" s="327"/>
      <c r="BE3" s="327"/>
      <c r="BF3" s="327"/>
      <c r="BG3" s="327"/>
      <c r="BH3" s="327"/>
      <c r="BI3" s="327"/>
      <c r="BJ3" s="328"/>
      <c r="BK3" s="313" t="s">
        <v>42</v>
      </c>
      <c r="BL3" s="314"/>
      <c r="BM3" s="314"/>
      <c r="BN3" s="314"/>
      <c r="BO3" s="314"/>
      <c r="BP3" s="314"/>
      <c r="BQ3" s="314"/>
      <c r="BR3" s="314"/>
      <c r="BS3" s="315"/>
      <c r="BT3" s="294" t="s">
        <v>43</v>
      </c>
      <c r="BU3" s="295"/>
      <c r="BV3" s="295"/>
      <c r="BW3" s="295"/>
      <c r="BX3" s="295"/>
      <c r="BY3" s="295"/>
      <c r="BZ3" s="295"/>
      <c r="CA3" s="295"/>
      <c r="CB3" s="296"/>
      <c r="CC3" s="297" t="s">
        <v>44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45</v>
      </c>
      <c r="CO3" s="301"/>
      <c r="CP3" s="302" t="s">
        <v>46</v>
      </c>
    </row>
    <row r="4" spans="1:96">
      <c r="A4" s="151"/>
      <c r="B4" s="152" t="s">
        <v>47</v>
      </c>
      <c r="C4" s="152" t="s">
        <v>414</v>
      </c>
      <c r="D4" s="153" t="s">
        <v>51</v>
      </c>
      <c r="E4" s="152" t="s">
        <v>52</v>
      </c>
      <c r="F4" s="154" t="s">
        <v>54</v>
      </c>
      <c r="G4" s="152" t="s">
        <v>4</v>
      </c>
      <c r="H4" s="152" t="s">
        <v>415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416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55</v>
      </c>
      <c r="AB4" s="158" t="s">
        <v>56</v>
      </c>
      <c r="AC4" s="158" t="s">
        <v>57</v>
      </c>
      <c r="AD4" s="158" t="s">
        <v>17</v>
      </c>
      <c r="AE4" s="158" t="s">
        <v>58</v>
      </c>
      <c r="AF4" s="158" t="s">
        <v>59</v>
      </c>
      <c r="AG4" s="158" t="s">
        <v>60</v>
      </c>
      <c r="AH4" s="158" t="s">
        <v>61</v>
      </c>
      <c r="AI4" s="158" t="s">
        <v>62</v>
      </c>
      <c r="AJ4" s="159" t="s">
        <v>55</v>
      </c>
      <c r="AK4" s="159" t="s">
        <v>56</v>
      </c>
      <c r="AL4" s="159" t="s">
        <v>57</v>
      </c>
      <c r="AM4" s="159" t="s">
        <v>17</v>
      </c>
      <c r="AN4" s="159" t="s">
        <v>58</v>
      </c>
      <c r="AO4" s="159" t="s">
        <v>59</v>
      </c>
      <c r="AP4" s="159" t="s">
        <v>60</v>
      </c>
      <c r="AQ4" s="159" t="s">
        <v>61</v>
      </c>
      <c r="AR4" s="159" t="s">
        <v>62</v>
      </c>
      <c r="AS4" s="160" t="s">
        <v>55</v>
      </c>
      <c r="AT4" s="160" t="s">
        <v>56</v>
      </c>
      <c r="AU4" s="160" t="s">
        <v>57</v>
      </c>
      <c r="AV4" s="160" t="s">
        <v>17</v>
      </c>
      <c r="AW4" s="160" t="s">
        <v>58</v>
      </c>
      <c r="AX4" s="160" t="s">
        <v>59</v>
      </c>
      <c r="AY4" s="160" t="s">
        <v>60</v>
      </c>
      <c r="AZ4" s="160" t="s">
        <v>61</v>
      </c>
      <c r="BA4" s="160" t="s">
        <v>62</v>
      </c>
      <c r="BB4" s="161" t="s">
        <v>55</v>
      </c>
      <c r="BC4" s="161" t="s">
        <v>56</v>
      </c>
      <c r="BD4" s="161" t="s">
        <v>57</v>
      </c>
      <c r="BE4" s="161" t="s">
        <v>17</v>
      </c>
      <c r="BF4" s="161" t="s">
        <v>58</v>
      </c>
      <c r="BG4" s="161" t="s">
        <v>59</v>
      </c>
      <c r="BH4" s="161" t="s">
        <v>60</v>
      </c>
      <c r="BI4" s="161" t="s">
        <v>61</v>
      </c>
      <c r="BJ4" s="161" t="s">
        <v>62</v>
      </c>
      <c r="BK4" s="162" t="s">
        <v>55</v>
      </c>
      <c r="BL4" s="162" t="s">
        <v>56</v>
      </c>
      <c r="BM4" s="162" t="s">
        <v>57</v>
      </c>
      <c r="BN4" s="162" t="s">
        <v>17</v>
      </c>
      <c r="BO4" s="162" t="s">
        <v>58</v>
      </c>
      <c r="BP4" s="162" t="s">
        <v>59</v>
      </c>
      <c r="BQ4" s="162" t="s">
        <v>60</v>
      </c>
      <c r="BR4" s="162" t="s">
        <v>61</v>
      </c>
      <c r="BS4" s="162" t="s">
        <v>62</v>
      </c>
      <c r="BT4" s="163" t="s">
        <v>55</v>
      </c>
      <c r="BU4" s="163" t="s">
        <v>56</v>
      </c>
      <c r="BV4" s="163" t="s">
        <v>57</v>
      </c>
      <c r="BW4" s="163" t="s">
        <v>17</v>
      </c>
      <c r="BX4" s="163" t="s">
        <v>58</v>
      </c>
      <c r="BY4" s="163" t="s">
        <v>59</v>
      </c>
      <c r="BZ4" s="163" t="s">
        <v>60</v>
      </c>
      <c r="CA4" s="163" t="s">
        <v>61</v>
      </c>
      <c r="CB4" s="163" t="s">
        <v>62</v>
      </c>
      <c r="CC4" s="164" t="s">
        <v>55</v>
      </c>
      <c r="CD4" s="164" t="s">
        <v>56</v>
      </c>
      <c r="CE4" s="164" t="s">
        <v>57</v>
      </c>
      <c r="CF4" s="164" t="s">
        <v>17</v>
      </c>
      <c r="CG4" s="164" t="s">
        <v>58</v>
      </c>
      <c r="CH4" s="164" t="s">
        <v>59</v>
      </c>
      <c r="CI4" s="164" t="s">
        <v>60</v>
      </c>
      <c r="CJ4" s="164" t="s">
        <v>61</v>
      </c>
      <c r="CK4" s="164" t="s">
        <v>62</v>
      </c>
      <c r="CL4" s="306"/>
      <c r="CM4" s="309"/>
      <c r="CN4" s="165" t="s">
        <v>63</v>
      </c>
      <c r="CO4" s="165" t="s">
        <v>64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417</v>
      </c>
      <c r="C6" s="347" t="s">
        <v>418</v>
      </c>
      <c r="D6" s="347" t="s">
        <v>419</v>
      </c>
      <c r="E6" s="175" t="s">
        <v>420</v>
      </c>
      <c r="F6" s="175" t="s">
        <v>241</v>
      </c>
      <c r="G6" s="340">
        <v>0</v>
      </c>
      <c r="H6" s="340">
        <v>3000</v>
      </c>
      <c r="I6" s="176">
        <v>0</v>
      </c>
      <c r="J6" s="176">
        <v>0</v>
      </c>
      <c r="K6" s="176">
        <v>12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>
        <f>Y7</f>
        <v>1.2619047619048</v>
      </c>
      <c r="B7" s="347" t="s">
        <v>421</v>
      </c>
      <c r="C7" s="347" t="s">
        <v>422</v>
      </c>
      <c r="D7" s="347">
        <v>25</v>
      </c>
      <c r="E7" s="175" t="s">
        <v>423</v>
      </c>
      <c r="F7" s="175" t="s">
        <v>241</v>
      </c>
      <c r="G7" s="340">
        <v>42000</v>
      </c>
      <c r="H7" s="340">
        <v>2800</v>
      </c>
      <c r="I7" s="176">
        <v>0</v>
      </c>
      <c r="J7" s="176">
        <v>0</v>
      </c>
      <c r="K7" s="176">
        <v>841</v>
      </c>
      <c r="L7" s="177">
        <v>15</v>
      </c>
      <c r="M7" s="178">
        <v>15</v>
      </c>
      <c r="N7" s="179">
        <f>IFERROR(L7/K7,"-")</f>
        <v>0.017835909631391</v>
      </c>
      <c r="O7" s="176">
        <v>1</v>
      </c>
      <c r="P7" s="176">
        <v>7</v>
      </c>
      <c r="Q7" s="179">
        <f>IFERROR(O7/L7,"-")</f>
        <v>0.066666666666667</v>
      </c>
      <c r="R7" s="180">
        <f>IFERROR(G7/SUM(L7:L7),"-")</f>
        <v>2800</v>
      </c>
      <c r="S7" s="181">
        <v>3</v>
      </c>
      <c r="T7" s="179">
        <f>IF(L7=0,"-",S7/L7)</f>
        <v>0.2</v>
      </c>
      <c r="U7" s="345">
        <v>53000</v>
      </c>
      <c r="V7" s="346">
        <f>IFERROR(U7/L7,"-")</f>
        <v>3533.3333333333</v>
      </c>
      <c r="W7" s="346">
        <f>IFERROR(U7/S7,"-")</f>
        <v>17666.666666667</v>
      </c>
      <c r="X7" s="340">
        <f>SUM(U7:U7)-SUM(G7:G7)</f>
        <v>11000</v>
      </c>
      <c r="Y7" s="183">
        <f>SUM(U7:U7)/SUM(G7:G7)</f>
        <v>1.2619047619048</v>
      </c>
      <c r="AA7" s="184"/>
      <c r="AB7" s="185">
        <f>IF(L7=0,"",IF(AA7=0,"",(AA7/L7)))</f>
        <v>0</v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>
        <f>IF(L7=0,"",IF(AJ7=0,"",(AJ7/L7)))</f>
        <v>0</v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>
        <v>4</v>
      </c>
      <c r="AT7" s="197">
        <f>IF(L7=0,"",IF(AS7=0,"",(AS7/L7)))</f>
        <v>0.26666666666667</v>
      </c>
      <c r="AU7" s="196"/>
      <c r="AV7" s="198">
        <f>IFERROR(AU7/AS7,"-")</f>
        <v>0</v>
      </c>
      <c r="AW7" s="199"/>
      <c r="AX7" s="200">
        <f>IFERROR(AW7/AS7,"-")</f>
        <v>0</v>
      </c>
      <c r="AY7" s="201"/>
      <c r="AZ7" s="201"/>
      <c r="BA7" s="201"/>
      <c r="BB7" s="202">
        <v>8</v>
      </c>
      <c r="BC7" s="203">
        <f>IF(L7=0,"",IF(BB7=0,"",(BB7/L7)))</f>
        <v>0.53333333333333</v>
      </c>
      <c r="BD7" s="202">
        <v>1</v>
      </c>
      <c r="BE7" s="204">
        <f>IFERROR(BD7/BB7,"-")</f>
        <v>0.125</v>
      </c>
      <c r="BF7" s="205">
        <v>30000</v>
      </c>
      <c r="BG7" s="206">
        <f>IFERROR(BF7/BB7,"-")</f>
        <v>3750</v>
      </c>
      <c r="BH7" s="207"/>
      <c r="BI7" s="207"/>
      <c r="BJ7" s="207">
        <v>1</v>
      </c>
      <c r="BK7" s="208">
        <v>3</v>
      </c>
      <c r="BL7" s="209">
        <f>IF(L7=0,"",IF(BK7=0,"",(BK7/L7)))</f>
        <v>0.2</v>
      </c>
      <c r="BM7" s="210">
        <v>2</v>
      </c>
      <c r="BN7" s="211">
        <f>IFERROR(BM7/BK7,"-")</f>
        <v>0.66666666666667</v>
      </c>
      <c r="BO7" s="212">
        <v>23000</v>
      </c>
      <c r="BP7" s="213">
        <f>IFERROR(BO7/BK7,"-")</f>
        <v>7666.6666666667</v>
      </c>
      <c r="BQ7" s="214">
        <v>1</v>
      </c>
      <c r="BR7" s="214"/>
      <c r="BS7" s="214">
        <v>1</v>
      </c>
      <c r="BT7" s="215"/>
      <c r="BU7" s="216">
        <f>IF(L7=0,"",IF(BT7=0,"",(BT7/L7)))</f>
        <v>0</v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>
        <f>IF(L7=0,"",IF(CC7=0,"",(CC7/L7)))</f>
        <v>0</v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3</v>
      </c>
      <c r="CM7" s="230">
        <v>53000</v>
      </c>
      <c r="CN7" s="230">
        <v>30000</v>
      </c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>
        <f>Y8</f>
        <v>2</v>
      </c>
      <c r="B8" s="347" t="s">
        <v>424</v>
      </c>
      <c r="C8" s="347" t="s">
        <v>422</v>
      </c>
      <c r="D8" s="347">
        <v>25</v>
      </c>
      <c r="E8" s="175" t="s">
        <v>423</v>
      </c>
      <c r="F8" s="175" t="s">
        <v>241</v>
      </c>
      <c r="G8" s="340">
        <v>13500</v>
      </c>
      <c r="H8" s="340">
        <v>2700</v>
      </c>
      <c r="I8" s="176">
        <v>0</v>
      </c>
      <c r="J8" s="176">
        <v>0</v>
      </c>
      <c r="K8" s="176">
        <v>156</v>
      </c>
      <c r="L8" s="177">
        <v>5</v>
      </c>
      <c r="M8" s="178">
        <v>5</v>
      </c>
      <c r="N8" s="179">
        <f>IFERROR(L8/K8,"-")</f>
        <v>0.032051282051282</v>
      </c>
      <c r="O8" s="176">
        <v>0</v>
      </c>
      <c r="P8" s="176">
        <v>2</v>
      </c>
      <c r="Q8" s="179">
        <f>IFERROR(O8/L8,"-")</f>
        <v>0</v>
      </c>
      <c r="R8" s="180">
        <f>IFERROR(G8/SUM(L8:L8),"-")</f>
        <v>2700</v>
      </c>
      <c r="S8" s="181">
        <v>1</v>
      </c>
      <c r="T8" s="179">
        <f>IF(L8=0,"-",S8/L8)</f>
        <v>0.2</v>
      </c>
      <c r="U8" s="345">
        <v>27000</v>
      </c>
      <c r="V8" s="346">
        <f>IFERROR(U8/L8,"-")</f>
        <v>5400</v>
      </c>
      <c r="W8" s="346">
        <f>IFERROR(U8/S8,"-")</f>
        <v>27000</v>
      </c>
      <c r="X8" s="340">
        <f>SUM(U8:U8)-SUM(G8:G8)</f>
        <v>13500</v>
      </c>
      <c r="Y8" s="183">
        <f>SUM(U8:U8)/SUM(G8:G8)</f>
        <v>2</v>
      </c>
      <c r="AA8" s="184"/>
      <c r="AB8" s="185">
        <f>IF(L8=0,"",IF(AA8=0,"",(AA8/L8)))</f>
        <v>0</v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/>
      <c r="AK8" s="191">
        <f>IF(L8=0,"",IF(AJ8=0,"",(AJ8/L8)))</f>
        <v>0</v>
      </c>
      <c r="AL8" s="190"/>
      <c r="AM8" s="192" t="str">
        <f>IFERROR(AL8/AJ8,"-")</f>
        <v>-</v>
      </c>
      <c r="AN8" s="193"/>
      <c r="AO8" s="194" t="str">
        <f>IFERROR(AN8/AJ8,"-")</f>
        <v>-</v>
      </c>
      <c r="AP8" s="195"/>
      <c r="AQ8" s="195"/>
      <c r="AR8" s="195"/>
      <c r="AS8" s="196">
        <v>1</v>
      </c>
      <c r="AT8" s="197">
        <f>IF(L8=0,"",IF(AS8=0,"",(AS8/L8)))</f>
        <v>0.2</v>
      </c>
      <c r="AU8" s="196"/>
      <c r="AV8" s="198">
        <f>IFERROR(AU8/AS8,"-")</f>
        <v>0</v>
      </c>
      <c r="AW8" s="199"/>
      <c r="AX8" s="200">
        <f>IFERROR(AW8/AS8,"-")</f>
        <v>0</v>
      </c>
      <c r="AY8" s="201"/>
      <c r="AZ8" s="201"/>
      <c r="BA8" s="201"/>
      <c r="BB8" s="202">
        <v>1</v>
      </c>
      <c r="BC8" s="203">
        <f>IF(L8=0,"",IF(BB8=0,"",(BB8/L8)))</f>
        <v>0.2</v>
      </c>
      <c r="BD8" s="202"/>
      <c r="BE8" s="204">
        <f>IFERROR(BD8/BB8,"-")</f>
        <v>0</v>
      </c>
      <c r="BF8" s="205"/>
      <c r="BG8" s="206">
        <f>IFERROR(BF8/BB8,"-")</f>
        <v>0</v>
      </c>
      <c r="BH8" s="207"/>
      <c r="BI8" s="207"/>
      <c r="BJ8" s="207"/>
      <c r="BK8" s="208">
        <v>3</v>
      </c>
      <c r="BL8" s="209">
        <f>IF(L8=0,"",IF(BK8=0,"",(BK8/L8)))</f>
        <v>0.6</v>
      </c>
      <c r="BM8" s="210">
        <v>1</v>
      </c>
      <c r="BN8" s="211">
        <f>IFERROR(BM8/BK8,"-")</f>
        <v>0.33333333333333</v>
      </c>
      <c r="BO8" s="212">
        <v>27000</v>
      </c>
      <c r="BP8" s="213">
        <f>IFERROR(BO8/BK8,"-")</f>
        <v>9000</v>
      </c>
      <c r="BQ8" s="214"/>
      <c r="BR8" s="214"/>
      <c r="BS8" s="214">
        <v>1</v>
      </c>
      <c r="BT8" s="215"/>
      <c r="BU8" s="216">
        <f>IF(L8=0,"",IF(BT8=0,"",(BT8/L8)))</f>
        <v>0</v>
      </c>
      <c r="BV8" s="217"/>
      <c r="BW8" s="218" t="str">
        <f>IFERROR(BV8/BT8,"-")</f>
        <v>-</v>
      </c>
      <c r="BX8" s="219"/>
      <c r="BY8" s="220" t="str">
        <f>IFERROR(BX8/BT8,"-")</f>
        <v>-</v>
      </c>
      <c r="BZ8" s="221"/>
      <c r="CA8" s="221"/>
      <c r="CB8" s="221"/>
      <c r="CC8" s="222"/>
      <c r="CD8" s="223">
        <f>IF(L8=0,"",IF(CC8=0,"",(CC8/L8)))</f>
        <v>0</v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1</v>
      </c>
      <c r="CM8" s="230">
        <v>27000</v>
      </c>
      <c r="CN8" s="230">
        <v>27000</v>
      </c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425</v>
      </c>
      <c r="C9" s="347"/>
      <c r="D9" s="347" t="s">
        <v>426</v>
      </c>
      <c r="E9" s="175" t="s">
        <v>427</v>
      </c>
      <c r="F9" s="175" t="s">
        <v>241</v>
      </c>
      <c r="G9" s="340">
        <v>0</v>
      </c>
      <c r="H9" s="340"/>
      <c r="I9" s="176">
        <v>0</v>
      </c>
      <c r="J9" s="176">
        <v>0</v>
      </c>
      <c r="K9" s="176">
        <v>0</v>
      </c>
      <c r="L9" s="177">
        <v>21</v>
      </c>
      <c r="M9" s="178">
        <v>20</v>
      </c>
      <c r="N9" s="179" t="str">
        <f>IFERROR(L9/K9,"-")</f>
        <v>-</v>
      </c>
      <c r="O9" s="176">
        <v>0</v>
      </c>
      <c r="P9" s="176">
        <v>7</v>
      </c>
      <c r="Q9" s="179">
        <f>IFERROR(O9/L9,"-")</f>
        <v>0</v>
      </c>
      <c r="R9" s="180">
        <f>IFERROR(G9/SUM(L9:L9),"-")</f>
        <v>0</v>
      </c>
      <c r="S9" s="181">
        <v>5</v>
      </c>
      <c r="T9" s="179">
        <f>IF(L9=0,"-",S9/L9)</f>
        <v>0.23809523809524</v>
      </c>
      <c r="U9" s="345">
        <v>47000</v>
      </c>
      <c r="V9" s="346">
        <f>IFERROR(U9/L9,"-")</f>
        <v>2238.0952380952</v>
      </c>
      <c r="W9" s="346">
        <f>IFERROR(U9/S9,"-")</f>
        <v>9400</v>
      </c>
      <c r="X9" s="340">
        <f>SUM(U9:U9)-SUM(G9:G9)</f>
        <v>47000</v>
      </c>
      <c r="Y9" s="183" t="str">
        <f>SUM(U9:U9)/SUM(G9:G9)</f>
        <v>0</v>
      </c>
      <c r="AA9" s="184">
        <v>1</v>
      </c>
      <c r="AB9" s="185">
        <f>IF(L9=0,"",IF(AA9=0,"",(AA9/L9)))</f>
        <v>0.047619047619048</v>
      </c>
      <c r="AC9" s="184"/>
      <c r="AD9" s="186">
        <f>IFERROR(AC9/AA9,"-")</f>
        <v>0</v>
      </c>
      <c r="AE9" s="187"/>
      <c r="AF9" s="188">
        <f>IFERROR(AE9/AA9,"-")</f>
        <v>0</v>
      </c>
      <c r="AG9" s="189"/>
      <c r="AH9" s="189"/>
      <c r="AI9" s="189"/>
      <c r="AJ9" s="190">
        <v>1</v>
      </c>
      <c r="AK9" s="191">
        <f>IF(L9=0,"",IF(AJ9=0,"",(AJ9/L9)))</f>
        <v>0.047619047619048</v>
      </c>
      <c r="AL9" s="190"/>
      <c r="AM9" s="192">
        <f>IFERROR(AL9/AJ9,"-")</f>
        <v>0</v>
      </c>
      <c r="AN9" s="193"/>
      <c r="AO9" s="194">
        <f>IFERROR(AN9/AJ9,"-")</f>
        <v>0</v>
      </c>
      <c r="AP9" s="195"/>
      <c r="AQ9" s="195"/>
      <c r="AR9" s="195"/>
      <c r="AS9" s="196">
        <v>4</v>
      </c>
      <c r="AT9" s="197">
        <f>IF(L9=0,"",IF(AS9=0,"",(AS9/L9)))</f>
        <v>0.19047619047619</v>
      </c>
      <c r="AU9" s="196">
        <v>1</v>
      </c>
      <c r="AV9" s="198">
        <f>IFERROR(AU9/AS9,"-")</f>
        <v>0.25</v>
      </c>
      <c r="AW9" s="199">
        <v>15000</v>
      </c>
      <c r="AX9" s="200">
        <f>IFERROR(AW9/AS9,"-")</f>
        <v>3750</v>
      </c>
      <c r="AY9" s="201"/>
      <c r="AZ9" s="201"/>
      <c r="BA9" s="201">
        <v>1</v>
      </c>
      <c r="BB9" s="202">
        <v>7</v>
      </c>
      <c r="BC9" s="203">
        <f>IF(L9=0,"",IF(BB9=0,"",(BB9/L9)))</f>
        <v>0.33333333333333</v>
      </c>
      <c r="BD9" s="202">
        <v>2</v>
      </c>
      <c r="BE9" s="204">
        <f>IFERROR(BD9/BB9,"-")</f>
        <v>0.28571428571429</v>
      </c>
      <c r="BF9" s="205">
        <v>14000</v>
      </c>
      <c r="BG9" s="206">
        <f>IFERROR(BF9/BB9,"-")</f>
        <v>2000</v>
      </c>
      <c r="BH9" s="207"/>
      <c r="BI9" s="207">
        <v>2</v>
      </c>
      <c r="BJ9" s="207"/>
      <c r="BK9" s="208">
        <v>4</v>
      </c>
      <c r="BL9" s="209">
        <f>IF(L9=0,"",IF(BK9=0,"",(BK9/L9)))</f>
        <v>0.19047619047619</v>
      </c>
      <c r="BM9" s="210">
        <v>1</v>
      </c>
      <c r="BN9" s="211">
        <f>IFERROR(BM9/BK9,"-")</f>
        <v>0.25</v>
      </c>
      <c r="BO9" s="212">
        <v>9000</v>
      </c>
      <c r="BP9" s="213">
        <f>IFERROR(BO9/BK9,"-")</f>
        <v>2250</v>
      </c>
      <c r="BQ9" s="214"/>
      <c r="BR9" s="214"/>
      <c r="BS9" s="214">
        <v>1</v>
      </c>
      <c r="BT9" s="215">
        <v>4</v>
      </c>
      <c r="BU9" s="216">
        <f>IF(L9=0,"",IF(BT9=0,"",(BT9/L9)))</f>
        <v>0.19047619047619</v>
      </c>
      <c r="BV9" s="217">
        <v>1</v>
      </c>
      <c r="BW9" s="218">
        <f>IFERROR(BV9/BT9,"-")</f>
        <v>0.25</v>
      </c>
      <c r="BX9" s="219">
        <v>9000</v>
      </c>
      <c r="BY9" s="220">
        <f>IFERROR(BX9/BT9,"-")</f>
        <v>2250</v>
      </c>
      <c r="BZ9" s="221"/>
      <c r="CA9" s="221"/>
      <c r="CB9" s="221">
        <v>1</v>
      </c>
      <c r="CC9" s="222"/>
      <c r="CD9" s="223">
        <f>IF(L9=0,"",IF(CC9=0,"",(CC9/L9)))</f>
        <v>0</v>
      </c>
      <c r="CE9" s="224"/>
      <c r="CF9" s="225" t="str">
        <f>IFERROR(CE9/CC9,"-")</f>
        <v>-</v>
      </c>
      <c r="CG9" s="226"/>
      <c r="CH9" s="227" t="str">
        <f>IFERROR(CG9/CC9,"-")</f>
        <v>-</v>
      </c>
      <c r="CI9" s="228"/>
      <c r="CJ9" s="228"/>
      <c r="CK9" s="228"/>
      <c r="CL9" s="229">
        <v>5</v>
      </c>
      <c r="CM9" s="230">
        <v>47000</v>
      </c>
      <c r="CN9" s="230">
        <v>15000</v>
      </c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232"/>
      <c r="B10" s="151"/>
      <c r="C10" s="233"/>
      <c r="D10" s="234"/>
      <c r="E10" s="175"/>
      <c r="F10" s="175"/>
      <c r="G10" s="341"/>
      <c r="H10" s="341"/>
      <c r="I10" s="235"/>
      <c r="J10" s="235"/>
      <c r="K10" s="176"/>
      <c r="L10" s="176"/>
      <c r="M10" s="176"/>
      <c r="N10" s="236"/>
      <c r="O10" s="236"/>
      <c r="P10" s="176"/>
      <c r="Q10" s="236"/>
      <c r="R10" s="182"/>
      <c r="S10" s="182"/>
      <c r="T10" s="182"/>
      <c r="U10" s="345"/>
      <c r="V10" s="345"/>
      <c r="W10" s="345"/>
      <c r="X10" s="345"/>
      <c r="Y10" s="236"/>
      <c r="Z10" s="172"/>
      <c r="AA10" s="237"/>
      <c r="AB10" s="238"/>
      <c r="AC10" s="237"/>
      <c r="AD10" s="239"/>
      <c r="AE10" s="240"/>
      <c r="AF10" s="241"/>
      <c r="AG10" s="242"/>
      <c r="AH10" s="242"/>
      <c r="AI10" s="242"/>
      <c r="AJ10" s="237"/>
      <c r="AK10" s="238"/>
      <c r="AL10" s="237"/>
      <c r="AM10" s="239"/>
      <c r="AN10" s="240"/>
      <c r="AO10" s="241"/>
      <c r="AP10" s="242"/>
      <c r="AQ10" s="242"/>
      <c r="AR10" s="242"/>
      <c r="AS10" s="237"/>
      <c r="AT10" s="238"/>
      <c r="AU10" s="237"/>
      <c r="AV10" s="239"/>
      <c r="AW10" s="240"/>
      <c r="AX10" s="241"/>
      <c r="AY10" s="242"/>
      <c r="AZ10" s="242"/>
      <c r="BA10" s="242"/>
      <c r="BB10" s="237"/>
      <c r="BC10" s="238"/>
      <c r="BD10" s="237"/>
      <c r="BE10" s="239"/>
      <c r="BF10" s="240"/>
      <c r="BG10" s="241"/>
      <c r="BH10" s="242"/>
      <c r="BI10" s="242"/>
      <c r="BJ10" s="242"/>
      <c r="BK10" s="173"/>
      <c r="BL10" s="243"/>
      <c r="BM10" s="237"/>
      <c r="BN10" s="239"/>
      <c r="BO10" s="240"/>
      <c r="BP10" s="241"/>
      <c r="BQ10" s="242"/>
      <c r="BR10" s="242"/>
      <c r="BS10" s="242"/>
      <c r="BT10" s="173"/>
      <c r="BU10" s="243"/>
      <c r="BV10" s="237"/>
      <c r="BW10" s="239"/>
      <c r="BX10" s="240"/>
      <c r="BY10" s="241"/>
      <c r="BZ10" s="242"/>
      <c r="CA10" s="242"/>
      <c r="CB10" s="242"/>
      <c r="CC10" s="173"/>
      <c r="CD10" s="243"/>
      <c r="CE10" s="237"/>
      <c r="CF10" s="239"/>
      <c r="CG10" s="240"/>
      <c r="CH10" s="241"/>
      <c r="CI10" s="242"/>
      <c r="CJ10" s="242"/>
      <c r="CK10" s="242"/>
      <c r="CL10" s="244"/>
      <c r="CM10" s="240"/>
      <c r="CN10" s="240"/>
      <c r="CO10" s="240"/>
      <c r="CP10" s="245"/>
    </row>
    <row r="11" spans="1:96">
      <c r="A11" s="232"/>
      <c r="B11" s="246"/>
      <c r="C11" s="176"/>
      <c r="D11" s="176"/>
      <c r="E11" s="247"/>
      <c r="F11" s="248"/>
      <c r="G11" s="342"/>
      <c r="H11" s="342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249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166">
        <f>Y12</f>
        <v>2.2882882882883</v>
      </c>
      <c r="B12" s="250"/>
      <c r="C12" s="250"/>
      <c r="D12" s="250"/>
      <c r="E12" s="251" t="s">
        <v>428</v>
      </c>
      <c r="F12" s="251"/>
      <c r="G12" s="343">
        <f>SUM(G6:G11)</f>
        <v>55500</v>
      </c>
      <c r="H12" s="343"/>
      <c r="I12" s="250">
        <f>SUM(I6:I11)</f>
        <v>0</v>
      </c>
      <c r="J12" s="250">
        <f>SUM(J6:J11)</f>
        <v>0</v>
      </c>
      <c r="K12" s="250">
        <f>SUM(K6:K11)</f>
        <v>1009</v>
      </c>
      <c r="L12" s="250">
        <f>SUM(L6:L11)</f>
        <v>41</v>
      </c>
      <c r="M12" s="250">
        <f>SUM(M6:M11)</f>
        <v>40</v>
      </c>
      <c r="N12" s="252">
        <f>IFERROR(L12/K12,"-")</f>
        <v>0.040634291377602</v>
      </c>
      <c r="O12" s="253">
        <f>SUM(O6:O11)</f>
        <v>1</v>
      </c>
      <c r="P12" s="253">
        <f>SUM(P6:P11)</f>
        <v>16</v>
      </c>
      <c r="Q12" s="252">
        <f>IFERROR(O12/L12,"-")</f>
        <v>0.024390243902439</v>
      </c>
      <c r="R12" s="254">
        <f>IFERROR(G12/L12,"-")</f>
        <v>1353.6585365854</v>
      </c>
      <c r="S12" s="255">
        <f>SUM(S6:S11)</f>
        <v>9</v>
      </c>
      <c r="T12" s="252">
        <f>IFERROR(S12/L12,"-")</f>
        <v>0.21951219512195</v>
      </c>
      <c r="U12" s="343">
        <f>SUM(U6:U11)</f>
        <v>127000</v>
      </c>
      <c r="V12" s="343">
        <f>IFERROR(U12/L12,"-")</f>
        <v>3097.5609756098</v>
      </c>
      <c r="W12" s="343">
        <f>IFERROR(U12/S12,"-")</f>
        <v>14111.111111111</v>
      </c>
      <c r="X12" s="343">
        <f>U12-G12</f>
        <v>71500</v>
      </c>
      <c r="Y12" s="256">
        <f>U12/G12</f>
        <v>2.2882882882883</v>
      </c>
      <c r="Z12" s="257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  <c r="CO12" s="258"/>
      <c r="CP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429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414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430</v>
      </c>
      <c r="C6" s="347" t="s">
        <v>431</v>
      </c>
      <c r="D6" s="347" t="s">
        <v>432</v>
      </c>
      <c r="E6" s="175" t="s">
        <v>433</v>
      </c>
      <c r="F6" s="175" t="s">
        <v>241</v>
      </c>
      <c r="G6" s="340">
        <v>0</v>
      </c>
      <c r="H6" s="176">
        <v>0</v>
      </c>
      <c r="I6" s="176">
        <v>0</v>
      </c>
      <c r="J6" s="176">
        <v>1126096</v>
      </c>
      <c r="K6" s="177">
        <v>2436</v>
      </c>
      <c r="L6" s="179">
        <f>IFERROR(K6/J6,"-")</f>
        <v>0.0021632258706185</v>
      </c>
      <c r="M6" s="176">
        <v>60</v>
      </c>
      <c r="N6" s="176">
        <v>1007</v>
      </c>
      <c r="O6" s="179">
        <f>IFERROR(M6/(K6),"-")</f>
        <v>0.024630541871921</v>
      </c>
      <c r="P6" s="180">
        <f>IFERROR(G6/SUM(K6:K6),"-")</f>
        <v>0</v>
      </c>
      <c r="Q6" s="181">
        <v>313</v>
      </c>
      <c r="R6" s="179">
        <f>IF(K6=0,"-",Q6/K6)</f>
        <v>0.12848932676519</v>
      </c>
      <c r="S6" s="345">
        <v>16821500</v>
      </c>
      <c r="T6" s="346">
        <f>IFERROR(S6/K6,"-")</f>
        <v>6905.3776683087</v>
      </c>
      <c r="U6" s="346">
        <f>IFERROR(S6/Q6,"-")</f>
        <v>53742.811501597</v>
      </c>
      <c r="V6" s="340">
        <f>SUM(S6:S6)-SUM(G6:G6)</f>
        <v>16821500</v>
      </c>
      <c r="W6" s="183" t="str">
        <f>SUM(S6:S6)/SUM(G6:G6)</f>
        <v>0</v>
      </c>
      <c r="Y6" s="184">
        <v>117</v>
      </c>
      <c r="Z6" s="185">
        <f>IF(K6=0,"",IF(Y6=0,"",(Y6/K6)))</f>
        <v>0.048029556650246</v>
      </c>
      <c r="AA6" s="184">
        <v>3</v>
      </c>
      <c r="AB6" s="186">
        <f>IFERROR(AA6/Y6,"-")</f>
        <v>0.025641025641026</v>
      </c>
      <c r="AC6" s="187">
        <v>33000</v>
      </c>
      <c r="AD6" s="188">
        <f>IFERROR(AC6/Y6,"-")</f>
        <v>282.05128205128</v>
      </c>
      <c r="AE6" s="189">
        <v>1</v>
      </c>
      <c r="AF6" s="189"/>
      <c r="AG6" s="189">
        <v>2</v>
      </c>
      <c r="AH6" s="190">
        <v>390</v>
      </c>
      <c r="AI6" s="191">
        <f>IF(K6=0,"",IF(AH6=0,"",(AH6/K6)))</f>
        <v>0.16009852216749</v>
      </c>
      <c r="AJ6" s="190">
        <v>31</v>
      </c>
      <c r="AK6" s="192">
        <f>IFERROR(AJ6/AH6,"-")</f>
        <v>0.079487179487179</v>
      </c>
      <c r="AL6" s="193">
        <v>652000</v>
      </c>
      <c r="AM6" s="194">
        <f>IFERROR(AL6/AH6,"-")</f>
        <v>1671.7948717949</v>
      </c>
      <c r="AN6" s="195">
        <v>13</v>
      </c>
      <c r="AO6" s="195">
        <v>7</v>
      </c>
      <c r="AP6" s="195">
        <v>11</v>
      </c>
      <c r="AQ6" s="196">
        <v>480</v>
      </c>
      <c r="AR6" s="197">
        <f>IF(K6=0,"",IF(AQ6=0,"",(AQ6/K6)))</f>
        <v>0.19704433497537</v>
      </c>
      <c r="AS6" s="196">
        <v>36</v>
      </c>
      <c r="AT6" s="198">
        <f>IFERROR(AS6/AQ6,"-")</f>
        <v>0.075</v>
      </c>
      <c r="AU6" s="199">
        <v>260000</v>
      </c>
      <c r="AV6" s="200">
        <f>IFERROR(AU6/AQ6,"-")</f>
        <v>541.66666666667</v>
      </c>
      <c r="AW6" s="201">
        <v>20</v>
      </c>
      <c r="AX6" s="201">
        <v>10</v>
      </c>
      <c r="AY6" s="201">
        <v>6</v>
      </c>
      <c r="AZ6" s="202">
        <v>643</v>
      </c>
      <c r="BA6" s="203">
        <f>IF(K6=0,"",IF(AZ6=0,"",(AZ6/K6)))</f>
        <v>0.26395730706076</v>
      </c>
      <c r="BB6" s="202">
        <v>88</v>
      </c>
      <c r="BC6" s="204">
        <f>IFERROR(BB6/AZ6,"-")</f>
        <v>0.13685847589425</v>
      </c>
      <c r="BD6" s="205">
        <v>2826000</v>
      </c>
      <c r="BE6" s="206">
        <f>IFERROR(BD6/AZ6,"-")</f>
        <v>4395.0233281493</v>
      </c>
      <c r="BF6" s="207">
        <v>46</v>
      </c>
      <c r="BG6" s="207">
        <v>12</v>
      </c>
      <c r="BH6" s="207">
        <v>30</v>
      </c>
      <c r="BI6" s="208">
        <v>529</v>
      </c>
      <c r="BJ6" s="209">
        <f>IF(K6=0,"",IF(BI6=0,"",(BI6/K6)))</f>
        <v>0.21715927750411</v>
      </c>
      <c r="BK6" s="210">
        <v>86</v>
      </c>
      <c r="BL6" s="211">
        <f>IFERROR(BK6/BI6,"-")</f>
        <v>0.16257088846881</v>
      </c>
      <c r="BM6" s="212">
        <v>4500000</v>
      </c>
      <c r="BN6" s="213">
        <f>IFERROR(BM6/BI6,"-")</f>
        <v>8506.6162570888</v>
      </c>
      <c r="BO6" s="214">
        <v>26</v>
      </c>
      <c r="BP6" s="214">
        <v>18</v>
      </c>
      <c r="BQ6" s="214">
        <v>42</v>
      </c>
      <c r="BR6" s="215">
        <v>227</v>
      </c>
      <c r="BS6" s="216">
        <f>IF(K6=0,"",IF(BR6=0,"",(BR6/K6)))</f>
        <v>0.093185550082102</v>
      </c>
      <c r="BT6" s="217">
        <v>54</v>
      </c>
      <c r="BU6" s="218">
        <f>IFERROR(BT6/BR6,"-")</f>
        <v>0.23788546255507</v>
      </c>
      <c r="BV6" s="219">
        <v>6711500</v>
      </c>
      <c r="BW6" s="220">
        <f>IFERROR(BV6/BR6,"-")</f>
        <v>29566.079295154</v>
      </c>
      <c r="BX6" s="221">
        <v>9</v>
      </c>
      <c r="BY6" s="221">
        <v>9</v>
      </c>
      <c r="BZ6" s="221">
        <v>36</v>
      </c>
      <c r="CA6" s="222">
        <v>50</v>
      </c>
      <c r="CB6" s="223">
        <f>IF(K6=0,"",IF(CA6=0,"",(CA6/K6)))</f>
        <v>0.020525451559934</v>
      </c>
      <c r="CC6" s="224">
        <v>15</v>
      </c>
      <c r="CD6" s="225">
        <f>IFERROR(CC6/CA6,"-")</f>
        <v>0.3</v>
      </c>
      <c r="CE6" s="226">
        <v>1839000</v>
      </c>
      <c r="CF6" s="227">
        <f>IFERROR(CE6/CA6,"-")</f>
        <v>36780</v>
      </c>
      <c r="CG6" s="228">
        <v>2</v>
      </c>
      <c r="CH6" s="228">
        <v>2</v>
      </c>
      <c r="CI6" s="228">
        <v>11</v>
      </c>
      <c r="CJ6" s="229">
        <v>313</v>
      </c>
      <c r="CK6" s="230">
        <v>16821500</v>
      </c>
      <c r="CL6" s="230">
        <v>1190000</v>
      </c>
      <c r="CM6" s="230">
        <v>211000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434</v>
      </c>
      <c r="C7" s="347" t="s">
        <v>431</v>
      </c>
      <c r="D7" s="347" t="s">
        <v>432</v>
      </c>
      <c r="E7" s="175" t="s">
        <v>435</v>
      </c>
      <c r="F7" s="175" t="s">
        <v>241</v>
      </c>
      <c r="G7" s="340">
        <v>0</v>
      </c>
      <c r="H7" s="176">
        <v>0</v>
      </c>
      <c r="I7" s="176">
        <v>0</v>
      </c>
      <c r="J7" s="176">
        <v>15918</v>
      </c>
      <c r="K7" s="177">
        <v>247</v>
      </c>
      <c r="L7" s="179">
        <f>IFERROR(K7/J7,"-")</f>
        <v>0.015517024751853</v>
      </c>
      <c r="M7" s="176">
        <v>2</v>
      </c>
      <c r="N7" s="176">
        <v>86</v>
      </c>
      <c r="O7" s="179">
        <f>IFERROR(M7/(K7),"-")</f>
        <v>0.0080971659919028</v>
      </c>
      <c r="P7" s="180">
        <f>IFERROR(G7/SUM(K7:K7),"-")</f>
        <v>0</v>
      </c>
      <c r="Q7" s="181">
        <v>38</v>
      </c>
      <c r="R7" s="179">
        <f>IF(K7=0,"-",Q7/K7)</f>
        <v>0.15384615384615</v>
      </c>
      <c r="S7" s="345">
        <v>1552000</v>
      </c>
      <c r="T7" s="346">
        <f>IFERROR(S7/K7,"-")</f>
        <v>6283.4008097166</v>
      </c>
      <c r="U7" s="346">
        <f>IFERROR(S7/Q7,"-")</f>
        <v>40842.105263158</v>
      </c>
      <c r="V7" s="340">
        <f>SUM(S7:S7)-SUM(G7:G7)</f>
        <v>1552000</v>
      </c>
      <c r="W7" s="183" t="str">
        <f>SUM(S7:S7)/SUM(G7:G7)</f>
        <v>0</v>
      </c>
      <c r="Y7" s="184">
        <v>7</v>
      </c>
      <c r="Z7" s="185">
        <f>IF(K7=0,"",IF(Y7=0,"",(Y7/K7)))</f>
        <v>0.02834008097166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15</v>
      </c>
      <c r="AI7" s="191">
        <f>IF(K7=0,"",IF(AH7=0,"",(AH7/K7)))</f>
        <v>0.060728744939271</v>
      </c>
      <c r="AJ7" s="190">
        <v>2</v>
      </c>
      <c r="AK7" s="192">
        <f>IFERROR(AJ7/AH7,"-")</f>
        <v>0.13333333333333</v>
      </c>
      <c r="AL7" s="193">
        <v>14000</v>
      </c>
      <c r="AM7" s="194">
        <f>IFERROR(AL7/AH7,"-")</f>
        <v>933.33333333333</v>
      </c>
      <c r="AN7" s="195">
        <v>1</v>
      </c>
      <c r="AO7" s="195"/>
      <c r="AP7" s="195">
        <v>1</v>
      </c>
      <c r="AQ7" s="196">
        <v>35</v>
      </c>
      <c r="AR7" s="197">
        <f>IF(K7=0,"",IF(AQ7=0,"",(AQ7/K7)))</f>
        <v>0.1417004048583</v>
      </c>
      <c r="AS7" s="196">
        <v>2</v>
      </c>
      <c r="AT7" s="198">
        <f>IFERROR(AS7/AQ7,"-")</f>
        <v>0.057142857142857</v>
      </c>
      <c r="AU7" s="199">
        <v>18000</v>
      </c>
      <c r="AV7" s="200">
        <f>IFERROR(AU7/AQ7,"-")</f>
        <v>514.28571428571</v>
      </c>
      <c r="AW7" s="201">
        <v>1</v>
      </c>
      <c r="AX7" s="201"/>
      <c r="AY7" s="201">
        <v>1</v>
      </c>
      <c r="AZ7" s="202">
        <v>86</v>
      </c>
      <c r="BA7" s="203">
        <f>IF(K7=0,"",IF(AZ7=0,"",(AZ7/K7)))</f>
        <v>0.34817813765182</v>
      </c>
      <c r="BB7" s="202">
        <v>13</v>
      </c>
      <c r="BC7" s="204">
        <f>IFERROR(BB7/AZ7,"-")</f>
        <v>0.15116279069767</v>
      </c>
      <c r="BD7" s="205">
        <v>342000</v>
      </c>
      <c r="BE7" s="206">
        <f>IFERROR(BD7/AZ7,"-")</f>
        <v>3976.7441860465</v>
      </c>
      <c r="BF7" s="207">
        <v>8</v>
      </c>
      <c r="BG7" s="207">
        <v>1</v>
      </c>
      <c r="BH7" s="207">
        <v>4</v>
      </c>
      <c r="BI7" s="208">
        <v>80</v>
      </c>
      <c r="BJ7" s="209">
        <f>IF(K7=0,"",IF(BI7=0,"",(BI7/K7)))</f>
        <v>0.32388663967611</v>
      </c>
      <c r="BK7" s="210">
        <v>16</v>
      </c>
      <c r="BL7" s="211">
        <f>IFERROR(BK7/BI7,"-")</f>
        <v>0.2</v>
      </c>
      <c r="BM7" s="212">
        <v>675000</v>
      </c>
      <c r="BN7" s="213">
        <f>IFERROR(BM7/BI7,"-")</f>
        <v>8437.5</v>
      </c>
      <c r="BO7" s="214">
        <v>7</v>
      </c>
      <c r="BP7" s="214">
        <v>2</v>
      </c>
      <c r="BQ7" s="214">
        <v>7</v>
      </c>
      <c r="BR7" s="215">
        <v>17</v>
      </c>
      <c r="BS7" s="216">
        <f>IF(K7=0,"",IF(BR7=0,"",(BR7/K7)))</f>
        <v>0.068825910931174</v>
      </c>
      <c r="BT7" s="217">
        <v>3</v>
      </c>
      <c r="BU7" s="218">
        <f>IFERROR(BT7/BR7,"-")</f>
        <v>0.17647058823529</v>
      </c>
      <c r="BV7" s="219">
        <v>38000</v>
      </c>
      <c r="BW7" s="220">
        <f>IFERROR(BV7/BR7,"-")</f>
        <v>2235.2941176471</v>
      </c>
      <c r="BX7" s="221">
        <v>1</v>
      </c>
      <c r="BY7" s="221"/>
      <c r="BZ7" s="221">
        <v>2</v>
      </c>
      <c r="CA7" s="222">
        <v>7</v>
      </c>
      <c r="CB7" s="223">
        <f>IF(K7=0,"",IF(CA7=0,"",(CA7/K7)))</f>
        <v>0.02834008097166</v>
      </c>
      <c r="CC7" s="224">
        <v>2</v>
      </c>
      <c r="CD7" s="225">
        <f>IFERROR(CC7/CA7,"-")</f>
        <v>0.28571428571429</v>
      </c>
      <c r="CE7" s="226">
        <v>465000</v>
      </c>
      <c r="CF7" s="227">
        <f>IFERROR(CE7/CA7,"-")</f>
        <v>66428.571428571</v>
      </c>
      <c r="CG7" s="228"/>
      <c r="CH7" s="228"/>
      <c r="CI7" s="228">
        <v>2</v>
      </c>
      <c r="CJ7" s="229">
        <v>38</v>
      </c>
      <c r="CK7" s="230">
        <v>1552000</v>
      </c>
      <c r="CL7" s="230">
        <v>447000</v>
      </c>
      <c r="CM7" s="230">
        <v>253000</v>
      </c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436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1142014</v>
      </c>
      <c r="K10" s="250">
        <f>SUM(K6:K9)</f>
        <v>2683</v>
      </c>
      <c r="L10" s="252">
        <f>IFERROR(K10/J10,"-")</f>
        <v>0.0023493582390409</v>
      </c>
      <c r="M10" s="253">
        <f>SUM(M6:M9)</f>
        <v>62</v>
      </c>
      <c r="N10" s="253">
        <f>SUM(N6:N9)</f>
        <v>1093</v>
      </c>
      <c r="O10" s="252">
        <f>IFERROR(M10/K10,"-")</f>
        <v>0.023108460678345</v>
      </c>
      <c r="P10" s="254">
        <f>IFERROR(G10/K10,"-")</f>
        <v>0</v>
      </c>
      <c r="Q10" s="255">
        <f>SUM(Q6:Q9)</f>
        <v>351</v>
      </c>
      <c r="R10" s="252">
        <f>IFERROR(Q10/K10,"-")</f>
        <v>0.13082370480805</v>
      </c>
      <c r="S10" s="343">
        <f>SUM(S6:S9)</f>
        <v>18373500</v>
      </c>
      <c r="T10" s="343">
        <f>IFERROR(S10/K10,"-")</f>
        <v>6848.117778606</v>
      </c>
      <c r="U10" s="343">
        <f>IFERROR(S10/Q10,"-")</f>
        <v>52346.153846154</v>
      </c>
      <c r="V10" s="343">
        <f>S10-G10</f>
        <v>18373500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437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414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438</v>
      </c>
      <c r="C6" s="347" t="s">
        <v>439</v>
      </c>
      <c r="D6" s="347" t="s">
        <v>440</v>
      </c>
      <c r="E6" s="175" t="s">
        <v>441</v>
      </c>
      <c r="F6" s="175" t="s">
        <v>241</v>
      </c>
      <c r="G6" s="340">
        <v>0</v>
      </c>
      <c r="H6" s="176">
        <v>0</v>
      </c>
      <c r="I6" s="176">
        <v>0</v>
      </c>
      <c r="J6" s="176">
        <v>0</v>
      </c>
      <c r="K6" s="177">
        <v>34</v>
      </c>
      <c r="L6" s="179" t="str">
        <f>IFERROR(K6/J6,"-")</f>
        <v>-</v>
      </c>
      <c r="M6" s="176">
        <v>0</v>
      </c>
      <c r="N6" s="176">
        <v>23</v>
      </c>
      <c r="O6" s="179">
        <f>IFERROR(M6/(K6),"-")</f>
        <v>0</v>
      </c>
      <c r="P6" s="180">
        <f>IFERROR(G6/SUM(K6:K6),"-")</f>
        <v>0</v>
      </c>
      <c r="Q6" s="181">
        <v>5</v>
      </c>
      <c r="R6" s="179">
        <f>IF(K6=0,"-",Q6/K6)</f>
        <v>0.14705882352941</v>
      </c>
      <c r="S6" s="345">
        <v>11400</v>
      </c>
      <c r="T6" s="346">
        <f>IFERROR(S6/K6,"-")</f>
        <v>335.29411764706</v>
      </c>
      <c r="U6" s="346">
        <f>IFERROR(S6/Q6,"-")</f>
        <v>2280</v>
      </c>
      <c r="V6" s="340">
        <f>SUM(S6:S6)-SUM(G6:G6)</f>
        <v>11400</v>
      </c>
      <c r="W6" s="183" t="str">
        <f>SUM(S6:S6)/SUM(G6:G6)</f>
        <v>0</v>
      </c>
      <c r="Y6" s="184">
        <v>2</v>
      </c>
      <c r="Z6" s="185">
        <f>IF(K6=0,"",IF(Y6=0,"",(Y6/K6)))</f>
        <v>0.058823529411765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22</v>
      </c>
      <c r="AI6" s="191">
        <f>IF(K6=0,"",IF(AH6=0,"",(AH6/K6)))</f>
        <v>0.64705882352941</v>
      </c>
      <c r="AJ6" s="190">
        <v>3</v>
      </c>
      <c r="AK6" s="192">
        <f>IFERROR(AJ6/AH6,"-")</f>
        <v>0.13636363636364</v>
      </c>
      <c r="AL6" s="193">
        <v>7200</v>
      </c>
      <c r="AM6" s="194">
        <f>IFERROR(AL6/AH6,"-")</f>
        <v>327.27272727273</v>
      </c>
      <c r="AN6" s="195">
        <v>3</v>
      </c>
      <c r="AO6" s="195"/>
      <c r="AP6" s="195"/>
      <c r="AQ6" s="196">
        <v>8</v>
      </c>
      <c r="AR6" s="197">
        <f>IF(K6=0,"",IF(AQ6=0,"",(AQ6/K6)))</f>
        <v>0.23529411764706</v>
      </c>
      <c r="AS6" s="196">
        <v>2</v>
      </c>
      <c r="AT6" s="198">
        <f>IFERROR(AS6/AQ6,"-")</f>
        <v>0.25</v>
      </c>
      <c r="AU6" s="199">
        <v>4200</v>
      </c>
      <c r="AV6" s="200">
        <f>IFERROR(AU6/AQ6,"-")</f>
        <v>525</v>
      </c>
      <c r="AW6" s="201">
        <v>2</v>
      </c>
      <c r="AX6" s="201"/>
      <c r="AY6" s="201"/>
      <c r="AZ6" s="202">
        <v>2</v>
      </c>
      <c r="BA6" s="203">
        <f>IF(K6=0,"",IF(AZ6=0,"",(AZ6/K6)))</f>
        <v>0.058823529411765</v>
      </c>
      <c r="BB6" s="202"/>
      <c r="BC6" s="204">
        <f>IFERROR(BB6/AZ6,"-")</f>
        <v>0</v>
      </c>
      <c r="BD6" s="205"/>
      <c r="BE6" s="206">
        <f>IFERROR(BD6/AZ6,"-")</f>
        <v>0</v>
      </c>
      <c r="BF6" s="207"/>
      <c r="BG6" s="207"/>
      <c r="BH6" s="207"/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5</v>
      </c>
      <c r="CK6" s="230">
        <v>11400</v>
      </c>
      <c r="CL6" s="230">
        <v>3000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442</v>
      </c>
      <c r="C7" s="347" t="s">
        <v>439</v>
      </c>
      <c r="D7" s="347" t="s">
        <v>440</v>
      </c>
      <c r="E7" s="175" t="s">
        <v>443</v>
      </c>
      <c r="F7" s="175" t="s">
        <v>241</v>
      </c>
      <c r="G7" s="340">
        <v>0</v>
      </c>
      <c r="H7" s="176">
        <v>0</v>
      </c>
      <c r="I7" s="176">
        <v>0</v>
      </c>
      <c r="J7" s="176">
        <v>0</v>
      </c>
      <c r="K7" s="177">
        <v>55</v>
      </c>
      <c r="L7" s="179" t="str">
        <f>IFERROR(K7/J7,"-")</f>
        <v>-</v>
      </c>
      <c r="M7" s="176">
        <v>0</v>
      </c>
      <c r="N7" s="176">
        <v>14</v>
      </c>
      <c r="O7" s="179">
        <f>IFERROR(M7/(K7),"-")</f>
        <v>0</v>
      </c>
      <c r="P7" s="180">
        <f>IFERROR(G7/SUM(K7:K7),"-")</f>
        <v>0</v>
      </c>
      <c r="Q7" s="181">
        <v>4</v>
      </c>
      <c r="R7" s="179">
        <f>IF(K7=0,"-",Q7/K7)</f>
        <v>0.072727272727273</v>
      </c>
      <c r="S7" s="345">
        <v>20000</v>
      </c>
      <c r="T7" s="346">
        <f>IFERROR(S7/K7,"-")</f>
        <v>363.63636363636</v>
      </c>
      <c r="U7" s="346">
        <f>IFERROR(S7/Q7,"-")</f>
        <v>5000</v>
      </c>
      <c r="V7" s="340">
        <f>SUM(S7:S7)-SUM(G7:G7)</f>
        <v>20000</v>
      </c>
      <c r="W7" s="183" t="str">
        <f>SUM(S7:S7)/SUM(G7:G7)</f>
        <v>0</v>
      </c>
      <c r="Y7" s="184">
        <v>14</v>
      </c>
      <c r="Z7" s="185">
        <f>IF(K7=0,"",IF(Y7=0,"",(Y7/K7)))</f>
        <v>0.25454545454545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14</v>
      </c>
      <c r="AI7" s="191">
        <f>IF(K7=0,"",IF(AH7=0,"",(AH7/K7)))</f>
        <v>0.25454545454545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11</v>
      </c>
      <c r="AR7" s="197">
        <f>IF(K7=0,"",IF(AQ7=0,"",(AQ7/K7)))</f>
        <v>0.2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4</v>
      </c>
      <c r="BA7" s="203">
        <f>IF(K7=0,"",IF(AZ7=0,"",(AZ7/K7)))</f>
        <v>0.072727272727273</v>
      </c>
      <c r="BB7" s="202"/>
      <c r="BC7" s="204">
        <f>IFERROR(BB7/AZ7,"-")</f>
        <v>0</v>
      </c>
      <c r="BD7" s="205"/>
      <c r="BE7" s="206">
        <f>IFERROR(BD7/AZ7,"-")</f>
        <v>0</v>
      </c>
      <c r="BF7" s="207"/>
      <c r="BG7" s="207"/>
      <c r="BH7" s="207"/>
      <c r="BI7" s="208">
        <v>9</v>
      </c>
      <c r="BJ7" s="209">
        <f>IF(K7=0,"",IF(BI7=0,"",(BI7/K7)))</f>
        <v>0.16363636363636</v>
      </c>
      <c r="BK7" s="210">
        <v>4</v>
      </c>
      <c r="BL7" s="211">
        <f>IFERROR(BK7/BI7,"-")</f>
        <v>0.44444444444444</v>
      </c>
      <c r="BM7" s="212">
        <v>20000</v>
      </c>
      <c r="BN7" s="213">
        <f>IFERROR(BM7/BI7,"-")</f>
        <v>2222.2222222222</v>
      </c>
      <c r="BO7" s="214">
        <v>3</v>
      </c>
      <c r="BP7" s="214"/>
      <c r="BQ7" s="214">
        <v>1</v>
      </c>
      <c r="BR7" s="215">
        <v>2</v>
      </c>
      <c r="BS7" s="216">
        <f>IF(K7=0,"",IF(BR7=0,"",(BR7/K7)))</f>
        <v>0.036363636363636</v>
      </c>
      <c r="BT7" s="217"/>
      <c r="BU7" s="218">
        <f>IFERROR(BT7/BR7,"-")</f>
        <v>0</v>
      </c>
      <c r="BV7" s="219"/>
      <c r="BW7" s="220">
        <f>IFERROR(BV7/BR7,"-")</f>
        <v>0</v>
      </c>
      <c r="BX7" s="221"/>
      <c r="BY7" s="221"/>
      <c r="BZ7" s="221"/>
      <c r="CA7" s="222">
        <v>1</v>
      </c>
      <c r="CB7" s="223">
        <f>IF(K7=0,"",IF(CA7=0,"",(CA7/K7)))</f>
        <v>0.018181818181818</v>
      </c>
      <c r="CC7" s="224"/>
      <c r="CD7" s="225">
        <f>IFERROR(CC7/CA7,"-")</f>
        <v>0</v>
      </c>
      <c r="CE7" s="226"/>
      <c r="CF7" s="227">
        <f>IFERROR(CE7/CA7,"-")</f>
        <v>0</v>
      </c>
      <c r="CG7" s="228"/>
      <c r="CH7" s="228"/>
      <c r="CI7" s="228"/>
      <c r="CJ7" s="229">
        <v>4</v>
      </c>
      <c r="CK7" s="230">
        <v>20000</v>
      </c>
      <c r="CL7" s="230">
        <v>11000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444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89</v>
      </c>
      <c r="L10" s="252" t="str">
        <f>IFERROR(K10/J10,"-")</f>
        <v>-</v>
      </c>
      <c r="M10" s="253">
        <f>SUM(M6:M9)</f>
        <v>0</v>
      </c>
      <c r="N10" s="253">
        <f>SUM(N6:N9)</f>
        <v>37</v>
      </c>
      <c r="O10" s="252">
        <f>IFERROR(M10/K10,"-")</f>
        <v>0</v>
      </c>
      <c r="P10" s="254">
        <f>IFERROR(G10/K10,"-")</f>
        <v>0</v>
      </c>
      <c r="Q10" s="255">
        <f>SUM(Q6:Q9)</f>
        <v>9</v>
      </c>
      <c r="R10" s="252">
        <f>IFERROR(Q10/K10,"-")</f>
        <v>0.10112359550562</v>
      </c>
      <c r="S10" s="343">
        <f>SUM(S6:S9)</f>
        <v>31400</v>
      </c>
      <c r="T10" s="343">
        <f>IFERROR(S10/K10,"-")</f>
        <v>352.80898876404</v>
      </c>
      <c r="U10" s="343">
        <f>IFERROR(S10/Q10,"-")</f>
        <v>3488.8888888889</v>
      </c>
      <c r="V10" s="343">
        <f>S10-G10</f>
        <v>31400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