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WEB純広広告" sheetId="5" r:id="rId8"/>
    <sheet name="アフィリエイト" sheetId="6" r:id="rId9"/>
    <sheet name="リスティング" sheetId="7" r:id="rId10"/>
    <sheet name="アプリストア" sheetId="8" r:id="rId11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<sst xmlns="http://schemas.openxmlformats.org/spreadsheetml/2006/main" uniqueCount="445">
  <si>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</si>
  <si>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</si>
  <si>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</si>
  <si>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</si>
  <si>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</si>
  <si>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</si>
  <si>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</si>
  <si>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</si>
  <si>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</si>
  <si>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</si>
  <si>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</si>
  <si>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</si>
  <si>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</si>
  <si>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</si>
  <si>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</si>
  <si>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</si>
  <si>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</si>
  <si>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</si>
  <si>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</si>
  <si>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</si>
  <si>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</si>
  <si>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</si>
  <si>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</si>
  <si>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</si>
  <si>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</si>
  <si>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</si>
  <si>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WEB純広広告</t>
  </si>
  <si>
    <t>アフィリエイト</t>
  </si>
  <si>
    <t>リスティング</t>
  </si>
  <si>
    <t>アプリストア</t>
  </si>
  <si>
    <t>04月</t>
  </si>
  <si>
    <t>アイメール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</si>
  <si>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</si>
  <si>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</si>
  <si>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</si>
  <si>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</si>
  <si>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</si>
  <si>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</si>
  <si>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</si>
  <si>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</si>
  <si>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</si>
  <si>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</si>
  <si>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</si>
  <si>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</si>
  <si>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</si>
  <si>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</si>
  <si>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</si>
  <si>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</si>
  <si>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</si>
  <si>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</si>
  <si>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</si>
  <si>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</si>
  <si>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</si>
  <si>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</si>
  <si>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</si>
  <si>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</si>
  <si>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</si>
  <si>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</si>
  <si>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</si>
  <si>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</si>
  <si>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</si>
  <si>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</si>
  <si>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</si>
  <si>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</si>
  <si>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</si>
  <si>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</si>
  <si>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sms_u979</t>
  </si>
  <si>
    <t>右女３</t>
  </si>
  <si>
    <t>男の夢をかなえます 超美熟女から逆指名</t>
  </si>
  <si>
    <t>i34</t>
  </si>
  <si>
    <t>スポニチ関東</t>
  </si>
  <si>
    <t>4C煙突</t>
  </si>
  <si>
    <t>4月14日(日)</t>
  </si>
  <si>
    <t>sms_u980</t>
  </si>
  <si>
    <t>恋愛経験は不要！女性がリードしてくれます！</t>
  </si>
  <si>
    <t>スポニチ関西</t>
  </si>
  <si>
    <t>sms_u981</t>
  </si>
  <si>
    <t>スポニチ西部</t>
  </si>
  <si>
    <t>sms_u982</t>
  </si>
  <si>
    <t>スポニチ北海道</t>
  </si>
  <si>
    <t>smss1604</t>
  </si>
  <si>
    <t>(空電共通)</t>
  </si>
  <si>
    <t>空電</t>
  </si>
  <si>
    <t>空電(共通)</t>
  </si>
  <si>
    <t>sms_u983</t>
  </si>
  <si>
    <t>サンスポ関西</t>
  </si>
  <si>
    <t>4C終面全5段</t>
  </si>
  <si>
    <t>4月07日(日)</t>
  </si>
  <si>
    <t>smss1605</t>
  </si>
  <si>
    <t>sms_u984</t>
  </si>
  <si>
    <t>黒：右女３</t>
  </si>
  <si>
    <t>GOGO(i31)</t>
  </si>
  <si>
    <t>サンスポ関東</t>
  </si>
  <si>
    <t>全5段</t>
  </si>
  <si>
    <t>4月20日(土)</t>
  </si>
  <si>
    <t>smss1606</t>
  </si>
  <si>
    <t>sms_u985</t>
  </si>
  <si>
    <t>雑誌版</t>
  </si>
  <si>
    <t>求む！５０歳以上の女性と…</t>
  </si>
  <si>
    <t>i38</t>
  </si>
  <si>
    <t>4月28日(日)</t>
  </si>
  <si>
    <t>smss1607</t>
  </si>
  <si>
    <t>sms_u986</t>
  </si>
  <si>
    <t>記事風版</t>
  </si>
  <si>
    <t>スポーツ報知関東</t>
  </si>
  <si>
    <t>全5段つかみ4回</t>
  </si>
  <si>
    <t>4月03日(水)</t>
  </si>
  <si>
    <t>smss1608</t>
  </si>
  <si>
    <t>sms_u987</t>
  </si>
  <si>
    <t>黒：C版</t>
  </si>
  <si>
    <t>女性からナンパしてほしい…</t>
  </si>
  <si>
    <t>4月10日(水)</t>
  </si>
  <si>
    <t>smss1609</t>
  </si>
  <si>
    <t>sms_u988</t>
  </si>
  <si>
    <t>私みたいなおばさんが初めてで後悔しない?</t>
  </si>
  <si>
    <t>smss1610</t>
  </si>
  <si>
    <t>sms_u989</t>
  </si>
  <si>
    <t>出会い懇願！私たち（この歳でも）真剣なんです</t>
  </si>
  <si>
    <t>4月18日(木)</t>
  </si>
  <si>
    <t>smss1611</t>
  </si>
  <si>
    <t>sms_u990</t>
  </si>
  <si>
    <t>スポーツ報知関西</t>
  </si>
  <si>
    <t>つかみ</t>
  </si>
  <si>
    <t>smss1612</t>
  </si>
  <si>
    <t>sms_u991</t>
  </si>
  <si>
    <t>smss1613</t>
  </si>
  <si>
    <t>sms_u992</t>
  </si>
  <si>
    <t>私みたいなおばさんが初めてで後悔しない</t>
  </si>
  <si>
    <t>smss1614</t>
  </si>
  <si>
    <t>sms_u993</t>
  </si>
  <si>
    <t>smss1615</t>
  </si>
  <si>
    <t>sms_u994</t>
  </si>
  <si>
    <t>①求む！５０歳以上の女性と…</t>
  </si>
  <si>
    <t>デイリースポーツ関西</t>
  </si>
  <si>
    <t>半2段つかみ20段保証</t>
  </si>
  <si>
    <t>20段保証</t>
  </si>
  <si>
    <t>sms_u995</t>
  </si>
  <si>
    <t>②もう５０代の熟女だけど、試しに付き合ってみる？</t>
  </si>
  <si>
    <t>sms_u996</t>
  </si>
  <si>
    <t>③男の夢をかなえます 超美熟女から逆指名</t>
  </si>
  <si>
    <t>smss1616</t>
  </si>
  <si>
    <t>sms_u997</t>
  </si>
  <si>
    <t>東スポ 8回セット</t>
  </si>
  <si>
    <t>半2段金土</t>
  </si>
  <si>
    <t>4/1～</t>
  </si>
  <si>
    <t>sms_u998</t>
  </si>
  <si>
    <t>sms_u999</t>
  </si>
  <si>
    <t>smss1617</t>
  </si>
  <si>
    <t>sms_w001</t>
  </si>
  <si>
    <t>C版</t>
  </si>
  <si>
    <t>4月04日(木)</t>
  </si>
  <si>
    <t>smss1618</t>
  </si>
  <si>
    <t>sms_w002</t>
  </si>
  <si>
    <t>smss1619</t>
  </si>
  <si>
    <t>sms_w003</t>
  </si>
  <si>
    <t>smss1620</t>
  </si>
  <si>
    <t>sms_w004</t>
  </si>
  <si>
    <t>4月05日(金)</t>
  </si>
  <si>
    <t>smss1621</t>
  </si>
  <si>
    <t>sms_w005</t>
  </si>
  <si>
    <t>トゥギャザーする女性をゲットしようぜ！</t>
  </si>
  <si>
    <t>smss1622</t>
  </si>
  <si>
    <t>sms_w006</t>
  </si>
  <si>
    <t>熟女版</t>
  </si>
  <si>
    <t>4月21日(日)</t>
  </si>
  <si>
    <t>smss1623</t>
  </si>
  <si>
    <t>sms_w007</t>
  </si>
  <si>
    <t>漫画版</t>
  </si>
  <si>
    <t>4月29日(月)</t>
  </si>
  <si>
    <t>smss1624</t>
  </si>
  <si>
    <t>sms_w008</t>
  </si>
  <si>
    <t>女性と出会って５分で</t>
  </si>
  <si>
    <t>smss1625</t>
  </si>
  <si>
    <t>sms_w009</t>
  </si>
  <si>
    <t>smss1626</t>
  </si>
  <si>
    <t>sms_w010</t>
  </si>
  <si>
    <t>ニッカン関東</t>
  </si>
  <si>
    <t>smss1627</t>
  </si>
  <si>
    <t>sms_w011</t>
  </si>
  <si>
    <t>ニッカン関東 平日</t>
  </si>
  <si>
    <t>4月24日(水)</t>
  </si>
  <si>
    <t>smss1628</t>
  </si>
  <si>
    <t>sms_w012</t>
  </si>
  <si>
    <t>４コマ漫画版</t>
  </si>
  <si>
    <t>ニッカン関東 休刊日</t>
  </si>
  <si>
    <t>4月15日(月)</t>
  </si>
  <si>
    <t>smss1629</t>
  </si>
  <si>
    <t>sms_w013</t>
  </si>
  <si>
    <t>五十路女性から逆指名</t>
  </si>
  <si>
    <t>ニッカン関西</t>
  </si>
  <si>
    <t>smss1630</t>
  </si>
  <si>
    <t>sms_w014</t>
  </si>
  <si>
    <t>黒：記事風版</t>
  </si>
  <si>
    <t>4月27日(土)</t>
  </si>
  <si>
    <t>smss1631</t>
  </si>
  <si>
    <t>sms_w015</t>
  </si>
  <si>
    <t>九スポ</t>
  </si>
  <si>
    <t>smss1632</t>
  </si>
  <si>
    <t>sms_w016</t>
  </si>
  <si>
    <t>4月13日(土)</t>
  </si>
  <si>
    <t>smss1633</t>
  </si>
  <si>
    <t>sms_w017</t>
  </si>
  <si>
    <t>スポーツ報知関東 1回目</t>
  </si>
  <si>
    <t>4C終面雑報</t>
  </si>
  <si>
    <t>smss1634</t>
  </si>
  <si>
    <t>sms_w018</t>
  </si>
  <si>
    <t>スポーツ報知関東 2回目</t>
  </si>
  <si>
    <t>4月09日(火)</t>
  </si>
  <si>
    <t>smss1635</t>
  </si>
  <si>
    <t>sms_w019</t>
  </si>
  <si>
    <t>東スポ・大スポ・中京スポ・九スポ</t>
  </si>
  <si>
    <t>記事枠</t>
  </si>
  <si>
    <t>4月25日(木)</t>
  </si>
  <si>
    <t>smss1636</t>
  </si>
  <si>
    <t>sms_w020</t>
  </si>
  <si>
    <t>東スポ GW特価</t>
  </si>
  <si>
    <t>5月01日(水)</t>
  </si>
  <si>
    <t>smss1637</t>
  </si>
  <si>
    <t>sms_w021</t>
  </si>
  <si>
    <t>smss1638</t>
  </si>
  <si>
    <t>sms_w022</t>
  </si>
  <si>
    <t>右女3</t>
  </si>
  <si>
    <t>中京スポーツ</t>
  </si>
  <si>
    <t>4月12日(金)</t>
  </si>
  <si>
    <t>smss1639</t>
  </si>
  <si>
    <t>sms_w023</t>
  </si>
  <si>
    <t>黒・漫画版</t>
  </si>
  <si>
    <t>依存症男性急増中！</t>
  </si>
  <si>
    <t>smss1640</t>
  </si>
  <si>
    <t>新聞 TOTAL</t>
  </si>
  <si>
    <t>●雑誌 広告</t>
  </si>
  <si>
    <t>sms_u977</t>
  </si>
  <si>
    <t>ぶんか社</t>
  </si>
  <si>
    <t>EXMAX</t>
  </si>
  <si>
    <t>表4</t>
  </si>
  <si>
    <t>4月26日(金)</t>
  </si>
  <si>
    <t>smss1602</t>
  </si>
  <si>
    <t>sms_u978</t>
  </si>
  <si>
    <t>光文社</t>
  </si>
  <si>
    <t>もう５０代の熟女だけど、試しに付き合ってみる？</t>
  </si>
  <si>
    <t>FLASH</t>
  </si>
  <si>
    <t>1C2P</t>
  </si>
  <si>
    <t>4月16日(火)</t>
  </si>
  <si>
    <t>smss1603</t>
  </si>
  <si>
    <t>smss1523</t>
  </si>
  <si>
    <t>いろいろ</t>
  </si>
  <si>
    <t>企画枠_横4コマ</t>
  </si>
  <si>
    <t>R55編集企画枠</t>
  </si>
  <si>
    <t>企画枠</t>
  </si>
  <si>
    <t>4/1～4/30</t>
  </si>
  <si>
    <t>smss1524</t>
  </si>
  <si>
    <t>企画枠しろいの漫画赤</t>
  </si>
  <si>
    <t>大洋図書グループ編集企画枠</t>
  </si>
  <si>
    <t>smss1572</t>
  </si>
  <si>
    <t>企画枠ラーメン信夫</t>
  </si>
  <si>
    <t>三和出版編集企画枠</t>
  </si>
  <si>
    <t>sms_a785</t>
  </si>
  <si>
    <t>コアマガジン</t>
  </si>
  <si>
    <t>2P中心でか文字</t>
  </si>
  <si>
    <t>実話BUNKA超タブー</t>
  </si>
  <si>
    <t>4C2P</t>
  </si>
  <si>
    <t>4月01日(月)</t>
  </si>
  <si>
    <t>smss1569</t>
  </si>
  <si>
    <t>sms_a789</t>
  </si>
  <si>
    <t>大洋図書</t>
  </si>
  <si>
    <t>2P_素敵な出会い(アイ)</t>
  </si>
  <si>
    <t>昭和の謎99 2019</t>
  </si>
  <si>
    <t>4月08日(月)</t>
  </si>
  <si>
    <t>smss1575</t>
  </si>
  <si>
    <t>sms_a790</t>
  </si>
  <si>
    <t>1P記事_求む！中高年男性版_アイ</t>
  </si>
  <si>
    <t>金のEX　NEO</t>
  </si>
  <si>
    <t>表4　4C1P</t>
  </si>
  <si>
    <t>4月11日(木)</t>
  </si>
  <si>
    <t>smss1576</t>
  </si>
  <si>
    <t>sms_a791</t>
  </si>
  <si>
    <t>5P風俗(森下さん)</t>
  </si>
  <si>
    <t>まんがこれが現実 貧しい日本DX</t>
  </si>
  <si>
    <t>1C5P</t>
  </si>
  <si>
    <t>smss1577</t>
  </si>
  <si>
    <t>sms_a792</t>
  </si>
  <si>
    <t>実話BUNKAタブー</t>
  </si>
  <si>
    <t>smss1578</t>
  </si>
  <si>
    <t>sms_a793</t>
  </si>
  <si>
    <t>メディアソフト</t>
  </si>
  <si>
    <t>ありえない芸能界 封印お宝解禁SP</t>
  </si>
  <si>
    <t>smss1579</t>
  </si>
  <si>
    <t>sms_a798</t>
  </si>
  <si>
    <t>ジーオーティー</t>
  </si>
  <si>
    <t>2Pスポーツ新聞_v02_アイ(エロ)桃瀬さん</t>
  </si>
  <si>
    <t>FANZA</t>
  </si>
  <si>
    <t>センターニュースプリント4C見開き2P（ザラ紙）</t>
  </si>
  <si>
    <t>4月19日(金)</t>
  </si>
  <si>
    <t>smss1584</t>
  </si>
  <si>
    <t>sms_a799</t>
  </si>
  <si>
    <t>2Pスポーツ新聞_v02_アイ(下着)桃瀬さん</t>
  </si>
  <si>
    <t>ナックルズ極ベスト</t>
  </si>
  <si>
    <t>4月22日(月)</t>
  </si>
  <si>
    <t>smss1585</t>
  </si>
  <si>
    <t>sms_a800</t>
  </si>
  <si>
    <t>2P_対談風原稿_アイ</t>
  </si>
  <si>
    <t>臨時増刊　ラヴァーズ</t>
  </si>
  <si>
    <t>smss1586</t>
  </si>
  <si>
    <t>sms_a801</t>
  </si>
  <si>
    <t>1Pスポーツ新聞版アイ</t>
  </si>
  <si>
    <t>That's DAN</t>
  </si>
  <si>
    <t>4C1P</t>
  </si>
  <si>
    <t>smss1587</t>
  </si>
  <si>
    <t>sms_a802</t>
  </si>
  <si>
    <t>ダイアプレス</t>
  </si>
  <si>
    <t>ロト・ナンバーズ当選倶楽部</t>
  </si>
  <si>
    <t>smss1588</t>
  </si>
  <si>
    <t>sms_a803</t>
  </si>
  <si>
    <t>ガイドワークス</t>
  </si>
  <si>
    <t>パチンコ必勝ガイド極上MIX HYPER</t>
  </si>
  <si>
    <t>smss1589</t>
  </si>
  <si>
    <t>sms_a804</t>
  </si>
  <si>
    <t>日本ジャーナル出版</t>
  </si>
  <si>
    <t>週刊実話増刊「実話ザ・タブー」</t>
  </si>
  <si>
    <t>smss1590</t>
  </si>
  <si>
    <t>sms_a805</t>
  </si>
  <si>
    <t>まんが死んだ悪人たち</t>
  </si>
  <si>
    <t>smss1591</t>
  </si>
  <si>
    <t>雑誌 TOTAL</t>
  </si>
  <si>
    <t>●DVD 広告</t>
  </si>
  <si>
    <t>sms_a774</t>
  </si>
  <si>
    <t>一水社</t>
  </si>
  <si>
    <t>DVD漫画まさお</t>
  </si>
  <si>
    <t>mv20i</t>
  </si>
  <si>
    <t>実録最新しろうと美人妻地下DVD270分GOLD</t>
  </si>
  <si>
    <t>DVD袋表4C</t>
  </si>
  <si>
    <t>4月02日(火)</t>
  </si>
  <si>
    <t>smss1558</t>
  </si>
  <si>
    <t>sms_a775</t>
  </si>
  <si>
    <t>三和出版</t>
  </si>
  <si>
    <t>A5、日版PB、700円、7万部</t>
  </si>
  <si>
    <t>見逃せない!ハズさない!日本で一番売れてるAV女優TOP10</t>
  </si>
  <si>
    <t>DVD対向4C1P</t>
  </si>
  <si>
    <t>smss1559</t>
  </si>
  <si>
    <t>sms_a776</t>
  </si>
  <si>
    <t>DVD4コマ</t>
  </si>
  <si>
    <t>B5、700円</t>
  </si>
  <si>
    <t>清楚制服</t>
  </si>
  <si>
    <t>4月06日(土)</t>
  </si>
  <si>
    <t>smss1560</t>
  </si>
  <si>
    <t>sms_a777</t>
  </si>
  <si>
    <t>インフォメディア</t>
  </si>
  <si>
    <t>B5、日版PB、700円、8万部</t>
  </si>
  <si>
    <t>巨乳がうれしい!!最高のシチュエーションでナマ挿入!</t>
  </si>
  <si>
    <t>DVD袋裏4C+コンテンツ枠</t>
  </si>
  <si>
    <t>smss1561</t>
  </si>
  <si>
    <t>sms_a794</t>
  </si>
  <si>
    <t>B5、日版PB、540円、16P</t>
  </si>
  <si>
    <t>中出ししろうと極上妻絶頂痴態新作裏DVD270分!</t>
  </si>
  <si>
    <t>smss1580</t>
  </si>
  <si>
    <t>sms_a778</t>
  </si>
  <si>
    <t>A4、CVS、840円、7万部</t>
  </si>
  <si>
    <t>愛すべき昭和の熟女</t>
  </si>
  <si>
    <t>smss1562</t>
  </si>
  <si>
    <t>sms_a786</t>
  </si>
  <si>
    <t>若生出版</t>
  </si>
  <si>
    <t>B5、CVSセブン以外、770円</t>
  </si>
  <si>
    <t>人妻百花</t>
  </si>
  <si>
    <t>DVD袋表4C+コンテンツ枠</t>
  </si>
  <si>
    <t>smss1571</t>
  </si>
  <si>
    <t>sms_a779</t>
  </si>
  <si>
    <t>A5、日版PB、650円、7万部</t>
  </si>
  <si>
    <t>個撮投稿</t>
  </si>
  <si>
    <t>smss1563</t>
  </si>
  <si>
    <t>sms_a795</t>
  </si>
  <si>
    <t>A4判、書店売、1998円、4c32P</t>
  </si>
  <si>
    <t>しろうと美人妻中出し地下DVD18時間 生が感じすぎるの</t>
  </si>
  <si>
    <t>DVD貼付面4C1/2P</t>
  </si>
  <si>
    <t>smss1581</t>
  </si>
  <si>
    <t>sms_a796</t>
  </si>
  <si>
    <t>B5判、CVSフル、690円、4c32P+1c96P</t>
  </si>
  <si>
    <t>DVD COMIC優しく魅力的な人妻</t>
  </si>
  <si>
    <t>smss1582</t>
  </si>
  <si>
    <t>sms_a780</t>
  </si>
  <si>
    <t>本気でイク地下DVDベストHコレクション</t>
  </si>
  <si>
    <t>4月17日(水)</t>
  </si>
  <si>
    <t>smss1564</t>
  </si>
  <si>
    <t>sms_a797</t>
  </si>
  <si>
    <t>A4判、書店売、1500円、4c32P</t>
  </si>
  <si>
    <t>中出しSPRING 地下DVD9時間</t>
  </si>
  <si>
    <t>smss1583</t>
  </si>
  <si>
    <t>sms_a781</t>
  </si>
  <si>
    <t>B5、セブンPB、730円、7万部</t>
  </si>
  <si>
    <t>ママ友ガチ交渉</t>
  </si>
  <si>
    <t>smss1565</t>
  </si>
  <si>
    <t>sms_a773</t>
  </si>
  <si>
    <t>B5、CVSセブンPB、760円、12万部</t>
  </si>
  <si>
    <t>好色人妻ポルノEX</t>
  </si>
  <si>
    <t>smss1522</t>
  </si>
  <si>
    <t>sms_a782</t>
  </si>
  <si>
    <t>艶熟みだら妻 イクイク絶叫痙攣アクメ!!</t>
  </si>
  <si>
    <t>4月23日(火)</t>
  </si>
  <si>
    <t>sms_a815</t>
  </si>
  <si>
    <t>A4判、CVSフル</t>
  </si>
  <si>
    <t>プレミア熟女</t>
  </si>
  <si>
    <t>DVD袋裏1C+コンテンツ枠</t>
  </si>
  <si>
    <t>smss1566</t>
  </si>
  <si>
    <t>sms_a783</t>
  </si>
  <si>
    <t>極上!!五十路妻 六十路妻</t>
  </si>
  <si>
    <t>smss1567</t>
  </si>
  <si>
    <t>sms_a784</t>
  </si>
  <si>
    <t>ゲッチュ</t>
  </si>
  <si>
    <t>smss1568</t>
  </si>
  <si>
    <t>DVD TOTAL</t>
  </si>
  <si>
    <t>●WEB純広広告 広告</t>
  </si>
  <si>
    <t>sms_adp</t>
  </si>
  <si>
    <t>yi06</t>
  </si>
  <si>
    <t>アドポン</t>
  </si>
  <si>
    <t>WEB純広広告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</si>
  <si>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</si>
  <si>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</si>
  <si>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</si>
  <si>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</si>
  <si>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</si>
  <si>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</si>
  <si>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</si>
  <si>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</si>
  <si>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dsn291</t>
  </si>
  <si>
    <t>MB</t>
  </si>
  <si>
    <t>ドコモ公式SEO</t>
  </si>
  <si>
    <t>frk005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</si>
  <si>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</si>
  <si>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</si>
  <si>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</si>
  <si>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</si>
  <si>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</si>
  <si>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</si>
  <si>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</si>
  <si>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YDN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</si>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</sst>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81</v>
      </c>
      <c r="D6" s="330">
        <v>6990000</v>
      </c>
      <c r="E6" s="79">
        <v>0</v>
      </c>
      <c r="F6" s="79">
        <v>0</v>
      </c>
      <c r="G6" s="79">
        <v>3238</v>
      </c>
      <c r="H6" s="89">
        <v>385</v>
      </c>
      <c r="I6" s="90">
        <v>2</v>
      </c>
      <c r="J6" s="143">
        <f>H6+I6</f>
        <v>387</v>
      </c>
      <c r="K6" s="80">
        <f>IFERROR(J6/G6,"-")</f>
        <v>0.11951822112415</v>
      </c>
      <c r="L6" s="79">
        <v>26</v>
      </c>
      <c r="M6" s="79">
        <v>95</v>
      </c>
      <c r="N6" s="80">
        <f>IFERROR(L6/J6,"-")</f>
        <v>0.0671834625323</v>
      </c>
      <c r="O6" s="81">
        <f>IFERROR(D6/J6,"-")</f>
        <v>18062.015503876</v>
      </c>
      <c r="P6" s="82">
        <v>85</v>
      </c>
      <c r="Q6" s="80">
        <f>IFERROR(P6/J6,"-")</f>
        <v>0.21963824289406</v>
      </c>
      <c r="R6" s="335">
        <v>6992701</v>
      </c>
      <c r="S6" s="336">
        <f>IFERROR(R6/J6,"-")</f>
        <v>18068.994832041</v>
      </c>
      <c r="T6" s="336">
        <f>IFERROR(R6/P6,"-")</f>
        <v>82267.070588235</v>
      </c>
      <c r="U6" s="330">
        <f>IFERROR(R6-D6,"-")</f>
        <v>2701</v>
      </c>
      <c r="V6" s="83">
        <f>R6/D6</f>
        <v>1.0003864091559</v>
      </c>
      <c r="W6" s="77"/>
      <c r="X6" s="142"/>
    </row>
    <row r="7" spans="1:24">
      <c r="A7" s="78"/>
      <c r="B7" s="84" t="s">
        <v>24</v>
      </c>
      <c r="C7" s="84">
        <v>35</v>
      </c>
      <c r="D7" s="330">
        <v>2055600</v>
      </c>
      <c r="E7" s="79">
        <v>0</v>
      </c>
      <c r="F7" s="79">
        <v>0</v>
      </c>
      <c r="G7" s="79">
        <v>997</v>
      </c>
      <c r="H7" s="89">
        <v>216</v>
      </c>
      <c r="I7" s="90">
        <v>3</v>
      </c>
      <c r="J7" s="143">
        <f>H7+I7</f>
        <v>219</v>
      </c>
      <c r="K7" s="80">
        <f>IFERROR(J7/G7,"-")</f>
        <v>0.21965897693079</v>
      </c>
      <c r="L7" s="79">
        <v>16</v>
      </c>
      <c r="M7" s="79">
        <v>39</v>
      </c>
      <c r="N7" s="80">
        <f>IFERROR(L7/J7,"-")</f>
        <v>0.073059360730594</v>
      </c>
      <c r="O7" s="81">
        <f>IFERROR(D7/J7,"-")</f>
        <v>9386.301369863</v>
      </c>
      <c r="P7" s="82">
        <v>42</v>
      </c>
      <c r="Q7" s="80">
        <f>IFERROR(P7/J7,"-")</f>
        <v>0.19178082191781</v>
      </c>
      <c r="R7" s="335">
        <v>1907000</v>
      </c>
      <c r="S7" s="336">
        <f>IFERROR(R7/J7,"-")</f>
        <v>8707.7625570776</v>
      </c>
      <c r="T7" s="336">
        <f>IFERROR(R7/P7,"-")</f>
        <v>45404.761904762</v>
      </c>
      <c r="U7" s="330">
        <f>IFERROR(R7-D7,"-")</f>
        <v>-148600</v>
      </c>
      <c r="V7" s="83">
        <f>R7/D7</f>
        <v>0.92770967114225</v>
      </c>
      <c r="W7" s="77"/>
      <c r="X7" s="142"/>
    </row>
    <row r="8" spans="1:24">
      <c r="A8" s="78"/>
      <c r="B8" s="84" t="s">
        <v>25</v>
      </c>
      <c r="C8" s="84">
        <v>35</v>
      </c>
      <c r="D8" s="330">
        <v>1794000</v>
      </c>
      <c r="E8" s="79">
        <v>0</v>
      </c>
      <c r="F8" s="79">
        <v>0</v>
      </c>
      <c r="G8" s="79">
        <v>3912</v>
      </c>
      <c r="H8" s="89">
        <v>1394</v>
      </c>
      <c r="I8" s="90">
        <v>30</v>
      </c>
      <c r="J8" s="143">
        <f>H8+I8</f>
        <v>1424</v>
      </c>
      <c r="K8" s="80">
        <f>IFERROR(J8/G8,"-")</f>
        <v>0.3640081799591</v>
      </c>
      <c r="L8" s="79">
        <v>45</v>
      </c>
      <c r="M8" s="79">
        <v>283</v>
      </c>
      <c r="N8" s="80">
        <f>IFERROR(L8/J8,"-")</f>
        <v>0.031601123595506</v>
      </c>
      <c r="O8" s="81">
        <f>IFERROR(D8/J8,"-")</f>
        <v>1259.8314606742</v>
      </c>
      <c r="P8" s="82">
        <v>63</v>
      </c>
      <c r="Q8" s="80">
        <f>IFERROR(P8/J8,"-")</f>
        <v>0.044241573033708</v>
      </c>
      <c r="R8" s="335">
        <v>7528000</v>
      </c>
      <c r="S8" s="336">
        <f>IFERROR(R8/J8,"-")</f>
        <v>5286.5168539326</v>
      </c>
      <c r="T8" s="336">
        <f>IFERROR(R8/P8,"-")</f>
        <v>119492.06349206</v>
      </c>
      <c r="U8" s="330">
        <f>IFERROR(R8-D8,"-")</f>
        <v>5734000</v>
      </c>
      <c r="V8" s="83">
        <f>R8/D8</f>
        <v>4.1962095875139</v>
      </c>
      <c r="W8" s="77"/>
      <c r="X8" s="142"/>
    </row>
    <row r="9" spans="1:24">
      <c r="A9" s="78"/>
      <c r="B9" s="84" t="s">
        <v>26</v>
      </c>
      <c r="C9" s="84">
        <v>1</v>
      </c>
      <c r="D9" s="330">
        <v>0</v>
      </c>
      <c r="E9" s="79">
        <v>0</v>
      </c>
      <c r="F9" s="79">
        <v>0</v>
      </c>
      <c r="G9" s="79">
        <v>1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27700</v>
      </c>
      <c r="E10" s="79">
        <v>0</v>
      </c>
      <c r="F10" s="79">
        <v>0</v>
      </c>
      <c r="G10" s="79">
        <v>550</v>
      </c>
      <c r="H10" s="89">
        <v>23</v>
      </c>
      <c r="I10" s="90">
        <v>2</v>
      </c>
      <c r="J10" s="143">
        <f>H10+I10</f>
        <v>25</v>
      </c>
      <c r="K10" s="80">
        <f>IFERROR(J10/G10,"-")</f>
        <v>0.045454545454545</v>
      </c>
      <c r="L10" s="79">
        <v>3</v>
      </c>
      <c r="M10" s="79">
        <v>8</v>
      </c>
      <c r="N10" s="80">
        <f>IFERROR(L10/J10,"-")</f>
        <v>0.12</v>
      </c>
      <c r="O10" s="81">
        <f>IFERROR(D10/J10,"-")</f>
        <v>1108</v>
      </c>
      <c r="P10" s="82">
        <v>4</v>
      </c>
      <c r="Q10" s="80">
        <f>IFERROR(P10/J10,"-")</f>
        <v>0.16</v>
      </c>
      <c r="R10" s="335">
        <v>873000</v>
      </c>
      <c r="S10" s="336">
        <f>IFERROR(R10/J10,"-")</f>
        <v>34920</v>
      </c>
      <c r="T10" s="336">
        <f>IFERROR(R10/P10,"-")</f>
        <v>218250</v>
      </c>
      <c r="U10" s="330">
        <f>IFERROR(R10-D10,"-")</f>
        <v>845300</v>
      </c>
      <c r="V10" s="83">
        <f>R10/D10</f>
        <v>31.516245487365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914354</v>
      </c>
      <c r="H11" s="89">
        <v>2780</v>
      </c>
      <c r="I11" s="90">
        <v>128</v>
      </c>
      <c r="J11" s="143">
        <f>H11+I11</f>
        <v>2908</v>
      </c>
      <c r="K11" s="80">
        <f>IFERROR(J11/G11,"-")</f>
        <v>0.0031803874648112</v>
      </c>
      <c r="L11" s="79">
        <v>72</v>
      </c>
      <c r="M11" s="79">
        <v>1060</v>
      </c>
      <c r="N11" s="80">
        <f>IFERROR(L11/J11,"-")</f>
        <v>0.024759284731774</v>
      </c>
      <c r="O11" s="81">
        <f>IFERROR(D11/J11,"-")</f>
        <v>0</v>
      </c>
      <c r="P11" s="82">
        <v>358</v>
      </c>
      <c r="Q11" s="80">
        <f>IFERROR(P11/J11,"-")</f>
        <v>0.12310866574966</v>
      </c>
      <c r="R11" s="335">
        <v>22881000</v>
      </c>
      <c r="S11" s="336">
        <f>IFERROR(R11/J11,"-")</f>
        <v>7868.2943603851</v>
      </c>
      <c r="T11" s="336">
        <f>IFERROR(R11/P11,"-")</f>
        <v>63913.407821229</v>
      </c>
      <c r="U11" s="330">
        <f>IFERROR(R11-D11,"-")</f>
        <v>22881000</v>
      </c>
      <c r="V11" s="83" t="str">
        <f>R11/D11</f>
        <v>0</v>
      </c>
      <c r="W11" s="77"/>
      <c r="X11" s="142"/>
    </row>
    <row r="12" spans="1:24">
      <c r="A12" s="78"/>
      <c r="B12" s="84" t="s">
        <v>29</v>
      </c>
      <c r="C12" s="84">
        <v>2</v>
      </c>
      <c r="D12" s="330">
        <v>0</v>
      </c>
      <c r="E12" s="79">
        <v>0</v>
      </c>
      <c r="F12" s="79">
        <v>0</v>
      </c>
      <c r="G12" s="79">
        <v>0</v>
      </c>
      <c r="H12" s="89">
        <v>62</v>
      </c>
      <c r="I12" s="90">
        <v>6</v>
      </c>
      <c r="J12" s="143">
        <f>H12+I12</f>
        <v>68</v>
      </c>
      <c r="K12" s="80" t="str">
        <f>IFERROR(J12/G12,"-")</f>
        <v>-</v>
      </c>
      <c r="L12" s="79">
        <v>2</v>
      </c>
      <c r="M12" s="79">
        <v>21</v>
      </c>
      <c r="N12" s="80">
        <f>IFERROR(L12/J12,"-")</f>
        <v>0.029411764705882</v>
      </c>
      <c r="O12" s="81">
        <f>IFERROR(D12/J12,"-")</f>
        <v>0</v>
      </c>
      <c r="P12" s="82">
        <v>6</v>
      </c>
      <c r="Q12" s="80">
        <f>IFERROR(P12/J12,"-")</f>
        <v>0.088235294117647</v>
      </c>
      <c r="R12" s="335">
        <v>55000</v>
      </c>
      <c r="S12" s="336">
        <f>IFERROR(R12/J12,"-")</f>
        <v>808.82352941176</v>
      </c>
      <c r="T12" s="336">
        <f>IFERROR(R12/P12,"-")</f>
        <v>9166.6666666667</v>
      </c>
      <c r="U12" s="330">
        <f>IFERROR(R12-D12,"-")</f>
        <v>55000</v>
      </c>
      <c r="V12" s="83" t="str">
        <f>R12/D12</f>
        <v>0</v>
      </c>
      <c r="W12" s="77"/>
      <c r="X12" s="142"/>
    </row>
    <row r="13" spans="1:24">
      <c r="A13" s="30"/>
      <c r="B13" s="85"/>
      <c r="C13" s="85"/>
      <c r="D13" s="331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30"/>
      <c r="B14" s="37"/>
      <c r="C14" s="37"/>
      <c r="D14" s="332"/>
      <c r="E14" s="34"/>
      <c r="F14" s="34"/>
      <c r="G14" s="31"/>
      <c r="H14" s="31"/>
      <c r="I14" s="31"/>
      <c r="J14" s="31"/>
      <c r="K14" s="33"/>
      <c r="L14" s="33"/>
      <c r="M14" s="31"/>
      <c r="N14" s="33"/>
      <c r="O14" s="25"/>
      <c r="P14" s="25"/>
      <c r="Q14" s="25"/>
      <c r="R14" s="337"/>
      <c r="S14" s="337"/>
      <c r="T14" s="337"/>
      <c r="U14" s="337"/>
      <c r="V14" s="33"/>
      <c r="W14" s="59"/>
      <c r="X14" s="142"/>
    </row>
    <row r="15" spans="1:24">
      <c r="A15" s="19"/>
      <c r="B15" s="41"/>
      <c r="C15" s="41"/>
      <c r="D15" s="333">
        <f>SUM(D6:D13)</f>
        <v>10867300</v>
      </c>
      <c r="E15" s="41">
        <f>SUM(E6:E13)</f>
        <v>0</v>
      </c>
      <c r="F15" s="41">
        <f>SUM(F6:F13)</f>
        <v>0</v>
      </c>
      <c r="G15" s="41">
        <f>SUM(G6:G13)</f>
        <v>923052</v>
      </c>
      <c r="H15" s="41">
        <f>SUM(H6:H13)</f>
        <v>4860</v>
      </c>
      <c r="I15" s="41">
        <f>SUM(I6:I13)</f>
        <v>171</v>
      </c>
      <c r="J15" s="41">
        <f>SUM(J6:J13)</f>
        <v>5031</v>
      </c>
      <c r="K15" s="42">
        <f>IFERROR(J15/G15,"-")</f>
        <v>0.0054503971607233</v>
      </c>
      <c r="L15" s="76">
        <f>SUM(L6:L13)</f>
        <v>164</v>
      </c>
      <c r="M15" s="76">
        <f>SUM(M6:M13)</f>
        <v>1506</v>
      </c>
      <c r="N15" s="42">
        <f>IFERROR(L15/J15,"-")</f>
        <v>0.032597893063009</v>
      </c>
      <c r="O15" s="43">
        <f>IFERROR(D15/J15,"-")</f>
        <v>2160.0675809978</v>
      </c>
      <c r="P15" s="44">
        <f>SUM(P6:P13)</f>
        <v>558</v>
      </c>
      <c r="Q15" s="42">
        <f>IFERROR(P15/J15,"-")</f>
        <v>0.11091234347048</v>
      </c>
      <c r="R15" s="333">
        <f>SUM(R6:R13)</f>
        <v>40236701</v>
      </c>
      <c r="S15" s="333">
        <f>IFERROR(R15/J15,"-")</f>
        <v>7997.7541244285</v>
      </c>
      <c r="T15" s="333">
        <f>IFERROR(P15/P15,"-")</f>
        <v>1</v>
      </c>
      <c r="U15" s="333">
        <f>SUM(U6:U13)</f>
        <v>29369401</v>
      </c>
      <c r="V15" s="45">
        <f>IFERROR(R15/D15,"-")</f>
        <v>3.7025481030247</v>
      </c>
      <c r="W15" s="58"/>
      <c r="X15" s="142"/>
    </row>
    <row r="16" spans="1:24">
      <c r="X16" s="142"/>
    </row>
    <row r="17" spans="1:24">
      <c r="X17" s="142"/>
    </row>
    <row r="18" spans="1:24">
      <c r="X18" s="142"/>
    </row>
    <row r="19" spans="1:24">
      <c r="X19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30</v>
      </c>
      <c r="B2" s="27" t="s">
        <v>31</v>
      </c>
      <c r="C2" s="1"/>
      <c r="G2" s="74"/>
      <c r="H2" s="74"/>
      <c r="I2" s="74"/>
      <c r="J2" s="75"/>
      <c r="K2" s="75"/>
      <c r="L2" s="75" t="s">
        <v>32</v>
      </c>
      <c r="M2" s="1"/>
      <c r="N2" s="1"/>
      <c r="O2" s="12" t="s">
        <v>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35</v>
      </c>
      <c r="CP2" s="273" t="s">
        <v>36</v>
      </c>
      <c r="CQ2" s="261" t="s">
        <v>37</v>
      </c>
      <c r="CR2" s="262"/>
      <c r="CS2" s="263"/>
    </row>
    <row r="3" spans="1:98" customHeight="1" ht="14.25">
      <c r="A3" s="11" t="s">
        <v>38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39</v>
      </c>
      <c r="AE3" s="265"/>
      <c r="AF3" s="265"/>
      <c r="AG3" s="265"/>
      <c r="AH3" s="265"/>
      <c r="AI3" s="265"/>
      <c r="AJ3" s="265"/>
      <c r="AK3" s="265"/>
      <c r="AL3" s="265"/>
      <c r="AM3" s="276" t="s">
        <v>40</v>
      </c>
      <c r="AN3" s="277"/>
      <c r="AO3" s="277"/>
      <c r="AP3" s="277"/>
      <c r="AQ3" s="277"/>
      <c r="AR3" s="277"/>
      <c r="AS3" s="277"/>
      <c r="AT3" s="277"/>
      <c r="AU3" s="278"/>
      <c r="AV3" s="279" t="s">
        <v>41</v>
      </c>
      <c r="AW3" s="280"/>
      <c r="AX3" s="280"/>
      <c r="AY3" s="280"/>
      <c r="AZ3" s="280"/>
      <c r="BA3" s="280"/>
      <c r="BB3" s="280"/>
      <c r="BC3" s="280"/>
      <c r="BD3" s="281"/>
      <c r="BE3" s="282" t="s">
        <v>42</v>
      </c>
      <c r="BF3" s="283"/>
      <c r="BG3" s="283"/>
      <c r="BH3" s="283"/>
      <c r="BI3" s="283"/>
      <c r="BJ3" s="283"/>
      <c r="BK3" s="283"/>
      <c r="BL3" s="283"/>
      <c r="BM3" s="284"/>
      <c r="BN3" s="285" t="s">
        <v>43</v>
      </c>
      <c r="BO3" s="286"/>
      <c r="BP3" s="286"/>
      <c r="BQ3" s="286"/>
      <c r="BR3" s="286"/>
      <c r="BS3" s="286"/>
      <c r="BT3" s="286"/>
      <c r="BU3" s="286"/>
      <c r="BV3" s="287"/>
      <c r="BW3" s="288" t="s">
        <v>44</v>
      </c>
      <c r="BX3" s="289"/>
      <c r="BY3" s="289"/>
      <c r="BZ3" s="289"/>
      <c r="CA3" s="289"/>
      <c r="CB3" s="289"/>
      <c r="CC3" s="289"/>
      <c r="CD3" s="289"/>
      <c r="CE3" s="290"/>
      <c r="CF3" s="291" t="s">
        <v>45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46</v>
      </c>
      <c r="CR3" s="267"/>
      <c r="CS3" s="268" t="s">
        <v>47</v>
      </c>
    </row>
    <row r="4" spans="1:98">
      <c r="A4" s="26"/>
      <c r="B4" s="5" t="s">
        <v>48</v>
      </c>
      <c r="C4" s="5" t="s">
        <v>49</v>
      </c>
      <c r="D4" s="5" t="s">
        <v>50</v>
      </c>
      <c r="E4" s="5" t="s">
        <v>51</v>
      </c>
      <c r="F4" s="20" t="s">
        <v>52</v>
      </c>
      <c r="G4" s="5" t="s">
        <v>53</v>
      </c>
      <c r="H4" s="14" t="s">
        <v>54</v>
      </c>
      <c r="I4" s="14" t="s">
        <v>55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56</v>
      </c>
      <c r="AE4" s="46" t="s">
        <v>57</v>
      </c>
      <c r="AF4" s="46" t="s">
        <v>58</v>
      </c>
      <c r="AG4" s="46" t="s">
        <v>17</v>
      </c>
      <c r="AH4" s="46" t="s">
        <v>59</v>
      </c>
      <c r="AI4" s="46" t="s">
        <v>60</v>
      </c>
      <c r="AJ4" s="46" t="s">
        <v>61</v>
      </c>
      <c r="AK4" s="46" t="s">
        <v>62</v>
      </c>
      <c r="AL4" s="46" t="s">
        <v>63</v>
      </c>
      <c r="AM4" s="47" t="s">
        <v>56</v>
      </c>
      <c r="AN4" s="47" t="s">
        <v>57</v>
      </c>
      <c r="AO4" s="47" t="s">
        <v>58</v>
      </c>
      <c r="AP4" s="47" t="s">
        <v>17</v>
      </c>
      <c r="AQ4" s="47" t="s">
        <v>59</v>
      </c>
      <c r="AR4" s="47" t="s">
        <v>60</v>
      </c>
      <c r="AS4" s="47" t="s">
        <v>61</v>
      </c>
      <c r="AT4" s="47" t="s">
        <v>62</v>
      </c>
      <c r="AU4" s="47" t="s">
        <v>63</v>
      </c>
      <c r="AV4" s="48" t="s">
        <v>56</v>
      </c>
      <c r="AW4" s="48" t="s">
        <v>57</v>
      </c>
      <c r="AX4" s="48" t="s">
        <v>58</v>
      </c>
      <c r="AY4" s="48" t="s">
        <v>17</v>
      </c>
      <c r="AZ4" s="48" t="s">
        <v>59</v>
      </c>
      <c r="BA4" s="48" t="s">
        <v>60</v>
      </c>
      <c r="BB4" s="48" t="s">
        <v>61</v>
      </c>
      <c r="BC4" s="48" t="s">
        <v>62</v>
      </c>
      <c r="BD4" s="48" t="s">
        <v>63</v>
      </c>
      <c r="BE4" s="49" t="s">
        <v>56</v>
      </c>
      <c r="BF4" s="49" t="s">
        <v>57</v>
      </c>
      <c r="BG4" s="49" t="s">
        <v>58</v>
      </c>
      <c r="BH4" s="49" t="s">
        <v>17</v>
      </c>
      <c r="BI4" s="49" t="s">
        <v>59</v>
      </c>
      <c r="BJ4" s="49" t="s">
        <v>60</v>
      </c>
      <c r="BK4" s="49" t="s">
        <v>61</v>
      </c>
      <c r="BL4" s="49" t="s">
        <v>62</v>
      </c>
      <c r="BM4" s="49" t="s">
        <v>63</v>
      </c>
      <c r="BN4" s="116" t="s">
        <v>56</v>
      </c>
      <c r="BO4" s="116" t="s">
        <v>57</v>
      </c>
      <c r="BP4" s="116" t="s">
        <v>58</v>
      </c>
      <c r="BQ4" s="116" t="s">
        <v>17</v>
      </c>
      <c r="BR4" s="116" t="s">
        <v>59</v>
      </c>
      <c r="BS4" s="116" t="s">
        <v>60</v>
      </c>
      <c r="BT4" s="116" t="s">
        <v>61</v>
      </c>
      <c r="BU4" s="116" t="s">
        <v>62</v>
      </c>
      <c r="BV4" s="116" t="s">
        <v>63</v>
      </c>
      <c r="BW4" s="50" t="s">
        <v>56</v>
      </c>
      <c r="BX4" s="50" t="s">
        <v>57</v>
      </c>
      <c r="BY4" s="50" t="s">
        <v>58</v>
      </c>
      <c r="BZ4" s="50" t="s">
        <v>17</v>
      </c>
      <c r="CA4" s="50" t="s">
        <v>59</v>
      </c>
      <c r="CB4" s="50" t="s">
        <v>60</v>
      </c>
      <c r="CC4" s="50" t="s">
        <v>61</v>
      </c>
      <c r="CD4" s="50" t="s">
        <v>62</v>
      </c>
      <c r="CE4" s="50" t="s">
        <v>63</v>
      </c>
      <c r="CF4" s="51" t="s">
        <v>56</v>
      </c>
      <c r="CG4" s="51" t="s">
        <v>57</v>
      </c>
      <c r="CH4" s="51" t="s">
        <v>58</v>
      </c>
      <c r="CI4" s="51" t="s">
        <v>17</v>
      </c>
      <c r="CJ4" s="51" t="s">
        <v>59</v>
      </c>
      <c r="CK4" s="51" t="s">
        <v>60</v>
      </c>
      <c r="CL4" s="51" t="s">
        <v>61</v>
      </c>
      <c r="CM4" s="51" t="s">
        <v>62</v>
      </c>
      <c r="CN4" s="51" t="s">
        <v>63</v>
      </c>
      <c r="CO4" s="272"/>
      <c r="CP4" s="275"/>
      <c r="CQ4" s="52" t="s">
        <v>64</v>
      </c>
      <c r="CR4" s="52" t="s">
        <v>65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0.23529411764706</v>
      </c>
      <c r="B6" s="347" t="s">
        <v>66</v>
      </c>
      <c r="C6" s="347"/>
      <c r="D6" s="347" t="s">
        <v>67</v>
      </c>
      <c r="E6" s="347" t="s">
        <v>68</v>
      </c>
      <c r="F6" s="347" t="s">
        <v>69</v>
      </c>
      <c r="G6" s="88" t="s">
        <v>70</v>
      </c>
      <c r="H6" s="88" t="s">
        <v>71</v>
      </c>
      <c r="I6" s="348" t="s">
        <v>72</v>
      </c>
      <c r="J6" s="330">
        <v>1020000</v>
      </c>
      <c r="K6" s="79">
        <v>0</v>
      </c>
      <c r="L6" s="79">
        <v>0</v>
      </c>
      <c r="M6" s="79">
        <v>108</v>
      </c>
      <c r="N6" s="89">
        <v>7</v>
      </c>
      <c r="O6" s="90">
        <v>0</v>
      </c>
      <c r="P6" s="91">
        <f>N6+O6</f>
        <v>7</v>
      </c>
      <c r="Q6" s="80">
        <f>IFERROR(P6/M6,"-")</f>
        <v>0.064814814814815</v>
      </c>
      <c r="R6" s="79">
        <v>0</v>
      </c>
      <c r="S6" s="79">
        <v>4</v>
      </c>
      <c r="T6" s="80">
        <f>IFERROR(R6/(P6),"-")</f>
        <v>0</v>
      </c>
      <c r="U6" s="336">
        <f>IFERROR(J6/SUM(N6:O10),"-")</f>
        <v>27567.567567568</v>
      </c>
      <c r="V6" s="82">
        <v>3</v>
      </c>
      <c r="W6" s="80">
        <f>IF(P6=0,"-",V6/P6)</f>
        <v>0.42857142857143</v>
      </c>
      <c r="X6" s="335">
        <v>100000</v>
      </c>
      <c r="Y6" s="336">
        <f>IFERROR(X6/P6,"-")</f>
        <v>14285.714285714</v>
      </c>
      <c r="Z6" s="336">
        <f>IFERROR(X6/V6,"-")</f>
        <v>33333.333333333</v>
      </c>
      <c r="AA6" s="330">
        <f>SUM(X6:X10)-SUM(J6:J10)</f>
        <v>-780000</v>
      </c>
      <c r="AB6" s="83">
        <f>SUM(X6:X10)/SUM(J6:J10)</f>
        <v>0.23529411764706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2</v>
      </c>
      <c r="AW6" s="105">
        <f>IF(P6=0,"",IF(AV6=0,"",(AV6/P6)))</f>
        <v>0.28571428571429</v>
      </c>
      <c r="AX6" s="104">
        <v>1</v>
      </c>
      <c r="AY6" s="106">
        <f>IFERROR(AX6/AV6,"-")</f>
        <v>0.5</v>
      </c>
      <c r="AZ6" s="107">
        <v>5000</v>
      </c>
      <c r="BA6" s="108">
        <f>IFERROR(AZ6/AV6,"-")</f>
        <v>2500</v>
      </c>
      <c r="BB6" s="109">
        <v>1</v>
      </c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0.14285714285714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0.57142857142857</v>
      </c>
      <c r="BY6" s="126">
        <v>2</v>
      </c>
      <c r="BZ6" s="127">
        <f>IFERROR(BY6/BW6,"-")</f>
        <v>0.5</v>
      </c>
      <c r="CA6" s="128">
        <v>95000</v>
      </c>
      <c r="CB6" s="129">
        <f>IFERROR(CA6/BW6,"-")</f>
        <v>23750</v>
      </c>
      <c r="CC6" s="130">
        <v>1</v>
      </c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100000</v>
      </c>
      <c r="CQ6" s="139">
        <v>90000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73</v>
      </c>
      <c r="C7" s="347"/>
      <c r="D7" s="347" t="s">
        <v>67</v>
      </c>
      <c r="E7" s="347" t="s">
        <v>74</v>
      </c>
      <c r="F7" s="347" t="s">
        <v>69</v>
      </c>
      <c r="G7" s="88" t="s">
        <v>75</v>
      </c>
      <c r="H7" s="88" t="s">
        <v>71</v>
      </c>
      <c r="I7" s="348" t="s">
        <v>72</v>
      </c>
      <c r="J7" s="330"/>
      <c r="K7" s="79">
        <v>0</v>
      </c>
      <c r="L7" s="79">
        <v>0</v>
      </c>
      <c r="M7" s="79">
        <v>90</v>
      </c>
      <c r="N7" s="89">
        <v>9</v>
      </c>
      <c r="O7" s="90">
        <v>0</v>
      </c>
      <c r="P7" s="91">
        <f>N7+O7</f>
        <v>9</v>
      </c>
      <c r="Q7" s="80">
        <f>IFERROR(P7/M7,"-")</f>
        <v>0.1</v>
      </c>
      <c r="R7" s="79">
        <v>0</v>
      </c>
      <c r="S7" s="79">
        <v>3</v>
      </c>
      <c r="T7" s="80">
        <f>IFERROR(R7/(P7),"-")</f>
        <v>0</v>
      </c>
      <c r="U7" s="336"/>
      <c r="V7" s="82">
        <v>2</v>
      </c>
      <c r="W7" s="80">
        <f>IF(P7=0,"-",V7/P7)</f>
        <v>0.22222222222222</v>
      </c>
      <c r="X7" s="335">
        <v>18000</v>
      </c>
      <c r="Y7" s="336">
        <f>IFERROR(X7/P7,"-")</f>
        <v>2000</v>
      </c>
      <c r="Z7" s="336">
        <f>IFERROR(X7/V7,"-")</f>
        <v>9000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4</v>
      </c>
      <c r="BF7" s="111">
        <f>IF(P7=0,"",IF(BE7=0,"",(BE7/P7)))</f>
        <v>0.44444444444444</v>
      </c>
      <c r="BG7" s="110">
        <v>1</v>
      </c>
      <c r="BH7" s="112">
        <f>IFERROR(BG7/BE7,"-")</f>
        <v>0.25</v>
      </c>
      <c r="BI7" s="113">
        <v>3000</v>
      </c>
      <c r="BJ7" s="114">
        <f>IFERROR(BI7/BE7,"-")</f>
        <v>750</v>
      </c>
      <c r="BK7" s="115">
        <v>1</v>
      </c>
      <c r="BL7" s="115"/>
      <c r="BM7" s="115"/>
      <c r="BN7" s="117">
        <v>2</v>
      </c>
      <c r="BO7" s="118">
        <f>IF(P7=0,"",IF(BN7=0,"",(BN7/P7)))</f>
        <v>0.22222222222222</v>
      </c>
      <c r="BP7" s="119">
        <v>1</v>
      </c>
      <c r="BQ7" s="120">
        <f>IFERROR(BP7/BN7,"-")</f>
        <v>0.5</v>
      </c>
      <c r="BR7" s="121">
        <v>15000</v>
      </c>
      <c r="BS7" s="122">
        <f>IFERROR(BR7/BN7,"-")</f>
        <v>7500</v>
      </c>
      <c r="BT7" s="123"/>
      <c r="BU7" s="123"/>
      <c r="BV7" s="123">
        <v>1</v>
      </c>
      <c r="BW7" s="124">
        <v>2</v>
      </c>
      <c r="BX7" s="125">
        <f>IF(P7=0,"",IF(BW7=0,"",(BW7/P7)))</f>
        <v>0.22222222222222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0.11111111111111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18000</v>
      </c>
      <c r="CQ7" s="139">
        <v>15000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76</v>
      </c>
      <c r="C8" s="347"/>
      <c r="D8" s="347" t="s">
        <v>67</v>
      </c>
      <c r="E8" s="347" t="s">
        <v>68</v>
      </c>
      <c r="F8" s="347" t="s">
        <v>69</v>
      </c>
      <c r="G8" s="88" t="s">
        <v>77</v>
      </c>
      <c r="H8" s="88" t="s">
        <v>71</v>
      </c>
      <c r="I8" s="348" t="s">
        <v>72</v>
      </c>
      <c r="J8" s="330"/>
      <c r="K8" s="79">
        <v>0</v>
      </c>
      <c r="L8" s="79">
        <v>0</v>
      </c>
      <c r="M8" s="79">
        <v>31</v>
      </c>
      <c r="N8" s="89">
        <v>3</v>
      </c>
      <c r="O8" s="90">
        <v>0</v>
      </c>
      <c r="P8" s="91">
        <f>N8+O8</f>
        <v>3</v>
      </c>
      <c r="Q8" s="80">
        <f>IFERROR(P8/M8,"-")</f>
        <v>0.096774193548387</v>
      </c>
      <c r="R8" s="79">
        <v>0</v>
      </c>
      <c r="S8" s="79">
        <v>0</v>
      </c>
      <c r="T8" s="80">
        <f>IFERROR(R8/(P8),"-")</f>
        <v>0</v>
      </c>
      <c r="U8" s="336"/>
      <c r="V8" s="82">
        <v>1</v>
      </c>
      <c r="W8" s="80">
        <f>IF(P8=0,"-",V8/P8)</f>
        <v>0.33333333333333</v>
      </c>
      <c r="X8" s="335">
        <v>3000</v>
      </c>
      <c r="Y8" s="336">
        <f>IFERROR(X8/P8,"-")</f>
        <v>1000</v>
      </c>
      <c r="Z8" s="336">
        <f>IFERROR(X8/V8,"-")</f>
        <v>3000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>
        <v>1</v>
      </c>
      <c r="BH8" s="112">
        <f>IFERROR(BG8/BE8,"-")</f>
        <v>1</v>
      </c>
      <c r="BI8" s="113">
        <v>3000</v>
      </c>
      <c r="BJ8" s="114">
        <f>IFERROR(BI8/BE8,"-")</f>
        <v>3000</v>
      </c>
      <c r="BK8" s="115">
        <v>1</v>
      </c>
      <c r="BL8" s="115"/>
      <c r="BM8" s="115"/>
      <c r="BN8" s="117">
        <v>2</v>
      </c>
      <c r="BO8" s="118">
        <f>IF(P8=0,"",IF(BN8=0,"",(BN8/P8)))</f>
        <v>0.66666666666667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78</v>
      </c>
      <c r="C9" s="347"/>
      <c r="D9" s="347" t="s">
        <v>67</v>
      </c>
      <c r="E9" s="347" t="s">
        <v>74</v>
      </c>
      <c r="F9" s="347" t="s">
        <v>69</v>
      </c>
      <c r="G9" s="88" t="s">
        <v>79</v>
      </c>
      <c r="H9" s="88" t="s">
        <v>71</v>
      </c>
      <c r="I9" s="348" t="s">
        <v>72</v>
      </c>
      <c r="J9" s="330"/>
      <c r="K9" s="79">
        <v>0</v>
      </c>
      <c r="L9" s="79">
        <v>0</v>
      </c>
      <c r="M9" s="79">
        <v>15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80</v>
      </c>
      <c r="C10" s="347"/>
      <c r="D10" s="347" t="s">
        <v>81</v>
      </c>
      <c r="E10" s="347" t="s">
        <v>81</v>
      </c>
      <c r="F10" s="347" t="s">
        <v>82</v>
      </c>
      <c r="G10" s="88" t="s">
        <v>83</v>
      </c>
      <c r="H10" s="88"/>
      <c r="I10" s="88"/>
      <c r="J10" s="330"/>
      <c r="K10" s="79">
        <v>0</v>
      </c>
      <c r="L10" s="79">
        <v>0</v>
      </c>
      <c r="M10" s="79">
        <v>54</v>
      </c>
      <c r="N10" s="89">
        <v>18</v>
      </c>
      <c r="O10" s="90">
        <v>0</v>
      </c>
      <c r="P10" s="91">
        <f>N10+O10</f>
        <v>18</v>
      </c>
      <c r="Q10" s="80">
        <f>IFERROR(P10/M10,"-")</f>
        <v>0.33333333333333</v>
      </c>
      <c r="R10" s="79">
        <v>0</v>
      </c>
      <c r="S10" s="79">
        <v>1</v>
      </c>
      <c r="T10" s="80">
        <f>IFERROR(R10/(P10),"-")</f>
        <v>0</v>
      </c>
      <c r="U10" s="336"/>
      <c r="V10" s="82">
        <v>4</v>
      </c>
      <c r="W10" s="80">
        <f>IF(P10=0,"-",V10/P10)</f>
        <v>0.22222222222222</v>
      </c>
      <c r="X10" s="335">
        <v>119000</v>
      </c>
      <c r="Y10" s="336">
        <f>IFERROR(X10/P10,"-")</f>
        <v>6611.1111111111</v>
      </c>
      <c r="Z10" s="336">
        <f>IFERROR(X10/V10,"-")</f>
        <v>29750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0.055555555555556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</v>
      </c>
      <c r="BF10" s="111">
        <f>IF(P10=0,"",IF(BE10=0,"",(BE10/P10)))</f>
        <v>0.055555555555556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8</v>
      </c>
      <c r="BO10" s="118">
        <f>IF(P10=0,"",IF(BN10=0,"",(BN10/P10)))</f>
        <v>0.44444444444444</v>
      </c>
      <c r="BP10" s="119">
        <v>3</v>
      </c>
      <c r="BQ10" s="120">
        <f>IFERROR(BP10/BN10,"-")</f>
        <v>0.375</v>
      </c>
      <c r="BR10" s="121">
        <v>91000</v>
      </c>
      <c r="BS10" s="122">
        <f>IFERROR(BR10/BN10,"-")</f>
        <v>11375</v>
      </c>
      <c r="BT10" s="123">
        <v>1</v>
      </c>
      <c r="BU10" s="123"/>
      <c r="BV10" s="123">
        <v>2</v>
      </c>
      <c r="BW10" s="124">
        <v>8</v>
      </c>
      <c r="BX10" s="125">
        <f>IF(P10=0,"",IF(BW10=0,"",(BW10/P10)))</f>
        <v>0.44444444444444</v>
      </c>
      <c r="BY10" s="126">
        <v>1</v>
      </c>
      <c r="BZ10" s="127">
        <f>IFERROR(BY10/BW10,"-")</f>
        <v>0.125</v>
      </c>
      <c r="CA10" s="128">
        <v>28000</v>
      </c>
      <c r="CB10" s="129">
        <f>IFERROR(CA10/BW10,"-")</f>
        <v>3500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4</v>
      </c>
      <c r="CP10" s="139">
        <v>119000</v>
      </c>
      <c r="CQ10" s="139">
        <v>65000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1.4459064327485</v>
      </c>
      <c r="B11" s="347" t="s">
        <v>84</v>
      </c>
      <c r="C11" s="347"/>
      <c r="D11" s="347" t="s">
        <v>67</v>
      </c>
      <c r="E11" s="347" t="s">
        <v>68</v>
      </c>
      <c r="F11" s="347" t="s">
        <v>69</v>
      </c>
      <c r="G11" s="88" t="s">
        <v>85</v>
      </c>
      <c r="H11" s="88" t="s">
        <v>86</v>
      </c>
      <c r="I11" s="348" t="s">
        <v>87</v>
      </c>
      <c r="J11" s="330">
        <v>684000</v>
      </c>
      <c r="K11" s="79">
        <v>0</v>
      </c>
      <c r="L11" s="79">
        <v>0</v>
      </c>
      <c r="M11" s="79">
        <v>94</v>
      </c>
      <c r="N11" s="89">
        <v>13</v>
      </c>
      <c r="O11" s="90">
        <v>0</v>
      </c>
      <c r="P11" s="91">
        <f>N11+O11</f>
        <v>13</v>
      </c>
      <c r="Q11" s="80">
        <f>IFERROR(P11/M11,"-")</f>
        <v>0.13829787234043</v>
      </c>
      <c r="R11" s="79">
        <v>0</v>
      </c>
      <c r="S11" s="79">
        <v>5</v>
      </c>
      <c r="T11" s="80">
        <f>IFERROR(R11/(P11),"-")</f>
        <v>0</v>
      </c>
      <c r="U11" s="336">
        <f>IFERROR(J11/SUM(N11:O16),"-")</f>
        <v>15200</v>
      </c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>
        <f>SUM(X11:X16)-SUM(J11:J16)</f>
        <v>305000</v>
      </c>
      <c r="AB11" s="83">
        <f>SUM(X11:X16)/SUM(J11:J16)</f>
        <v>1.4459064327485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2</v>
      </c>
      <c r="AN11" s="99">
        <f>IF(P11=0,"",IF(AM11=0,"",(AM11/P11)))</f>
        <v>0.15384615384615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3</v>
      </c>
      <c r="AW11" s="105">
        <f>IF(P11=0,"",IF(AV11=0,"",(AV11/P11)))</f>
        <v>0.23076923076923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5</v>
      </c>
      <c r="BF11" s="111">
        <f>IF(P11=0,"",IF(BE11=0,"",(BE11/P11)))</f>
        <v>0.38461538461538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0.15384615384615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0.076923076923077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88</v>
      </c>
      <c r="C12" s="347"/>
      <c r="D12" s="347" t="s">
        <v>67</v>
      </c>
      <c r="E12" s="347" t="s">
        <v>68</v>
      </c>
      <c r="F12" s="347" t="s">
        <v>82</v>
      </c>
      <c r="G12" s="88"/>
      <c r="H12" s="88"/>
      <c r="I12" s="88"/>
      <c r="J12" s="330"/>
      <c r="K12" s="79">
        <v>0</v>
      </c>
      <c r="L12" s="79">
        <v>0</v>
      </c>
      <c r="M12" s="79">
        <v>54</v>
      </c>
      <c r="N12" s="89">
        <v>15</v>
      </c>
      <c r="O12" s="90">
        <v>0</v>
      </c>
      <c r="P12" s="91">
        <f>N12+O12</f>
        <v>15</v>
      </c>
      <c r="Q12" s="80">
        <f>IFERROR(P12/M12,"-")</f>
        <v>0.27777777777778</v>
      </c>
      <c r="R12" s="79">
        <v>0</v>
      </c>
      <c r="S12" s="79">
        <v>3</v>
      </c>
      <c r="T12" s="80">
        <f>IFERROR(R12/(P12),"-")</f>
        <v>0</v>
      </c>
      <c r="U12" s="336"/>
      <c r="V12" s="82">
        <v>3</v>
      </c>
      <c r="W12" s="80">
        <f>IF(P12=0,"-",V12/P12)</f>
        <v>0.2</v>
      </c>
      <c r="X12" s="335">
        <v>13000</v>
      </c>
      <c r="Y12" s="336">
        <f>IFERROR(X12/P12,"-")</f>
        <v>866.66666666667</v>
      </c>
      <c r="Z12" s="336">
        <f>IFERROR(X12/V12,"-")</f>
        <v>4333.3333333333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0.066666666666667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0.066666666666667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0.13333333333333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8</v>
      </c>
      <c r="BO12" s="118">
        <f>IF(P12=0,"",IF(BN12=0,"",(BN12/P12)))</f>
        <v>0.53333333333333</v>
      </c>
      <c r="BP12" s="119">
        <v>2</v>
      </c>
      <c r="BQ12" s="120">
        <f>IFERROR(BP12/BN12,"-")</f>
        <v>0.25</v>
      </c>
      <c r="BR12" s="121">
        <v>10000</v>
      </c>
      <c r="BS12" s="122">
        <f>IFERROR(BR12/BN12,"-")</f>
        <v>1250</v>
      </c>
      <c r="BT12" s="123">
        <v>1</v>
      </c>
      <c r="BU12" s="123">
        <v>1</v>
      </c>
      <c r="BV12" s="123"/>
      <c r="BW12" s="124">
        <v>3</v>
      </c>
      <c r="BX12" s="125">
        <f>IF(P12=0,"",IF(BW12=0,"",(BW12/P12)))</f>
        <v>0.2</v>
      </c>
      <c r="BY12" s="126">
        <v>1</v>
      </c>
      <c r="BZ12" s="127">
        <f>IFERROR(BY12/BW12,"-")</f>
        <v>0.33333333333333</v>
      </c>
      <c r="CA12" s="128">
        <v>3000</v>
      </c>
      <c r="CB12" s="129">
        <f>IFERROR(CA12/BW12,"-")</f>
        <v>1000</v>
      </c>
      <c r="CC12" s="130">
        <v>1</v>
      </c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13000</v>
      </c>
      <c r="CQ12" s="139">
        <v>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89</v>
      </c>
      <c r="C13" s="347"/>
      <c r="D13" s="347" t="s">
        <v>90</v>
      </c>
      <c r="E13" s="347" t="s">
        <v>68</v>
      </c>
      <c r="F13" s="347" t="s">
        <v>91</v>
      </c>
      <c r="G13" s="88" t="s">
        <v>92</v>
      </c>
      <c r="H13" s="88" t="s">
        <v>93</v>
      </c>
      <c r="I13" s="349" t="s">
        <v>94</v>
      </c>
      <c r="J13" s="330"/>
      <c r="K13" s="79">
        <v>0</v>
      </c>
      <c r="L13" s="79">
        <v>0</v>
      </c>
      <c r="M13" s="79">
        <v>31</v>
      </c>
      <c r="N13" s="89">
        <v>4</v>
      </c>
      <c r="O13" s="90">
        <v>0</v>
      </c>
      <c r="P13" s="91">
        <f>N13+O13</f>
        <v>4</v>
      </c>
      <c r="Q13" s="80">
        <f>IFERROR(P13/M13,"-")</f>
        <v>0.12903225806452</v>
      </c>
      <c r="R13" s="79">
        <v>1</v>
      </c>
      <c r="S13" s="79">
        <v>1</v>
      </c>
      <c r="T13" s="80">
        <f>IFERROR(R13/(P13),"-")</f>
        <v>0.25</v>
      </c>
      <c r="U13" s="336"/>
      <c r="V13" s="82">
        <v>1</v>
      </c>
      <c r="W13" s="80">
        <f>IF(P13=0,"-",V13/P13)</f>
        <v>0.25</v>
      </c>
      <c r="X13" s="335">
        <v>138000</v>
      </c>
      <c r="Y13" s="336">
        <f>IFERROR(X13/P13,"-")</f>
        <v>34500</v>
      </c>
      <c r="Z13" s="336">
        <f>IFERROR(X13/V13,"-")</f>
        <v>138000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0.25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</v>
      </c>
      <c r="AW13" s="105">
        <f>IF(P13=0,"",IF(AV13=0,"",(AV13/P13)))</f>
        <v>0.25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0.5</v>
      </c>
      <c r="BG13" s="110">
        <v>1</v>
      </c>
      <c r="BH13" s="112">
        <f>IFERROR(BG13/BE13,"-")</f>
        <v>0.5</v>
      </c>
      <c r="BI13" s="113">
        <v>138000</v>
      </c>
      <c r="BJ13" s="114">
        <f>IFERROR(BI13/BE13,"-")</f>
        <v>69000</v>
      </c>
      <c r="BK13" s="115"/>
      <c r="BL13" s="115"/>
      <c r="BM13" s="115">
        <v>1</v>
      </c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138000</v>
      </c>
      <c r="CQ13" s="139">
        <v>138000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347" t="s">
        <v>95</v>
      </c>
      <c r="C14" s="347"/>
      <c r="D14" s="347" t="s">
        <v>90</v>
      </c>
      <c r="E14" s="347" t="s">
        <v>68</v>
      </c>
      <c r="F14" s="347" t="s">
        <v>82</v>
      </c>
      <c r="G14" s="88"/>
      <c r="H14" s="88"/>
      <c r="I14" s="88"/>
      <c r="J14" s="330"/>
      <c r="K14" s="79">
        <v>0</v>
      </c>
      <c r="L14" s="79">
        <v>0</v>
      </c>
      <c r="M14" s="79">
        <v>5</v>
      </c>
      <c r="N14" s="89">
        <v>3</v>
      </c>
      <c r="O14" s="90">
        <v>0</v>
      </c>
      <c r="P14" s="91">
        <f>N14+O14</f>
        <v>3</v>
      </c>
      <c r="Q14" s="80">
        <f>IFERROR(P14/M14,"-")</f>
        <v>0.6</v>
      </c>
      <c r="R14" s="79">
        <v>0</v>
      </c>
      <c r="S14" s="79">
        <v>1</v>
      </c>
      <c r="T14" s="80">
        <f>IFERROR(R14/(P14),"-")</f>
        <v>0</v>
      </c>
      <c r="U14" s="336"/>
      <c r="V14" s="82">
        <v>2</v>
      </c>
      <c r="W14" s="80">
        <f>IF(P14=0,"-",V14/P14)</f>
        <v>0.66666666666667</v>
      </c>
      <c r="X14" s="335">
        <v>98000</v>
      </c>
      <c r="Y14" s="336">
        <f>IFERROR(X14/P14,"-")</f>
        <v>32666.666666667</v>
      </c>
      <c r="Z14" s="336">
        <f>IFERROR(X14/V14,"-")</f>
        <v>49000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0.66666666666667</v>
      </c>
      <c r="BP14" s="119">
        <v>1</v>
      </c>
      <c r="BQ14" s="120">
        <f>IFERROR(BP14/BN14,"-")</f>
        <v>0.5</v>
      </c>
      <c r="BR14" s="121">
        <v>3000</v>
      </c>
      <c r="BS14" s="122">
        <f>IFERROR(BR14/BN14,"-")</f>
        <v>1500</v>
      </c>
      <c r="BT14" s="123">
        <v>1</v>
      </c>
      <c r="BU14" s="123"/>
      <c r="BV14" s="123"/>
      <c r="BW14" s="124">
        <v>1</v>
      </c>
      <c r="BX14" s="125">
        <f>IF(P14=0,"",IF(BW14=0,"",(BW14/P14)))</f>
        <v>0.33333333333333</v>
      </c>
      <c r="BY14" s="126">
        <v>1</v>
      </c>
      <c r="BZ14" s="127">
        <f>IFERROR(BY14/BW14,"-")</f>
        <v>1</v>
      </c>
      <c r="CA14" s="128">
        <v>95000</v>
      </c>
      <c r="CB14" s="129">
        <f>IFERROR(CA14/BW14,"-")</f>
        <v>95000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98000</v>
      </c>
      <c r="CQ14" s="139">
        <v>95000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96</v>
      </c>
      <c r="C15" s="347"/>
      <c r="D15" s="347" t="s">
        <v>97</v>
      </c>
      <c r="E15" s="347" t="s">
        <v>98</v>
      </c>
      <c r="F15" s="347" t="s">
        <v>99</v>
      </c>
      <c r="G15" s="88" t="s">
        <v>92</v>
      </c>
      <c r="H15" s="88" t="s">
        <v>93</v>
      </c>
      <c r="I15" s="348" t="s">
        <v>100</v>
      </c>
      <c r="J15" s="330"/>
      <c r="K15" s="79">
        <v>0</v>
      </c>
      <c r="L15" s="79">
        <v>0</v>
      </c>
      <c r="M15" s="79">
        <v>38</v>
      </c>
      <c r="N15" s="89">
        <v>5</v>
      </c>
      <c r="O15" s="90">
        <v>0</v>
      </c>
      <c r="P15" s="91">
        <f>N15+O15</f>
        <v>5</v>
      </c>
      <c r="Q15" s="80">
        <f>IFERROR(P15/M15,"-")</f>
        <v>0.13157894736842</v>
      </c>
      <c r="R15" s="79">
        <v>0</v>
      </c>
      <c r="S15" s="79">
        <v>3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5</v>
      </c>
      <c r="BO15" s="118">
        <f>IF(P15=0,"",IF(BN15=0,"",(BN15/P15)))</f>
        <v>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101</v>
      </c>
      <c r="C16" s="347"/>
      <c r="D16" s="347" t="s">
        <v>97</v>
      </c>
      <c r="E16" s="347" t="s">
        <v>98</v>
      </c>
      <c r="F16" s="347" t="s">
        <v>82</v>
      </c>
      <c r="G16" s="88"/>
      <c r="H16" s="88"/>
      <c r="I16" s="88"/>
      <c r="J16" s="330"/>
      <c r="K16" s="79">
        <v>0</v>
      </c>
      <c r="L16" s="79">
        <v>0</v>
      </c>
      <c r="M16" s="79">
        <v>25</v>
      </c>
      <c r="N16" s="89">
        <v>5</v>
      </c>
      <c r="O16" s="90">
        <v>0</v>
      </c>
      <c r="P16" s="91">
        <f>N16+O16</f>
        <v>5</v>
      </c>
      <c r="Q16" s="80">
        <f>IFERROR(P16/M16,"-")</f>
        <v>0.2</v>
      </c>
      <c r="R16" s="79">
        <v>2</v>
      </c>
      <c r="S16" s="79">
        <v>0</v>
      </c>
      <c r="T16" s="80">
        <f>IFERROR(R16/(P16),"-")</f>
        <v>0.4</v>
      </c>
      <c r="U16" s="336"/>
      <c r="V16" s="82">
        <v>1</v>
      </c>
      <c r="W16" s="80">
        <f>IF(P16=0,"-",V16/P16)</f>
        <v>0.2</v>
      </c>
      <c r="X16" s="335">
        <v>740000</v>
      </c>
      <c r="Y16" s="336">
        <f>IFERROR(X16/P16,"-")</f>
        <v>148000</v>
      </c>
      <c r="Z16" s="336">
        <f>IFERROR(X16/V16,"-")</f>
        <v>740000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0.4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0.2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>
        <v>2</v>
      </c>
      <c r="CG16" s="132">
        <f>IF(P16=0,"",IF(CF16=0,"",(CF16/P16)))</f>
        <v>0.4</v>
      </c>
      <c r="CH16" s="133">
        <v>1</v>
      </c>
      <c r="CI16" s="134">
        <f>IFERROR(CH16/CF16,"-")</f>
        <v>0.5</v>
      </c>
      <c r="CJ16" s="135">
        <v>740000</v>
      </c>
      <c r="CK16" s="136">
        <f>IFERROR(CJ16/CF16,"-")</f>
        <v>370000</v>
      </c>
      <c r="CL16" s="137"/>
      <c r="CM16" s="137"/>
      <c r="CN16" s="137">
        <v>1</v>
      </c>
      <c r="CO16" s="138">
        <v>1</v>
      </c>
      <c r="CP16" s="139">
        <v>740000</v>
      </c>
      <c r="CQ16" s="139">
        <v>740000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0.96586538461538</v>
      </c>
      <c r="B17" s="347" t="s">
        <v>102</v>
      </c>
      <c r="C17" s="347"/>
      <c r="D17" s="347" t="s">
        <v>103</v>
      </c>
      <c r="E17" s="347" t="s">
        <v>68</v>
      </c>
      <c r="F17" s="347" t="s">
        <v>69</v>
      </c>
      <c r="G17" s="88" t="s">
        <v>104</v>
      </c>
      <c r="H17" s="88" t="s">
        <v>105</v>
      </c>
      <c r="I17" s="88" t="s">
        <v>106</v>
      </c>
      <c r="J17" s="330">
        <v>624000</v>
      </c>
      <c r="K17" s="79">
        <v>0</v>
      </c>
      <c r="L17" s="79">
        <v>0</v>
      </c>
      <c r="M17" s="79">
        <v>35</v>
      </c>
      <c r="N17" s="89">
        <v>2</v>
      </c>
      <c r="O17" s="90">
        <v>0</v>
      </c>
      <c r="P17" s="91">
        <f>N17+O17</f>
        <v>2</v>
      </c>
      <c r="Q17" s="80">
        <f>IFERROR(P17/M17,"-")</f>
        <v>0.057142857142857</v>
      </c>
      <c r="R17" s="79">
        <v>0</v>
      </c>
      <c r="S17" s="79">
        <v>0</v>
      </c>
      <c r="T17" s="80">
        <f>IFERROR(R17/(P17),"-")</f>
        <v>0</v>
      </c>
      <c r="U17" s="336">
        <f>IFERROR(J17/SUM(N17:O24),"-")</f>
        <v>18909.090909091</v>
      </c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>
        <f>SUM(X17:X24)-SUM(J17:J24)</f>
        <v>-21300</v>
      </c>
      <c r="AB17" s="83">
        <f>SUM(X17:X24)/SUM(J17:J24)</f>
        <v>0.96586538461538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2</v>
      </c>
      <c r="BO17" s="118">
        <f>IF(P17=0,"",IF(BN17=0,"",(BN17/P17)))</f>
        <v>1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107</v>
      </c>
      <c r="C18" s="347"/>
      <c r="D18" s="347" t="s">
        <v>103</v>
      </c>
      <c r="E18" s="347" t="s">
        <v>68</v>
      </c>
      <c r="F18" s="347" t="s">
        <v>82</v>
      </c>
      <c r="G18" s="88"/>
      <c r="H18" s="88"/>
      <c r="I18" s="88"/>
      <c r="J18" s="330"/>
      <c r="K18" s="79">
        <v>0</v>
      </c>
      <c r="L18" s="79">
        <v>0</v>
      </c>
      <c r="M18" s="79">
        <v>18</v>
      </c>
      <c r="N18" s="89">
        <v>7</v>
      </c>
      <c r="O18" s="90">
        <v>0</v>
      </c>
      <c r="P18" s="91">
        <f>N18+O18</f>
        <v>7</v>
      </c>
      <c r="Q18" s="80">
        <f>IFERROR(P18/M18,"-")</f>
        <v>0.38888888888889</v>
      </c>
      <c r="R18" s="79">
        <v>0</v>
      </c>
      <c r="S18" s="79">
        <v>0</v>
      </c>
      <c r="T18" s="80">
        <f>IFERROR(R18/(P18),"-")</f>
        <v>0</v>
      </c>
      <c r="U18" s="336"/>
      <c r="V18" s="82">
        <v>1</v>
      </c>
      <c r="W18" s="80">
        <f>IF(P18=0,"-",V18/P18)</f>
        <v>0.14285714285714</v>
      </c>
      <c r="X18" s="335">
        <v>38000</v>
      </c>
      <c r="Y18" s="336">
        <f>IFERROR(X18/P18,"-")</f>
        <v>5428.5714285714</v>
      </c>
      <c r="Z18" s="336">
        <f>IFERROR(X18/V18,"-")</f>
        <v>38000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3</v>
      </c>
      <c r="BF18" s="111">
        <f>IF(P18=0,"",IF(BE18=0,"",(BE18/P18)))</f>
        <v>0.42857142857143</v>
      </c>
      <c r="BG18" s="110">
        <v>1</v>
      </c>
      <c r="BH18" s="112">
        <f>IFERROR(BG18/BE18,"-")</f>
        <v>0.33333333333333</v>
      </c>
      <c r="BI18" s="113">
        <v>38000</v>
      </c>
      <c r="BJ18" s="114">
        <f>IFERROR(BI18/BE18,"-")</f>
        <v>12666.666666667</v>
      </c>
      <c r="BK18" s="115"/>
      <c r="BL18" s="115"/>
      <c r="BM18" s="115">
        <v>1</v>
      </c>
      <c r="BN18" s="117">
        <v>1</v>
      </c>
      <c r="BO18" s="118">
        <f>IF(P18=0,"",IF(BN18=0,"",(BN18/P18)))</f>
        <v>0.14285714285714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0.28571428571429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0.14285714285714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1</v>
      </c>
      <c r="CP18" s="139">
        <v>38000</v>
      </c>
      <c r="CQ18" s="139">
        <v>38000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108</v>
      </c>
      <c r="C19" s="347"/>
      <c r="D19" s="347" t="s">
        <v>109</v>
      </c>
      <c r="E19" s="347" t="s">
        <v>110</v>
      </c>
      <c r="F19" s="347" t="s">
        <v>91</v>
      </c>
      <c r="G19" s="88" t="s">
        <v>104</v>
      </c>
      <c r="H19" s="88" t="s">
        <v>105</v>
      </c>
      <c r="I19" s="88" t="s">
        <v>111</v>
      </c>
      <c r="J19" s="330"/>
      <c r="K19" s="79">
        <v>0</v>
      </c>
      <c r="L19" s="79">
        <v>0</v>
      </c>
      <c r="M19" s="79">
        <v>49</v>
      </c>
      <c r="N19" s="89">
        <v>5</v>
      </c>
      <c r="O19" s="90">
        <v>0</v>
      </c>
      <c r="P19" s="91">
        <f>N19+O19</f>
        <v>5</v>
      </c>
      <c r="Q19" s="80">
        <f>IFERROR(P19/M19,"-")</f>
        <v>0.10204081632653</v>
      </c>
      <c r="R19" s="79">
        <v>0</v>
      </c>
      <c r="S19" s="79">
        <v>2</v>
      </c>
      <c r="T19" s="80">
        <f>IFERROR(R19/(P19),"-")</f>
        <v>0</v>
      </c>
      <c r="U19" s="336"/>
      <c r="V19" s="82">
        <v>1</v>
      </c>
      <c r="W19" s="80">
        <f>IF(P19=0,"-",V19/P19)</f>
        <v>0.2</v>
      </c>
      <c r="X19" s="335">
        <v>5000</v>
      </c>
      <c r="Y19" s="336">
        <f>IFERROR(X19/P19,"-")</f>
        <v>1000</v>
      </c>
      <c r="Z19" s="336">
        <f>IFERROR(X19/V19,"-")</f>
        <v>5000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0.2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2</v>
      </c>
      <c r="AW19" s="105">
        <f>IF(P19=0,"",IF(AV19=0,"",(AV19/P19)))</f>
        <v>0.4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1</v>
      </c>
      <c r="BF19" s="111">
        <f>IF(P19=0,"",IF(BE19=0,"",(BE19/P19)))</f>
        <v>0.2</v>
      </c>
      <c r="BG19" s="110">
        <v>1</v>
      </c>
      <c r="BH19" s="112">
        <f>IFERROR(BG19/BE19,"-")</f>
        <v>1</v>
      </c>
      <c r="BI19" s="113">
        <v>5000</v>
      </c>
      <c r="BJ19" s="114">
        <f>IFERROR(BI19/BE19,"-")</f>
        <v>5000</v>
      </c>
      <c r="BK19" s="115">
        <v>1</v>
      </c>
      <c r="BL19" s="115"/>
      <c r="BM19" s="115"/>
      <c r="BN19" s="117">
        <v>1</v>
      </c>
      <c r="BO19" s="118">
        <f>IF(P19=0,"",IF(BN19=0,"",(BN19/P19)))</f>
        <v>0.2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5000</v>
      </c>
      <c r="CQ19" s="139">
        <v>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112</v>
      </c>
      <c r="C20" s="347"/>
      <c r="D20" s="347" t="s">
        <v>109</v>
      </c>
      <c r="E20" s="347" t="s">
        <v>110</v>
      </c>
      <c r="F20" s="347" t="s">
        <v>82</v>
      </c>
      <c r="G20" s="88"/>
      <c r="H20" s="88"/>
      <c r="I20" s="88"/>
      <c r="J20" s="330"/>
      <c r="K20" s="79">
        <v>0</v>
      </c>
      <c r="L20" s="79">
        <v>0</v>
      </c>
      <c r="M20" s="79">
        <v>5</v>
      </c>
      <c r="N20" s="89">
        <v>4</v>
      </c>
      <c r="O20" s="90">
        <v>0</v>
      </c>
      <c r="P20" s="91">
        <f>N20+O20</f>
        <v>4</v>
      </c>
      <c r="Q20" s="80">
        <f>IFERROR(P20/M20,"-")</f>
        <v>0.8</v>
      </c>
      <c r="R20" s="79">
        <v>1</v>
      </c>
      <c r="S20" s="79">
        <v>0</v>
      </c>
      <c r="T20" s="80">
        <f>IFERROR(R20/(P20),"-")</f>
        <v>0.25</v>
      </c>
      <c r="U20" s="336"/>
      <c r="V20" s="82">
        <v>1</v>
      </c>
      <c r="W20" s="80">
        <f>IF(P20=0,"-",V20/P20)</f>
        <v>0.25</v>
      </c>
      <c r="X20" s="335">
        <v>126700</v>
      </c>
      <c r="Y20" s="336">
        <f>IFERROR(X20/P20,"-")</f>
        <v>31675</v>
      </c>
      <c r="Z20" s="336">
        <f>IFERROR(X20/V20,"-")</f>
        <v>126700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0.25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0.25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0.25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0.25</v>
      </c>
      <c r="CH20" s="133">
        <v>1</v>
      </c>
      <c r="CI20" s="134">
        <f>IFERROR(CH20/CF20,"-")</f>
        <v>1</v>
      </c>
      <c r="CJ20" s="135">
        <v>126700</v>
      </c>
      <c r="CK20" s="136">
        <f>IFERROR(CJ20/CF20,"-")</f>
        <v>126700</v>
      </c>
      <c r="CL20" s="137"/>
      <c r="CM20" s="137"/>
      <c r="CN20" s="137">
        <v>1</v>
      </c>
      <c r="CO20" s="138">
        <v>1</v>
      </c>
      <c r="CP20" s="139">
        <v>126700</v>
      </c>
      <c r="CQ20" s="139">
        <v>126700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347" t="s">
        <v>113</v>
      </c>
      <c r="C21" s="347"/>
      <c r="D21" s="347" t="s">
        <v>97</v>
      </c>
      <c r="E21" s="347" t="s">
        <v>114</v>
      </c>
      <c r="F21" s="347" t="s">
        <v>99</v>
      </c>
      <c r="G21" s="88" t="s">
        <v>104</v>
      </c>
      <c r="H21" s="88" t="s">
        <v>105</v>
      </c>
      <c r="I21" s="348" t="s">
        <v>72</v>
      </c>
      <c r="J21" s="330"/>
      <c r="K21" s="79">
        <v>0</v>
      </c>
      <c r="L21" s="79">
        <v>0</v>
      </c>
      <c r="M21" s="79">
        <v>92</v>
      </c>
      <c r="N21" s="89">
        <v>6</v>
      </c>
      <c r="O21" s="90">
        <v>0</v>
      </c>
      <c r="P21" s="91">
        <f>N21+O21</f>
        <v>6</v>
      </c>
      <c r="Q21" s="80">
        <f>IFERROR(P21/M21,"-")</f>
        <v>0.065217391304348</v>
      </c>
      <c r="R21" s="79">
        <v>0</v>
      </c>
      <c r="S21" s="79">
        <v>1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3</v>
      </c>
      <c r="BO21" s="118">
        <f>IF(P21=0,"",IF(BN21=0,"",(BN21/P21)))</f>
        <v>0.5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3</v>
      </c>
      <c r="BX21" s="125">
        <f>IF(P21=0,"",IF(BW21=0,"",(BW21/P21)))</f>
        <v>0.5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115</v>
      </c>
      <c r="C22" s="347"/>
      <c r="D22" s="347" t="s">
        <v>97</v>
      </c>
      <c r="E22" s="347" t="s">
        <v>114</v>
      </c>
      <c r="F22" s="347" t="s">
        <v>82</v>
      </c>
      <c r="G22" s="88"/>
      <c r="H22" s="88"/>
      <c r="I22" s="88"/>
      <c r="J22" s="330"/>
      <c r="K22" s="79">
        <v>0</v>
      </c>
      <c r="L22" s="79">
        <v>0</v>
      </c>
      <c r="M22" s="79">
        <v>5</v>
      </c>
      <c r="N22" s="89">
        <v>5</v>
      </c>
      <c r="O22" s="90">
        <v>0</v>
      </c>
      <c r="P22" s="91">
        <f>N22+O22</f>
        <v>5</v>
      </c>
      <c r="Q22" s="80">
        <f>IFERROR(P22/M22,"-")</f>
        <v>1</v>
      </c>
      <c r="R22" s="79">
        <v>1</v>
      </c>
      <c r="S22" s="79">
        <v>0</v>
      </c>
      <c r="T22" s="80">
        <f>IFERROR(R22/(P22),"-")</f>
        <v>0.2</v>
      </c>
      <c r="U22" s="336"/>
      <c r="V22" s="82">
        <v>1</v>
      </c>
      <c r="W22" s="80">
        <f>IF(P22=0,"-",V22/P22)</f>
        <v>0.2</v>
      </c>
      <c r="X22" s="335">
        <v>430000</v>
      </c>
      <c r="Y22" s="336">
        <f>IFERROR(X22/P22,"-")</f>
        <v>86000</v>
      </c>
      <c r="Z22" s="336">
        <f>IFERROR(X22/V22,"-")</f>
        <v>430000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0.4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3</v>
      </c>
      <c r="BX22" s="125">
        <f>IF(P22=0,"",IF(BW22=0,"",(BW22/P22)))</f>
        <v>0.6</v>
      </c>
      <c r="BY22" s="126">
        <v>1</v>
      </c>
      <c r="BZ22" s="127">
        <f>IFERROR(BY22/BW22,"-")</f>
        <v>0.33333333333333</v>
      </c>
      <c r="CA22" s="128">
        <v>430000</v>
      </c>
      <c r="CB22" s="129">
        <f>IFERROR(CA22/BW22,"-")</f>
        <v>143333.33333333</v>
      </c>
      <c r="CC22" s="130"/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430000</v>
      </c>
      <c r="CQ22" s="139">
        <v>430000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/>
      <c r="B23" s="347" t="s">
        <v>116</v>
      </c>
      <c r="C23" s="347"/>
      <c r="D23" s="347" t="s">
        <v>90</v>
      </c>
      <c r="E23" s="347" t="s">
        <v>117</v>
      </c>
      <c r="F23" s="347" t="s">
        <v>91</v>
      </c>
      <c r="G23" s="88" t="s">
        <v>104</v>
      </c>
      <c r="H23" s="88" t="s">
        <v>105</v>
      </c>
      <c r="I23" s="88" t="s">
        <v>118</v>
      </c>
      <c r="J23" s="330"/>
      <c r="K23" s="79">
        <v>0</v>
      </c>
      <c r="L23" s="79">
        <v>0</v>
      </c>
      <c r="M23" s="79">
        <v>26</v>
      </c>
      <c r="N23" s="89">
        <v>2</v>
      </c>
      <c r="O23" s="90">
        <v>0</v>
      </c>
      <c r="P23" s="91">
        <f>N23+O23</f>
        <v>2</v>
      </c>
      <c r="Q23" s="80">
        <f>IFERROR(P23/M23,"-")</f>
        <v>0.076923076923077</v>
      </c>
      <c r="R23" s="79">
        <v>0</v>
      </c>
      <c r="S23" s="79">
        <v>1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119</v>
      </c>
      <c r="C24" s="347"/>
      <c r="D24" s="347" t="s">
        <v>90</v>
      </c>
      <c r="E24" s="347" t="s">
        <v>117</v>
      </c>
      <c r="F24" s="347" t="s">
        <v>82</v>
      </c>
      <c r="G24" s="88"/>
      <c r="H24" s="88"/>
      <c r="I24" s="88"/>
      <c r="J24" s="330"/>
      <c r="K24" s="79">
        <v>0</v>
      </c>
      <c r="L24" s="79">
        <v>0</v>
      </c>
      <c r="M24" s="79">
        <v>2</v>
      </c>
      <c r="N24" s="89">
        <v>2</v>
      </c>
      <c r="O24" s="90">
        <v>0</v>
      </c>
      <c r="P24" s="91">
        <f>N24+O24</f>
        <v>2</v>
      </c>
      <c r="Q24" s="80">
        <f>IFERROR(P24/M24,"-")</f>
        <v>1</v>
      </c>
      <c r="R24" s="79">
        <v>0</v>
      </c>
      <c r="S24" s="79">
        <v>0</v>
      </c>
      <c r="T24" s="80">
        <f>IFERROR(R24/(P24),"-")</f>
        <v>0</v>
      </c>
      <c r="U24" s="336"/>
      <c r="V24" s="82">
        <v>1</v>
      </c>
      <c r="W24" s="80">
        <f>IF(P24=0,"-",V24/P24)</f>
        <v>0.5</v>
      </c>
      <c r="X24" s="335">
        <v>3000</v>
      </c>
      <c r="Y24" s="336">
        <f>IFERROR(X24/P24,"-")</f>
        <v>1500</v>
      </c>
      <c r="Z24" s="336">
        <f>IFERROR(X24/V24,"-")</f>
        <v>3000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0.5</v>
      </c>
      <c r="BP24" s="119">
        <v>1</v>
      </c>
      <c r="BQ24" s="120">
        <f>IFERROR(BP24/BN24,"-")</f>
        <v>1</v>
      </c>
      <c r="BR24" s="121">
        <v>3000</v>
      </c>
      <c r="BS24" s="122">
        <f>IFERROR(BR24/BN24,"-")</f>
        <v>3000</v>
      </c>
      <c r="BT24" s="123">
        <v>1</v>
      </c>
      <c r="BU24" s="123"/>
      <c r="BV24" s="123"/>
      <c r="BW24" s="124">
        <v>1</v>
      </c>
      <c r="BX24" s="125">
        <f>IF(P24=0,"",IF(BW24=0,"",(BW24/P24)))</f>
        <v>0.5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3000</v>
      </c>
      <c r="CQ24" s="139">
        <v>3000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0.66369345238095</v>
      </c>
      <c r="B25" s="347" t="s">
        <v>120</v>
      </c>
      <c r="C25" s="347"/>
      <c r="D25" s="347" t="s">
        <v>103</v>
      </c>
      <c r="E25" s="347" t="s">
        <v>68</v>
      </c>
      <c r="F25" s="347" t="s">
        <v>69</v>
      </c>
      <c r="G25" s="88" t="s">
        <v>121</v>
      </c>
      <c r="H25" s="88" t="s">
        <v>105</v>
      </c>
      <c r="I25" s="88" t="s">
        <v>122</v>
      </c>
      <c r="J25" s="330">
        <v>336000</v>
      </c>
      <c r="K25" s="79">
        <v>0</v>
      </c>
      <c r="L25" s="79">
        <v>0</v>
      </c>
      <c r="M25" s="79">
        <v>35</v>
      </c>
      <c r="N25" s="89">
        <v>3</v>
      </c>
      <c r="O25" s="90">
        <v>0</v>
      </c>
      <c r="P25" s="91">
        <f>N25+O25</f>
        <v>3</v>
      </c>
      <c r="Q25" s="80">
        <f>IFERROR(P25/M25,"-")</f>
        <v>0.085714285714286</v>
      </c>
      <c r="R25" s="79">
        <v>0</v>
      </c>
      <c r="S25" s="79">
        <v>0</v>
      </c>
      <c r="T25" s="80">
        <f>IFERROR(R25/(P25),"-")</f>
        <v>0</v>
      </c>
      <c r="U25" s="336">
        <f>IFERROR(J25/SUM(N25:O32),"-")</f>
        <v>17684.210526316</v>
      </c>
      <c r="V25" s="82">
        <v>1</v>
      </c>
      <c r="W25" s="80">
        <f>IF(P25=0,"-",V25/P25)</f>
        <v>0.33333333333333</v>
      </c>
      <c r="X25" s="335">
        <v>3000</v>
      </c>
      <c r="Y25" s="336">
        <f>IFERROR(X25/P25,"-")</f>
        <v>1000</v>
      </c>
      <c r="Z25" s="336">
        <f>IFERROR(X25/V25,"-")</f>
        <v>3000</v>
      </c>
      <c r="AA25" s="330">
        <f>SUM(X25:X32)-SUM(J25:J32)</f>
        <v>-112999</v>
      </c>
      <c r="AB25" s="83">
        <f>SUM(X25:X32)/SUM(J25:J32)</f>
        <v>0.66369345238095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0.33333333333333</v>
      </c>
      <c r="BP25" s="119">
        <v>1</v>
      </c>
      <c r="BQ25" s="120">
        <f>IFERROR(BP25/BN25,"-")</f>
        <v>1</v>
      </c>
      <c r="BR25" s="121">
        <v>3000</v>
      </c>
      <c r="BS25" s="122">
        <f>IFERROR(BR25/BN25,"-")</f>
        <v>3000</v>
      </c>
      <c r="BT25" s="123">
        <v>1</v>
      </c>
      <c r="BU25" s="123"/>
      <c r="BV25" s="123"/>
      <c r="BW25" s="124">
        <v>2</v>
      </c>
      <c r="BX25" s="125">
        <f>IF(P25=0,"",IF(BW25=0,"",(BW25/P25)))</f>
        <v>0.66666666666667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3000</v>
      </c>
      <c r="CQ25" s="139">
        <v>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123</v>
      </c>
      <c r="C26" s="347"/>
      <c r="D26" s="347" t="s">
        <v>103</v>
      </c>
      <c r="E26" s="347" t="s">
        <v>68</v>
      </c>
      <c r="F26" s="347" t="s">
        <v>82</v>
      </c>
      <c r="G26" s="88"/>
      <c r="H26" s="88"/>
      <c r="I26" s="88"/>
      <c r="J26" s="330"/>
      <c r="K26" s="79">
        <v>0</v>
      </c>
      <c r="L26" s="79">
        <v>0</v>
      </c>
      <c r="M26" s="79">
        <v>24</v>
      </c>
      <c r="N26" s="89">
        <v>3</v>
      </c>
      <c r="O26" s="90">
        <v>0</v>
      </c>
      <c r="P26" s="91">
        <f>N26+O26</f>
        <v>3</v>
      </c>
      <c r="Q26" s="80">
        <f>IFERROR(P26/M26,"-")</f>
        <v>0.125</v>
      </c>
      <c r="R26" s="79">
        <v>0</v>
      </c>
      <c r="S26" s="79">
        <v>1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0.33333333333333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2</v>
      </c>
      <c r="BX26" s="125">
        <f>IF(P26=0,"",IF(BW26=0,"",(BW26/P26)))</f>
        <v>0.66666666666667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124</v>
      </c>
      <c r="C27" s="347"/>
      <c r="D27" s="347" t="s">
        <v>109</v>
      </c>
      <c r="E27" s="347" t="s">
        <v>110</v>
      </c>
      <c r="F27" s="347" t="s">
        <v>91</v>
      </c>
      <c r="G27" s="88" t="s">
        <v>121</v>
      </c>
      <c r="H27" s="88" t="s">
        <v>105</v>
      </c>
      <c r="I27" s="88" t="s">
        <v>122</v>
      </c>
      <c r="J27" s="330"/>
      <c r="K27" s="79">
        <v>0</v>
      </c>
      <c r="L27" s="79">
        <v>0</v>
      </c>
      <c r="M27" s="79">
        <v>32</v>
      </c>
      <c r="N27" s="89">
        <v>1</v>
      </c>
      <c r="O27" s="90">
        <v>0</v>
      </c>
      <c r="P27" s="91">
        <f>N27+O27</f>
        <v>1</v>
      </c>
      <c r="Q27" s="80">
        <f>IFERROR(P27/M27,"-")</f>
        <v>0.03125</v>
      </c>
      <c r="R27" s="79">
        <v>0</v>
      </c>
      <c r="S27" s="79">
        <v>1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1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125</v>
      </c>
      <c r="C28" s="347"/>
      <c r="D28" s="347" t="s">
        <v>109</v>
      </c>
      <c r="E28" s="347" t="s">
        <v>110</v>
      </c>
      <c r="F28" s="347" t="s">
        <v>82</v>
      </c>
      <c r="G28" s="88"/>
      <c r="H28" s="88"/>
      <c r="I28" s="88"/>
      <c r="J28" s="330"/>
      <c r="K28" s="79">
        <v>0</v>
      </c>
      <c r="L28" s="79">
        <v>0</v>
      </c>
      <c r="M28" s="79">
        <v>4</v>
      </c>
      <c r="N28" s="89">
        <v>0</v>
      </c>
      <c r="O28" s="90">
        <v>0</v>
      </c>
      <c r="P28" s="91">
        <f>N28+O28</f>
        <v>0</v>
      </c>
      <c r="Q28" s="80">
        <f>IFERROR(P28/M28,"-")</f>
        <v>0</v>
      </c>
      <c r="R28" s="79">
        <v>0</v>
      </c>
      <c r="S28" s="79">
        <v>0</v>
      </c>
      <c r="T28" s="80" t="str">
        <f>IFERROR(R28/(P28),"-")</f>
        <v>-</v>
      </c>
      <c r="U28" s="336"/>
      <c r="V28" s="82">
        <v>0</v>
      </c>
      <c r="W28" s="80" t="str">
        <f>IF(P28=0,"-",V28/P28)</f>
        <v>-</v>
      </c>
      <c r="X28" s="335">
        <v>0</v>
      </c>
      <c r="Y28" s="336" t="str">
        <f>IFERROR(X28/P28,"-")</f>
        <v>-</v>
      </c>
      <c r="Z28" s="336" t="str">
        <f>IFERROR(X28/V28,"-")</f>
        <v>-</v>
      </c>
      <c r="AA28" s="330"/>
      <c r="AB28" s="83"/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126</v>
      </c>
      <c r="C29" s="347"/>
      <c r="D29" s="347" t="s">
        <v>97</v>
      </c>
      <c r="E29" s="347" t="s">
        <v>127</v>
      </c>
      <c r="F29" s="347" t="s">
        <v>99</v>
      </c>
      <c r="G29" s="88" t="s">
        <v>121</v>
      </c>
      <c r="H29" s="88" t="s">
        <v>105</v>
      </c>
      <c r="I29" s="88" t="s">
        <v>122</v>
      </c>
      <c r="J29" s="330"/>
      <c r="K29" s="79">
        <v>0</v>
      </c>
      <c r="L29" s="79">
        <v>0</v>
      </c>
      <c r="M29" s="79">
        <v>68</v>
      </c>
      <c r="N29" s="89">
        <v>3</v>
      </c>
      <c r="O29" s="90">
        <v>0</v>
      </c>
      <c r="P29" s="91">
        <f>N29+O29</f>
        <v>3</v>
      </c>
      <c r="Q29" s="80">
        <f>IFERROR(P29/M29,"-")</f>
        <v>0.044117647058824</v>
      </c>
      <c r="R29" s="79">
        <v>0</v>
      </c>
      <c r="S29" s="79">
        <v>2</v>
      </c>
      <c r="T29" s="80">
        <f>IFERROR(R29/(P29),"-")</f>
        <v>0</v>
      </c>
      <c r="U29" s="336"/>
      <c r="V29" s="82">
        <v>1</v>
      </c>
      <c r="W29" s="80">
        <f>IF(P29=0,"-",V29/P29)</f>
        <v>0.33333333333333</v>
      </c>
      <c r="X29" s="335">
        <v>89000</v>
      </c>
      <c r="Y29" s="336">
        <f>IFERROR(X29/P29,"-")</f>
        <v>29666.666666667</v>
      </c>
      <c r="Z29" s="336">
        <f>IFERROR(X29/V29,"-")</f>
        <v>89000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0.33333333333333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0.33333333333333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</v>
      </c>
      <c r="BX29" s="125">
        <f>IF(P29=0,"",IF(BW29=0,"",(BW29/P29)))</f>
        <v>0.33333333333333</v>
      </c>
      <c r="BY29" s="126">
        <v>1</v>
      </c>
      <c r="BZ29" s="127">
        <f>IFERROR(BY29/BW29,"-")</f>
        <v>1</v>
      </c>
      <c r="CA29" s="128">
        <v>89000</v>
      </c>
      <c r="CB29" s="129">
        <f>IFERROR(CA29/BW29,"-")</f>
        <v>89000</v>
      </c>
      <c r="CC29" s="130"/>
      <c r="CD29" s="130"/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89000</v>
      </c>
      <c r="CQ29" s="139">
        <v>89000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128</v>
      </c>
      <c r="C30" s="347"/>
      <c r="D30" s="347" t="s">
        <v>97</v>
      </c>
      <c r="E30" s="347" t="s">
        <v>127</v>
      </c>
      <c r="F30" s="347" t="s">
        <v>82</v>
      </c>
      <c r="G30" s="88"/>
      <c r="H30" s="88"/>
      <c r="I30" s="88"/>
      <c r="J30" s="330"/>
      <c r="K30" s="79">
        <v>0</v>
      </c>
      <c r="L30" s="79">
        <v>0</v>
      </c>
      <c r="M30" s="79">
        <v>18</v>
      </c>
      <c r="N30" s="89">
        <v>4</v>
      </c>
      <c r="O30" s="90">
        <v>0</v>
      </c>
      <c r="P30" s="91">
        <f>N30+O30</f>
        <v>4</v>
      </c>
      <c r="Q30" s="80">
        <f>IFERROR(P30/M30,"-")</f>
        <v>0.22222222222222</v>
      </c>
      <c r="R30" s="79">
        <v>1</v>
      </c>
      <c r="S30" s="79">
        <v>0</v>
      </c>
      <c r="T30" s="80">
        <f>IFERROR(R30/(P30),"-")</f>
        <v>0.25</v>
      </c>
      <c r="U30" s="336"/>
      <c r="V30" s="82">
        <v>1</v>
      </c>
      <c r="W30" s="80">
        <f>IF(P30=0,"-",V30/P30)</f>
        <v>0.25</v>
      </c>
      <c r="X30" s="335">
        <v>3000</v>
      </c>
      <c r="Y30" s="336">
        <f>IFERROR(X30/P30,"-")</f>
        <v>750</v>
      </c>
      <c r="Z30" s="336">
        <f>IFERROR(X30/V30,"-")</f>
        <v>3000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2</v>
      </c>
      <c r="BO30" s="118">
        <f>IF(P30=0,"",IF(BN30=0,"",(BN30/P30)))</f>
        <v>0.5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0.5</v>
      </c>
      <c r="BY30" s="126">
        <v>1</v>
      </c>
      <c r="BZ30" s="127">
        <f>IFERROR(BY30/BW30,"-")</f>
        <v>0.5</v>
      </c>
      <c r="CA30" s="128">
        <v>3000</v>
      </c>
      <c r="CB30" s="129">
        <f>IFERROR(CA30/BW30,"-")</f>
        <v>1500</v>
      </c>
      <c r="CC30" s="130">
        <v>1</v>
      </c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3000</v>
      </c>
      <c r="CQ30" s="139">
        <v>3000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129</v>
      </c>
      <c r="C31" s="347"/>
      <c r="D31" s="347" t="s">
        <v>90</v>
      </c>
      <c r="E31" s="347" t="s">
        <v>117</v>
      </c>
      <c r="F31" s="347" t="s">
        <v>91</v>
      </c>
      <c r="G31" s="88" t="s">
        <v>121</v>
      </c>
      <c r="H31" s="88" t="s">
        <v>105</v>
      </c>
      <c r="I31" s="88" t="s">
        <v>122</v>
      </c>
      <c r="J31" s="330"/>
      <c r="K31" s="79">
        <v>0</v>
      </c>
      <c r="L31" s="79">
        <v>0</v>
      </c>
      <c r="M31" s="79">
        <v>18</v>
      </c>
      <c r="N31" s="89">
        <v>2</v>
      </c>
      <c r="O31" s="90">
        <v>0</v>
      </c>
      <c r="P31" s="91">
        <f>N31+O31</f>
        <v>2</v>
      </c>
      <c r="Q31" s="80">
        <f>IFERROR(P31/M31,"-")</f>
        <v>0.11111111111111</v>
      </c>
      <c r="R31" s="79">
        <v>0</v>
      </c>
      <c r="S31" s="79">
        <v>1</v>
      </c>
      <c r="T31" s="80">
        <f>IFERROR(R31/(P31),"-")</f>
        <v>0</v>
      </c>
      <c r="U31" s="336"/>
      <c r="V31" s="82">
        <v>1</v>
      </c>
      <c r="W31" s="80">
        <f>IF(P31=0,"-",V31/P31)</f>
        <v>0.5</v>
      </c>
      <c r="X31" s="335">
        <v>8000</v>
      </c>
      <c r="Y31" s="336">
        <f>IFERROR(X31/P31,"-")</f>
        <v>4000</v>
      </c>
      <c r="Z31" s="336">
        <f>IFERROR(X31/V31,"-")</f>
        <v>8000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0.5</v>
      </c>
      <c r="BG31" s="110">
        <v>1</v>
      </c>
      <c r="BH31" s="112">
        <f>IFERROR(BG31/BE31,"-")</f>
        <v>1</v>
      </c>
      <c r="BI31" s="113">
        <v>8000</v>
      </c>
      <c r="BJ31" s="114">
        <f>IFERROR(BI31/BE31,"-")</f>
        <v>8000</v>
      </c>
      <c r="BK31" s="115"/>
      <c r="BL31" s="115">
        <v>1</v>
      </c>
      <c r="BM31" s="115"/>
      <c r="BN31" s="117">
        <v>1</v>
      </c>
      <c r="BO31" s="118">
        <f>IF(P31=0,"",IF(BN31=0,"",(BN31/P31)))</f>
        <v>0.5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8000</v>
      </c>
      <c r="CQ31" s="139">
        <v>8000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130</v>
      </c>
      <c r="C32" s="347"/>
      <c r="D32" s="347" t="s">
        <v>90</v>
      </c>
      <c r="E32" s="347" t="s">
        <v>117</v>
      </c>
      <c r="F32" s="347" t="s">
        <v>82</v>
      </c>
      <c r="G32" s="88"/>
      <c r="H32" s="88"/>
      <c r="I32" s="88"/>
      <c r="J32" s="330"/>
      <c r="K32" s="79">
        <v>0</v>
      </c>
      <c r="L32" s="79">
        <v>0</v>
      </c>
      <c r="M32" s="79">
        <v>72</v>
      </c>
      <c r="N32" s="89">
        <v>3</v>
      </c>
      <c r="O32" s="90">
        <v>0</v>
      </c>
      <c r="P32" s="91">
        <f>N32+O32</f>
        <v>3</v>
      </c>
      <c r="Q32" s="80">
        <f>IFERROR(P32/M32,"-")</f>
        <v>0.041666666666667</v>
      </c>
      <c r="R32" s="79">
        <v>1</v>
      </c>
      <c r="S32" s="79">
        <v>1</v>
      </c>
      <c r="T32" s="80">
        <f>IFERROR(R32/(P32),"-")</f>
        <v>0.33333333333333</v>
      </c>
      <c r="U32" s="336"/>
      <c r="V32" s="82">
        <v>1</v>
      </c>
      <c r="W32" s="80">
        <f>IF(P32=0,"-",V32/P32)</f>
        <v>0.33333333333333</v>
      </c>
      <c r="X32" s="335">
        <v>120001</v>
      </c>
      <c r="Y32" s="336">
        <f>IFERROR(X32/P32,"-")</f>
        <v>40000.333333333</v>
      </c>
      <c r="Z32" s="336">
        <f>IFERROR(X32/V32,"-")</f>
        <v>120001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2</v>
      </c>
      <c r="BX32" s="125">
        <f>IF(P32=0,"",IF(BW32=0,"",(BW32/P32)))</f>
        <v>0.66666666666667</v>
      </c>
      <c r="BY32" s="126">
        <v>1</v>
      </c>
      <c r="BZ32" s="127">
        <f>IFERROR(BY32/BW32,"-")</f>
        <v>0.5</v>
      </c>
      <c r="CA32" s="128">
        <v>120000</v>
      </c>
      <c r="CB32" s="129">
        <f>IFERROR(CA32/BW32,"-")</f>
        <v>60000</v>
      </c>
      <c r="CC32" s="130"/>
      <c r="CD32" s="130"/>
      <c r="CE32" s="130">
        <v>1</v>
      </c>
      <c r="CF32" s="131">
        <v>1</v>
      </c>
      <c r="CG32" s="132">
        <f>IF(P32=0,"",IF(CF32=0,"",(CF32/P32)))</f>
        <v>0.33333333333333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1</v>
      </c>
      <c r="CP32" s="139">
        <v>120001</v>
      </c>
      <c r="CQ32" s="139">
        <v>120000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>
        <f>AB33</f>
        <v>1.8694444444444</v>
      </c>
      <c r="B33" s="347" t="s">
        <v>131</v>
      </c>
      <c r="C33" s="347"/>
      <c r="D33" s="347" t="s">
        <v>67</v>
      </c>
      <c r="E33" s="347" t="s">
        <v>132</v>
      </c>
      <c r="F33" s="347" t="s">
        <v>69</v>
      </c>
      <c r="G33" s="88" t="s">
        <v>133</v>
      </c>
      <c r="H33" s="88" t="s">
        <v>134</v>
      </c>
      <c r="I33" s="88" t="s">
        <v>135</v>
      </c>
      <c r="J33" s="330">
        <v>360000</v>
      </c>
      <c r="K33" s="79">
        <v>0</v>
      </c>
      <c r="L33" s="79">
        <v>0</v>
      </c>
      <c r="M33" s="79">
        <v>132</v>
      </c>
      <c r="N33" s="89">
        <v>6</v>
      </c>
      <c r="O33" s="90">
        <v>0</v>
      </c>
      <c r="P33" s="91">
        <f>N33+O33</f>
        <v>6</v>
      </c>
      <c r="Q33" s="80">
        <f>IFERROR(P33/M33,"-")</f>
        <v>0.045454545454545</v>
      </c>
      <c r="R33" s="79">
        <v>0</v>
      </c>
      <c r="S33" s="79">
        <v>2</v>
      </c>
      <c r="T33" s="80">
        <f>IFERROR(R33/(P33),"-")</f>
        <v>0</v>
      </c>
      <c r="U33" s="336">
        <f>IFERROR(J33/SUM(N33:O36),"-")</f>
        <v>10285.714285714</v>
      </c>
      <c r="V33" s="82">
        <v>1</v>
      </c>
      <c r="W33" s="80">
        <f>IF(P33=0,"-",V33/P33)</f>
        <v>0.16666666666667</v>
      </c>
      <c r="X33" s="335">
        <v>11000</v>
      </c>
      <c r="Y33" s="336">
        <f>IFERROR(X33/P33,"-")</f>
        <v>1833.3333333333</v>
      </c>
      <c r="Z33" s="336">
        <f>IFERROR(X33/V33,"-")</f>
        <v>11000</v>
      </c>
      <c r="AA33" s="330">
        <f>SUM(X33:X36)-SUM(J33:J36)</f>
        <v>313000</v>
      </c>
      <c r="AB33" s="83">
        <f>SUM(X33:X36)/SUM(J33:J36)</f>
        <v>1.8694444444444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1</v>
      </c>
      <c r="AW33" s="105">
        <f>IF(P33=0,"",IF(AV33=0,"",(AV33/P33)))</f>
        <v>0.16666666666667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2</v>
      </c>
      <c r="BF33" s="111">
        <f>IF(P33=0,"",IF(BE33=0,"",(BE33/P33)))</f>
        <v>0.33333333333333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</v>
      </c>
      <c r="BO33" s="118">
        <f>IF(P33=0,"",IF(BN33=0,"",(BN33/P33)))</f>
        <v>0.16666666666667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0.16666666666667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1</v>
      </c>
      <c r="CG33" s="132">
        <f>IF(P33=0,"",IF(CF33=0,"",(CF33/P33)))</f>
        <v>0.16666666666667</v>
      </c>
      <c r="CH33" s="133">
        <v>1</v>
      </c>
      <c r="CI33" s="134">
        <f>IFERROR(CH33/CF33,"-")</f>
        <v>1</v>
      </c>
      <c r="CJ33" s="135">
        <v>11000</v>
      </c>
      <c r="CK33" s="136">
        <f>IFERROR(CJ33/CF33,"-")</f>
        <v>11000</v>
      </c>
      <c r="CL33" s="137"/>
      <c r="CM33" s="137"/>
      <c r="CN33" s="137">
        <v>1</v>
      </c>
      <c r="CO33" s="138">
        <v>1</v>
      </c>
      <c r="CP33" s="139">
        <v>11000</v>
      </c>
      <c r="CQ33" s="139">
        <v>11000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136</v>
      </c>
      <c r="C34" s="347"/>
      <c r="D34" s="347" t="s">
        <v>67</v>
      </c>
      <c r="E34" s="347" t="s">
        <v>137</v>
      </c>
      <c r="F34" s="347" t="s">
        <v>69</v>
      </c>
      <c r="G34" s="88"/>
      <c r="H34" s="88" t="s">
        <v>134</v>
      </c>
      <c r="I34" s="88"/>
      <c r="J34" s="330"/>
      <c r="K34" s="79">
        <v>0</v>
      </c>
      <c r="L34" s="79">
        <v>0</v>
      </c>
      <c r="M34" s="79">
        <v>80</v>
      </c>
      <c r="N34" s="89">
        <v>4</v>
      </c>
      <c r="O34" s="90">
        <v>0</v>
      </c>
      <c r="P34" s="91">
        <f>N34+O34</f>
        <v>4</v>
      </c>
      <c r="Q34" s="80">
        <f>IFERROR(P34/M34,"-")</f>
        <v>0.05</v>
      </c>
      <c r="R34" s="79">
        <v>1</v>
      </c>
      <c r="S34" s="79">
        <v>1</v>
      </c>
      <c r="T34" s="80">
        <f>IFERROR(R34/(P34),"-")</f>
        <v>0.25</v>
      </c>
      <c r="U34" s="336"/>
      <c r="V34" s="82">
        <v>2</v>
      </c>
      <c r="W34" s="80">
        <f>IF(P34=0,"-",V34/P34)</f>
        <v>0.5</v>
      </c>
      <c r="X34" s="335">
        <v>104000</v>
      </c>
      <c r="Y34" s="336">
        <f>IFERROR(X34/P34,"-")</f>
        <v>26000</v>
      </c>
      <c r="Z34" s="336">
        <f>IFERROR(X34/V34,"-")</f>
        <v>52000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2</v>
      </c>
      <c r="BF34" s="111">
        <f>IF(P34=0,"",IF(BE34=0,"",(BE34/P34)))</f>
        <v>0.5</v>
      </c>
      <c r="BG34" s="110">
        <v>1</v>
      </c>
      <c r="BH34" s="112">
        <f>IFERROR(BG34/BE34,"-")</f>
        <v>0.5</v>
      </c>
      <c r="BI34" s="113">
        <v>71000</v>
      </c>
      <c r="BJ34" s="114">
        <f>IFERROR(BI34/BE34,"-")</f>
        <v>35500</v>
      </c>
      <c r="BK34" s="115"/>
      <c r="BL34" s="115"/>
      <c r="BM34" s="115">
        <v>1</v>
      </c>
      <c r="BN34" s="117">
        <v>1</v>
      </c>
      <c r="BO34" s="118">
        <f>IF(P34=0,"",IF(BN34=0,"",(BN34/P34)))</f>
        <v>0.25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0.25</v>
      </c>
      <c r="BY34" s="126">
        <v>1</v>
      </c>
      <c r="BZ34" s="127">
        <f>IFERROR(BY34/BW34,"-")</f>
        <v>1</v>
      </c>
      <c r="CA34" s="128">
        <v>33000</v>
      </c>
      <c r="CB34" s="129">
        <f>IFERROR(CA34/BW34,"-")</f>
        <v>33000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2</v>
      </c>
      <c r="CP34" s="139">
        <v>104000</v>
      </c>
      <c r="CQ34" s="139">
        <v>71000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138</v>
      </c>
      <c r="C35" s="347"/>
      <c r="D35" s="347" t="s">
        <v>67</v>
      </c>
      <c r="E35" s="347" t="s">
        <v>139</v>
      </c>
      <c r="F35" s="347" t="s">
        <v>69</v>
      </c>
      <c r="G35" s="88"/>
      <c r="H35" s="88" t="s">
        <v>134</v>
      </c>
      <c r="I35" s="88"/>
      <c r="J35" s="330"/>
      <c r="K35" s="79">
        <v>0</v>
      </c>
      <c r="L35" s="79">
        <v>0</v>
      </c>
      <c r="M35" s="79">
        <v>95</v>
      </c>
      <c r="N35" s="89">
        <v>7</v>
      </c>
      <c r="O35" s="90">
        <v>0</v>
      </c>
      <c r="P35" s="91">
        <f>N35+O35</f>
        <v>7</v>
      </c>
      <c r="Q35" s="80">
        <f>IFERROR(P35/M35,"-")</f>
        <v>0.073684210526316</v>
      </c>
      <c r="R35" s="79">
        <v>0</v>
      </c>
      <c r="S35" s="79">
        <v>0</v>
      </c>
      <c r="T35" s="80">
        <f>IFERROR(R35/(P35),"-")</f>
        <v>0</v>
      </c>
      <c r="U35" s="336"/>
      <c r="V35" s="82">
        <v>1</v>
      </c>
      <c r="W35" s="80">
        <f>IF(P35=0,"-",V35/P35)</f>
        <v>0.14285714285714</v>
      </c>
      <c r="X35" s="335">
        <v>152000</v>
      </c>
      <c r="Y35" s="336">
        <f>IFERROR(X35/P35,"-")</f>
        <v>21714.285714286</v>
      </c>
      <c r="Z35" s="336">
        <f>IFERROR(X35/V35,"-")</f>
        <v>152000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0.14285714285714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2</v>
      </c>
      <c r="BF35" s="111">
        <f>IF(P35=0,"",IF(BE35=0,"",(BE35/P35)))</f>
        <v>0.28571428571429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4</v>
      </c>
      <c r="BO35" s="118">
        <f>IF(P35=0,"",IF(BN35=0,"",(BN35/P35)))</f>
        <v>0.57142857142857</v>
      </c>
      <c r="BP35" s="119">
        <v>1</v>
      </c>
      <c r="BQ35" s="120">
        <f>IFERROR(BP35/BN35,"-")</f>
        <v>0.25</v>
      </c>
      <c r="BR35" s="121">
        <v>152000</v>
      </c>
      <c r="BS35" s="122">
        <f>IFERROR(BR35/BN35,"-")</f>
        <v>38000</v>
      </c>
      <c r="BT35" s="123"/>
      <c r="BU35" s="123"/>
      <c r="BV35" s="123">
        <v>1</v>
      </c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152000</v>
      </c>
      <c r="CQ35" s="139">
        <v>152000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/>
      <c r="B36" s="347" t="s">
        <v>140</v>
      </c>
      <c r="C36" s="347"/>
      <c r="D36" s="347" t="s">
        <v>81</v>
      </c>
      <c r="E36" s="347" t="s">
        <v>81</v>
      </c>
      <c r="F36" s="347" t="s">
        <v>82</v>
      </c>
      <c r="G36" s="88"/>
      <c r="H36" s="88"/>
      <c r="I36" s="88"/>
      <c r="J36" s="330"/>
      <c r="K36" s="79">
        <v>0</v>
      </c>
      <c r="L36" s="79">
        <v>0</v>
      </c>
      <c r="M36" s="79">
        <v>42</v>
      </c>
      <c r="N36" s="89">
        <v>18</v>
      </c>
      <c r="O36" s="90">
        <v>0</v>
      </c>
      <c r="P36" s="91">
        <f>N36+O36</f>
        <v>18</v>
      </c>
      <c r="Q36" s="80">
        <f>IFERROR(P36/M36,"-")</f>
        <v>0.42857142857143</v>
      </c>
      <c r="R36" s="79">
        <v>1</v>
      </c>
      <c r="S36" s="79">
        <v>3</v>
      </c>
      <c r="T36" s="80">
        <f>IFERROR(R36/(P36),"-")</f>
        <v>0.055555555555556</v>
      </c>
      <c r="U36" s="336"/>
      <c r="V36" s="82">
        <v>5</v>
      </c>
      <c r="W36" s="80">
        <f>IF(P36=0,"-",V36/P36)</f>
        <v>0.27777777777778</v>
      </c>
      <c r="X36" s="335">
        <v>406000</v>
      </c>
      <c r="Y36" s="336">
        <f>IFERROR(X36/P36,"-")</f>
        <v>22555.555555556</v>
      </c>
      <c r="Z36" s="336">
        <f>IFERROR(X36/V36,"-")</f>
        <v>81200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0.055555555555556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2</v>
      </c>
      <c r="BF36" s="111">
        <f>IF(P36=0,"",IF(BE36=0,"",(BE36/P36)))</f>
        <v>0.11111111111111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6</v>
      </c>
      <c r="BO36" s="118">
        <f>IF(P36=0,"",IF(BN36=0,"",(BN36/P36)))</f>
        <v>0.33333333333333</v>
      </c>
      <c r="BP36" s="119">
        <v>2</v>
      </c>
      <c r="BQ36" s="120">
        <f>IFERROR(BP36/BN36,"-")</f>
        <v>0.33333333333333</v>
      </c>
      <c r="BR36" s="121">
        <v>110000</v>
      </c>
      <c r="BS36" s="122">
        <f>IFERROR(BR36/BN36,"-")</f>
        <v>18333.333333333</v>
      </c>
      <c r="BT36" s="123"/>
      <c r="BU36" s="123">
        <v>1</v>
      </c>
      <c r="BV36" s="123">
        <v>1</v>
      </c>
      <c r="BW36" s="124">
        <v>8</v>
      </c>
      <c r="BX36" s="125">
        <f>IF(P36=0,"",IF(BW36=0,"",(BW36/P36)))</f>
        <v>0.44444444444444</v>
      </c>
      <c r="BY36" s="126">
        <v>3</v>
      </c>
      <c r="BZ36" s="127">
        <f>IFERROR(BY36/BW36,"-")</f>
        <v>0.375</v>
      </c>
      <c r="CA36" s="128">
        <v>296000</v>
      </c>
      <c r="CB36" s="129">
        <f>IFERROR(CA36/BW36,"-")</f>
        <v>37000</v>
      </c>
      <c r="CC36" s="130">
        <v>1</v>
      </c>
      <c r="CD36" s="130"/>
      <c r="CE36" s="130">
        <v>2</v>
      </c>
      <c r="CF36" s="131">
        <v>1</v>
      </c>
      <c r="CG36" s="132">
        <f>IF(P36=0,"",IF(CF36=0,"",(CF36/P36)))</f>
        <v>0.055555555555556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5</v>
      </c>
      <c r="CP36" s="139">
        <v>406000</v>
      </c>
      <c r="CQ36" s="139">
        <v>282000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0.08</v>
      </c>
      <c r="B37" s="347" t="s">
        <v>141</v>
      </c>
      <c r="C37" s="347"/>
      <c r="D37" s="347" t="s">
        <v>90</v>
      </c>
      <c r="E37" s="347" t="s">
        <v>132</v>
      </c>
      <c r="F37" s="347" t="s">
        <v>69</v>
      </c>
      <c r="G37" s="88" t="s">
        <v>142</v>
      </c>
      <c r="H37" s="88" t="s">
        <v>143</v>
      </c>
      <c r="I37" s="88" t="s">
        <v>144</v>
      </c>
      <c r="J37" s="330">
        <v>300000</v>
      </c>
      <c r="K37" s="79">
        <v>0</v>
      </c>
      <c r="L37" s="79">
        <v>0</v>
      </c>
      <c r="M37" s="79">
        <v>115</v>
      </c>
      <c r="N37" s="89">
        <v>9</v>
      </c>
      <c r="O37" s="90">
        <v>0</v>
      </c>
      <c r="P37" s="91">
        <f>N37+O37</f>
        <v>9</v>
      </c>
      <c r="Q37" s="80">
        <f>IFERROR(P37/M37,"-")</f>
        <v>0.078260869565217</v>
      </c>
      <c r="R37" s="79">
        <v>0</v>
      </c>
      <c r="S37" s="79">
        <v>6</v>
      </c>
      <c r="T37" s="80">
        <f>IFERROR(R37/(P37),"-")</f>
        <v>0</v>
      </c>
      <c r="U37" s="336">
        <f>IFERROR(J37/SUM(N37:O40),"-")</f>
        <v>12000</v>
      </c>
      <c r="V37" s="82">
        <v>1</v>
      </c>
      <c r="W37" s="80">
        <f>IF(P37=0,"-",V37/P37)</f>
        <v>0.11111111111111</v>
      </c>
      <c r="X37" s="335">
        <v>1000</v>
      </c>
      <c r="Y37" s="336">
        <f>IFERROR(X37/P37,"-")</f>
        <v>111.11111111111</v>
      </c>
      <c r="Z37" s="336">
        <f>IFERROR(X37/V37,"-")</f>
        <v>1000</v>
      </c>
      <c r="AA37" s="330">
        <f>SUM(X37:X40)-SUM(J37:J40)</f>
        <v>-276000</v>
      </c>
      <c r="AB37" s="83">
        <f>SUM(X37:X40)/SUM(J37:J40)</f>
        <v>0.08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0.11111111111111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>
        <v>1</v>
      </c>
      <c r="AW37" s="105">
        <f>IF(P37=0,"",IF(AV37=0,"",(AV37/P37)))</f>
        <v>0.11111111111111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5</v>
      </c>
      <c r="BF37" s="111">
        <f>IF(P37=0,"",IF(BE37=0,"",(BE37/P37)))</f>
        <v>0.55555555555556</v>
      </c>
      <c r="BG37" s="110">
        <v>1</v>
      </c>
      <c r="BH37" s="112">
        <f>IFERROR(BG37/BE37,"-")</f>
        <v>0.2</v>
      </c>
      <c r="BI37" s="113">
        <v>1000</v>
      </c>
      <c r="BJ37" s="114">
        <f>IFERROR(BI37/BE37,"-")</f>
        <v>200</v>
      </c>
      <c r="BK37" s="115">
        <v>1</v>
      </c>
      <c r="BL37" s="115"/>
      <c r="BM37" s="115"/>
      <c r="BN37" s="117">
        <v>2</v>
      </c>
      <c r="BO37" s="118">
        <f>IF(P37=0,"",IF(BN37=0,"",(BN37/P37)))</f>
        <v>0.22222222222222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1000</v>
      </c>
      <c r="CQ37" s="139">
        <v>1000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145</v>
      </c>
      <c r="C38" s="347"/>
      <c r="D38" s="347" t="s">
        <v>67</v>
      </c>
      <c r="E38" s="347" t="s">
        <v>137</v>
      </c>
      <c r="F38" s="347" t="s">
        <v>69</v>
      </c>
      <c r="G38" s="88"/>
      <c r="H38" s="88" t="s">
        <v>143</v>
      </c>
      <c r="I38" s="88"/>
      <c r="J38" s="330"/>
      <c r="K38" s="79">
        <v>0</v>
      </c>
      <c r="L38" s="79">
        <v>0</v>
      </c>
      <c r="M38" s="79">
        <v>62</v>
      </c>
      <c r="N38" s="89">
        <v>1</v>
      </c>
      <c r="O38" s="90">
        <v>0</v>
      </c>
      <c r="P38" s="91">
        <f>N38+O38</f>
        <v>1</v>
      </c>
      <c r="Q38" s="80">
        <f>IFERROR(P38/M38,"-")</f>
        <v>0.016129032258065</v>
      </c>
      <c r="R38" s="79">
        <v>0</v>
      </c>
      <c r="S38" s="79">
        <v>0</v>
      </c>
      <c r="T38" s="80">
        <f>IFERROR(R38/(P38),"-")</f>
        <v>0</v>
      </c>
      <c r="U38" s="336"/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1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146</v>
      </c>
      <c r="C39" s="347"/>
      <c r="D39" s="347" t="s">
        <v>90</v>
      </c>
      <c r="E39" s="347" t="s">
        <v>139</v>
      </c>
      <c r="F39" s="347" t="s">
        <v>69</v>
      </c>
      <c r="G39" s="88"/>
      <c r="H39" s="88" t="s">
        <v>143</v>
      </c>
      <c r="I39" s="88"/>
      <c r="J39" s="330"/>
      <c r="K39" s="79">
        <v>0</v>
      </c>
      <c r="L39" s="79">
        <v>0</v>
      </c>
      <c r="M39" s="79">
        <v>48</v>
      </c>
      <c r="N39" s="89">
        <v>2</v>
      </c>
      <c r="O39" s="90">
        <v>0</v>
      </c>
      <c r="P39" s="91">
        <f>N39+O39</f>
        <v>2</v>
      </c>
      <c r="Q39" s="80">
        <f>IFERROR(P39/M39,"-")</f>
        <v>0.041666666666667</v>
      </c>
      <c r="R39" s="79">
        <v>0</v>
      </c>
      <c r="S39" s="79">
        <v>0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147</v>
      </c>
      <c r="C40" s="347"/>
      <c r="D40" s="347" t="s">
        <v>81</v>
      </c>
      <c r="E40" s="347" t="s">
        <v>81</v>
      </c>
      <c r="F40" s="347" t="s">
        <v>82</v>
      </c>
      <c r="G40" s="88"/>
      <c r="H40" s="88"/>
      <c r="I40" s="88"/>
      <c r="J40" s="330"/>
      <c r="K40" s="79">
        <v>0</v>
      </c>
      <c r="L40" s="79">
        <v>0</v>
      </c>
      <c r="M40" s="79">
        <v>38</v>
      </c>
      <c r="N40" s="89">
        <v>13</v>
      </c>
      <c r="O40" s="90">
        <v>0</v>
      </c>
      <c r="P40" s="91">
        <f>N40+O40</f>
        <v>13</v>
      </c>
      <c r="Q40" s="80">
        <f>IFERROR(P40/M40,"-")</f>
        <v>0.34210526315789</v>
      </c>
      <c r="R40" s="79">
        <v>2</v>
      </c>
      <c r="S40" s="79">
        <v>2</v>
      </c>
      <c r="T40" s="80">
        <f>IFERROR(R40/(P40),"-")</f>
        <v>0.15384615384615</v>
      </c>
      <c r="U40" s="336"/>
      <c r="V40" s="82">
        <v>2</v>
      </c>
      <c r="W40" s="80">
        <f>IF(P40=0,"-",V40/P40)</f>
        <v>0.15384615384615</v>
      </c>
      <c r="X40" s="335">
        <v>23000</v>
      </c>
      <c r="Y40" s="336">
        <f>IFERROR(X40/P40,"-")</f>
        <v>1769.2307692308</v>
      </c>
      <c r="Z40" s="336">
        <f>IFERROR(X40/V40,"-")</f>
        <v>11500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0.076923076923077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8</v>
      </c>
      <c r="BO40" s="118">
        <f>IF(P40=0,"",IF(BN40=0,"",(BN40/P40)))</f>
        <v>0.61538461538462</v>
      </c>
      <c r="BP40" s="119">
        <v>1</v>
      </c>
      <c r="BQ40" s="120">
        <f>IFERROR(BP40/BN40,"-")</f>
        <v>0.125</v>
      </c>
      <c r="BR40" s="121">
        <v>18000</v>
      </c>
      <c r="BS40" s="122">
        <f>IFERROR(BR40/BN40,"-")</f>
        <v>2250</v>
      </c>
      <c r="BT40" s="123"/>
      <c r="BU40" s="123"/>
      <c r="BV40" s="123">
        <v>1</v>
      </c>
      <c r="BW40" s="124">
        <v>3</v>
      </c>
      <c r="BX40" s="125">
        <f>IF(P40=0,"",IF(BW40=0,"",(BW40/P40)))</f>
        <v>0.23076923076923</v>
      </c>
      <c r="BY40" s="126">
        <v>1</v>
      </c>
      <c r="BZ40" s="127">
        <f>IFERROR(BY40/BW40,"-")</f>
        <v>0.33333333333333</v>
      </c>
      <c r="CA40" s="128">
        <v>5000</v>
      </c>
      <c r="CB40" s="129">
        <f>IFERROR(CA40/BW40,"-")</f>
        <v>1666.6666666667</v>
      </c>
      <c r="CC40" s="130">
        <v>1</v>
      </c>
      <c r="CD40" s="130"/>
      <c r="CE40" s="130"/>
      <c r="CF40" s="131">
        <v>1</v>
      </c>
      <c r="CG40" s="132">
        <f>IF(P40=0,"",IF(CF40=0,"",(CF40/P40)))</f>
        <v>0.076923076923077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2</v>
      </c>
      <c r="CP40" s="139">
        <v>23000</v>
      </c>
      <c r="CQ40" s="139">
        <v>18000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5.8472222222222</v>
      </c>
      <c r="B41" s="347" t="s">
        <v>148</v>
      </c>
      <c r="C41" s="347"/>
      <c r="D41" s="347" t="s">
        <v>149</v>
      </c>
      <c r="E41" s="347" t="s">
        <v>74</v>
      </c>
      <c r="F41" s="347" t="s">
        <v>99</v>
      </c>
      <c r="G41" s="88" t="s">
        <v>70</v>
      </c>
      <c r="H41" s="88" t="s">
        <v>93</v>
      </c>
      <c r="I41" s="88" t="s">
        <v>150</v>
      </c>
      <c r="J41" s="330">
        <v>144000</v>
      </c>
      <c r="K41" s="79">
        <v>0</v>
      </c>
      <c r="L41" s="79">
        <v>0</v>
      </c>
      <c r="M41" s="79">
        <v>56</v>
      </c>
      <c r="N41" s="89">
        <v>1</v>
      </c>
      <c r="O41" s="90">
        <v>0</v>
      </c>
      <c r="P41" s="91">
        <f>N41+O41</f>
        <v>1</v>
      </c>
      <c r="Q41" s="80">
        <f>IFERROR(P41/M41,"-")</f>
        <v>0.017857142857143</v>
      </c>
      <c r="R41" s="79">
        <v>0</v>
      </c>
      <c r="S41" s="79">
        <v>0</v>
      </c>
      <c r="T41" s="80">
        <f>IFERROR(R41/(P41),"-")</f>
        <v>0</v>
      </c>
      <c r="U41" s="336">
        <f>IFERROR(J41/SUM(N41:O42),"-")</f>
        <v>48000</v>
      </c>
      <c r="V41" s="82">
        <v>1</v>
      </c>
      <c r="W41" s="80">
        <f>IF(P41=0,"-",V41/P41)</f>
        <v>1</v>
      </c>
      <c r="X41" s="335">
        <v>2000</v>
      </c>
      <c r="Y41" s="336">
        <f>IFERROR(X41/P41,"-")</f>
        <v>2000</v>
      </c>
      <c r="Z41" s="336">
        <f>IFERROR(X41/V41,"-")</f>
        <v>2000</v>
      </c>
      <c r="AA41" s="330">
        <f>SUM(X41:X42)-SUM(J41:J42)</f>
        <v>698000</v>
      </c>
      <c r="AB41" s="83">
        <f>SUM(X41:X42)/SUM(J41:J42)</f>
        <v>5.8472222222222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1</v>
      </c>
      <c r="BG41" s="110">
        <v>1</v>
      </c>
      <c r="BH41" s="112">
        <f>IFERROR(BG41/BE41,"-")</f>
        <v>1</v>
      </c>
      <c r="BI41" s="113">
        <v>2000</v>
      </c>
      <c r="BJ41" s="114">
        <f>IFERROR(BI41/BE41,"-")</f>
        <v>2000</v>
      </c>
      <c r="BK41" s="115">
        <v>1</v>
      </c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2000</v>
      </c>
      <c r="CQ41" s="139">
        <v>2000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151</v>
      </c>
      <c r="C42" s="347"/>
      <c r="D42" s="347" t="s">
        <v>149</v>
      </c>
      <c r="E42" s="347" t="s">
        <v>74</v>
      </c>
      <c r="F42" s="347" t="s">
        <v>82</v>
      </c>
      <c r="G42" s="88"/>
      <c r="H42" s="88"/>
      <c r="I42" s="88"/>
      <c r="J42" s="330"/>
      <c r="K42" s="79">
        <v>0</v>
      </c>
      <c r="L42" s="79">
        <v>0</v>
      </c>
      <c r="M42" s="79">
        <v>12</v>
      </c>
      <c r="N42" s="89">
        <v>2</v>
      </c>
      <c r="O42" s="90">
        <v>0</v>
      </c>
      <c r="P42" s="91">
        <f>N42+O42</f>
        <v>2</v>
      </c>
      <c r="Q42" s="80">
        <f>IFERROR(P42/M42,"-")</f>
        <v>0.16666666666667</v>
      </c>
      <c r="R42" s="79">
        <v>1</v>
      </c>
      <c r="S42" s="79">
        <v>0</v>
      </c>
      <c r="T42" s="80">
        <f>IFERROR(R42/(P42),"-")</f>
        <v>0.5</v>
      </c>
      <c r="U42" s="336"/>
      <c r="V42" s="82">
        <v>1</v>
      </c>
      <c r="W42" s="80">
        <f>IF(P42=0,"-",V42/P42)</f>
        <v>0.5</v>
      </c>
      <c r="X42" s="335">
        <v>840000</v>
      </c>
      <c r="Y42" s="336">
        <f>IFERROR(X42/P42,"-")</f>
        <v>420000</v>
      </c>
      <c r="Z42" s="336">
        <f>IFERROR(X42/V42,"-")</f>
        <v>840000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2</v>
      </c>
      <c r="BX42" s="125">
        <f>IF(P42=0,"",IF(BW42=0,"",(BW42/P42)))</f>
        <v>1</v>
      </c>
      <c r="BY42" s="126">
        <v>1</v>
      </c>
      <c r="BZ42" s="127">
        <f>IFERROR(BY42/BW42,"-")</f>
        <v>0.5</v>
      </c>
      <c r="CA42" s="128">
        <v>840000</v>
      </c>
      <c r="CB42" s="129">
        <f>IFERROR(CA42/BW42,"-")</f>
        <v>420000</v>
      </c>
      <c r="CC42" s="130"/>
      <c r="CD42" s="130"/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840000</v>
      </c>
      <c r="CQ42" s="139">
        <v>840000</v>
      </c>
      <c r="CR42" s="139"/>
      <c r="CS42" s="140" t="str">
        <f>IF(AND(CQ42=0,CR42=0),"",IF(AND(CQ42&lt;=100000,CR42&lt;=100000),"",IF(CQ42/CP42&gt;0.7,"男高",IF(CR42/CP42&gt;0.7,"女高",""))))</f>
        <v>男高</v>
      </c>
    </row>
    <row r="43" spans="1:98">
      <c r="A43" s="78">
        <f>AB43</f>
        <v>0.034722222222222</v>
      </c>
      <c r="B43" s="347" t="s">
        <v>152</v>
      </c>
      <c r="C43" s="347"/>
      <c r="D43" s="347" t="s">
        <v>97</v>
      </c>
      <c r="E43" s="347" t="s">
        <v>110</v>
      </c>
      <c r="F43" s="347" t="s">
        <v>91</v>
      </c>
      <c r="G43" s="88" t="s">
        <v>70</v>
      </c>
      <c r="H43" s="88" t="s">
        <v>93</v>
      </c>
      <c r="I43" s="349" t="s">
        <v>94</v>
      </c>
      <c r="J43" s="330">
        <v>144000</v>
      </c>
      <c r="K43" s="79">
        <v>0</v>
      </c>
      <c r="L43" s="79">
        <v>0</v>
      </c>
      <c r="M43" s="79">
        <v>67</v>
      </c>
      <c r="N43" s="89">
        <v>2</v>
      </c>
      <c r="O43" s="90">
        <v>0</v>
      </c>
      <c r="P43" s="91">
        <f>N43+O43</f>
        <v>2</v>
      </c>
      <c r="Q43" s="80">
        <f>IFERROR(P43/M43,"-")</f>
        <v>0.029850746268657</v>
      </c>
      <c r="R43" s="79">
        <v>0</v>
      </c>
      <c r="S43" s="79">
        <v>0</v>
      </c>
      <c r="T43" s="80">
        <f>IFERROR(R43/(P43),"-")</f>
        <v>0</v>
      </c>
      <c r="U43" s="336">
        <f>IFERROR(J43/SUM(N43:O44),"-")</f>
        <v>48000</v>
      </c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>
        <f>SUM(X43:X44)-SUM(J43:J44)</f>
        <v>-139000</v>
      </c>
      <c r="AB43" s="83">
        <f>SUM(X43:X44)/SUM(J43:J44)</f>
        <v>0.034722222222222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1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153</v>
      </c>
      <c r="C44" s="347"/>
      <c r="D44" s="347" t="s">
        <v>97</v>
      </c>
      <c r="E44" s="347" t="s">
        <v>110</v>
      </c>
      <c r="F44" s="347" t="s">
        <v>82</v>
      </c>
      <c r="G44" s="88"/>
      <c r="H44" s="88"/>
      <c r="I44" s="88"/>
      <c r="J44" s="330"/>
      <c r="K44" s="79">
        <v>0</v>
      </c>
      <c r="L44" s="79">
        <v>0</v>
      </c>
      <c r="M44" s="79">
        <v>7</v>
      </c>
      <c r="N44" s="89">
        <v>1</v>
      </c>
      <c r="O44" s="90">
        <v>0</v>
      </c>
      <c r="P44" s="91">
        <f>N44+O44</f>
        <v>1</v>
      </c>
      <c r="Q44" s="80">
        <f>IFERROR(P44/M44,"-")</f>
        <v>0.14285714285714</v>
      </c>
      <c r="R44" s="79">
        <v>0</v>
      </c>
      <c r="S44" s="79">
        <v>0</v>
      </c>
      <c r="T44" s="80">
        <f>IFERROR(R44/(P44),"-")</f>
        <v>0</v>
      </c>
      <c r="U44" s="336"/>
      <c r="V44" s="82">
        <v>1</v>
      </c>
      <c r="W44" s="80">
        <f>IF(P44=0,"-",V44/P44)</f>
        <v>1</v>
      </c>
      <c r="X44" s="335">
        <v>5000</v>
      </c>
      <c r="Y44" s="336">
        <f>IFERROR(X44/P44,"-")</f>
        <v>5000</v>
      </c>
      <c r="Z44" s="336">
        <f>IFERROR(X44/V44,"-")</f>
        <v>5000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1</v>
      </c>
      <c r="BP44" s="119">
        <v>1</v>
      </c>
      <c r="BQ44" s="120">
        <f>IFERROR(BP44/BN44,"-")</f>
        <v>1</v>
      </c>
      <c r="BR44" s="121">
        <v>5000</v>
      </c>
      <c r="BS44" s="122">
        <f>IFERROR(BR44/BN44,"-")</f>
        <v>5000</v>
      </c>
      <c r="BT44" s="123">
        <v>1</v>
      </c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5000</v>
      </c>
      <c r="CQ44" s="139">
        <v>5000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4.7888888888889</v>
      </c>
      <c r="B45" s="347" t="s">
        <v>154</v>
      </c>
      <c r="C45" s="347"/>
      <c r="D45" s="347" t="s">
        <v>149</v>
      </c>
      <c r="E45" s="347" t="s">
        <v>68</v>
      </c>
      <c r="F45" s="347" t="s">
        <v>91</v>
      </c>
      <c r="G45" s="88" t="s">
        <v>75</v>
      </c>
      <c r="H45" s="88" t="s">
        <v>93</v>
      </c>
      <c r="I45" s="349" t="s">
        <v>94</v>
      </c>
      <c r="J45" s="330">
        <v>180000</v>
      </c>
      <c r="K45" s="79">
        <v>0</v>
      </c>
      <c r="L45" s="79">
        <v>0</v>
      </c>
      <c r="M45" s="79">
        <v>37</v>
      </c>
      <c r="N45" s="89">
        <v>1</v>
      </c>
      <c r="O45" s="90">
        <v>0</v>
      </c>
      <c r="P45" s="91">
        <f>N45+O45</f>
        <v>1</v>
      </c>
      <c r="Q45" s="80">
        <f>IFERROR(P45/M45,"-")</f>
        <v>0.027027027027027</v>
      </c>
      <c r="R45" s="79">
        <v>0</v>
      </c>
      <c r="S45" s="79">
        <v>0</v>
      </c>
      <c r="T45" s="80">
        <f>IFERROR(R45/(P45),"-")</f>
        <v>0</v>
      </c>
      <c r="U45" s="336">
        <f>IFERROR(J45/SUM(N45:O46),"-")</f>
        <v>30000</v>
      </c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>
        <f>SUM(X45:X46)-SUM(J45:J46)</f>
        <v>682000</v>
      </c>
      <c r="AB45" s="83">
        <f>SUM(X45:X46)/SUM(J45:J46)</f>
        <v>4.7888888888889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1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155</v>
      </c>
      <c r="C46" s="347"/>
      <c r="D46" s="347" t="s">
        <v>149</v>
      </c>
      <c r="E46" s="347" t="s">
        <v>68</v>
      </c>
      <c r="F46" s="347" t="s">
        <v>82</v>
      </c>
      <c r="G46" s="88"/>
      <c r="H46" s="88"/>
      <c r="I46" s="88"/>
      <c r="J46" s="330"/>
      <c r="K46" s="79">
        <v>0</v>
      </c>
      <c r="L46" s="79">
        <v>0</v>
      </c>
      <c r="M46" s="79">
        <v>24</v>
      </c>
      <c r="N46" s="89">
        <v>5</v>
      </c>
      <c r="O46" s="90">
        <v>0</v>
      </c>
      <c r="P46" s="91">
        <f>N46+O46</f>
        <v>5</v>
      </c>
      <c r="Q46" s="80">
        <f>IFERROR(P46/M46,"-")</f>
        <v>0.20833333333333</v>
      </c>
      <c r="R46" s="79">
        <v>2</v>
      </c>
      <c r="S46" s="79">
        <v>1</v>
      </c>
      <c r="T46" s="80">
        <f>IFERROR(R46/(P46),"-")</f>
        <v>0.4</v>
      </c>
      <c r="U46" s="336"/>
      <c r="V46" s="82">
        <v>3</v>
      </c>
      <c r="W46" s="80">
        <f>IF(P46=0,"-",V46/P46)</f>
        <v>0.6</v>
      </c>
      <c r="X46" s="335">
        <v>862000</v>
      </c>
      <c r="Y46" s="336">
        <f>IFERROR(X46/P46,"-")</f>
        <v>172400</v>
      </c>
      <c r="Z46" s="336">
        <f>IFERROR(X46/V46,"-")</f>
        <v>287333.33333333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3</v>
      </c>
      <c r="BO46" s="118">
        <f>IF(P46=0,"",IF(BN46=0,"",(BN46/P46)))</f>
        <v>0.6</v>
      </c>
      <c r="BP46" s="119">
        <v>1</v>
      </c>
      <c r="BQ46" s="120">
        <f>IFERROR(BP46/BN46,"-")</f>
        <v>0.33333333333333</v>
      </c>
      <c r="BR46" s="121">
        <v>25000</v>
      </c>
      <c r="BS46" s="122">
        <f>IFERROR(BR46/BN46,"-")</f>
        <v>8333.3333333333</v>
      </c>
      <c r="BT46" s="123"/>
      <c r="BU46" s="123"/>
      <c r="BV46" s="123">
        <v>1</v>
      </c>
      <c r="BW46" s="124">
        <v>2</v>
      </c>
      <c r="BX46" s="125">
        <f>IF(P46=0,"",IF(BW46=0,"",(BW46/P46)))</f>
        <v>0.4</v>
      </c>
      <c r="BY46" s="126">
        <v>2</v>
      </c>
      <c r="BZ46" s="127">
        <f>IFERROR(BY46/BW46,"-")</f>
        <v>1</v>
      </c>
      <c r="CA46" s="128">
        <v>837000</v>
      </c>
      <c r="CB46" s="129">
        <f>IFERROR(CA46/BW46,"-")</f>
        <v>418500</v>
      </c>
      <c r="CC46" s="130"/>
      <c r="CD46" s="130"/>
      <c r="CE46" s="130">
        <v>2</v>
      </c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3</v>
      </c>
      <c r="CP46" s="139">
        <v>862000</v>
      </c>
      <c r="CQ46" s="139">
        <v>428000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0.27777777777778</v>
      </c>
      <c r="B47" s="347" t="s">
        <v>156</v>
      </c>
      <c r="C47" s="347"/>
      <c r="D47" s="347" t="s">
        <v>97</v>
      </c>
      <c r="E47" s="347" t="s">
        <v>110</v>
      </c>
      <c r="F47" s="347" t="s">
        <v>69</v>
      </c>
      <c r="G47" s="88" t="s">
        <v>75</v>
      </c>
      <c r="H47" s="88" t="s">
        <v>93</v>
      </c>
      <c r="I47" s="88" t="s">
        <v>157</v>
      </c>
      <c r="J47" s="330">
        <v>180000</v>
      </c>
      <c r="K47" s="79">
        <v>0</v>
      </c>
      <c r="L47" s="79">
        <v>0</v>
      </c>
      <c r="M47" s="79">
        <v>56</v>
      </c>
      <c r="N47" s="89">
        <v>7</v>
      </c>
      <c r="O47" s="90">
        <v>0</v>
      </c>
      <c r="P47" s="91">
        <f>N47+O47</f>
        <v>7</v>
      </c>
      <c r="Q47" s="80">
        <f>IFERROR(P47/M47,"-")</f>
        <v>0.125</v>
      </c>
      <c r="R47" s="79">
        <v>0</v>
      </c>
      <c r="S47" s="79">
        <v>4</v>
      </c>
      <c r="T47" s="80">
        <f>IFERROR(R47/(P47),"-")</f>
        <v>0</v>
      </c>
      <c r="U47" s="336">
        <f>IFERROR(J47/SUM(N47:O48),"-")</f>
        <v>15000</v>
      </c>
      <c r="V47" s="82">
        <v>2</v>
      </c>
      <c r="W47" s="80">
        <f>IF(P47=0,"-",V47/P47)</f>
        <v>0.28571428571429</v>
      </c>
      <c r="X47" s="335">
        <v>14000</v>
      </c>
      <c r="Y47" s="336">
        <f>IFERROR(X47/P47,"-")</f>
        <v>2000</v>
      </c>
      <c r="Z47" s="336">
        <f>IFERROR(X47/V47,"-")</f>
        <v>7000</v>
      </c>
      <c r="AA47" s="330">
        <f>SUM(X47:X48)-SUM(J47:J48)</f>
        <v>-130000</v>
      </c>
      <c r="AB47" s="83">
        <f>SUM(X47:X48)/SUM(J47:J48)</f>
        <v>0.27777777777778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3</v>
      </c>
      <c r="BF47" s="111">
        <f>IF(P47=0,"",IF(BE47=0,"",(BE47/P47)))</f>
        <v>0.42857142857143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4</v>
      </c>
      <c r="BO47" s="118">
        <f>IF(P47=0,"",IF(BN47=0,"",(BN47/P47)))</f>
        <v>0.57142857142857</v>
      </c>
      <c r="BP47" s="119">
        <v>2</v>
      </c>
      <c r="BQ47" s="120">
        <f>IFERROR(BP47/BN47,"-")</f>
        <v>0.5</v>
      </c>
      <c r="BR47" s="121">
        <v>14000</v>
      </c>
      <c r="BS47" s="122">
        <f>IFERROR(BR47/BN47,"-")</f>
        <v>3500</v>
      </c>
      <c r="BT47" s="123">
        <v>1</v>
      </c>
      <c r="BU47" s="123"/>
      <c r="BV47" s="123">
        <v>1</v>
      </c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2</v>
      </c>
      <c r="CP47" s="139">
        <v>14000</v>
      </c>
      <c r="CQ47" s="139">
        <v>11000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158</v>
      </c>
      <c r="C48" s="347"/>
      <c r="D48" s="347" t="s">
        <v>97</v>
      </c>
      <c r="E48" s="347" t="s">
        <v>110</v>
      </c>
      <c r="F48" s="347" t="s">
        <v>82</v>
      </c>
      <c r="G48" s="88"/>
      <c r="H48" s="88"/>
      <c r="I48" s="88"/>
      <c r="J48" s="330"/>
      <c r="K48" s="79">
        <v>0</v>
      </c>
      <c r="L48" s="79">
        <v>0</v>
      </c>
      <c r="M48" s="79">
        <v>12</v>
      </c>
      <c r="N48" s="89">
        <v>5</v>
      </c>
      <c r="O48" s="90">
        <v>0</v>
      </c>
      <c r="P48" s="91">
        <f>N48+O48</f>
        <v>5</v>
      </c>
      <c r="Q48" s="80">
        <f>IFERROR(P48/M48,"-")</f>
        <v>0.41666666666667</v>
      </c>
      <c r="R48" s="79">
        <v>0</v>
      </c>
      <c r="S48" s="79">
        <v>0</v>
      </c>
      <c r="T48" s="80">
        <f>IFERROR(R48/(P48),"-")</f>
        <v>0</v>
      </c>
      <c r="U48" s="336"/>
      <c r="V48" s="82">
        <v>2</v>
      </c>
      <c r="W48" s="80">
        <f>IF(P48=0,"-",V48/P48)</f>
        <v>0.4</v>
      </c>
      <c r="X48" s="335">
        <v>36000</v>
      </c>
      <c r="Y48" s="336">
        <f>IFERROR(X48/P48,"-")</f>
        <v>7200</v>
      </c>
      <c r="Z48" s="336">
        <f>IFERROR(X48/V48,"-")</f>
        <v>18000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0.2</v>
      </c>
      <c r="BG48" s="110">
        <v>1</v>
      </c>
      <c r="BH48" s="112">
        <f>IFERROR(BG48/BE48,"-")</f>
        <v>1</v>
      </c>
      <c r="BI48" s="113">
        <v>3000</v>
      </c>
      <c r="BJ48" s="114">
        <f>IFERROR(BI48/BE48,"-")</f>
        <v>3000</v>
      </c>
      <c r="BK48" s="115">
        <v>1</v>
      </c>
      <c r="BL48" s="115"/>
      <c r="BM48" s="115"/>
      <c r="BN48" s="117">
        <v>1</v>
      </c>
      <c r="BO48" s="118">
        <f>IF(P48=0,"",IF(BN48=0,"",(BN48/P48)))</f>
        <v>0.2</v>
      </c>
      <c r="BP48" s="119">
        <v>1</v>
      </c>
      <c r="BQ48" s="120">
        <f>IFERROR(BP48/BN48,"-")</f>
        <v>1</v>
      </c>
      <c r="BR48" s="121">
        <v>33000</v>
      </c>
      <c r="BS48" s="122">
        <f>IFERROR(BR48/BN48,"-")</f>
        <v>33000</v>
      </c>
      <c r="BT48" s="123"/>
      <c r="BU48" s="123"/>
      <c r="BV48" s="123">
        <v>1</v>
      </c>
      <c r="BW48" s="124">
        <v>3</v>
      </c>
      <c r="BX48" s="125">
        <f>IF(P48=0,"",IF(BW48=0,"",(BW48/P48)))</f>
        <v>0.6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2</v>
      </c>
      <c r="CP48" s="139">
        <v>36000</v>
      </c>
      <c r="CQ48" s="139">
        <v>33000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</v>
      </c>
      <c r="B49" s="347" t="s">
        <v>159</v>
      </c>
      <c r="C49" s="347"/>
      <c r="D49" s="347" t="s">
        <v>67</v>
      </c>
      <c r="E49" s="347" t="s">
        <v>160</v>
      </c>
      <c r="F49" s="347" t="s">
        <v>99</v>
      </c>
      <c r="G49" s="88" t="s">
        <v>92</v>
      </c>
      <c r="H49" s="88" t="s">
        <v>93</v>
      </c>
      <c r="I49" s="348" t="s">
        <v>87</v>
      </c>
      <c r="J49" s="330">
        <v>156000</v>
      </c>
      <c r="K49" s="79">
        <v>0</v>
      </c>
      <c r="L49" s="79">
        <v>0</v>
      </c>
      <c r="M49" s="79">
        <v>24</v>
      </c>
      <c r="N49" s="89">
        <v>0</v>
      </c>
      <c r="O49" s="90">
        <v>0</v>
      </c>
      <c r="P49" s="91">
        <f>N49+O49</f>
        <v>0</v>
      </c>
      <c r="Q49" s="80">
        <f>IFERROR(P49/M49,"-")</f>
        <v>0</v>
      </c>
      <c r="R49" s="79">
        <v>0</v>
      </c>
      <c r="S49" s="79">
        <v>0</v>
      </c>
      <c r="T49" s="80" t="str">
        <f>IFERROR(R49/(P49),"-")</f>
        <v>-</v>
      </c>
      <c r="U49" s="336">
        <f>IFERROR(J49/SUM(N49:O50),"-")</f>
        <v>52000</v>
      </c>
      <c r="V49" s="82">
        <v>0</v>
      </c>
      <c r="W49" s="80" t="str">
        <f>IF(P49=0,"-",V49/P49)</f>
        <v>-</v>
      </c>
      <c r="X49" s="335">
        <v>0</v>
      </c>
      <c r="Y49" s="336" t="str">
        <f>IFERROR(X49/P49,"-")</f>
        <v>-</v>
      </c>
      <c r="Z49" s="336" t="str">
        <f>IFERROR(X49/V49,"-")</f>
        <v>-</v>
      </c>
      <c r="AA49" s="330">
        <f>SUM(X49:X50)-SUM(J49:J50)</f>
        <v>-156000</v>
      </c>
      <c r="AB49" s="83">
        <f>SUM(X49:X50)/SUM(J49:J50)</f>
        <v>0</v>
      </c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161</v>
      </c>
      <c r="C50" s="347"/>
      <c r="D50" s="347" t="s">
        <v>67</v>
      </c>
      <c r="E50" s="347" t="s">
        <v>160</v>
      </c>
      <c r="F50" s="347" t="s">
        <v>82</v>
      </c>
      <c r="G50" s="88"/>
      <c r="H50" s="88"/>
      <c r="I50" s="88"/>
      <c r="J50" s="330"/>
      <c r="K50" s="79">
        <v>0</v>
      </c>
      <c r="L50" s="79">
        <v>0</v>
      </c>
      <c r="M50" s="79">
        <v>5</v>
      </c>
      <c r="N50" s="89">
        <v>3</v>
      </c>
      <c r="O50" s="90">
        <v>0</v>
      </c>
      <c r="P50" s="91">
        <f>N50+O50</f>
        <v>3</v>
      </c>
      <c r="Q50" s="80">
        <f>IFERROR(P50/M50,"-")</f>
        <v>0.6</v>
      </c>
      <c r="R50" s="79">
        <v>0</v>
      </c>
      <c r="S50" s="79">
        <v>2</v>
      </c>
      <c r="T50" s="80">
        <f>IFERROR(R50/(P50),"-")</f>
        <v>0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>
        <v>2</v>
      </c>
      <c r="BX50" s="125">
        <f>IF(P50=0,"",IF(BW50=0,"",(BW50/P50)))</f>
        <v>0.66666666666667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>
        <v>1</v>
      </c>
      <c r="CG50" s="132">
        <f>IF(P50=0,"",IF(CF50=0,"",(CF50/P50)))</f>
        <v>0.33333333333333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0.019230769230769</v>
      </c>
      <c r="B51" s="347" t="s">
        <v>162</v>
      </c>
      <c r="C51" s="347"/>
      <c r="D51" s="347" t="s">
        <v>163</v>
      </c>
      <c r="E51" s="347" t="s">
        <v>114</v>
      </c>
      <c r="F51" s="347" t="s">
        <v>69</v>
      </c>
      <c r="G51" s="88" t="s">
        <v>85</v>
      </c>
      <c r="H51" s="88" t="s">
        <v>93</v>
      </c>
      <c r="I51" s="348" t="s">
        <v>164</v>
      </c>
      <c r="J51" s="330">
        <v>156000</v>
      </c>
      <c r="K51" s="79">
        <v>0</v>
      </c>
      <c r="L51" s="79">
        <v>0</v>
      </c>
      <c r="M51" s="79">
        <v>52</v>
      </c>
      <c r="N51" s="89">
        <v>5</v>
      </c>
      <c r="O51" s="90">
        <v>0</v>
      </c>
      <c r="P51" s="91">
        <f>N51+O51</f>
        <v>5</v>
      </c>
      <c r="Q51" s="80">
        <f>IFERROR(P51/M51,"-")</f>
        <v>0.096153846153846</v>
      </c>
      <c r="R51" s="79">
        <v>0</v>
      </c>
      <c r="S51" s="79">
        <v>2</v>
      </c>
      <c r="T51" s="80">
        <f>IFERROR(R51/(P51),"-")</f>
        <v>0</v>
      </c>
      <c r="U51" s="336">
        <f>IFERROR(J51/SUM(N51:O52),"-")</f>
        <v>15600</v>
      </c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>
        <f>SUM(X51:X52)-SUM(J51:J52)</f>
        <v>-153000</v>
      </c>
      <c r="AB51" s="83">
        <f>SUM(X51:X52)/SUM(J51:J52)</f>
        <v>0.019230769230769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>
        <v>1</v>
      </c>
      <c r="AW51" s="105">
        <f>IF(P51=0,"",IF(AV51=0,"",(AV51/P51)))</f>
        <v>0.2</v>
      </c>
      <c r="AX51" s="104"/>
      <c r="AY51" s="106">
        <f>IFERROR(AX51/AV51,"-")</f>
        <v>0</v>
      </c>
      <c r="AZ51" s="107"/>
      <c r="BA51" s="108">
        <f>IFERROR(AZ51/AV51,"-")</f>
        <v>0</v>
      </c>
      <c r="BB51" s="109"/>
      <c r="BC51" s="109"/>
      <c r="BD51" s="109"/>
      <c r="BE51" s="110">
        <v>2</v>
      </c>
      <c r="BF51" s="111">
        <f>IF(P51=0,"",IF(BE51=0,"",(BE51/P51)))</f>
        <v>0.4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2</v>
      </c>
      <c r="BO51" s="118">
        <f>IF(P51=0,"",IF(BN51=0,"",(BN51/P51)))</f>
        <v>0.4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165</v>
      </c>
      <c r="C52" s="347"/>
      <c r="D52" s="347" t="s">
        <v>163</v>
      </c>
      <c r="E52" s="347" t="s">
        <v>114</v>
      </c>
      <c r="F52" s="347" t="s">
        <v>82</v>
      </c>
      <c r="G52" s="88"/>
      <c r="H52" s="88"/>
      <c r="I52" s="88"/>
      <c r="J52" s="330"/>
      <c r="K52" s="79">
        <v>0</v>
      </c>
      <c r="L52" s="79">
        <v>0</v>
      </c>
      <c r="M52" s="79">
        <v>13</v>
      </c>
      <c r="N52" s="89">
        <v>5</v>
      </c>
      <c r="O52" s="90">
        <v>0</v>
      </c>
      <c r="P52" s="91">
        <f>N52+O52</f>
        <v>5</v>
      </c>
      <c r="Q52" s="80">
        <f>IFERROR(P52/M52,"-")</f>
        <v>0.38461538461538</v>
      </c>
      <c r="R52" s="79">
        <v>0</v>
      </c>
      <c r="S52" s="79">
        <v>0</v>
      </c>
      <c r="T52" s="80">
        <f>IFERROR(R52/(P52),"-")</f>
        <v>0</v>
      </c>
      <c r="U52" s="336"/>
      <c r="V52" s="82">
        <v>1</v>
      </c>
      <c r="W52" s="80">
        <f>IF(P52=0,"-",V52/P52)</f>
        <v>0.2</v>
      </c>
      <c r="X52" s="335">
        <v>3000</v>
      </c>
      <c r="Y52" s="336">
        <f>IFERROR(X52/P52,"-")</f>
        <v>600</v>
      </c>
      <c r="Z52" s="336">
        <f>IFERROR(X52/V52,"-")</f>
        <v>3000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5</v>
      </c>
      <c r="BO52" s="118">
        <f>IF(P52=0,"",IF(BN52=0,"",(BN52/P52)))</f>
        <v>1</v>
      </c>
      <c r="BP52" s="119">
        <v>1</v>
      </c>
      <c r="BQ52" s="120">
        <f>IFERROR(BP52/BN52,"-")</f>
        <v>0.2</v>
      </c>
      <c r="BR52" s="121">
        <v>3000</v>
      </c>
      <c r="BS52" s="122">
        <f>IFERROR(BR52/BN52,"-")</f>
        <v>600</v>
      </c>
      <c r="BT52" s="123">
        <v>1</v>
      </c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3000</v>
      </c>
      <c r="CQ52" s="139">
        <v>3000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0.38461538461538</v>
      </c>
      <c r="B53" s="347" t="s">
        <v>166</v>
      </c>
      <c r="C53" s="347"/>
      <c r="D53" s="347" t="s">
        <v>167</v>
      </c>
      <c r="E53" s="347" t="s">
        <v>117</v>
      </c>
      <c r="F53" s="347" t="s">
        <v>91</v>
      </c>
      <c r="G53" s="88" t="s">
        <v>85</v>
      </c>
      <c r="H53" s="88" t="s">
        <v>93</v>
      </c>
      <c r="I53" s="88" t="s">
        <v>168</v>
      </c>
      <c r="J53" s="330">
        <v>156000</v>
      </c>
      <c r="K53" s="79">
        <v>0</v>
      </c>
      <c r="L53" s="79">
        <v>0</v>
      </c>
      <c r="M53" s="79">
        <v>16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336">
        <f>IFERROR(J53/SUM(N53:O54),"-")</f>
        <v>78000</v>
      </c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>
        <f>SUM(X53:X54)-SUM(J53:J54)</f>
        <v>-96000</v>
      </c>
      <c r="AB53" s="83">
        <f>SUM(X53:X54)/SUM(J53:J54)</f>
        <v>0.38461538461538</v>
      </c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169</v>
      </c>
      <c r="C54" s="347"/>
      <c r="D54" s="347" t="s">
        <v>167</v>
      </c>
      <c r="E54" s="347" t="s">
        <v>117</v>
      </c>
      <c r="F54" s="347" t="s">
        <v>82</v>
      </c>
      <c r="G54" s="88"/>
      <c r="H54" s="88"/>
      <c r="I54" s="88"/>
      <c r="J54" s="330"/>
      <c r="K54" s="79">
        <v>0</v>
      </c>
      <c r="L54" s="79">
        <v>0</v>
      </c>
      <c r="M54" s="79">
        <v>6</v>
      </c>
      <c r="N54" s="89">
        <v>2</v>
      </c>
      <c r="O54" s="90">
        <v>0</v>
      </c>
      <c r="P54" s="91">
        <f>N54+O54</f>
        <v>2</v>
      </c>
      <c r="Q54" s="80">
        <f>IFERROR(P54/M54,"-")</f>
        <v>0.33333333333333</v>
      </c>
      <c r="R54" s="79">
        <v>1</v>
      </c>
      <c r="S54" s="79">
        <v>1</v>
      </c>
      <c r="T54" s="80">
        <f>IFERROR(R54/(P54),"-")</f>
        <v>0.5</v>
      </c>
      <c r="U54" s="336"/>
      <c r="V54" s="82">
        <v>2</v>
      </c>
      <c r="W54" s="80">
        <f>IF(P54=0,"-",V54/P54)</f>
        <v>1</v>
      </c>
      <c r="X54" s="335">
        <v>60000</v>
      </c>
      <c r="Y54" s="336">
        <f>IFERROR(X54/P54,"-")</f>
        <v>30000</v>
      </c>
      <c r="Z54" s="336">
        <f>IFERROR(X54/V54,"-")</f>
        <v>30000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>
        <v>2</v>
      </c>
      <c r="BX54" s="125">
        <f>IF(P54=0,"",IF(BW54=0,"",(BW54/P54)))</f>
        <v>1</v>
      </c>
      <c r="BY54" s="126">
        <v>2</v>
      </c>
      <c r="BZ54" s="127">
        <f>IFERROR(BY54/BW54,"-")</f>
        <v>1</v>
      </c>
      <c r="CA54" s="128">
        <v>60000</v>
      </c>
      <c r="CB54" s="129">
        <f>IFERROR(CA54/BW54,"-")</f>
        <v>30000</v>
      </c>
      <c r="CC54" s="130">
        <v>1</v>
      </c>
      <c r="CD54" s="130"/>
      <c r="CE54" s="130">
        <v>1</v>
      </c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2</v>
      </c>
      <c r="CP54" s="139">
        <v>60000</v>
      </c>
      <c r="CQ54" s="139">
        <v>55000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1.6180555555556</v>
      </c>
      <c r="B55" s="347" t="s">
        <v>170</v>
      </c>
      <c r="C55" s="347"/>
      <c r="D55" s="347" t="s">
        <v>97</v>
      </c>
      <c r="E55" s="347" t="s">
        <v>171</v>
      </c>
      <c r="F55" s="347" t="s">
        <v>69</v>
      </c>
      <c r="G55" s="88" t="s">
        <v>133</v>
      </c>
      <c r="H55" s="88" t="s">
        <v>86</v>
      </c>
      <c r="I55" s="88" t="s">
        <v>157</v>
      </c>
      <c r="J55" s="330">
        <v>144000</v>
      </c>
      <c r="K55" s="79">
        <v>0</v>
      </c>
      <c r="L55" s="79">
        <v>0</v>
      </c>
      <c r="M55" s="79">
        <v>61</v>
      </c>
      <c r="N55" s="89">
        <v>7</v>
      </c>
      <c r="O55" s="90">
        <v>0</v>
      </c>
      <c r="P55" s="91">
        <f>N55+O55</f>
        <v>7</v>
      </c>
      <c r="Q55" s="80">
        <f>IFERROR(P55/M55,"-")</f>
        <v>0.11475409836066</v>
      </c>
      <c r="R55" s="79">
        <v>2</v>
      </c>
      <c r="S55" s="79">
        <v>0</v>
      </c>
      <c r="T55" s="80">
        <f>IFERROR(R55/(P55),"-")</f>
        <v>0.28571428571429</v>
      </c>
      <c r="U55" s="336">
        <f>IFERROR(J55/SUM(N55:O56),"-")</f>
        <v>11076.923076923</v>
      </c>
      <c r="V55" s="82">
        <v>2</v>
      </c>
      <c r="W55" s="80">
        <f>IF(P55=0,"-",V55/P55)</f>
        <v>0.28571428571429</v>
      </c>
      <c r="X55" s="335">
        <v>196000</v>
      </c>
      <c r="Y55" s="336">
        <f>IFERROR(X55/P55,"-")</f>
        <v>28000</v>
      </c>
      <c r="Z55" s="336">
        <f>IFERROR(X55/V55,"-")</f>
        <v>98000</v>
      </c>
      <c r="AA55" s="330">
        <f>SUM(X55:X56)-SUM(J55:J56)</f>
        <v>89000</v>
      </c>
      <c r="AB55" s="83">
        <f>SUM(X55:X56)/SUM(J55:J56)</f>
        <v>1.6180555555556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3</v>
      </c>
      <c r="BF55" s="111">
        <f>IF(P55=0,"",IF(BE55=0,"",(BE55/P55)))</f>
        <v>0.42857142857143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1</v>
      </c>
      <c r="BO55" s="118">
        <f>IF(P55=0,"",IF(BN55=0,"",(BN55/P55)))</f>
        <v>0.14285714285714</v>
      </c>
      <c r="BP55" s="119">
        <v>1</v>
      </c>
      <c r="BQ55" s="120">
        <f>IFERROR(BP55/BN55,"-")</f>
        <v>1</v>
      </c>
      <c r="BR55" s="121">
        <v>17000</v>
      </c>
      <c r="BS55" s="122">
        <f>IFERROR(BR55/BN55,"-")</f>
        <v>17000</v>
      </c>
      <c r="BT55" s="123"/>
      <c r="BU55" s="123"/>
      <c r="BV55" s="123">
        <v>1</v>
      </c>
      <c r="BW55" s="124">
        <v>3</v>
      </c>
      <c r="BX55" s="125">
        <f>IF(P55=0,"",IF(BW55=0,"",(BW55/P55)))</f>
        <v>0.42857142857143</v>
      </c>
      <c r="BY55" s="126">
        <v>1</v>
      </c>
      <c r="BZ55" s="127">
        <f>IFERROR(BY55/BW55,"-")</f>
        <v>0.33333333333333</v>
      </c>
      <c r="CA55" s="128">
        <v>179000</v>
      </c>
      <c r="CB55" s="129">
        <f>IFERROR(CA55/BW55,"-")</f>
        <v>59666.666666667</v>
      </c>
      <c r="CC55" s="130"/>
      <c r="CD55" s="130"/>
      <c r="CE55" s="130">
        <v>1</v>
      </c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2</v>
      </c>
      <c r="CP55" s="139">
        <v>196000</v>
      </c>
      <c r="CQ55" s="139">
        <v>179000</v>
      </c>
      <c r="CR55" s="139"/>
      <c r="CS55" s="140" t="str">
        <f>IF(AND(CQ55=0,CR55=0),"",IF(AND(CQ55&lt;=100000,CR55&lt;=100000),"",IF(CQ55/CP55&gt;0.7,"男高",IF(CR55/CP55&gt;0.7,"女高",""))))</f>
        <v>男高</v>
      </c>
    </row>
    <row r="56" spans="1:98">
      <c r="A56" s="78"/>
      <c r="B56" s="347" t="s">
        <v>172</v>
      </c>
      <c r="C56" s="347"/>
      <c r="D56" s="347" t="s">
        <v>97</v>
      </c>
      <c r="E56" s="347" t="s">
        <v>171</v>
      </c>
      <c r="F56" s="347" t="s">
        <v>82</v>
      </c>
      <c r="G56" s="88"/>
      <c r="H56" s="88"/>
      <c r="I56" s="88"/>
      <c r="J56" s="330"/>
      <c r="K56" s="79">
        <v>0</v>
      </c>
      <c r="L56" s="79">
        <v>0</v>
      </c>
      <c r="M56" s="79">
        <v>13</v>
      </c>
      <c r="N56" s="89">
        <v>6</v>
      </c>
      <c r="O56" s="90">
        <v>0</v>
      </c>
      <c r="P56" s="91">
        <f>N56+O56</f>
        <v>6</v>
      </c>
      <c r="Q56" s="80">
        <f>IFERROR(P56/M56,"-")</f>
        <v>0.46153846153846</v>
      </c>
      <c r="R56" s="79">
        <v>0</v>
      </c>
      <c r="S56" s="79">
        <v>2</v>
      </c>
      <c r="T56" s="80">
        <f>IFERROR(R56/(P56),"-")</f>
        <v>0</v>
      </c>
      <c r="U56" s="336"/>
      <c r="V56" s="82">
        <v>2</v>
      </c>
      <c r="W56" s="80">
        <f>IF(P56=0,"-",V56/P56)</f>
        <v>0.33333333333333</v>
      </c>
      <c r="X56" s="335">
        <v>37000</v>
      </c>
      <c r="Y56" s="336">
        <f>IFERROR(X56/P56,"-")</f>
        <v>6166.6666666667</v>
      </c>
      <c r="Z56" s="336">
        <f>IFERROR(X56/V56,"-")</f>
        <v>18500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0.16666666666667</v>
      </c>
      <c r="BG56" s="110">
        <v>1</v>
      </c>
      <c r="BH56" s="112">
        <f>IFERROR(BG56/BE56,"-")</f>
        <v>1</v>
      </c>
      <c r="BI56" s="113">
        <v>3000</v>
      </c>
      <c r="BJ56" s="114">
        <f>IFERROR(BI56/BE56,"-")</f>
        <v>3000</v>
      </c>
      <c r="BK56" s="115">
        <v>1</v>
      </c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>
        <v>5</v>
      </c>
      <c r="BX56" s="125">
        <f>IF(P56=0,"",IF(BW56=0,"",(BW56/P56)))</f>
        <v>0.83333333333333</v>
      </c>
      <c r="BY56" s="126">
        <v>1</v>
      </c>
      <c r="BZ56" s="127">
        <f>IFERROR(BY56/BW56,"-")</f>
        <v>0.2</v>
      </c>
      <c r="CA56" s="128">
        <v>34000</v>
      </c>
      <c r="CB56" s="129">
        <f>IFERROR(CA56/BW56,"-")</f>
        <v>6800</v>
      </c>
      <c r="CC56" s="130"/>
      <c r="CD56" s="130"/>
      <c r="CE56" s="130">
        <v>1</v>
      </c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2</v>
      </c>
      <c r="CP56" s="139">
        <v>37000</v>
      </c>
      <c r="CQ56" s="139">
        <v>34000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0.0625</v>
      </c>
      <c r="B57" s="347" t="s">
        <v>173</v>
      </c>
      <c r="C57" s="347"/>
      <c r="D57" s="347" t="s">
        <v>67</v>
      </c>
      <c r="E57" s="347" t="s">
        <v>160</v>
      </c>
      <c r="F57" s="347" t="s">
        <v>91</v>
      </c>
      <c r="G57" s="88" t="s">
        <v>133</v>
      </c>
      <c r="H57" s="88" t="s">
        <v>86</v>
      </c>
      <c r="I57" s="349" t="s">
        <v>94</v>
      </c>
      <c r="J57" s="330">
        <v>144000</v>
      </c>
      <c r="K57" s="79">
        <v>0</v>
      </c>
      <c r="L57" s="79">
        <v>0</v>
      </c>
      <c r="M57" s="79">
        <v>103</v>
      </c>
      <c r="N57" s="89">
        <v>5</v>
      </c>
      <c r="O57" s="90">
        <v>0</v>
      </c>
      <c r="P57" s="91">
        <f>N57+O57</f>
        <v>5</v>
      </c>
      <c r="Q57" s="80">
        <f>IFERROR(P57/M57,"-")</f>
        <v>0.048543689320388</v>
      </c>
      <c r="R57" s="79">
        <v>0</v>
      </c>
      <c r="S57" s="79">
        <v>3</v>
      </c>
      <c r="T57" s="80">
        <f>IFERROR(R57/(P57),"-")</f>
        <v>0</v>
      </c>
      <c r="U57" s="336">
        <f>IFERROR(J57/SUM(N57:O58),"-")</f>
        <v>11076.923076923</v>
      </c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>
        <f>SUM(X57:X58)-SUM(J57:J58)</f>
        <v>-135000</v>
      </c>
      <c r="AB57" s="83">
        <f>SUM(X57:X58)/SUM(J57:J58)</f>
        <v>0.0625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>
        <v>1</v>
      </c>
      <c r="AW57" s="105">
        <f>IF(P57=0,"",IF(AV57=0,"",(AV57/P57)))</f>
        <v>0.2</v>
      </c>
      <c r="AX57" s="104"/>
      <c r="AY57" s="106">
        <f>IFERROR(AX57/AV57,"-")</f>
        <v>0</v>
      </c>
      <c r="AZ57" s="107"/>
      <c r="BA57" s="108">
        <f>IFERROR(AZ57/AV57,"-")</f>
        <v>0</v>
      </c>
      <c r="BB57" s="109"/>
      <c r="BC57" s="109"/>
      <c r="BD57" s="109"/>
      <c r="BE57" s="110">
        <v>4</v>
      </c>
      <c r="BF57" s="111">
        <f>IF(P57=0,"",IF(BE57=0,"",(BE57/P57)))</f>
        <v>0.8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174</v>
      </c>
      <c r="C58" s="347"/>
      <c r="D58" s="347" t="s">
        <v>67</v>
      </c>
      <c r="E58" s="347" t="s">
        <v>160</v>
      </c>
      <c r="F58" s="347" t="s">
        <v>82</v>
      </c>
      <c r="G58" s="88"/>
      <c r="H58" s="88"/>
      <c r="I58" s="88"/>
      <c r="J58" s="330"/>
      <c r="K58" s="79">
        <v>0</v>
      </c>
      <c r="L58" s="79">
        <v>0</v>
      </c>
      <c r="M58" s="79">
        <v>17</v>
      </c>
      <c r="N58" s="89">
        <v>8</v>
      </c>
      <c r="O58" s="90">
        <v>0</v>
      </c>
      <c r="P58" s="91">
        <f>N58+O58</f>
        <v>8</v>
      </c>
      <c r="Q58" s="80">
        <f>IFERROR(P58/M58,"-")</f>
        <v>0.47058823529412</v>
      </c>
      <c r="R58" s="79">
        <v>0</v>
      </c>
      <c r="S58" s="79">
        <v>2</v>
      </c>
      <c r="T58" s="80">
        <f>IFERROR(R58/(P58),"-")</f>
        <v>0</v>
      </c>
      <c r="U58" s="336"/>
      <c r="V58" s="82">
        <v>1</v>
      </c>
      <c r="W58" s="80">
        <f>IF(P58=0,"-",V58/P58)</f>
        <v>0.125</v>
      </c>
      <c r="X58" s="335">
        <v>9000</v>
      </c>
      <c r="Y58" s="336">
        <f>IFERROR(X58/P58,"-")</f>
        <v>1125</v>
      </c>
      <c r="Z58" s="336">
        <f>IFERROR(X58/V58,"-")</f>
        <v>9000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>
        <v>1</v>
      </c>
      <c r="AW58" s="105">
        <f>IF(P58=0,"",IF(AV58=0,"",(AV58/P58)))</f>
        <v>0.125</v>
      </c>
      <c r="AX58" s="104"/>
      <c r="AY58" s="106">
        <f>IFERROR(AX58/AV58,"-")</f>
        <v>0</v>
      </c>
      <c r="AZ58" s="107"/>
      <c r="BA58" s="108">
        <f>IFERROR(AZ58/AV58,"-")</f>
        <v>0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4</v>
      </c>
      <c r="BO58" s="118">
        <f>IF(P58=0,"",IF(BN58=0,"",(BN58/P58)))</f>
        <v>0.5</v>
      </c>
      <c r="BP58" s="119">
        <v>1</v>
      </c>
      <c r="BQ58" s="120">
        <f>IFERROR(BP58/BN58,"-")</f>
        <v>0.25</v>
      </c>
      <c r="BR58" s="121">
        <v>9000</v>
      </c>
      <c r="BS58" s="122">
        <f>IFERROR(BR58/BN58,"-")</f>
        <v>2250</v>
      </c>
      <c r="BT58" s="123"/>
      <c r="BU58" s="123"/>
      <c r="BV58" s="123">
        <v>1</v>
      </c>
      <c r="BW58" s="124">
        <v>2</v>
      </c>
      <c r="BX58" s="125">
        <f>IF(P58=0,"",IF(BW58=0,"",(BW58/P58)))</f>
        <v>0.25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>
        <v>1</v>
      </c>
      <c r="CG58" s="132">
        <f>IF(P58=0,"",IF(CF58=0,"",(CF58/P58)))</f>
        <v>0.125</v>
      </c>
      <c r="CH58" s="133"/>
      <c r="CI58" s="134">
        <f>IFERROR(CH58/CF58,"-")</f>
        <v>0</v>
      </c>
      <c r="CJ58" s="135"/>
      <c r="CK58" s="136">
        <f>IFERROR(CJ58/CF58,"-")</f>
        <v>0</v>
      </c>
      <c r="CL58" s="137"/>
      <c r="CM58" s="137"/>
      <c r="CN58" s="137"/>
      <c r="CO58" s="138">
        <v>1</v>
      </c>
      <c r="CP58" s="139">
        <v>9000</v>
      </c>
      <c r="CQ58" s="139">
        <v>9000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0.13611111111111</v>
      </c>
      <c r="B59" s="347" t="s">
        <v>175</v>
      </c>
      <c r="C59" s="347"/>
      <c r="D59" s="347" t="s">
        <v>97</v>
      </c>
      <c r="E59" s="347" t="s">
        <v>68</v>
      </c>
      <c r="F59" s="347" t="s">
        <v>69</v>
      </c>
      <c r="G59" s="88" t="s">
        <v>176</v>
      </c>
      <c r="H59" s="88" t="s">
        <v>93</v>
      </c>
      <c r="I59" s="348" t="s">
        <v>87</v>
      </c>
      <c r="J59" s="330">
        <v>360000</v>
      </c>
      <c r="K59" s="79">
        <v>0</v>
      </c>
      <c r="L59" s="79">
        <v>0</v>
      </c>
      <c r="M59" s="79">
        <v>108</v>
      </c>
      <c r="N59" s="89">
        <v>10</v>
      </c>
      <c r="O59" s="90">
        <v>0</v>
      </c>
      <c r="P59" s="91">
        <f>N59+O59</f>
        <v>10</v>
      </c>
      <c r="Q59" s="80">
        <f>IFERROR(P59/M59,"-")</f>
        <v>0.092592592592593</v>
      </c>
      <c r="R59" s="79">
        <v>0</v>
      </c>
      <c r="S59" s="79">
        <v>3</v>
      </c>
      <c r="T59" s="80">
        <f>IFERROR(R59/(P59),"-")</f>
        <v>0</v>
      </c>
      <c r="U59" s="336">
        <f>IFERROR(J59/SUM(N59:O60),"-")</f>
        <v>24000</v>
      </c>
      <c r="V59" s="82">
        <v>1</v>
      </c>
      <c r="W59" s="80">
        <f>IF(P59=0,"-",V59/P59)</f>
        <v>0.1</v>
      </c>
      <c r="X59" s="335">
        <v>10000</v>
      </c>
      <c r="Y59" s="336">
        <f>IFERROR(X59/P59,"-")</f>
        <v>1000</v>
      </c>
      <c r="Z59" s="336">
        <f>IFERROR(X59/V59,"-")</f>
        <v>10000</v>
      </c>
      <c r="AA59" s="330">
        <f>SUM(X59:X60)-SUM(J59:J60)</f>
        <v>-311000</v>
      </c>
      <c r="AB59" s="83">
        <f>SUM(X59:X60)/SUM(J59:J60)</f>
        <v>0.13611111111111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>
        <v>1</v>
      </c>
      <c r="AN59" s="99">
        <f>IF(P59=0,"",IF(AM59=0,"",(AM59/P59)))</f>
        <v>0.1</v>
      </c>
      <c r="AO59" s="98"/>
      <c r="AP59" s="100">
        <f>IFERROR(AO59/AM59,"-")</f>
        <v>0</v>
      </c>
      <c r="AQ59" s="101"/>
      <c r="AR59" s="102">
        <f>IFERROR(AQ59/AM59,"-")</f>
        <v>0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4</v>
      </c>
      <c r="BF59" s="111">
        <f>IF(P59=0,"",IF(BE59=0,"",(BE59/P59)))</f>
        <v>0.4</v>
      </c>
      <c r="BG59" s="110">
        <v>1</v>
      </c>
      <c r="BH59" s="112">
        <f>IFERROR(BG59/BE59,"-")</f>
        <v>0.25</v>
      </c>
      <c r="BI59" s="113">
        <v>10000</v>
      </c>
      <c r="BJ59" s="114">
        <f>IFERROR(BI59/BE59,"-")</f>
        <v>2500</v>
      </c>
      <c r="BK59" s="115"/>
      <c r="BL59" s="115">
        <v>1</v>
      </c>
      <c r="BM59" s="115"/>
      <c r="BN59" s="117">
        <v>4</v>
      </c>
      <c r="BO59" s="118">
        <f>IF(P59=0,"",IF(BN59=0,"",(BN59/P59)))</f>
        <v>0.4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1</v>
      </c>
      <c r="BX59" s="125">
        <f>IF(P59=0,"",IF(BW59=0,"",(BW59/P59)))</f>
        <v>0.1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1</v>
      </c>
      <c r="CP59" s="139">
        <v>10000</v>
      </c>
      <c r="CQ59" s="139">
        <v>10000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177</v>
      </c>
      <c r="C60" s="347"/>
      <c r="D60" s="347" t="s">
        <v>97</v>
      </c>
      <c r="E60" s="347" t="s">
        <v>68</v>
      </c>
      <c r="F60" s="347" t="s">
        <v>82</v>
      </c>
      <c r="G60" s="88"/>
      <c r="H60" s="88"/>
      <c r="I60" s="88"/>
      <c r="J60" s="330"/>
      <c r="K60" s="79">
        <v>0</v>
      </c>
      <c r="L60" s="79">
        <v>0</v>
      </c>
      <c r="M60" s="79">
        <v>18</v>
      </c>
      <c r="N60" s="89">
        <v>5</v>
      </c>
      <c r="O60" s="90">
        <v>0</v>
      </c>
      <c r="P60" s="91">
        <f>N60+O60</f>
        <v>5</v>
      </c>
      <c r="Q60" s="80">
        <f>IFERROR(P60/M60,"-")</f>
        <v>0.27777777777778</v>
      </c>
      <c r="R60" s="79">
        <v>1</v>
      </c>
      <c r="S60" s="79">
        <v>1</v>
      </c>
      <c r="T60" s="80">
        <f>IFERROR(R60/(P60),"-")</f>
        <v>0.2</v>
      </c>
      <c r="U60" s="336"/>
      <c r="V60" s="82">
        <v>2</v>
      </c>
      <c r="W60" s="80">
        <f>IF(P60=0,"-",V60/P60)</f>
        <v>0.4</v>
      </c>
      <c r="X60" s="335">
        <v>39000</v>
      </c>
      <c r="Y60" s="336">
        <f>IFERROR(X60/P60,"-")</f>
        <v>7800</v>
      </c>
      <c r="Z60" s="336">
        <f>IFERROR(X60/V60,"-")</f>
        <v>19500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>
        <v>1</v>
      </c>
      <c r="AN60" s="99">
        <f>IF(P60=0,"",IF(AM60=0,"",(AM60/P60)))</f>
        <v>0.2</v>
      </c>
      <c r="AO60" s="98">
        <v>1</v>
      </c>
      <c r="AP60" s="100">
        <f>IFERROR(AO60/AM60,"-")</f>
        <v>1</v>
      </c>
      <c r="AQ60" s="101">
        <v>3000</v>
      </c>
      <c r="AR60" s="102">
        <f>IFERROR(AQ60/AM60,"-")</f>
        <v>3000</v>
      </c>
      <c r="AS60" s="103">
        <v>1</v>
      </c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3</v>
      </c>
      <c r="BO60" s="118">
        <f>IF(P60=0,"",IF(BN60=0,"",(BN60/P60)))</f>
        <v>0.6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1</v>
      </c>
      <c r="BX60" s="125">
        <f>IF(P60=0,"",IF(BW60=0,"",(BW60/P60)))</f>
        <v>0.2</v>
      </c>
      <c r="BY60" s="126">
        <v>1</v>
      </c>
      <c r="BZ60" s="127">
        <f>IFERROR(BY60/BW60,"-")</f>
        <v>1</v>
      </c>
      <c r="CA60" s="128">
        <v>36000</v>
      </c>
      <c r="CB60" s="129">
        <f>IFERROR(CA60/BW60,"-")</f>
        <v>36000</v>
      </c>
      <c r="CC60" s="130"/>
      <c r="CD60" s="130"/>
      <c r="CE60" s="130">
        <v>1</v>
      </c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2</v>
      </c>
      <c r="CP60" s="139">
        <v>39000</v>
      </c>
      <c r="CQ60" s="139">
        <v>36000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0.011111111111111</v>
      </c>
      <c r="B61" s="347" t="s">
        <v>178</v>
      </c>
      <c r="C61" s="347"/>
      <c r="D61" s="347" t="s">
        <v>67</v>
      </c>
      <c r="E61" s="347" t="s">
        <v>160</v>
      </c>
      <c r="F61" s="347" t="s">
        <v>99</v>
      </c>
      <c r="G61" s="88" t="s">
        <v>179</v>
      </c>
      <c r="H61" s="88" t="s">
        <v>93</v>
      </c>
      <c r="I61" s="88" t="s">
        <v>180</v>
      </c>
      <c r="J61" s="330">
        <v>270000</v>
      </c>
      <c r="K61" s="79">
        <v>0</v>
      </c>
      <c r="L61" s="79">
        <v>0</v>
      </c>
      <c r="M61" s="79">
        <v>72</v>
      </c>
      <c r="N61" s="89">
        <v>7</v>
      </c>
      <c r="O61" s="90">
        <v>0</v>
      </c>
      <c r="P61" s="91">
        <f>N61+O61</f>
        <v>7</v>
      </c>
      <c r="Q61" s="80">
        <f>IFERROR(P61/M61,"-")</f>
        <v>0.097222222222222</v>
      </c>
      <c r="R61" s="79">
        <v>1</v>
      </c>
      <c r="S61" s="79">
        <v>3</v>
      </c>
      <c r="T61" s="80">
        <f>IFERROR(R61/(P61),"-")</f>
        <v>0.14285714285714</v>
      </c>
      <c r="U61" s="336">
        <f>IFERROR(J61/SUM(N61:O62),"-")</f>
        <v>24545.454545455</v>
      </c>
      <c r="V61" s="82">
        <v>1</v>
      </c>
      <c r="W61" s="80">
        <f>IF(P61=0,"-",V61/P61)</f>
        <v>0.14285714285714</v>
      </c>
      <c r="X61" s="335">
        <v>3000</v>
      </c>
      <c r="Y61" s="336">
        <f>IFERROR(X61/P61,"-")</f>
        <v>428.57142857143</v>
      </c>
      <c r="Z61" s="336">
        <f>IFERROR(X61/V61,"-")</f>
        <v>3000</v>
      </c>
      <c r="AA61" s="330">
        <f>SUM(X61:X62)-SUM(J61:J62)</f>
        <v>-267000</v>
      </c>
      <c r="AB61" s="83">
        <f>SUM(X61:X62)/SUM(J61:J62)</f>
        <v>0.011111111111111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>
        <v>1</v>
      </c>
      <c r="AW61" s="105">
        <f>IF(P61=0,"",IF(AV61=0,"",(AV61/P61)))</f>
        <v>0.14285714285714</v>
      </c>
      <c r="AX61" s="104"/>
      <c r="AY61" s="106">
        <f>IFERROR(AX61/AV61,"-")</f>
        <v>0</v>
      </c>
      <c r="AZ61" s="107"/>
      <c r="BA61" s="108">
        <f>IFERROR(AZ61/AV61,"-")</f>
        <v>0</v>
      </c>
      <c r="BB61" s="109"/>
      <c r="BC61" s="109"/>
      <c r="BD61" s="109"/>
      <c r="BE61" s="110">
        <v>4</v>
      </c>
      <c r="BF61" s="111">
        <f>IF(P61=0,"",IF(BE61=0,"",(BE61/P61)))</f>
        <v>0.57142857142857</v>
      </c>
      <c r="BG61" s="110">
        <v>1</v>
      </c>
      <c r="BH61" s="112">
        <f>IFERROR(BG61/BE61,"-")</f>
        <v>0.25</v>
      </c>
      <c r="BI61" s="113">
        <v>3000</v>
      </c>
      <c r="BJ61" s="114">
        <f>IFERROR(BI61/BE61,"-")</f>
        <v>750</v>
      </c>
      <c r="BK61" s="115">
        <v>1</v>
      </c>
      <c r="BL61" s="115"/>
      <c r="BM61" s="115"/>
      <c r="BN61" s="117">
        <v>2</v>
      </c>
      <c r="BO61" s="118">
        <f>IF(P61=0,"",IF(BN61=0,"",(BN61/P61)))</f>
        <v>0.28571428571429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1</v>
      </c>
      <c r="CP61" s="139">
        <v>3000</v>
      </c>
      <c r="CQ61" s="139">
        <v>3000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181</v>
      </c>
      <c r="C62" s="347"/>
      <c r="D62" s="347" t="s">
        <v>67</v>
      </c>
      <c r="E62" s="347" t="s">
        <v>160</v>
      </c>
      <c r="F62" s="347" t="s">
        <v>82</v>
      </c>
      <c r="G62" s="88"/>
      <c r="H62" s="88"/>
      <c r="I62" s="88"/>
      <c r="J62" s="330"/>
      <c r="K62" s="79">
        <v>0</v>
      </c>
      <c r="L62" s="79">
        <v>0</v>
      </c>
      <c r="M62" s="79">
        <v>6</v>
      </c>
      <c r="N62" s="89">
        <v>4</v>
      </c>
      <c r="O62" s="90">
        <v>0</v>
      </c>
      <c r="P62" s="91">
        <f>N62+O62</f>
        <v>4</v>
      </c>
      <c r="Q62" s="80">
        <f>IFERROR(P62/M62,"-")</f>
        <v>0.66666666666667</v>
      </c>
      <c r="R62" s="79">
        <v>0</v>
      </c>
      <c r="S62" s="79">
        <v>1</v>
      </c>
      <c r="T62" s="80">
        <f>IFERROR(R62/(P62),"-")</f>
        <v>0</v>
      </c>
      <c r="U62" s="336"/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3</v>
      </c>
      <c r="BF62" s="111">
        <f>IF(P62=0,"",IF(BE62=0,"",(BE62/P62)))</f>
        <v>0.75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1</v>
      </c>
      <c r="BO62" s="118">
        <f>IF(P62=0,"",IF(BN62=0,"",(BN62/P62)))</f>
        <v>0.25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0.098484848484848</v>
      </c>
      <c r="B63" s="347" t="s">
        <v>182</v>
      </c>
      <c r="C63" s="347"/>
      <c r="D63" s="347" t="s">
        <v>183</v>
      </c>
      <c r="E63" s="347" t="s">
        <v>171</v>
      </c>
      <c r="F63" s="347" t="s">
        <v>99</v>
      </c>
      <c r="G63" s="88" t="s">
        <v>184</v>
      </c>
      <c r="H63" s="88" t="s">
        <v>93</v>
      </c>
      <c r="I63" s="88" t="s">
        <v>185</v>
      </c>
      <c r="J63" s="330">
        <v>132000</v>
      </c>
      <c r="K63" s="79">
        <v>0</v>
      </c>
      <c r="L63" s="79">
        <v>0</v>
      </c>
      <c r="M63" s="79">
        <v>36</v>
      </c>
      <c r="N63" s="89">
        <v>2</v>
      </c>
      <c r="O63" s="90">
        <v>0</v>
      </c>
      <c r="P63" s="91">
        <f>N63+O63</f>
        <v>2</v>
      </c>
      <c r="Q63" s="80">
        <f>IFERROR(P63/M63,"-")</f>
        <v>0.055555555555556</v>
      </c>
      <c r="R63" s="79">
        <v>0</v>
      </c>
      <c r="S63" s="79">
        <v>1</v>
      </c>
      <c r="T63" s="80">
        <f>IFERROR(R63/(P63),"-")</f>
        <v>0</v>
      </c>
      <c r="U63" s="336">
        <f>IFERROR(J63/SUM(N63:O64),"-")</f>
        <v>26400</v>
      </c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>
        <f>SUM(X63:X64)-SUM(J63:J64)</f>
        <v>-119000</v>
      </c>
      <c r="AB63" s="83">
        <f>SUM(X63:X64)/SUM(J63:J64)</f>
        <v>0.098484848484848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2</v>
      </c>
      <c r="BO63" s="118">
        <f>IF(P63=0,"",IF(BN63=0,"",(BN63/P63)))</f>
        <v>1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186</v>
      </c>
      <c r="C64" s="347"/>
      <c r="D64" s="347" t="s">
        <v>183</v>
      </c>
      <c r="E64" s="347" t="s">
        <v>171</v>
      </c>
      <c r="F64" s="347" t="s">
        <v>82</v>
      </c>
      <c r="G64" s="88"/>
      <c r="H64" s="88"/>
      <c r="I64" s="88"/>
      <c r="J64" s="330"/>
      <c r="K64" s="79">
        <v>0</v>
      </c>
      <c r="L64" s="79">
        <v>0</v>
      </c>
      <c r="M64" s="79">
        <v>4</v>
      </c>
      <c r="N64" s="89">
        <v>3</v>
      </c>
      <c r="O64" s="90">
        <v>0</v>
      </c>
      <c r="P64" s="91">
        <f>N64+O64</f>
        <v>3</v>
      </c>
      <c r="Q64" s="80">
        <f>IFERROR(P64/M64,"-")</f>
        <v>0.75</v>
      </c>
      <c r="R64" s="79">
        <v>0</v>
      </c>
      <c r="S64" s="79">
        <v>1</v>
      </c>
      <c r="T64" s="80">
        <f>IFERROR(R64/(P64),"-")</f>
        <v>0</v>
      </c>
      <c r="U64" s="336"/>
      <c r="V64" s="82">
        <v>1</v>
      </c>
      <c r="W64" s="80">
        <f>IF(P64=0,"-",V64/P64)</f>
        <v>0.33333333333333</v>
      </c>
      <c r="X64" s="335">
        <v>13000</v>
      </c>
      <c r="Y64" s="336">
        <f>IFERROR(X64/P64,"-")</f>
        <v>4333.3333333333</v>
      </c>
      <c r="Z64" s="336">
        <f>IFERROR(X64/V64,"-")</f>
        <v>13000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0.33333333333333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>
        <v>2</v>
      </c>
      <c r="BX64" s="125">
        <f>IF(P64=0,"",IF(BW64=0,"",(BW64/P64)))</f>
        <v>0.66666666666667</v>
      </c>
      <c r="BY64" s="126">
        <v>1</v>
      </c>
      <c r="BZ64" s="127">
        <f>IFERROR(BY64/BW64,"-")</f>
        <v>0.5</v>
      </c>
      <c r="CA64" s="128">
        <v>13000</v>
      </c>
      <c r="CB64" s="129">
        <f>IFERROR(CA64/BW64,"-")</f>
        <v>6500</v>
      </c>
      <c r="CC64" s="130"/>
      <c r="CD64" s="130"/>
      <c r="CE64" s="130">
        <v>1</v>
      </c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1</v>
      </c>
      <c r="CP64" s="139">
        <v>13000</v>
      </c>
      <c r="CQ64" s="139">
        <v>13000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0.025641025641026</v>
      </c>
      <c r="B65" s="347" t="s">
        <v>187</v>
      </c>
      <c r="C65" s="347"/>
      <c r="D65" s="347" t="s">
        <v>149</v>
      </c>
      <c r="E65" s="347" t="s">
        <v>188</v>
      </c>
      <c r="F65" s="347" t="s">
        <v>91</v>
      </c>
      <c r="G65" s="88" t="s">
        <v>189</v>
      </c>
      <c r="H65" s="88" t="s">
        <v>93</v>
      </c>
      <c r="I65" s="348" t="s">
        <v>164</v>
      </c>
      <c r="J65" s="330">
        <v>156000</v>
      </c>
      <c r="K65" s="79">
        <v>0</v>
      </c>
      <c r="L65" s="79">
        <v>0</v>
      </c>
      <c r="M65" s="79">
        <v>68</v>
      </c>
      <c r="N65" s="89">
        <v>9</v>
      </c>
      <c r="O65" s="90">
        <v>0</v>
      </c>
      <c r="P65" s="91">
        <f>N65+O65</f>
        <v>9</v>
      </c>
      <c r="Q65" s="80">
        <f>IFERROR(P65/M65,"-")</f>
        <v>0.13235294117647</v>
      </c>
      <c r="R65" s="79">
        <v>0</v>
      </c>
      <c r="S65" s="79">
        <v>3</v>
      </c>
      <c r="T65" s="80">
        <f>IFERROR(R65/(P65),"-")</f>
        <v>0</v>
      </c>
      <c r="U65" s="336">
        <f>IFERROR(J65/SUM(N65:O66),"-")</f>
        <v>15600</v>
      </c>
      <c r="V65" s="82">
        <v>1</v>
      </c>
      <c r="W65" s="80">
        <f>IF(P65=0,"-",V65/P65)</f>
        <v>0.11111111111111</v>
      </c>
      <c r="X65" s="335">
        <v>4000</v>
      </c>
      <c r="Y65" s="336">
        <f>IFERROR(X65/P65,"-")</f>
        <v>444.44444444444</v>
      </c>
      <c r="Z65" s="336">
        <f>IFERROR(X65/V65,"-")</f>
        <v>4000</v>
      </c>
      <c r="AA65" s="330">
        <f>SUM(X65:X66)-SUM(J65:J66)</f>
        <v>-152000</v>
      </c>
      <c r="AB65" s="83">
        <f>SUM(X65:X66)/SUM(J65:J66)</f>
        <v>0.025641025641026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>
        <v>1</v>
      </c>
      <c r="AW65" s="105">
        <f>IF(P65=0,"",IF(AV65=0,"",(AV65/P65)))</f>
        <v>0.11111111111111</v>
      </c>
      <c r="AX65" s="104"/>
      <c r="AY65" s="106">
        <f>IFERROR(AX65/AV65,"-")</f>
        <v>0</v>
      </c>
      <c r="AZ65" s="107"/>
      <c r="BA65" s="108">
        <f>IFERROR(AZ65/AV65,"-")</f>
        <v>0</v>
      </c>
      <c r="BB65" s="109"/>
      <c r="BC65" s="109"/>
      <c r="BD65" s="109"/>
      <c r="BE65" s="110">
        <v>4</v>
      </c>
      <c r="BF65" s="111">
        <f>IF(P65=0,"",IF(BE65=0,"",(BE65/P65)))</f>
        <v>0.44444444444444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3</v>
      </c>
      <c r="BO65" s="118">
        <f>IF(P65=0,"",IF(BN65=0,"",(BN65/P65)))</f>
        <v>0.33333333333333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1</v>
      </c>
      <c r="BX65" s="125">
        <f>IF(P65=0,"",IF(BW65=0,"",(BW65/P65)))</f>
        <v>0.11111111111111</v>
      </c>
      <c r="BY65" s="126">
        <v>1</v>
      </c>
      <c r="BZ65" s="127">
        <f>IFERROR(BY65/BW65,"-")</f>
        <v>1</v>
      </c>
      <c r="CA65" s="128">
        <v>4000</v>
      </c>
      <c r="CB65" s="129">
        <f>IFERROR(CA65/BW65,"-")</f>
        <v>4000</v>
      </c>
      <c r="CC65" s="130"/>
      <c r="CD65" s="130">
        <v>1</v>
      </c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4000</v>
      </c>
      <c r="CQ65" s="139">
        <v>4000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190</v>
      </c>
      <c r="C66" s="347"/>
      <c r="D66" s="347" t="s">
        <v>149</v>
      </c>
      <c r="E66" s="347" t="s">
        <v>188</v>
      </c>
      <c r="F66" s="347" t="s">
        <v>82</v>
      </c>
      <c r="G66" s="88"/>
      <c r="H66" s="88"/>
      <c r="I66" s="88"/>
      <c r="J66" s="330"/>
      <c r="K66" s="79">
        <v>0</v>
      </c>
      <c r="L66" s="79">
        <v>0</v>
      </c>
      <c r="M66" s="79">
        <v>12</v>
      </c>
      <c r="N66" s="89">
        <v>1</v>
      </c>
      <c r="O66" s="90">
        <v>0</v>
      </c>
      <c r="P66" s="91">
        <f>N66+O66</f>
        <v>1</v>
      </c>
      <c r="Q66" s="80">
        <f>IFERROR(P66/M66,"-")</f>
        <v>0.083333333333333</v>
      </c>
      <c r="R66" s="79">
        <v>0</v>
      </c>
      <c r="S66" s="79">
        <v>0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>
        <v>1</v>
      </c>
      <c r="CG66" s="132">
        <f>IF(P66=0,"",IF(CF66=0,"",(CF66/P66)))</f>
        <v>1</v>
      </c>
      <c r="CH66" s="133"/>
      <c r="CI66" s="134">
        <f>IFERROR(CH66/CF66,"-")</f>
        <v>0</v>
      </c>
      <c r="CJ66" s="135"/>
      <c r="CK66" s="136">
        <f>IFERROR(CJ66/CF66,"-")</f>
        <v>0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0.019230769230769</v>
      </c>
      <c r="B67" s="347" t="s">
        <v>191</v>
      </c>
      <c r="C67" s="347"/>
      <c r="D67" s="347" t="s">
        <v>192</v>
      </c>
      <c r="E67" s="347" t="s">
        <v>98</v>
      </c>
      <c r="F67" s="347" t="s">
        <v>69</v>
      </c>
      <c r="G67" s="88" t="s">
        <v>189</v>
      </c>
      <c r="H67" s="88" t="s">
        <v>93</v>
      </c>
      <c r="I67" s="349" t="s">
        <v>193</v>
      </c>
      <c r="J67" s="330">
        <v>156000</v>
      </c>
      <c r="K67" s="79">
        <v>0</v>
      </c>
      <c r="L67" s="79">
        <v>0</v>
      </c>
      <c r="M67" s="79">
        <v>58</v>
      </c>
      <c r="N67" s="89">
        <v>3</v>
      </c>
      <c r="O67" s="90">
        <v>0</v>
      </c>
      <c r="P67" s="91">
        <f>N67+O67</f>
        <v>3</v>
      </c>
      <c r="Q67" s="80">
        <f>IFERROR(P67/M67,"-")</f>
        <v>0.051724137931034</v>
      </c>
      <c r="R67" s="79">
        <v>0</v>
      </c>
      <c r="S67" s="79">
        <v>1</v>
      </c>
      <c r="T67" s="80">
        <f>IFERROR(R67/(P67),"-")</f>
        <v>0</v>
      </c>
      <c r="U67" s="336">
        <f>IFERROR(J67/SUM(N67:O68),"-")</f>
        <v>17333.333333333</v>
      </c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>
        <f>SUM(X67:X68)-SUM(J67:J68)</f>
        <v>-153000</v>
      </c>
      <c r="AB67" s="83">
        <f>SUM(X67:X68)/SUM(J67:J68)</f>
        <v>0.019230769230769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2</v>
      </c>
      <c r="BO67" s="118">
        <f>IF(P67=0,"",IF(BN67=0,"",(BN67/P67)))</f>
        <v>0.66666666666667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>
        <v>1</v>
      </c>
      <c r="BX67" s="125">
        <f>IF(P67=0,"",IF(BW67=0,"",(BW67/P67)))</f>
        <v>0.33333333333333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194</v>
      </c>
      <c r="C68" s="347"/>
      <c r="D68" s="347" t="s">
        <v>192</v>
      </c>
      <c r="E68" s="347" t="s">
        <v>98</v>
      </c>
      <c r="F68" s="347" t="s">
        <v>82</v>
      </c>
      <c r="G68" s="88"/>
      <c r="H68" s="88"/>
      <c r="I68" s="88"/>
      <c r="J68" s="330"/>
      <c r="K68" s="79">
        <v>0</v>
      </c>
      <c r="L68" s="79">
        <v>0</v>
      </c>
      <c r="M68" s="79">
        <v>15</v>
      </c>
      <c r="N68" s="89">
        <v>6</v>
      </c>
      <c r="O68" s="90">
        <v>0</v>
      </c>
      <c r="P68" s="91">
        <f>N68+O68</f>
        <v>6</v>
      </c>
      <c r="Q68" s="80">
        <f>IFERROR(P68/M68,"-")</f>
        <v>0.4</v>
      </c>
      <c r="R68" s="79">
        <v>1</v>
      </c>
      <c r="S68" s="79">
        <v>1</v>
      </c>
      <c r="T68" s="80">
        <f>IFERROR(R68/(P68),"-")</f>
        <v>0.16666666666667</v>
      </c>
      <c r="U68" s="336"/>
      <c r="V68" s="82">
        <v>1</v>
      </c>
      <c r="W68" s="80">
        <f>IF(P68=0,"-",V68/P68)</f>
        <v>0.16666666666667</v>
      </c>
      <c r="X68" s="335">
        <v>3000</v>
      </c>
      <c r="Y68" s="336">
        <f>IFERROR(X68/P68,"-")</f>
        <v>500</v>
      </c>
      <c r="Z68" s="336">
        <f>IFERROR(X68/V68,"-")</f>
        <v>3000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5</v>
      </c>
      <c r="BO68" s="118">
        <f>IF(P68=0,"",IF(BN68=0,"",(BN68/P68)))</f>
        <v>0.83333333333333</v>
      </c>
      <c r="BP68" s="119">
        <v>1</v>
      </c>
      <c r="BQ68" s="120">
        <f>IFERROR(BP68/BN68,"-")</f>
        <v>0.2</v>
      </c>
      <c r="BR68" s="121">
        <v>3000</v>
      </c>
      <c r="BS68" s="122">
        <f>IFERROR(BR68/BN68,"-")</f>
        <v>600</v>
      </c>
      <c r="BT68" s="123">
        <v>1</v>
      </c>
      <c r="BU68" s="123"/>
      <c r="BV68" s="123"/>
      <c r="BW68" s="124">
        <v>1</v>
      </c>
      <c r="BX68" s="125">
        <f>IF(P68=0,"",IF(BW68=0,"",(BW68/P68)))</f>
        <v>0.16666666666667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1</v>
      </c>
      <c r="CP68" s="139">
        <v>3000</v>
      </c>
      <c r="CQ68" s="139">
        <v>3000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0.19791666666667</v>
      </c>
      <c r="B69" s="347" t="s">
        <v>195</v>
      </c>
      <c r="C69" s="347"/>
      <c r="D69" s="347" t="s">
        <v>149</v>
      </c>
      <c r="E69" s="347" t="s">
        <v>188</v>
      </c>
      <c r="F69" s="347" t="s">
        <v>99</v>
      </c>
      <c r="G69" s="88" t="s">
        <v>196</v>
      </c>
      <c r="H69" s="88" t="s">
        <v>93</v>
      </c>
      <c r="I69" s="348" t="s">
        <v>87</v>
      </c>
      <c r="J69" s="330">
        <v>96000</v>
      </c>
      <c r="K69" s="79">
        <v>0</v>
      </c>
      <c r="L69" s="79">
        <v>0</v>
      </c>
      <c r="M69" s="79">
        <v>53</v>
      </c>
      <c r="N69" s="89">
        <v>4</v>
      </c>
      <c r="O69" s="90">
        <v>0</v>
      </c>
      <c r="P69" s="91">
        <f>N69+O69</f>
        <v>4</v>
      </c>
      <c r="Q69" s="80">
        <f>IFERROR(P69/M69,"-")</f>
        <v>0.075471698113208</v>
      </c>
      <c r="R69" s="79">
        <v>0</v>
      </c>
      <c r="S69" s="79">
        <v>2</v>
      </c>
      <c r="T69" s="80">
        <f>IFERROR(R69/(P69),"-")</f>
        <v>0</v>
      </c>
      <c r="U69" s="336">
        <f>IFERROR(J69/SUM(N69:O70),"-")</f>
        <v>10666.666666667</v>
      </c>
      <c r="V69" s="82">
        <v>1</v>
      </c>
      <c r="W69" s="80">
        <f>IF(P69=0,"-",V69/P69)</f>
        <v>0.25</v>
      </c>
      <c r="X69" s="335">
        <v>9000</v>
      </c>
      <c r="Y69" s="336">
        <f>IFERROR(X69/P69,"-")</f>
        <v>2250</v>
      </c>
      <c r="Z69" s="336">
        <f>IFERROR(X69/V69,"-")</f>
        <v>9000</v>
      </c>
      <c r="AA69" s="330">
        <f>SUM(X69:X70)-SUM(J69:J70)</f>
        <v>-77000</v>
      </c>
      <c r="AB69" s="83">
        <f>SUM(X69:X70)/SUM(J69:J70)</f>
        <v>0.19791666666667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>
        <v>2</v>
      </c>
      <c r="AW69" s="105">
        <f>IF(P69=0,"",IF(AV69=0,"",(AV69/P69)))</f>
        <v>0.5</v>
      </c>
      <c r="AX69" s="104"/>
      <c r="AY69" s="106">
        <f>IFERROR(AX69/AV69,"-")</f>
        <v>0</v>
      </c>
      <c r="AZ69" s="107"/>
      <c r="BA69" s="108">
        <f>IFERROR(AZ69/AV69,"-")</f>
        <v>0</v>
      </c>
      <c r="BB69" s="109"/>
      <c r="BC69" s="109"/>
      <c r="BD69" s="109"/>
      <c r="BE69" s="110">
        <v>1</v>
      </c>
      <c r="BF69" s="111">
        <f>IF(P69=0,"",IF(BE69=0,"",(BE69/P69)))</f>
        <v>0.25</v>
      </c>
      <c r="BG69" s="110">
        <v>1</v>
      </c>
      <c r="BH69" s="112">
        <f>IFERROR(BG69/BE69,"-")</f>
        <v>1</v>
      </c>
      <c r="BI69" s="113">
        <v>9000</v>
      </c>
      <c r="BJ69" s="114">
        <f>IFERROR(BI69/BE69,"-")</f>
        <v>9000</v>
      </c>
      <c r="BK69" s="115"/>
      <c r="BL69" s="115"/>
      <c r="BM69" s="115">
        <v>1</v>
      </c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>
        <v>1</v>
      </c>
      <c r="BX69" s="125">
        <f>IF(P69=0,"",IF(BW69=0,"",(BW69/P69)))</f>
        <v>0.25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1</v>
      </c>
      <c r="CP69" s="139">
        <v>9000</v>
      </c>
      <c r="CQ69" s="139">
        <v>9000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197</v>
      </c>
      <c r="C70" s="347"/>
      <c r="D70" s="347" t="s">
        <v>149</v>
      </c>
      <c r="E70" s="347" t="s">
        <v>188</v>
      </c>
      <c r="F70" s="347" t="s">
        <v>82</v>
      </c>
      <c r="G70" s="88"/>
      <c r="H70" s="88"/>
      <c r="I70" s="88"/>
      <c r="J70" s="330"/>
      <c r="K70" s="79">
        <v>0</v>
      </c>
      <c r="L70" s="79">
        <v>0</v>
      </c>
      <c r="M70" s="79">
        <v>14</v>
      </c>
      <c r="N70" s="89">
        <v>5</v>
      </c>
      <c r="O70" s="90">
        <v>0</v>
      </c>
      <c r="P70" s="91">
        <f>N70+O70</f>
        <v>5</v>
      </c>
      <c r="Q70" s="80">
        <f>IFERROR(P70/M70,"-")</f>
        <v>0.35714285714286</v>
      </c>
      <c r="R70" s="79">
        <v>1</v>
      </c>
      <c r="S70" s="79">
        <v>1</v>
      </c>
      <c r="T70" s="80">
        <f>IFERROR(R70/(P70),"-")</f>
        <v>0.2</v>
      </c>
      <c r="U70" s="336"/>
      <c r="V70" s="82">
        <v>2</v>
      </c>
      <c r="W70" s="80">
        <f>IF(P70=0,"-",V70/P70)</f>
        <v>0.4</v>
      </c>
      <c r="X70" s="335">
        <v>10000</v>
      </c>
      <c r="Y70" s="336">
        <f>IFERROR(X70/P70,"-")</f>
        <v>2000</v>
      </c>
      <c r="Z70" s="336">
        <f>IFERROR(X70/V70,"-")</f>
        <v>5000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1</v>
      </c>
      <c r="BF70" s="111">
        <f>IF(P70=0,"",IF(BE70=0,"",(BE70/P70)))</f>
        <v>0.2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>
        <v>3</v>
      </c>
      <c r="BO70" s="118">
        <f>IF(P70=0,"",IF(BN70=0,"",(BN70/P70)))</f>
        <v>0.6</v>
      </c>
      <c r="BP70" s="119">
        <v>1</v>
      </c>
      <c r="BQ70" s="120">
        <f>IFERROR(BP70/BN70,"-")</f>
        <v>0.33333333333333</v>
      </c>
      <c r="BR70" s="121">
        <v>5000</v>
      </c>
      <c r="BS70" s="122">
        <f>IFERROR(BR70/BN70,"-")</f>
        <v>1666.6666666667</v>
      </c>
      <c r="BT70" s="123">
        <v>1</v>
      </c>
      <c r="BU70" s="123"/>
      <c r="BV70" s="123"/>
      <c r="BW70" s="124">
        <v>1</v>
      </c>
      <c r="BX70" s="125">
        <f>IF(P70=0,"",IF(BW70=0,"",(BW70/P70)))</f>
        <v>0.2</v>
      </c>
      <c r="BY70" s="126">
        <v>1</v>
      </c>
      <c r="BZ70" s="127">
        <f>IFERROR(BY70/BW70,"-")</f>
        <v>1</v>
      </c>
      <c r="CA70" s="128">
        <v>5000</v>
      </c>
      <c r="CB70" s="129">
        <f>IFERROR(CA70/BW70,"-")</f>
        <v>5000</v>
      </c>
      <c r="CC70" s="130">
        <v>1</v>
      </c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2</v>
      </c>
      <c r="CP70" s="139">
        <v>10000</v>
      </c>
      <c r="CQ70" s="139">
        <v>5000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4.0625</v>
      </c>
      <c r="B71" s="347" t="s">
        <v>198</v>
      </c>
      <c r="C71" s="347"/>
      <c r="D71" s="347" t="s">
        <v>167</v>
      </c>
      <c r="E71" s="347" t="s">
        <v>98</v>
      </c>
      <c r="F71" s="347" t="s">
        <v>91</v>
      </c>
      <c r="G71" s="88" t="s">
        <v>196</v>
      </c>
      <c r="H71" s="88" t="s">
        <v>93</v>
      </c>
      <c r="I71" s="349" t="s">
        <v>199</v>
      </c>
      <c r="J71" s="330">
        <v>96000</v>
      </c>
      <c r="K71" s="79">
        <v>0</v>
      </c>
      <c r="L71" s="79">
        <v>0</v>
      </c>
      <c r="M71" s="79">
        <v>13</v>
      </c>
      <c r="N71" s="89">
        <v>1</v>
      </c>
      <c r="O71" s="90">
        <v>0</v>
      </c>
      <c r="P71" s="91">
        <f>N71+O71</f>
        <v>1</v>
      </c>
      <c r="Q71" s="80">
        <f>IFERROR(P71/M71,"-")</f>
        <v>0.076923076923077</v>
      </c>
      <c r="R71" s="79">
        <v>1</v>
      </c>
      <c r="S71" s="79">
        <v>0</v>
      </c>
      <c r="T71" s="80">
        <f>IFERROR(R71/(P71),"-")</f>
        <v>1</v>
      </c>
      <c r="U71" s="336">
        <f>IFERROR(J71/SUM(N71:O72),"-")</f>
        <v>16000</v>
      </c>
      <c r="V71" s="82">
        <v>1</v>
      </c>
      <c r="W71" s="80">
        <f>IF(P71=0,"-",V71/P71)</f>
        <v>1</v>
      </c>
      <c r="X71" s="335">
        <v>6000</v>
      </c>
      <c r="Y71" s="336">
        <f>IFERROR(X71/P71,"-")</f>
        <v>6000</v>
      </c>
      <c r="Z71" s="336">
        <f>IFERROR(X71/V71,"-")</f>
        <v>6000</v>
      </c>
      <c r="AA71" s="330">
        <f>SUM(X71:X72)-SUM(J71:J72)</f>
        <v>294000</v>
      </c>
      <c r="AB71" s="83">
        <f>SUM(X71:X72)/SUM(J71:J72)</f>
        <v>4.0625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1</v>
      </c>
      <c r="BO71" s="118">
        <f>IF(P71=0,"",IF(BN71=0,"",(BN71/P71)))</f>
        <v>1</v>
      </c>
      <c r="BP71" s="119">
        <v>1</v>
      </c>
      <c r="BQ71" s="120">
        <f>IFERROR(BP71/BN71,"-")</f>
        <v>1</v>
      </c>
      <c r="BR71" s="121">
        <v>6000</v>
      </c>
      <c r="BS71" s="122">
        <f>IFERROR(BR71/BN71,"-")</f>
        <v>6000</v>
      </c>
      <c r="BT71" s="123"/>
      <c r="BU71" s="123">
        <v>1</v>
      </c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1</v>
      </c>
      <c r="CP71" s="139">
        <v>6000</v>
      </c>
      <c r="CQ71" s="139">
        <v>6000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200</v>
      </c>
      <c r="C72" s="347"/>
      <c r="D72" s="347" t="s">
        <v>167</v>
      </c>
      <c r="E72" s="347" t="s">
        <v>98</v>
      </c>
      <c r="F72" s="347" t="s">
        <v>82</v>
      </c>
      <c r="G72" s="88"/>
      <c r="H72" s="88"/>
      <c r="I72" s="88"/>
      <c r="J72" s="330"/>
      <c r="K72" s="79">
        <v>0</v>
      </c>
      <c r="L72" s="79">
        <v>0</v>
      </c>
      <c r="M72" s="79">
        <v>56</v>
      </c>
      <c r="N72" s="89">
        <v>5</v>
      </c>
      <c r="O72" s="90">
        <v>0</v>
      </c>
      <c r="P72" s="91">
        <f>N72+O72</f>
        <v>5</v>
      </c>
      <c r="Q72" s="80">
        <f>IFERROR(P72/M72,"-")</f>
        <v>0.089285714285714</v>
      </c>
      <c r="R72" s="79">
        <v>1</v>
      </c>
      <c r="S72" s="79">
        <v>1</v>
      </c>
      <c r="T72" s="80">
        <f>IFERROR(R72/(P72),"-")</f>
        <v>0.2</v>
      </c>
      <c r="U72" s="336"/>
      <c r="V72" s="82">
        <v>3</v>
      </c>
      <c r="W72" s="80">
        <f>IF(P72=0,"-",V72/P72)</f>
        <v>0.6</v>
      </c>
      <c r="X72" s="335">
        <v>384000</v>
      </c>
      <c r="Y72" s="336">
        <f>IFERROR(X72/P72,"-")</f>
        <v>76800</v>
      </c>
      <c r="Z72" s="336">
        <f>IFERROR(X72/V72,"-")</f>
        <v>128000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0.2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2</v>
      </c>
      <c r="BO72" s="118">
        <f>IF(P72=0,"",IF(BN72=0,"",(BN72/P72)))</f>
        <v>0.4</v>
      </c>
      <c r="BP72" s="119">
        <v>1</v>
      </c>
      <c r="BQ72" s="120">
        <f>IFERROR(BP72/BN72,"-")</f>
        <v>0.5</v>
      </c>
      <c r="BR72" s="121">
        <v>26000</v>
      </c>
      <c r="BS72" s="122">
        <f>IFERROR(BR72/BN72,"-")</f>
        <v>13000</v>
      </c>
      <c r="BT72" s="123"/>
      <c r="BU72" s="123"/>
      <c r="BV72" s="123">
        <v>1</v>
      </c>
      <c r="BW72" s="124">
        <v>2</v>
      </c>
      <c r="BX72" s="125">
        <f>IF(P72=0,"",IF(BW72=0,"",(BW72/P72)))</f>
        <v>0.4</v>
      </c>
      <c r="BY72" s="126">
        <v>2</v>
      </c>
      <c r="BZ72" s="127">
        <f>IFERROR(BY72/BW72,"-")</f>
        <v>1</v>
      </c>
      <c r="CA72" s="128">
        <v>358000</v>
      </c>
      <c r="CB72" s="129">
        <f>IFERROR(CA72/BW72,"-")</f>
        <v>179000</v>
      </c>
      <c r="CC72" s="130"/>
      <c r="CD72" s="130"/>
      <c r="CE72" s="130">
        <v>2</v>
      </c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3</v>
      </c>
      <c r="CP72" s="139">
        <v>384000</v>
      </c>
      <c r="CQ72" s="139">
        <v>350000</v>
      </c>
      <c r="CR72" s="139"/>
      <c r="CS72" s="140" t="str">
        <f>IF(AND(CQ72=0,CR72=0),"",IF(AND(CQ72&lt;=100000,CR72&lt;=100000),"",IF(CQ72/CP72&gt;0.7,"男高",IF(CR72/CP72&gt;0.7,"女高",""))))</f>
        <v>男高</v>
      </c>
    </row>
    <row r="73" spans="1:98">
      <c r="A73" s="78">
        <f>AB73</f>
        <v>0.48333333333333</v>
      </c>
      <c r="B73" s="347" t="s">
        <v>201</v>
      </c>
      <c r="C73" s="347"/>
      <c r="D73" s="347" t="s">
        <v>82</v>
      </c>
      <c r="E73" s="347" t="s">
        <v>117</v>
      </c>
      <c r="F73" s="347" t="s">
        <v>69</v>
      </c>
      <c r="G73" s="88" t="s">
        <v>202</v>
      </c>
      <c r="H73" s="88" t="s">
        <v>203</v>
      </c>
      <c r="I73" s="348" t="s">
        <v>87</v>
      </c>
      <c r="J73" s="330">
        <v>60000</v>
      </c>
      <c r="K73" s="79">
        <v>0</v>
      </c>
      <c r="L73" s="79">
        <v>0</v>
      </c>
      <c r="M73" s="79">
        <v>20</v>
      </c>
      <c r="N73" s="89">
        <v>2</v>
      </c>
      <c r="O73" s="90">
        <v>0</v>
      </c>
      <c r="P73" s="91">
        <f>N73+O73</f>
        <v>2</v>
      </c>
      <c r="Q73" s="80">
        <f>IFERROR(P73/M73,"-")</f>
        <v>0.1</v>
      </c>
      <c r="R73" s="79">
        <v>0</v>
      </c>
      <c r="S73" s="79">
        <v>0</v>
      </c>
      <c r="T73" s="80">
        <f>IFERROR(R73/(P73),"-")</f>
        <v>0</v>
      </c>
      <c r="U73" s="336">
        <f>IFERROR(J73/SUM(N73:O74),"-")</f>
        <v>20000</v>
      </c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>
        <f>SUM(X73:X74)-SUM(J73:J74)</f>
        <v>-31000</v>
      </c>
      <c r="AB73" s="83">
        <f>SUM(X73:X74)/SUM(J73:J74)</f>
        <v>0.48333333333333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1</v>
      </c>
      <c r="BF73" s="111">
        <f>IF(P73=0,"",IF(BE73=0,"",(BE73/P73)))</f>
        <v>0.5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1</v>
      </c>
      <c r="BO73" s="118">
        <f>IF(P73=0,"",IF(BN73=0,"",(BN73/P73)))</f>
        <v>0.5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204</v>
      </c>
      <c r="C74" s="347"/>
      <c r="D74" s="347" t="s">
        <v>82</v>
      </c>
      <c r="E74" s="347" t="s">
        <v>117</v>
      </c>
      <c r="F74" s="347" t="s">
        <v>82</v>
      </c>
      <c r="G74" s="88"/>
      <c r="H74" s="88"/>
      <c r="I74" s="88"/>
      <c r="J74" s="330"/>
      <c r="K74" s="79">
        <v>0</v>
      </c>
      <c r="L74" s="79">
        <v>0</v>
      </c>
      <c r="M74" s="79">
        <v>2</v>
      </c>
      <c r="N74" s="89">
        <v>1</v>
      </c>
      <c r="O74" s="90">
        <v>0</v>
      </c>
      <c r="P74" s="91">
        <f>N74+O74</f>
        <v>1</v>
      </c>
      <c r="Q74" s="80">
        <f>IFERROR(P74/M74,"-")</f>
        <v>0.5</v>
      </c>
      <c r="R74" s="79">
        <v>0</v>
      </c>
      <c r="S74" s="79">
        <v>1</v>
      </c>
      <c r="T74" s="80">
        <f>IFERROR(R74/(P74),"-")</f>
        <v>0</v>
      </c>
      <c r="U74" s="336"/>
      <c r="V74" s="82">
        <v>1</v>
      </c>
      <c r="W74" s="80">
        <f>IF(P74=0,"-",V74/P74)</f>
        <v>1</v>
      </c>
      <c r="X74" s="335">
        <v>29000</v>
      </c>
      <c r="Y74" s="336">
        <f>IFERROR(X74/P74,"-")</f>
        <v>29000</v>
      </c>
      <c r="Z74" s="336">
        <f>IFERROR(X74/V74,"-")</f>
        <v>29000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>
        <v>1</v>
      </c>
      <c r="BO74" s="118">
        <f>IF(P74=0,"",IF(BN74=0,"",(BN74/P74)))</f>
        <v>1</v>
      </c>
      <c r="BP74" s="119">
        <v>1</v>
      </c>
      <c r="BQ74" s="120">
        <f>IFERROR(BP74/BN74,"-")</f>
        <v>1</v>
      </c>
      <c r="BR74" s="121">
        <v>29000</v>
      </c>
      <c r="BS74" s="122">
        <f>IFERROR(BR74/BN74,"-")</f>
        <v>29000</v>
      </c>
      <c r="BT74" s="123"/>
      <c r="BU74" s="123"/>
      <c r="BV74" s="123">
        <v>1</v>
      </c>
      <c r="BW74" s="124"/>
      <c r="BX74" s="125">
        <f>IF(P74=0,"",IF(BW74=0,"",(BW74/P74)))</f>
        <v>0</v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1</v>
      </c>
      <c r="CP74" s="139">
        <v>29000</v>
      </c>
      <c r="CQ74" s="139">
        <v>29000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</v>
      </c>
      <c r="B75" s="347" t="s">
        <v>205</v>
      </c>
      <c r="C75" s="347"/>
      <c r="D75" s="347" t="s">
        <v>82</v>
      </c>
      <c r="E75" s="347" t="s">
        <v>98</v>
      </c>
      <c r="F75" s="347" t="s">
        <v>91</v>
      </c>
      <c r="G75" s="88" t="s">
        <v>206</v>
      </c>
      <c r="H75" s="88" t="s">
        <v>203</v>
      </c>
      <c r="I75" s="88" t="s">
        <v>207</v>
      </c>
      <c r="J75" s="330">
        <v>60000</v>
      </c>
      <c r="K75" s="79">
        <v>0</v>
      </c>
      <c r="L75" s="79">
        <v>0</v>
      </c>
      <c r="M75" s="79">
        <v>15</v>
      </c>
      <c r="N75" s="89">
        <v>1</v>
      </c>
      <c r="O75" s="90">
        <v>0</v>
      </c>
      <c r="P75" s="91">
        <f>N75+O75</f>
        <v>1</v>
      </c>
      <c r="Q75" s="80">
        <f>IFERROR(P75/M75,"-")</f>
        <v>0.066666666666667</v>
      </c>
      <c r="R75" s="79">
        <v>0</v>
      </c>
      <c r="S75" s="79">
        <v>0</v>
      </c>
      <c r="T75" s="80">
        <f>IFERROR(R75/(P75),"-")</f>
        <v>0</v>
      </c>
      <c r="U75" s="336">
        <f>IFERROR(J75/SUM(N75:O76),"-")</f>
        <v>60000</v>
      </c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>
        <f>SUM(X75:X76)-SUM(J75:J76)</f>
        <v>-60000</v>
      </c>
      <c r="AB75" s="83">
        <f>SUM(X75:X76)/SUM(J75:J76)</f>
        <v>0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>
        <f>IF(P75=0,"",IF(BN75=0,"",(BN75/P75)))</f>
        <v>0</v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>
        <v>1</v>
      </c>
      <c r="BX75" s="125">
        <f>IF(P75=0,"",IF(BW75=0,"",(BW75/P75)))</f>
        <v>1</v>
      </c>
      <c r="BY75" s="126"/>
      <c r="BZ75" s="127">
        <f>IFERROR(BY75/BW75,"-")</f>
        <v>0</v>
      </c>
      <c r="CA75" s="128"/>
      <c r="CB75" s="129">
        <f>IFERROR(CA75/BW75,"-")</f>
        <v>0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208</v>
      </c>
      <c r="C76" s="347"/>
      <c r="D76" s="347" t="s">
        <v>82</v>
      </c>
      <c r="E76" s="347" t="s">
        <v>98</v>
      </c>
      <c r="F76" s="347" t="s">
        <v>82</v>
      </c>
      <c r="G76" s="88"/>
      <c r="H76" s="88"/>
      <c r="I76" s="88"/>
      <c r="J76" s="330"/>
      <c r="K76" s="79">
        <v>0</v>
      </c>
      <c r="L76" s="79">
        <v>0</v>
      </c>
      <c r="M76" s="79">
        <v>8</v>
      </c>
      <c r="N76" s="89">
        <v>0</v>
      </c>
      <c r="O76" s="90">
        <v>0</v>
      </c>
      <c r="P76" s="91">
        <f>N76+O76</f>
        <v>0</v>
      </c>
      <c r="Q76" s="80">
        <f>IFERROR(P76/M76,"-")</f>
        <v>0</v>
      </c>
      <c r="R76" s="79">
        <v>0</v>
      </c>
      <c r="S76" s="79">
        <v>0</v>
      </c>
      <c r="T76" s="80" t="str">
        <f>IFERROR(R76/(P76),"-")</f>
        <v>-</v>
      </c>
      <c r="U76" s="336"/>
      <c r="V76" s="82">
        <v>0</v>
      </c>
      <c r="W76" s="80" t="str">
        <f>IF(P76=0,"-",V76/P76)</f>
        <v>-</v>
      </c>
      <c r="X76" s="335">
        <v>0</v>
      </c>
      <c r="Y76" s="336" t="str">
        <f>IFERROR(X76/P76,"-")</f>
        <v>-</v>
      </c>
      <c r="Z76" s="336" t="str">
        <f>IFERROR(X76/V76,"-")</f>
        <v>-</v>
      </c>
      <c r="AA76" s="330"/>
      <c r="AB76" s="83"/>
      <c r="AC76" s="77"/>
      <c r="AD76" s="92"/>
      <c r="AE76" s="93" t="str">
        <f>IF(P76=0,"",IF(AD76=0,"",(AD76/P76)))</f>
        <v/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 t="str">
        <f>IF(P76=0,"",IF(AM76=0,"",(AM76/P76)))</f>
        <v/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 t="str">
        <f>IF(P76=0,"",IF(AV76=0,"",(AV76/P76)))</f>
        <v/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 t="str">
        <f>IF(P76=0,"",IF(BE76=0,"",(BE76/P76)))</f>
        <v/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 t="str">
        <f>IF(P76=0,"",IF(BN76=0,"",(BN76/P76)))</f>
        <v/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 t="str">
        <f>IF(P76=0,"",IF(BW76=0,"",(BW76/P76)))</f>
        <v/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 t="str">
        <f>IF(P76=0,"",IF(CF76=0,"",(CF76/P76)))</f>
        <v/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0.20833333333333</v>
      </c>
      <c r="B77" s="347" t="s">
        <v>209</v>
      </c>
      <c r="C77" s="347"/>
      <c r="D77" s="347"/>
      <c r="E77" s="347"/>
      <c r="F77" s="347" t="s">
        <v>69</v>
      </c>
      <c r="G77" s="88" t="s">
        <v>210</v>
      </c>
      <c r="H77" s="88" t="s">
        <v>211</v>
      </c>
      <c r="I77" s="88" t="s">
        <v>212</v>
      </c>
      <c r="J77" s="330">
        <v>96000</v>
      </c>
      <c r="K77" s="79">
        <v>0</v>
      </c>
      <c r="L77" s="79">
        <v>0</v>
      </c>
      <c r="M77" s="79">
        <v>131</v>
      </c>
      <c r="N77" s="89">
        <v>9</v>
      </c>
      <c r="O77" s="90">
        <v>1</v>
      </c>
      <c r="P77" s="91">
        <f>N77+O77</f>
        <v>10</v>
      </c>
      <c r="Q77" s="80">
        <f>IFERROR(P77/M77,"-")</f>
        <v>0.076335877862595</v>
      </c>
      <c r="R77" s="79">
        <v>0</v>
      </c>
      <c r="S77" s="79">
        <v>3</v>
      </c>
      <c r="T77" s="80">
        <f>IFERROR(R77/(P77),"-")</f>
        <v>0</v>
      </c>
      <c r="U77" s="336">
        <f>IFERROR(J77/SUM(N77:O78),"-")</f>
        <v>7384.6153846154</v>
      </c>
      <c r="V77" s="82">
        <v>1</v>
      </c>
      <c r="W77" s="80">
        <f>IF(P77=0,"-",V77/P77)</f>
        <v>0.1</v>
      </c>
      <c r="X77" s="335">
        <v>6000</v>
      </c>
      <c r="Y77" s="336">
        <f>IFERROR(X77/P77,"-")</f>
        <v>600</v>
      </c>
      <c r="Z77" s="336">
        <f>IFERROR(X77/V77,"-")</f>
        <v>6000</v>
      </c>
      <c r="AA77" s="330">
        <f>SUM(X77:X78)-SUM(J77:J78)</f>
        <v>-76000</v>
      </c>
      <c r="AB77" s="83">
        <f>SUM(X77:X78)/SUM(J77:J78)</f>
        <v>0.20833333333333</v>
      </c>
      <c r="AC77" s="77"/>
      <c r="AD77" s="92">
        <v>1</v>
      </c>
      <c r="AE77" s="93">
        <f>IF(P77=0,"",IF(AD77=0,"",(AD77/P77)))</f>
        <v>0.1</v>
      </c>
      <c r="AF77" s="92"/>
      <c r="AG77" s="94">
        <f>IFERROR(AF77/AD77,"-")</f>
        <v>0</v>
      </c>
      <c r="AH77" s="95"/>
      <c r="AI77" s="96">
        <f>IFERROR(AH77/AD77,"-")</f>
        <v>0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>
        <v>1</v>
      </c>
      <c r="AW77" s="105">
        <f>IF(P77=0,"",IF(AV77=0,"",(AV77/P77)))</f>
        <v>0.1</v>
      </c>
      <c r="AX77" s="104"/>
      <c r="AY77" s="106">
        <f>IFERROR(AX77/AV77,"-")</f>
        <v>0</v>
      </c>
      <c r="AZ77" s="107"/>
      <c r="BA77" s="108">
        <f>IFERROR(AZ77/AV77,"-")</f>
        <v>0</v>
      </c>
      <c r="BB77" s="109"/>
      <c r="BC77" s="109"/>
      <c r="BD77" s="109"/>
      <c r="BE77" s="110">
        <v>2</v>
      </c>
      <c r="BF77" s="111">
        <f>IF(P77=0,"",IF(BE77=0,"",(BE77/P77)))</f>
        <v>0.2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>
        <v>4</v>
      </c>
      <c r="BO77" s="118">
        <f>IF(P77=0,"",IF(BN77=0,"",(BN77/P77)))</f>
        <v>0.4</v>
      </c>
      <c r="BP77" s="119">
        <v>1</v>
      </c>
      <c r="BQ77" s="120">
        <f>IFERROR(BP77/BN77,"-")</f>
        <v>0.25</v>
      </c>
      <c r="BR77" s="121">
        <v>6000</v>
      </c>
      <c r="BS77" s="122">
        <f>IFERROR(BR77/BN77,"-")</f>
        <v>1500</v>
      </c>
      <c r="BT77" s="123"/>
      <c r="BU77" s="123">
        <v>1</v>
      </c>
      <c r="BV77" s="123"/>
      <c r="BW77" s="124">
        <v>2</v>
      </c>
      <c r="BX77" s="125">
        <f>IF(P77=0,"",IF(BW77=0,"",(BW77/P77)))</f>
        <v>0.2</v>
      </c>
      <c r="BY77" s="126"/>
      <c r="BZ77" s="127">
        <f>IFERROR(BY77/BW77,"-")</f>
        <v>0</v>
      </c>
      <c r="CA77" s="128"/>
      <c r="CB77" s="129">
        <f>IFERROR(CA77/BW77,"-")</f>
        <v>0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1</v>
      </c>
      <c r="CP77" s="139">
        <v>6000</v>
      </c>
      <c r="CQ77" s="139">
        <v>6000</v>
      </c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213</v>
      </c>
      <c r="C78" s="347"/>
      <c r="D78" s="347"/>
      <c r="E78" s="347"/>
      <c r="F78" s="347" t="s">
        <v>82</v>
      </c>
      <c r="G78" s="88"/>
      <c r="H78" s="88"/>
      <c r="I78" s="88"/>
      <c r="J78" s="330"/>
      <c r="K78" s="79">
        <v>0</v>
      </c>
      <c r="L78" s="79">
        <v>0</v>
      </c>
      <c r="M78" s="79">
        <v>17</v>
      </c>
      <c r="N78" s="89">
        <v>3</v>
      </c>
      <c r="O78" s="90">
        <v>0</v>
      </c>
      <c r="P78" s="91">
        <f>N78+O78</f>
        <v>3</v>
      </c>
      <c r="Q78" s="80">
        <f>IFERROR(P78/M78,"-")</f>
        <v>0.17647058823529</v>
      </c>
      <c r="R78" s="79">
        <v>0</v>
      </c>
      <c r="S78" s="79">
        <v>1</v>
      </c>
      <c r="T78" s="80">
        <f>IFERROR(R78/(P78),"-")</f>
        <v>0</v>
      </c>
      <c r="U78" s="336"/>
      <c r="V78" s="82">
        <v>1</v>
      </c>
      <c r="W78" s="80">
        <f>IF(P78=0,"-",V78/P78)</f>
        <v>0.33333333333333</v>
      </c>
      <c r="X78" s="335">
        <v>14000</v>
      </c>
      <c r="Y78" s="336">
        <f>IFERROR(X78/P78,"-")</f>
        <v>4666.6666666667</v>
      </c>
      <c r="Z78" s="336">
        <f>IFERROR(X78/V78,"-")</f>
        <v>14000</v>
      </c>
      <c r="AA78" s="33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>
        <v>1</v>
      </c>
      <c r="BO78" s="118">
        <f>IF(P78=0,"",IF(BN78=0,"",(BN78/P78)))</f>
        <v>0.33333333333333</v>
      </c>
      <c r="BP78" s="119">
        <v>1</v>
      </c>
      <c r="BQ78" s="120">
        <f>IFERROR(BP78/BN78,"-")</f>
        <v>1</v>
      </c>
      <c r="BR78" s="121">
        <v>14000</v>
      </c>
      <c r="BS78" s="122">
        <f>IFERROR(BR78/BN78,"-")</f>
        <v>14000</v>
      </c>
      <c r="BT78" s="123"/>
      <c r="BU78" s="123"/>
      <c r="BV78" s="123">
        <v>1</v>
      </c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>
        <v>2</v>
      </c>
      <c r="CG78" s="132">
        <f>IF(P78=0,"",IF(CF78=0,"",(CF78/P78)))</f>
        <v>0.66666666666667</v>
      </c>
      <c r="CH78" s="133"/>
      <c r="CI78" s="134">
        <f>IFERROR(CH78/CF78,"-")</f>
        <v>0</v>
      </c>
      <c r="CJ78" s="135"/>
      <c r="CK78" s="136">
        <f>IFERROR(CJ78/CF78,"-")</f>
        <v>0</v>
      </c>
      <c r="CL78" s="137"/>
      <c r="CM78" s="137"/>
      <c r="CN78" s="137"/>
      <c r="CO78" s="138">
        <v>1</v>
      </c>
      <c r="CP78" s="139">
        <v>14000</v>
      </c>
      <c r="CQ78" s="139">
        <v>14000</v>
      </c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>
        <f>AB79</f>
        <v>0</v>
      </c>
      <c r="B79" s="347" t="s">
        <v>214</v>
      </c>
      <c r="C79" s="347"/>
      <c r="D79" s="347" t="s">
        <v>67</v>
      </c>
      <c r="E79" s="347" t="s">
        <v>98</v>
      </c>
      <c r="F79" s="347" t="s">
        <v>69</v>
      </c>
      <c r="G79" s="88" t="s">
        <v>215</v>
      </c>
      <c r="H79" s="88" t="s">
        <v>93</v>
      </c>
      <c r="I79" s="88" t="s">
        <v>216</v>
      </c>
      <c r="J79" s="330">
        <v>108000</v>
      </c>
      <c r="K79" s="79">
        <v>0</v>
      </c>
      <c r="L79" s="79">
        <v>0</v>
      </c>
      <c r="M79" s="79">
        <v>19</v>
      </c>
      <c r="N79" s="89">
        <v>2</v>
      </c>
      <c r="O79" s="90">
        <v>0</v>
      </c>
      <c r="P79" s="91">
        <f>N79+O79</f>
        <v>2</v>
      </c>
      <c r="Q79" s="80">
        <f>IFERROR(P79/M79,"-")</f>
        <v>0.10526315789474</v>
      </c>
      <c r="R79" s="79">
        <v>0</v>
      </c>
      <c r="S79" s="79">
        <v>1</v>
      </c>
      <c r="T79" s="80">
        <f>IFERROR(R79/(P79),"-")</f>
        <v>0</v>
      </c>
      <c r="U79" s="336">
        <f>IFERROR(J79/SUM(N79:O80),"-")</f>
        <v>27000</v>
      </c>
      <c r="V79" s="82">
        <v>0</v>
      </c>
      <c r="W79" s="80">
        <f>IF(P79=0,"-",V79/P79)</f>
        <v>0</v>
      </c>
      <c r="X79" s="335">
        <v>0</v>
      </c>
      <c r="Y79" s="336">
        <f>IFERROR(X79/P79,"-")</f>
        <v>0</v>
      </c>
      <c r="Z79" s="336" t="str">
        <f>IFERROR(X79/V79,"-")</f>
        <v>-</v>
      </c>
      <c r="AA79" s="330">
        <f>SUM(X79:X80)-SUM(J79:J80)</f>
        <v>-108000</v>
      </c>
      <c r="AB79" s="83">
        <f>SUM(X79:X80)/SUM(J79:J80)</f>
        <v>0</v>
      </c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>
        <v>1</v>
      </c>
      <c r="AN79" s="99">
        <f>IF(P79=0,"",IF(AM79=0,"",(AM79/P79)))</f>
        <v>0.5</v>
      </c>
      <c r="AO79" s="98"/>
      <c r="AP79" s="100">
        <f>IFERROR(AO79/AM79,"-")</f>
        <v>0</v>
      </c>
      <c r="AQ79" s="101"/>
      <c r="AR79" s="102">
        <f>IFERROR(AQ79/AM79,"-")</f>
        <v>0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/>
      <c r="BO79" s="118">
        <f>IF(P79=0,"",IF(BN79=0,"",(BN79/P79)))</f>
        <v>0</v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>
        <v>1</v>
      </c>
      <c r="BX79" s="125">
        <f>IF(P79=0,"",IF(BW79=0,"",(BW79/P79)))</f>
        <v>0.5</v>
      </c>
      <c r="BY79" s="126"/>
      <c r="BZ79" s="127">
        <f>IFERROR(BY79/BW79,"-")</f>
        <v>0</v>
      </c>
      <c r="CA79" s="128"/>
      <c r="CB79" s="129">
        <f>IFERROR(CA79/BW79,"-")</f>
        <v>0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217</v>
      </c>
      <c r="C80" s="347"/>
      <c r="D80" s="347" t="s">
        <v>67</v>
      </c>
      <c r="E80" s="347" t="s">
        <v>98</v>
      </c>
      <c r="F80" s="347" t="s">
        <v>82</v>
      </c>
      <c r="G80" s="88"/>
      <c r="H80" s="88"/>
      <c r="I80" s="88"/>
      <c r="J80" s="330"/>
      <c r="K80" s="79">
        <v>0</v>
      </c>
      <c r="L80" s="79">
        <v>0</v>
      </c>
      <c r="M80" s="79">
        <v>6</v>
      </c>
      <c r="N80" s="89">
        <v>2</v>
      </c>
      <c r="O80" s="90">
        <v>0</v>
      </c>
      <c r="P80" s="91">
        <f>N80+O80</f>
        <v>2</v>
      </c>
      <c r="Q80" s="80">
        <f>IFERROR(P80/M80,"-")</f>
        <v>0.33333333333333</v>
      </c>
      <c r="R80" s="79">
        <v>0</v>
      </c>
      <c r="S80" s="79">
        <v>0</v>
      </c>
      <c r="T80" s="80">
        <f>IFERROR(R80/(P80),"-")</f>
        <v>0</v>
      </c>
      <c r="U80" s="336"/>
      <c r="V80" s="82">
        <v>0</v>
      </c>
      <c r="W80" s="80">
        <f>IF(P80=0,"-",V80/P80)</f>
        <v>0</v>
      </c>
      <c r="X80" s="335">
        <v>0</v>
      </c>
      <c r="Y80" s="336">
        <f>IFERROR(X80/P80,"-")</f>
        <v>0</v>
      </c>
      <c r="Z80" s="336" t="str">
        <f>IFERROR(X80/V80,"-")</f>
        <v>-</v>
      </c>
      <c r="AA80" s="33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>
        <v>1</v>
      </c>
      <c r="BO80" s="118">
        <f>IF(P80=0,"",IF(BN80=0,"",(BN80/P80)))</f>
        <v>0.5</v>
      </c>
      <c r="BP80" s="119"/>
      <c r="BQ80" s="120">
        <f>IFERROR(BP80/BN80,"-")</f>
        <v>0</v>
      </c>
      <c r="BR80" s="121"/>
      <c r="BS80" s="122">
        <f>IFERROR(BR80/BN80,"-")</f>
        <v>0</v>
      </c>
      <c r="BT80" s="123"/>
      <c r="BU80" s="123"/>
      <c r="BV80" s="123"/>
      <c r="BW80" s="124">
        <v>1</v>
      </c>
      <c r="BX80" s="125">
        <f>IF(P80=0,"",IF(BW80=0,"",(BW80/P80)))</f>
        <v>0.5</v>
      </c>
      <c r="BY80" s="126"/>
      <c r="BZ80" s="127">
        <f>IFERROR(BY80/BW80,"-")</f>
        <v>0</v>
      </c>
      <c r="CA80" s="128"/>
      <c r="CB80" s="129">
        <f>IFERROR(CA80/BW80,"-")</f>
        <v>0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>
        <f>AB81</f>
        <v>2.6145833333333</v>
      </c>
      <c r="B81" s="347" t="s">
        <v>218</v>
      </c>
      <c r="C81" s="347"/>
      <c r="D81" s="347" t="s">
        <v>67</v>
      </c>
      <c r="E81" s="347" t="s">
        <v>74</v>
      </c>
      <c r="F81" s="347" t="s">
        <v>69</v>
      </c>
      <c r="G81" s="88" t="s">
        <v>189</v>
      </c>
      <c r="H81" s="88" t="s">
        <v>71</v>
      </c>
      <c r="I81" s="349" t="s">
        <v>199</v>
      </c>
      <c r="J81" s="330">
        <v>384000</v>
      </c>
      <c r="K81" s="79">
        <v>0</v>
      </c>
      <c r="L81" s="79">
        <v>0</v>
      </c>
      <c r="M81" s="79">
        <v>81</v>
      </c>
      <c r="N81" s="89">
        <v>13</v>
      </c>
      <c r="O81" s="90">
        <v>0</v>
      </c>
      <c r="P81" s="91">
        <f>N81+O81</f>
        <v>13</v>
      </c>
      <c r="Q81" s="80">
        <f>IFERROR(P81/M81,"-")</f>
        <v>0.16049382716049</v>
      </c>
      <c r="R81" s="79">
        <v>1</v>
      </c>
      <c r="S81" s="79">
        <v>3</v>
      </c>
      <c r="T81" s="80">
        <f>IFERROR(R81/(P81),"-")</f>
        <v>0.076923076923077</v>
      </c>
      <c r="U81" s="336">
        <f>IFERROR(J81/SUM(N81:O82),"-")</f>
        <v>18285.714285714</v>
      </c>
      <c r="V81" s="82">
        <v>4</v>
      </c>
      <c r="W81" s="80">
        <f>IF(P81=0,"-",V81/P81)</f>
        <v>0.30769230769231</v>
      </c>
      <c r="X81" s="335">
        <v>107000</v>
      </c>
      <c r="Y81" s="336">
        <f>IFERROR(X81/P81,"-")</f>
        <v>8230.7692307692</v>
      </c>
      <c r="Z81" s="336">
        <f>IFERROR(X81/V81,"-")</f>
        <v>26750</v>
      </c>
      <c r="AA81" s="330">
        <f>SUM(X81:X82)-SUM(J81:J82)</f>
        <v>620000</v>
      </c>
      <c r="AB81" s="83">
        <f>SUM(X81:X82)/SUM(J81:J82)</f>
        <v>2.6145833333333</v>
      </c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>
        <v>1</v>
      </c>
      <c r="AN81" s="99">
        <f>IF(P81=0,"",IF(AM81=0,"",(AM81/P81)))</f>
        <v>0.076923076923077</v>
      </c>
      <c r="AO81" s="98"/>
      <c r="AP81" s="100">
        <f>IFERROR(AO81/AM81,"-")</f>
        <v>0</v>
      </c>
      <c r="AQ81" s="101"/>
      <c r="AR81" s="102">
        <f>IFERROR(AQ81/AM81,"-")</f>
        <v>0</v>
      </c>
      <c r="AS81" s="103"/>
      <c r="AT81" s="103"/>
      <c r="AU81" s="103"/>
      <c r="AV81" s="104">
        <v>2</v>
      </c>
      <c r="AW81" s="105">
        <f>IF(P81=0,"",IF(AV81=0,"",(AV81/P81)))</f>
        <v>0.15384615384615</v>
      </c>
      <c r="AX81" s="104"/>
      <c r="AY81" s="106">
        <f>IFERROR(AX81/AV81,"-")</f>
        <v>0</v>
      </c>
      <c r="AZ81" s="107"/>
      <c r="BA81" s="108">
        <f>IFERROR(AZ81/AV81,"-")</f>
        <v>0</v>
      </c>
      <c r="BB81" s="109"/>
      <c r="BC81" s="109"/>
      <c r="BD81" s="109"/>
      <c r="BE81" s="110">
        <v>6</v>
      </c>
      <c r="BF81" s="111">
        <f>IF(P81=0,"",IF(BE81=0,"",(BE81/P81)))</f>
        <v>0.46153846153846</v>
      </c>
      <c r="BG81" s="110">
        <v>3</v>
      </c>
      <c r="BH81" s="112">
        <f>IFERROR(BG81/BE81,"-")</f>
        <v>0.5</v>
      </c>
      <c r="BI81" s="113">
        <v>45000</v>
      </c>
      <c r="BJ81" s="114">
        <f>IFERROR(BI81/BE81,"-")</f>
        <v>7500</v>
      </c>
      <c r="BK81" s="115">
        <v>2</v>
      </c>
      <c r="BL81" s="115"/>
      <c r="BM81" s="115">
        <v>1</v>
      </c>
      <c r="BN81" s="117">
        <v>2</v>
      </c>
      <c r="BO81" s="118">
        <f>IF(P81=0,"",IF(BN81=0,"",(BN81/P81)))</f>
        <v>0.15384615384615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>
        <v>2</v>
      </c>
      <c r="BX81" s="125">
        <f>IF(P81=0,"",IF(BW81=0,"",(BW81/P81)))</f>
        <v>0.15384615384615</v>
      </c>
      <c r="BY81" s="126">
        <v>1</v>
      </c>
      <c r="BZ81" s="127">
        <f>IFERROR(BY81/BW81,"-")</f>
        <v>0.5</v>
      </c>
      <c r="CA81" s="128">
        <v>62000</v>
      </c>
      <c r="CB81" s="129">
        <f>IFERROR(CA81/BW81,"-")</f>
        <v>31000</v>
      </c>
      <c r="CC81" s="130"/>
      <c r="CD81" s="130"/>
      <c r="CE81" s="130">
        <v>1</v>
      </c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4</v>
      </c>
      <c r="CP81" s="139">
        <v>107000</v>
      </c>
      <c r="CQ81" s="139">
        <v>62000</v>
      </c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347" t="s">
        <v>219</v>
      </c>
      <c r="C82" s="347"/>
      <c r="D82" s="347" t="s">
        <v>67</v>
      </c>
      <c r="E82" s="347" t="s">
        <v>74</v>
      </c>
      <c r="F82" s="347" t="s">
        <v>82</v>
      </c>
      <c r="G82" s="88"/>
      <c r="H82" s="88"/>
      <c r="I82" s="88"/>
      <c r="J82" s="330"/>
      <c r="K82" s="79">
        <v>0</v>
      </c>
      <c r="L82" s="79">
        <v>0</v>
      </c>
      <c r="M82" s="79">
        <v>29</v>
      </c>
      <c r="N82" s="89">
        <v>8</v>
      </c>
      <c r="O82" s="90">
        <v>0</v>
      </c>
      <c r="P82" s="91">
        <f>N82+O82</f>
        <v>8</v>
      </c>
      <c r="Q82" s="80">
        <f>IFERROR(P82/M82,"-")</f>
        <v>0.27586206896552</v>
      </c>
      <c r="R82" s="79">
        <v>2</v>
      </c>
      <c r="S82" s="79">
        <v>0</v>
      </c>
      <c r="T82" s="80">
        <f>IFERROR(R82/(P82),"-")</f>
        <v>0.25</v>
      </c>
      <c r="U82" s="336"/>
      <c r="V82" s="82">
        <v>2</v>
      </c>
      <c r="W82" s="80">
        <f>IF(P82=0,"-",V82/P82)</f>
        <v>0.25</v>
      </c>
      <c r="X82" s="335">
        <v>897000</v>
      </c>
      <c r="Y82" s="336">
        <f>IFERROR(X82/P82,"-")</f>
        <v>112125</v>
      </c>
      <c r="Z82" s="336">
        <f>IFERROR(X82/V82,"-")</f>
        <v>448500</v>
      </c>
      <c r="AA82" s="330"/>
      <c r="AB82" s="83"/>
      <c r="AC82" s="77"/>
      <c r="AD82" s="92">
        <v>1</v>
      </c>
      <c r="AE82" s="93">
        <f>IF(P82=0,"",IF(AD82=0,"",(AD82/P82)))</f>
        <v>0.125</v>
      </c>
      <c r="AF82" s="92"/>
      <c r="AG82" s="94">
        <f>IFERROR(AF82/AD82,"-")</f>
        <v>0</v>
      </c>
      <c r="AH82" s="95"/>
      <c r="AI82" s="96">
        <f>IFERROR(AH82/AD82,"-")</f>
        <v>0</v>
      </c>
      <c r="AJ82" s="97"/>
      <c r="AK82" s="97"/>
      <c r="AL82" s="97"/>
      <c r="AM82" s="98">
        <v>1</v>
      </c>
      <c r="AN82" s="99">
        <f>IF(P82=0,"",IF(AM82=0,"",(AM82/P82)))</f>
        <v>0.125</v>
      </c>
      <c r="AO82" s="98"/>
      <c r="AP82" s="100">
        <f>IFERROR(AO82/AM82,"-")</f>
        <v>0</v>
      </c>
      <c r="AQ82" s="101"/>
      <c r="AR82" s="102">
        <f>IFERROR(AQ82/AM82,"-")</f>
        <v>0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1</v>
      </c>
      <c r="BO82" s="118">
        <f>IF(P82=0,"",IF(BN82=0,"",(BN82/P82)))</f>
        <v>0.125</v>
      </c>
      <c r="BP82" s="119"/>
      <c r="BQ82" s="120">
        <f>IFERROR(BP82/BN82,"-")</f>
        <v>0</v>
      </c>
      <c r="BR82" s="121"/>
      <c r="BS82" s="122">
        <f>IFERROR(BR82/BN82,"-")</f>
        <v>0</v>
      </c>
      <c r="BT82" s="123"/>
      <c r="BU82" s="123"/>
      <c r="BV82" s="123"/>
      <c r="BW82" s="124">
        <v>2</v>
      </c>
      <c r="BX82" s="125">
        <f>IF(P82=0,"",IF(BW82=0,"",(BW82/P82)))</f>
        <v>0.25</v>
      </c>
      <c r="BY82" s="126">
        <v>1</v>
      </c>
      <c r="BZ82" s="127">
        <f>IFERROR(BY82/BW82,"-")</f>
        <v>0.5</v>
      </c>
      <c r="CA82" s="128">
        <v>512000</v>
      </c>
      <c r="CB82" s="129">
        <f>IFERROR(CA82/BW82,"-")</f>
        <v>256000</v>
      </c>
      <c r="CC82" s="130"/>
      <c r="CD82" s="130"/>
      <c r="CE82" s="130">
        <v>1</v>
      </c>
      <c r="CF82" s="131">
        <v>3</v>
      </c>
      <c r="CG82" s="132">
        <f>IF(P82=0,"",IF(CF82=0,"",(CF82/P82)))</f>
        <v>0.375</v>
      </c>
      <c r="CH82" s="133">
        <v>1</v>
      </c>
      <c r="CI82" s="134">
        <f>IFERROR(CH82/CF82,"-")</f>
        <v>0.33333333333333</v>
      </c>
      <c r="CJ82" s="135">
        <v>385000</v>
      </c>
      <c r="CK82" s="136">
        <f>IFERROR(CJ82/CF82,"-")</f>
        <v>128333.33333333</v>
      </c>
      <c r="CL82" s="137"/>
      <c r="CM82" s="137"/>
      <c r="CN82" s="137">
        <v>1</v>
      </c>
      <c r="CO82" s="138">
        <v>2</v>
      </c>
      <c r="CP82" s="139">
        <v>897000</v>
      </c>
      <c r="CQ82" s="139">
        <v>512000</v>
      </c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>
        <f>AB83</f>
        <v>1.4666666666667</v>
      </c>
      <c r="B83" s="347" t="s">
        <v>220</v>
      </c>
      <c r="C83" s="347"/>
      <c r="D83" s="347" t="s">
        <v>221</v>
      </c>
      <c r="E83" s="347" t="s">
        <v>160</v>
      </c>
      <c r="F83" s="347" t="s">
        <v>99</v>
      </c>
      <c r="G83" s="88" t="s">
        <v>222</v>
      </c>
      <c r="H83" s="88" t="s">
        <v>86</v>
      </c>
      <c r="I83" s="88" t="s">
        <v>223</v>
      </c>
      <c r="J83" s="330">
        <v>180000</v>
      </c>
      <c r="K83" s="79">
        <v>0</v>
      </c>
      <c r="L83" s="79">
        <v>0</v>
      </c>
      <c r="M83" s="79">
        <v>53</v>
      </c>
      <c r="N83" s="89">
        <v>8</v>
      </c>
      <c r="O83" s="90">
        <v>1</v>
      </c>
      <c r="P83" s="91">
        <f>N83+O83</f>
        <v>9</v>
      </c>
      <c r="Q83" s="80">
        <f>IFERROR(P83/M83,"-")</f>
        <v>0.16981132075472</v>
      </c>
      <c r="R83" s="79">
        <v>0</v>
      </c>
      <c r="S83" s="79">
        <v>2</v>
      </c>
      <c r="T83" s="80">
        <f>IFERROR(R83/(P83),"-")</f>
        <v>0</v>
      </c>
      <c r="U83" s="336">
        <f>IFERROR(J83/SUM(N83:O84),"-")</f>
        <v>10588.235294118</v>
      </c>
      <c r="V83" s="82">
        <v>2</v>
      </c>
      <c r="W83" s="80">
        <f>IF(P83=0,"-",V83/P83)</f>
        <v>0.22222222222222</v>
      </c>
      <c r="X83" s="335">
        <v>18000</v>
      </c>
      <c r="Y83" s="336">
        <f>IFERROR(X83/P83,"-")</f>
        <v>2000</v>
      </c>
      <c r="Z83" s="336">
        <f>IFERROR(X83/V83,"-")</f>
        <v>9000</v>
      </c>
      <c r="AA83" s="330">
        <f>SUM(X83:X84)-SUM(J83:J84)</f>
        <v>84000</v>
      </c>
      <c r="AB83" s="83">
        <f>SUM(X83:X84)/SUM(J83:J84)</f>
        <v>1.4666666666667</v>
      </c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>
        <v>4</v>
      </c>
      <c r="BF83" s="111">
        <f>IF(P83=0,"",IF(BE83=0,"",(BE83/P83)))</f>
        <v>0.44444444444444</v>
      </c>
      <c r="BG83" s="110"/>
      <c r="BH83" s="112">
        <f>IFERROR(BG83/BE83,"-")</f>
        <v>0</v>
      </c>
      <c r="BI83" s="113"/>
      <c r="BJ83" s="114">
        <f>IFERROR(BI83/BE83,"-")</f>
        <v>0</v>
      </c>
      <c r="BK83" s="115"/>
      <c r="BL83" s="115"/>
      <c r="BM83" s="115"/>
      <c r="BN83" s="117">
        <v>2</v>
      </c>
      <c r="BO83" s="118">
        <f>IF(P83=0,"",IF(BN83=0,"",(BN83/P83)))</f>
        <v>0.22222222222222</v>
      </c>
      <c r="BP83" s="119">
        <v>1</v>
      </c>
      <c r="BQ83" s="120">
        <f>IFERROR(BP83/BN83,"-")</f>
        <v>0.5</v>
      </c>
      <c r="BR83" s="121">
        <v>8000</v>
      </c>
      <c r="BS83" s="122">
        <f>IFERROR(BR83/BN83,"-")</f>
        <v>4000</v>
      </c>
      <c r="BT83" s="123"/>
      <c r="BU83" s="123">
        <v>1</v>
      </c>
      <c r="BV83" s="123"/>
      <c r="BW83" s="124">
        <v>3</v>
      </c>
      <c r="BX83" s="125">
        <f>IF(P83=0,"",IF(BW83=0,"",(BW83/P83)))</f>
        <v>0.33333333333333</v>
      </c>
      <c r="BY83" s="126">
        <v>1</v>
      </c>
      <c r="BZ83" s="127">
        <f>IFERROR(BY83/BW83,"-")</f>
        <v>0.33333333333333</v>
      </c>
      <c r="CA83" s="128">
        <v>10000</v>
      </c>
      <c r="CB83" s="129">
        <f>IFERROR(CA83/BW83,"-")</f>
        <v>3333.3333333333</v>
      </c>
      <c r="CC83" s="130"/>
      <c r="CD83" s="130">
        <v>1</v>
      </c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2</v>
      </c>
      <c r="CP83" s="139">
        <v>18000</v>
      </c>
      <c r="CQ83" s="139">
        <v>10000</v>
      </c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347" t="s">
        <v>224</v>
      </c>
      <c r="C84" s="347"/>
      <c r="D84" s="347" t="s">
        <v>221</v>
      </c>
      <c r="E84" s="347" t="s">
        <v>160</v>
      </c>
      <c r="F84" s="347" t="s">
        <v>82</v>
      </c>
      <c r="G84" s="88"/>
      <c r="H84" s="88"/>
      <c r="I84" s="88"/>
      <c r="J84" s="330"/>
      <c r="K84" s="79">
        <v>0</v>
      </c>
      <c r="L84" s="79">
        <v>0</v>
      </c>
      <c r="M84" s="79">
        <v>42</v>
      </c>
      <c r="N84" s="89">
        <v>8</v>
      </c>
      <c r="O84" s="90">
        <v>0</v>
      </c>
      <c r="P84" s="91">
        <f>N84+O84</f>
        <v>8</v>
      </c>
      <c r="Q84" s="80">
        <f>IFERROR(P84/M84,"-")</f>
        <v>0.19047619047619</v>
      </c>
      <c r="R84" s="79">
        <v>0</v>
      </c>
      <c r="S84" s="79">
        <v>2</v>
      </c>
      <c r="T84" s="80">
        <f>IFERROR(R84/(P84),"-")</f>
        <v>0</v>
      </c>
      <c r="U84" s="336"/>
      <c r="V84" s="82">
        <v>2</v>
      </c>
      <c r="W84" s="80">
        <f>IF(P84=0,"-",V84/P84)</f>
        <v>0.25</v>
      </c>
      <c r="X84" s="335">
        <v>246000</v>
      </c>
      <c r="Y84" s="336">
        <f>IFERROR(X84/P84,"-")</f>
        <v>30750</v>
      </c>
      <c r="Z84" s="336">
        <f>IFERROR(X84/V84,"-")</f>
        <v>123000</v>
      </c>
      <c r="AA84" s="330"/>
      <c r="AB84" s="83"/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>
        <v>1</v>
      </c>
      <c r="AW84" s="105">
        <f>IF(P84=0,"",IF(AV84=0,"",(AV84/P84)))</f>
        <v>0.125</v>
      </c>
      <c r="AX84" s="104"/>
      <c r="AY84" s="106">
        <f>IFERROR(AX84/AV84,"-")</f>
        <v>0</v>
      </c>
      <c r="AZ84" s="107"/>
      <c r="BA84" s="108">
        <f>IFERROR(AZ84/AV84,"-")</f>
        <v>0</v>
      </c>
      <c r="BB84" s="109"/>
      <c r="BC84" s="109"/>
      <c r="BD84" s="109"/>
      <c r="BE84" s="110">
        <v>1</v>
      </c>
      <c r="BF84" s="111">
        <f>IF(P84=0,"",IF(BE84=0,"",(BE84/P84)))</f>
        <v>0.125</v>
      </c>
      <c r="BG84" s="110"/>
      <c r="BH84" s="112">
        <f>IFERROR(BG84/BE84,"-")</f>
        <v>0</v>
      </c>
      <c r="BI84" s="113"/>
      <c r="BJ84" s="114">
        <f>IFERROR(BI84/BE84,"-")</f>
        <v>0</v>
      </c>
      <c r="BK84" s="115"/>
      <c r="BL84" s="115"/>
      <c r="BM84" s="115"/>
      <c r="BN84" s="117">
        <v>2</v>
      </c>
      <c r="BO84" s="118">
        <f>IF(P84=0,"",IF(BN84=0,"",(BN84/P84)))</f>
        <v>0.25</v>
      </c>
      <c r="BP84" s="119"/>
      <c r="BQ84" s="120">
        <f>IFERROR(BP84/BN84,"-")</f>
        <v>0</v>
      </c>
      <c r="BR84" s="121"/>
      <c r="BS84" s="122">
        <f>IFERROR(BR84/BN84,"-")</f>
        <v>0</v>
      </c>
      <c r="BT84" s="123"/>
      <c r="BU84" s="123"/>
      <c r="BV84" s="123"/>
      <c r="BW84" s="124">
        <v>3</v>
      </c>
      <c r="BX84" s="125">
        <f>IF(P84=0,"",IF(BW84=0,"",(BW84/P84)))</f>
        <v>0.375</v>
      </c>
      <c r="BY84" s="126">
        <v>2</v>
      </c>
      <c r="BZ84" s="127">
        <f>IFERROR(BY84/BW84,"-")</f>
        <v>0.66666666666667</v>
      </c>
      <c r="CA84" s="128">
        <v>246000</v>
      </c>
      <c r="CB84" s="129">
        <f>IFERROR(CA84/BW84,"-")</f>
        <v>82000</v>
      </c>
      <c r="CC84" s="130"/>
      <c r="CD84" s="130"/>
      <c r="CE84" s="130">
        <v>2</v>
      </c>
      <c r="CF84" s="131">
        <v>1</v>
      </c>
      <c r="CG84" s="132">
        <f>IF(P84=0,"",IF(CF84=0,"",(CF84/P84)))</f>
        <v>0.125</v>
      </c>
      <c r="CH84" s="133"/>
      <c r="CI84" s="134">
        <f>IFERROR(CH84/CF84,"-")</f>
        <v>0</v>
      </c>
      <c r="CJ84" s="135"/>
      <c r="CK84" s="136">
        <f>IFERROR(CJ84/CF84,"-")</f>
        <v>0</v>
      </c>
      <c r="CL84" s="137"/>
      <c r="CM84" s="137"/>
      <c r="CN84" s="137"/>
      <c r="CO84" s="138">
        <v>2</v>
      </c>
      <c r="CP84" s="139">
        <v>246000</v>
      </c>
      <c r="CQ84" s="139">
        <v>126000</v>
      </c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>
        <f>AB85</f>
        <v>3.5092592592593</v>
      </c>
      <c r="B85" s="347" t="s">
        <v>225</v>
      </c>
      <c r="C85" s="347"/>
      <c r="D85" s="347" t="s">
        <v>226</v>
      </c>
      <c r="E85" s="347" t="s">
        <v>227</v>
      </c>
      <c r="F85" s="347" t="s">
        <v>91</v>
      </c>
      <c r="G85" s="88" t="s">
        <v>222</v>
      </c>
      <c r="H85" s="88" t="s">
        <v>93</v>
      </c>
      <c r="I85" s="349" t="s">
        <v>193</v>
      </c>
      <c r="J85" s="330">
        <v>108000</v>
      </c>
      <c r="K85" s="79">
        <v>0</v>
      </c>
      <c r="L85" s="79">
        <v>0</v>
      </c>
      <c r="M85" s="79">
        <v>38</v>
      </c>
      <c r="N85" s="89">
        <v>2</v>
      </c>
      <c r="O85" s="90">
        <v>0</v>
      </c>
      <c r="P85" s="91">
        <f>N85+O85</f>
        <v>2</v>
      </c>
      <c r="Q85" s="80">
        <f>IFERROR(P85/M85,"-")</f>
        <v>0.052631578947368</v>
      </c>
      <c r="R85" s="79">
        <v>0</v>
      </c>
      <c r="S85" s="79">
        <v>1</v>
      </c>
      <c r="T85" s="80">
        <f>IFERROR(R85/(P85),"-")</f>
        <v>0</v>
      </c>
      <c r="U85" s="336">
        <f>IFERROR(J85/SUM(N85:O86),"-")</f>
        <v>27000</v>
      </c>
      <c r="V85" s="82">
        <v>1</v>
      </c>
      <c r="W85" s="80">
        <f>IF(P85=0,"-",V85/P85)</f>
        <v>0.5</v>
      </c>
      <c r="X85" s="335">
        <v>379000</v>
      </c>
      <c r="Y85" s="336">
        <f>IFERROR(X85/P85,"-")</f>
        <v>189500</v>
      </c>
      <c r="Z85" s="336">
        <f>IFERROR(X85/V85,"-")</f>
        <v>379000</v>
      </c>
      <c r="AA85" s="330">
        <f>SUM(X85:X86)-SUM(J85:J86)</f>
        <v>271000</v>
      </c>
      <c r="AB85" s="83">
        <f>SUM(X85:X86)/SUM(J85:J86)</f>
        <v>3.5092592592593</v>
      </c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>
        <v>1</v>
      </c>
      <c r="BF85" s="111">
        <f>IF(P85=0,"",IF(BE85=0,"",(BE85/P85)))</f>
        <v>0.5</v>
      </c>
      <c r="BG85" s="110"/>
      <c r="BH85" s="112">
        <f>IFERROR(BG85/BE85,"-")</f>
        <v>0</v>
      </c>
      <c r="BI85" s="113"/>
      <c r="BJ85" s="114">
        <f>IFERROR(BI85/BE85,"-")</f>
        <v>0</v>
      </c>
      <c r="BK85" s="115"/>
      <c r="BL85" s="115"/>
      <c r="BM85" s="115"/>
      <c r="BN85" s="117">
        <v>1</v>
      </c>
      <c r="BO85" s="118">
        <f>IF(P85=0,"",IF(BN85=0,"",(BN85/P85)))</f>
        <v>0.5</v>
      </c>
      <c r="BP85" s="119">
        <v>1</v>
      </c>
      <c r="BQ85" s="120">
        <f>IFERROR(BP85/BN85,"-")</f>
        <v>1</v>
      </c>
      <c r="BR85" s="121">
        <v>379000</v>
      </c>
      <c r="BS85" s="122">
        <f>IFERROR(BR85/BN85,"-")</f>
        <v>379000</v>
      </c>
      <c r="BT85" s="123"/>
      <c r="BU85" s="123"/>
      <c r="BV85" s="123">
        <v>1</v>
      </c>
      <c r="BW85" s="124"/>
      <c r="BX85" s="125">
        <f>IF(P85=0,"",IF(BW85=0,"",(BW85/P85)))</f>
        <v>0</v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1</v>
      </c>
      <c r="CP85" s="139">
        <v>379000</v>
      </c>
      <c r="CQ85" s="139">
        <v>379000</v>
      </c>
      <c r="CR85" s="139"/>
      <c r="CS85" s="140" t="str">
        <f>IF(AND(CQ85=0,CR85=0),"",IF(AND(CQ85&lt;=100000,CR85&lt;=100000),"",IF(CQ85/CP85&gt;0.7,"男高",IF(CR85/CP85&gt;0.7,"女高",""))))</f>
        <v>男高</v>
      </c>
    </row>
    <row r="86" spans="1:98">
      <c r="A86" s="78"/>
      <c r="B86" s="347" t="s">
        <v>228</v>
      </c>
      <c r="C86" s="347"/>
      <c r="D86" s="347" t="s">
        <v>226</v>
      </c>
      <c r="E86" s="347" t="s">
        <v>227</v>
      </c>
      <c r="F86" s="347" t="s">
        <v>82</v>
      </c>
      <c r="G86" s="88"/>
      <c r="H86" s="88"/>
      <c r="I86" s="88"/>
      <c r="J86" s="330"/>
      <c r="K86" s="79">
        <v>0</v>
      </c>
      <c r="L86" s="79">
        <v>0</v>
      </c>
      <c r="M86" s="79">
        <v>3</v>
      </c>
      <c r="N86" s="89">
        <v>2</v>
      </c>
      <c r="O86" s="90">
        <v>0</v>
      </c>
      <c r="P86" s="91">
        <f>N86+O86</f>
        <v>2</v>
      </c>
      <c r="Q86" s="80">
        <f>IFERROR(P86/M86,"-")</f>
        <v>0.66666666666667</v>
      </c>
      <c r="R86" s="79">
        <v>0</v>
      </c>
      <c r="S86" s="79">
        <v>0</v>
      </c>
      <c r="T86" s="80">
        <f>IFERROR(R86/(P86),"-")</f>
        <v>0</v>
      </c>
      <c r="U86" s="336"/>
      <c r="V86" s="82">
        <v>0</v>
      </c>
      <c r="W86" s="80">
        <f>IF(P86=0,"-",V86/P86)</f>
        <v>0</v>
      </c>
      <c r="X86" s="335">
        <v>0</v>
      </c>
      <c r="Y86" s="336">
        <f>IFERROR(X86/P86,"-")</f>
        <v>0</v>
      </c>
      <c r="Z86" s="336" t="str">
        <f>IFERROR(X86/V86,"-")</f>
        <v>-</v>
      </c>
      <c r="AA86" s="330"/>
      <c r="AB86" s="83"/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>
        <v>1</v>
      </c>
      <c r="BF86" s="111">
        <f>IF(P86=0,"",IF(BE86=0,"",(BE86/P86)))</f>
        <v>0.5</v>
      </c>
      <c r="BG86" s="110"/>
      <c r="BH86" s="112">
        <f>IFERROR(BG86/BE86,"-")</f>
        <v>0</v>
      </c>
      <c r="BI86" s="113"/>
      <c r="BJ86" s="114">
        <f>IFERROR(BI86/BE86,"-")</f>
        <v>0</v>
      </c>
      <c r="BK86" s="115"/>
      <c r="BL86" s="115"/>
      <c r="BM86" s="115"/>
      <c r="BN86" s="117">
        <v>1</v>
      </c>
      <c r="BO86" s="118">
        <f>IF(P86=0,"",IF(BN86=0,"",(BN86/P86)))</f>
        <v>0.5</v>
      </c>
      <c r="BP86" s="119"/>
      <c r="BQ86" s="120">
        <f>IFERROR(BP86/BN86,"-")</f>
        <v>0</v>
      </c>
      <c r="BR86" s="121"/>
      <c r="BS86" s="122">
        <f>IFERROR(BR86/BN86,"-")</f>
        <v>0</v>
      </c>
      <c r="BT86" s="123"/>
      <c r="BU86" s="123"/>
      <c r="BV86" s="123"/>
      <c r="BW86" s="124"/>
      <c r="BX86" s="125">
        <f>IF(P86=0,"",IF(BW86=0,"",(BW86/P86)))</f>
        <v>0</v>
      </c>
      <c r="BY86" s="126"/>
      <c r="BZ86" s="127" t="str">
        <f>IFERROR(BY86/BW86,"-")</f>
        <v>-</v>
      </c>
      <c r="CA86" s="128"/>
      <c r="CB86" s="129" t="str">
        <f>IFERROR(CA86/BW86,"-")</f>
        <v>-</v>
      </c>
      <c r="CC86" s="130"/>
      <c r="CD86" s="130"/>
      <c r="CE86" s="130"/>
      <c r="CF86" s="131"/>
      <c r="CG86" s="132">
        <f>IF(P86=0,"",IF(CF86=0,"",(CF86/P86)))</f>
        <v>0</v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0</v>
      </c>
      <c r="CP86" s="139">
        <v>0</v>
      </c>
      <c r="CQ86" s="139"/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30"/>
      <c r="B87" s="85"/>
      <c r="C87" s="86"/>
      <c r="D87" s="86"/>
      <c r="E87" s="86"/>
      <c r="F87" s="87"/>
      <c r="G87" s="88"/>
      <c r="H87" s="88"/>
      <c r="I87" s="88"/>
      <c r="J87" s="331"/>
      <c r="K87" s="34"/>
      <c r="L87" s="34"/>
      <c r="M87" s="31"/>
      <c r="N87" s="23"/>
      <c r="O87" s="23"/>
      <c r="P87" s="23"/>
      <c r="Q87" s="32"/>
      <c r="R87" s="32"/>
      <c r="S87" s="23"/>
      <c r="T87" s="32"/>
      <c r="U87" s="337"/>
      <c r="V87" s="25"/>
      <c r="W87" s="25"/>
      <c r="X87" s="337"/>
      <c r="Y87" s="337"/>
      <c r="Z87" s="337"/>
      <c r="AA87" s="337"/>
      <c r="AB87" s="33"/>
      <c r="AC87" s="57"/>
      <c r="AD87" s="61"/>
      <c r="AE87" s="62"/>
      <c r="AF87" s="61"/>
      <c r="AG87" s="65"/>
      <c r="AH87" s="66"/>
      <c r="AI87" s="67"/>
      <c r="AJ87" s="68"/>
      <c r="AK87" s="68"/>
      <c r="AL87" s="68"/>
      <c r="AM87" s="61"/>
      <c r="AN87" s="62"/>
      <c r="AO87" s="61"/>
      <c r="AP87" s="65"/>
      <c r="AQ87" s="66"/>
      <c r="AR87" s="67"/>
      <c r="AS87" s="68"/>
      <c r="AT87" s="68"/>
      <c r="AU87" s="68"/>
      <c r="AV87" s="61"/>
      <c r="AW87" s="62"/>
      <c r="AX87" s="61"/>
      <c r="AY87" s="65"/>
      <c r="AZ87" s="66"/>
      <c r="BA87" s="67"/>
      <c r="BB87" s="68"/>
      <c r="BC87" s="68"/>
      <c r="BD87" s="68"/>
      <c r="BE87" s="61"/>
      <c r="BF87" s="62"/>
      <c r="BG87" s="61"/>
      <c r="BH87" s="65"/>
      <c r="BI87" s="66"/>
      <c r="BJ87" s="67"/>
      <c r="BK87" s="68"/>
      <c r="BL87" s="68"/>
      <c r="BM87" s="68"/>
      <c r="BN87" s="63"/>
      <c r="BO87" s="64"/>
      <c r="BP87" s="61"/>
      <c r="BQ87" s="65"/>
      <c r="BR87" s="66"/>
      <c r="BS87" s="67"/>
      <c r="BT87" s="68"/>
      <c r="BU87" s="68"/>
      <c r="BV87" s="68"/>
      <c r="BW87" s="63"/>
      <c r="BX87" s="64"/>
      <c r="BY87" s="61"/>
      <c r="BZ87" s="65"/>
      <c r="CA87" s="66"/>
      <c r="CB87" s="67"/>
      <c r="CC87" s="68"/>
      <c r="CD87" s="68"/>
      <c r="CE87" s="68"/>
      <c r="CF87" s="63"/>
      <c r="CG87" s="64"/>
      <c r="CH87" s="61"/>
      <c r="CI87" s="65"/>
      <c r="CJ87" s="66"/>
      <c r="CK87" s="67"/>
      <c r="CL87" s="68"/>
      <c r="CM87" s="68"/>
      <c r="CN87" s="68"/>
      <c r="CO87" s="69"/>
      <c r="CP87" s="66"/>
      <c r="CQ87" s="66"/>
      <c r="CR87" s="66"/>
      <c r="CS87" s="70"/>
    </row>
    <row r="88" spans="1:98">
      <c r="A88" s="30"/>
      <c r="B88" s="37"/>
      <c r="C88" s="21"/>
      <c r="D88" s="21"/>
      <c r="E88" s="21"/>
      <c r="F88" s="22"/>
      <c r="G88" s="36"/>
      <c r="H88" s="36"/>
      <c r="I88" s="73"/>
      <c r="J88" s="332"/>
      <c r="K88" s="34"/>
      <c r="L88" s="34"/>
      <c r="M88" s="31"/>
      <c r="N88" s="23"/>
      <c r="O88" s="23"/>
      <c r="P88" s="23"/>
      <c r="Q88" s="32"/>
      <c r="R88" s="32"/>
      <c r="S88" s="23"/>
      <c r="T88" s="32"/>
      <c r="U88" s="337"/>
      <c r="V88" s="25"/>
      <c r="W88" s="25"/>
      <c r="X88" s="337"/>
      <c r="Y88" s="337"/>
      <c r="Z88" s="337"/>
      <c r="AA88" s="337"/>
      <c r="AB88" s="33"/>
      <c r="AC88" s="59"/>
      <c r="AD88" s="61"/>
      <c r="AE88" s="62"/>
      <c r="AF88" s="61"/>
      <c r="AG88" s="65"/>
      <c r="AH88" s="66"/>
      <c r="AI88" s="67"/>
      <c r="AJ88" s="68"/>
      <c r="AK88" s="68"/>
      <c r="AL88" s="68"/>
      <c r="AM88" s="61"/>
      <c r="AN88" s="62"/>
      <c r="AO88" s="61"/>
      <c r="AP88" s="65"/>
      <c r="AQ88" s="66"/>
      <c r="AR88" s="67"/>
      <c r="AS88" s="68"/>
      <c r="AT88" s="68"/>
      <c r="AU88" s="68"/>
      <c r="AV88" s="61"/>
      <c r="AW88" s="62"/>
      <c r="AX88" s="61"/>
      <c r="AY88" s="65"/>
      <c r="AZ88" s="66"/>
      <c r="BA88" s="67"/>
      <c r="BB88" s="68"/>
      <c r="BC88" s="68"/>
      <c r="BD88" s="68"/>
      <c r="BE88" s="61"/>
      <c r="BF88" s="62"/>
      <c r="BG88" s="61"/>
      <c r="BH88" s="65"/>
      <c r="BI88" s="66"/>
      <c r="BJ88" s="67"/>
      <c r="BK88" s="68"/>
      <c r="BL88" s="68"/>
      <c r="BM88" s="68"/>
      <c r="BN88" s="63"/>
      <c r="BO88" s="64"/>
      <c r="BP88" s="61"/>
      <c r="BQ88" s="65"/>
      <c r="BR88" s="66"/>
      <c r="BS88" s="67"/>
      <c r="BT88" s="68"/>
      <c r="BU88" s="68"/>
      <c r="BV88" s="68"/>
      <c r="BW88" s="63"/>
      <c r="BX88" s="64"/>
      <c r="BY88" s="61"/>
      <c r="BZ88" s="65"/>
      <c r="CA88" s="66"/>
      <c r="CB88" s="67"/>
      <c r="CC88" s="68"/>
      <c r="CD88" s="68"/>
      <c r="CE88" s="68"/>
      <c r="CF88" s="63"/>
      <c r="CG88" s="64"/>
      <c r="CH88" s="61"/>
      <c r="CI88" s="65"/>
      <c r="CJ88" s="66"/>
      <c r="CK88" s="67"/>
      <c r="CL88" s="68"/>
      <c r="CM88" s="68"/>
      <c r="CN88" s="68"/>
      <c r="CO88" s="69"/>
      <c r="CP88" s="66"/>
      <c r="CQ88" s="66"/>
      <c r="CR88" s="66"/>
      <c r="CS88" s="70"/>
    </row>
    <row r="89" spans="1:98">
      <c r="A89" s="19">
        <f>AB89</f>
        <v>1.0003864091559</v>
      </c>
      <c r="B89" s="39"/>
      <c r="C89" s="39"/>
      <c r="D89" s="39"/>
      <c r="E89" s="39"/>
      <c r="F89" s="39"/>
      <c r="G89" s="40" t="s">
        <v>229</v>
      </c>
      <c r="H89" s="40"/>
      <c r="I89" s="40"/>
      <c r="J89" s="333">
        <f>SUM(J6:J88)</f>
        <v>6990000</v>
      </c>
      <c r="K89" s="41">
        <f>SUM(K6:K88)</f>
        <v>0</v>
      </c>
      <c r="L89" s="41">
        <f>SUM(L6:L88)</f>
        <v>0</v>
      </c>
      <c r="M89" s="41">
        <f>SUM(M6:M88)</f>
        <v>3238</v>
      </c>
      <c r="N89" s="41">
        <f>SUM(N6:N88)</f>
        <v>385</v>
      </c>
      <c r="O89" s="41">
        <f>SUM(O6:O88)</f>
        <v>2</v>
      </c>
      <c r="P89" s="41">
        <f>SUM(P6:P88)</f>
        <v>387</v>
      </c>
      <c r="Q89" s="42">
        <f>IFERROR(P89/M89,"-")</f>
        <v>0.11951822112415</v>
      </c>
      <c r="R89" s="76">
        <f>SUM(R6:R88)</f>
        <v>26</v>
      </c>
      <c r="S89" s="76">
        <f>SUM(S6:S88)</f>
        <v>95</v>
      </c>
      <c r="T89" s="42">
        <f>IFERROR(R89/P89,"-")</f>
        <v>0.0671834625323</v>
      </c>
      <c r="U89" s="338">
        <f>IFERROR(J89/P89,"-")</f>
        <v>18062.015503876</v>
      </c>
      <c r="V89" s="44">
        <f>SUM(V6:V88)</f>
        <v>85</v>
      </c>
      <c r="W89" s="42">
        <f>IFERROR(V89/P89,"-")</f>
        <v>0.21963824289406</v>
      </c>
      <c r="X89" s="333">
        <f>SUM(X6:X88)</f>
        <v>6992701</v>
      </c>
      <c r="Y89" s="333">
        <f>IFERROR(X89/P89,"-")</f>
        <v>18068.994832041</v>
      </c>
      <c r="Z89" s="333">
        <f>IFERROR(X89/V89,"-")</f>
        <v>82267.070588235</v>
      </c>
      <c r="AA89" s="333">
        <f>X89-J89</f>
        <v>2701</v>
      </c>
      <c r="AB89" s="45">
        <f>X89/J89</f>
        <v>1.0003864091559</v>
      </c>
      <c r="AC89" s="58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  <c r="CM89" s="60"/>
      <c r="CN89" s="60"/>
      <c r="CO89" s="60"/>
      <c r="CP89" s="60"/>
      <c r="CQ89" s="60"/>
      <c r="CR89" s="60"/>
      <c r="CS8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4"/>
    <mergeCell ref="J17:J24"/>
    <mergeCell ref="U17:U24"/>
    <mergeCell ref="AA17:AA24"/>
    <mergeCell ref="AB17:AB24"/>
    <mergeCell ref="A25:A32"/>
    <mergeCell ref="J25:J32"/>
    <mergeCell ref="U25:U32"/>
    <mergeCell ref="AA25:AA32"/>
    <mergeCell ref="AB25:AB32"/>
    <mergeCell ref="A33:A36"/>
    <mergeCell ref="J33:J36"/>
    <mergeCell ref="U33:U36"/>
    <mergeCell ref="AA33:AA36"/>
    <mergeCell ref="AB33:AB36"/>
    <mergeCell ref="A37:A40"/>
    <mergeCell ref="J37:J40"/>
    <mergeCell ref="U37:U40"/>
    <mergeCell ref="AA37:AA40"/>
    <mergeCell ref="AB37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4"/>
    <mergeCell ref="J83:J84"/>
    <mergeCell ref="U83:U84"/>
    <mergeCell ref="AA83:AA84"/>
    <mergeCell ref="AB83:AB84"/>
    <mergeCell ref="A85:A86"/>
    <mergeCell ref="J85:J86"/>
    <mergeCell ref="U85:U86"/>
    <mergeCell ref="AA85:AA86"/>
    <mergeCell ref="AB85:AB8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30</v>
      </c>
      <c r="B2" s="27" t="s">
        <v>31</v>
      </c>
      <c r="C2" s="1"/>
      <c r="G2" s="74"/>
      <c r="H2" s="74"/>
      <c r="I2" s="74"/>
      <c r="J2" s="75"/>
      <c r="K2" s="75"/>
      <c r="L2" s="75" t="s">
        <v>32</v>
      </c>
      <c r="M2" s="1"/>
      <c r="N2" s="1"/>
      <c r="O2" s="12" t="s">
        <v>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35</v>
      </c>
      <c r="CP2" s="273" t="s">
        <v>36</v>
      </c>
      <c r="CQ2" s="261" t="s">
        <v>37</v>
      </c>
      <c r="CR2" s="262"/>
      <c r="CS2" s="263"/>
    </row>
    <row r="3" spans="1:98" customHeight="1" ht="14.25">
      <c r="A3" s="11" t="s">
        <v>230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39</v>
      </c>
      <c r="AE3" s="265"/>
      <c r="AF3" s="265"/>
      <c r="AG3" s="265"/>
      <c r="AH3" s="265"/>
      <c r="AI3" s="265"/>
      <c r="AJ3" s="265"/>
      <c r="AK3" s="265"/>
      <c r="AL3" s="265"/>
      <c r="AM3" s="276" t="s">
        <v>40</v>
      </c>
      <c r="AN3" s="277"/>
      <c r="AO3" s="277"/>
      <c r="AP3" s="277"/>
      <c r="AQ3" s="277"/>
      <c r="AR3" s="277"/>
      <c r="AS3" s="277"/>
      <c r="AT3" s="277"/>
      <c r="AU3" s="278"/>
      <c r="AV3" s="279" t="s">
        <v>41</v>
      </c>
      <c r="AW3" s="280"/>
      <c r="AX3" s="280"/>
      <c r="AY3" s="280"/>
      <c r="AZ3" s="280"/>
      <c r="BA3" s="280"/>
      <c r="BB3" s="280"/>
      <c r="BC3" s="280"/>
      <c r="BD3" s="281"/>
      <c r="BE3" s="282" t="s">
        <v>42</v>
      </c>
      <c r="BF3" s="283"/>
      <c r="BG3" s="283"/>
      <c r="BH3" s="283"/>
      <c r="BI3" s="283"/>
      <c r="BJ3" s="283"/>
      <c r="BK3" s="283"/>
      <c r="BL3" s="283"/>
      <c r="BM3" s="284"/>
      <c r="BN3" s="285" t="s">
        <v>43</v>
      </c>
      <c r="BO3" s="286"/>
      <c r="BP3" s="286"/>
      <c r="BQ3" s="286"/>
      <c r="BR3" s="286"/>
      <c r="BS3" s="286"/>
      <c r="BT3" s="286"/>
      <c r="BU3" s="286"/>
      <c r="BV3" s="287"/>
      <c r="BW3" s="288" t="s">
        <v>44</v>
      </c>
      <c r="BX3" s="289"/>
      <c r="BY3" s="289"/>
      <c r="BZ3" s="289"/>
      <c r="CA3" s="289"/>
      <c r="CB3" s="289"/>
      <c r="CC3" s="289"/>
      <c r="CD3" s="289"/>
      <c r="CE3" s="290"/>
      <c r="CF3" s="291" t="s">
        <v>45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46</v>
      </c>
      <c r="CR3" s="267"/>
      <c r="CS3" s="268" t="s">
        <v>47</v>
      </c>
    </row>
    <row r="4" spans="1:98">
      <c r="A4" s="26"/>
      <c r="B4" s="5" t="s">
        <v>48</v>
      </c>
      <c r="C4" s="5" t="s">
        <v>49</v>
      </c>
      <c r="D4" s="5" t="s">
        <v>50</v>
      </c>
      <c r="E4" s="5" t="s">
        <v>51</v>
      </c>
      <c r="F4" s="20" t="s">
        <v>52</v>
      </c>
      <c r="G4" s="5" t="s">
        <v>53</v>
      </c>
      <c r="H4" s="14" t="s">
        <v>54</v>
      </c>
      <c r="I4" s="14" t="s">
        <v>55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56</v>
      </c>
      <c r="AE4" s="46" t="s">
        <v>57</v>
      </c>
      <c r="AF4" s="46" t="s">
        <v>58</v>
      </c>
      <c r="AG4" s="46" t="s">
        <v>17</v>
      </c>
      <c r="AH4" s="46" t="s">
        <v>59</v>
      </c>
      <c r="AI4" s="46" t="s">
        <v>60</v>
      </c>
      <c r="AJ4" s="46" t="s">
        <v>61</v>
      </c>
      <c r="AK4" s="46" t="s">
        <v>62</v>
      </c>
      <c r="AL4" s="46" t="s">
        <v>63</v>
      </c>
      <c r="AM4" s="47" t="s">
        <v>56</v>
      </c>
      <c r="AN4" s="47" t="s">
        <v>57</v>
      </c>
      <c r="AO4" s="47" t="s">
        <v>58</v>
      </c>
      <c r="AP4" s="47" t="s">
        <v>17</v>
      </c>
      <c r="AQ4" s="47" t="s">
        <v>59</v>
      </c>
      <c r="AR4" s="47" t="s">
        <v>60</v>
      </c>
      <c r="AS4" s="47" t="s">
        <v>61</v>
      </c>
      <c r="AT4" s="47" t="s">
        <v>62</v>
      </c>
      <c r="AU4" s="47" t="s">
        <v>63</v>
      </c>
      <c r="AV4" s="48" t="s">
        <v>56</v>
      </c>
      <c r="AW4" s="48" t="s">
        <v>57</v>
      </c>
      <c r="AX4" s="48" t="s">
        <v>58</v>
      </c>
      <c r="AY4" s="48" t="s">
        <v>17</v>
      </c>
      <c r="AZ4" s="48" t="s">
        <v>59</v>
      </c>
      <c r="BA4" s="48" t="s">
        <v>60</v>
      </c>
      <c r="BB4" s="48" t="s">
        <v>61</v>
      </c>
      <c r="BC4" s="48" t="s">
        <v>62</v>
      </c>
      <c r="BD4" s="48" t="s">
        <v>63</v>
      </c>
      <c r="BE4" s="49" t="s">
        <v>56</v>
      </c>
      <c r="BF4" s="49" t="s">
        <v>57</v>
      </c>
      <c r="BG4" s="49" t="s">
        <v>58</v>
      </c>
      <c r="BH4" s="49" t="s">
        <v>17</v>
      </c>
      <c r="BI4" s="49" t="s">
        <v>59</v>
      </c>
      <c r="BJ4" s="49" t="s">
        <v>60</v>
      </c>
      <c r="BK4" s="49" t="s">
        <v>61</v>
      </c>
      <c r="BL4" s="49" t="s">
        <v>62</v>
      </c>
      <c r="BM4" s="49" t="s">
        <v>63</v>
      </c>
      <c r="BN4" s="116" t="s">
        <v>56</v>
      </c>
      <c r="BO4" s="116" t="s">
        <v>57</v>
      </c>
      <c r="BP4" s="116" t="s">
        <v>58</v>
      </c>
      <c r="BQ4" s="116" t="s">
        <v>17</v>
      </c>
      <c r="BR4" s="116" t="s">
        <v>59</v>
      </c>
      <c r="BS4" s="116" t="s">
        <v>60</v>
      </c>
      <c r="BT4" s="116" t="s">
        <v>61</v>
      </c>
      <c r="BU4" s="116" t="s">
        <v>62</v>
      </c>
      <c r="BV4" s="116" t="s">
        <v>63</v>
      </c>
      <c r="BW4" s="50" t="s">
        <v>56</v>
      </c>
      <c r="BX4" s="50" t="s">
        <v>57</v>
      </c>
      <c r="BY4" s="50" t="s">
        <v>58</v>
      </c>
      <c r="BZ4" s="50" t="s">
        <v>17</v>
      </c>
      <c r="CA4" s="50" t="s">
        <v>59</v>
      </c>
      <c r="CB4" s="50" t="s">
        <v>60</v>
      </c>
      <c r="CC4" s="50" t="s">
        <v>61</v>
      </c>
      <c r="CD4" s="50" t="s">
        <v>62</v>
      </c>
      <c r="CE4" s="50" t="s">
        <v>63</v>
      </c>
      <c r="CF4" s="51" t="s">
        <v>56</v>
      </c>
      <c r="CG4" s="51" t="s">
        <v>57</v>
      </c>
      <c r="CH4" s="51" t="s">
        <v>58</v>
      </c>
      <c r="CI4" s="51" t="s">
        <v>17</v>
      </c>
      <c r="CJ4" s="51" t="s">
        <v>59</v>
      </c>
      <c r="CK4" s="51" t="s">
        <v>60</v>
      </c>
      <c r="CL4" s="51" t="s">
        <v>61</v>
      </c>
      <c r="CM4" s="51" t="s">
        <v>62</v>
      </c>
      <c r="CN4" s="51" t="s">
        <v>63</v>
      </c>
      <c r="CO4" s="272"/>
      <c r="CP4" s="275"/>
      <c r="CQ4" s="52" t="s">
        <v>64</v>
      </c>
      <c r="CR4" s="52" t="s">
        <v>65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0.14583333333333</v>
      </c>
      <c r="B6" s="347" t="s">
        <v>231</v>
      </c>
      <c r="C6" s="347" t="s">
        <v>232</v>
      </c>
      <c r="D6" s="347" t="s">
        <v>97</v>
      </c>
      <c r="E6" s="347" t="s">
        <v>68</v>
      </c>
      <c r="F6" s="347" t="s">
        <v>69</v>
      </c>
      <c r="G6" s="88" t="s">
        <v>233</v>
      </c>
      <c r="H6" s="88" t="s">
        <v>234</v>
      </c>
      <c r="I6" s="88" t="s">
        <v>235</v>
      </c>
      <c r="J6" s="330">
        <v>96000</v>
      </c>
      <c r="K6" s="79">
        <v>0</v>
      </c>
      <c r="L6" s="79">
        <v>0</v>
      </c>
      <c r="M6" s="79">
        <v>30</v>
      </c>
      <c r="N6" s="89">
        <v>6</v>
      </c>
      <c r="O6" s="90">
        <v>0</v>
      </c>
      <c r="P6" s="91">
        <f>N6+O6</f>
        <v>6</v>
      </c>
      <c r="Q6" s="80">
        <f>IFERROR(P6/M6,"-")</f>
        <v>0.2</v>
      </c>
      <c r="R6" s="79">
        <v>0</v>
      </c>
      <c r="S6" s="79">
        <v>1</v>
      </c>
      <c r="T6" s="80">
        <f>IFERROR(R6/(P6),"-")</f>
        <v>0</v>
      </c>
      <c r="U6" s="336">
        <f>IFERROR(J6/SUM(N6:O7),"-")</f>
        <v>9600</v>
      </c>
      <c r="V6" s="82">
        <v>1</v>
      </c>
      <c r="W6" s="80">
        <f>IF(P6=0,"-",V6/P6)</f>
        <v>0.16666666666667</v>
      </c>
      <c r="X6" s="335">
        <v>14000</v>
      </c>
      <c r="Y6" s="336">
        <f>IFERROR(X6/P6,"-")</f>
        <v>2333.3333333333</v>
      </c>
      <c r="Z6" s="336">
        <f>IFERROR(X6/V6,"-")</f>
        <v>14000</v>
      </c>
      <c r="AA6" s="330">
        <f>SUM(X6:X7)-SUM(J6:J7)</f>
        <v>-82000</v>
      </c>
      <c r="AB6" s="83">
        <f>SUM(X6:X7)/SUM(J6:J7)</f>
        <v>0.14583333333333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0.33333333333333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0.5</v>
      </c>
      <c r="BP6" s="119">
        <v>1</v>
      </c>
      <c r="BQ6" s="120">
        <f>IFERROR(BP6/BN6,"-")</f>
        <v>0.33333333333333</v>
      </c>
      <c r="BR6" s="121">
        <v>14000</v>
      </c>
      <c r="BS6" s="122">
        <f>IFERROR(BR6/BN6,"-")</f>
        <v>4666.6666666667</v>
      </c>
      <c r="BT6" s="123"/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14000</v>
      </c>
      <c r="CQ6" s="139">
        <v>14000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236</v>
      </c>
      <c r="C7" s="347"/>
      <c r="D7" s="347"/>
      <c r="E7" s="347"/>
      <c r="F7" s="347" t="s">
        <v>82</v>
      </c>
      <c r="G7" s="88"/>
      <c r="H7" s="88"/>
      <c r="I7" s="88"/>
      <c r="J7" s="330"/>
      <c r="K7" s="79">
        <v>0</v>
      </c>
      <c r="L7" s="79">
        <v>0</v>
      </c>
      <c r="M7" s="79">
        <v>8</v>
      </c>
      <c r="N7" s="89">
        <v>4</v>
      </c>
      <c r="O7" s="90">
        <v>0</v>
      </c>
      <c r="P7" s="91">
        <f>N7+O7</f>
        <v>4</v>
      </c>
      <c r="Q7" s="80">
        <f>IFERROR(P7/M7,"-")</f>
        <v>0.5</v>
      </c>
      <c r="R7" s="79">
        <v>0</v>
      </c>
      <c r="S7" s="79">
        <v>1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0.25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0.77291666666667</v>
      </c>
      <c r="B8" s="347" t="s">
        <v>237</v>
      </c>
      <c r="C8" s="347" t="s">
        <v>238</v>
      </c>
      <c r="D8" s="347" t="s">
        <v>97</v>
      </c>
      <c r="E8" s="347" t="s">
        <v>239</v>
      </c>
      <c r="F8" s="347" t="s">
        <v>69</v>
      </c>
      <c r="G8" s="88" t="s">
        <v>240</v>
      </c>
      <c r="H8" s="88" t="s">
        <v>241</v>
      </c>
      <c r="I8" s="88" t="s">
        <v>242</v>
      </c>
      <c r="J8" s="330">
        <v>480000</v>
      </c>
      <c r="K8" s="79">
        <v>0</v>
      </c>
      <c r="L8" s="79">
        <v>0</v>
      </c>
      <c r="M8" s="79">
        <v>89</v>
      </c>
      <c r="N8" s="89">
        <v>14</v>
      </c>
      <c r="O8" s="90">
        <v>0</v>
      </c>
      <c r="P8" s="91">
        <f>N8+O8</f>
        <v>14</v>
      </c>
      <c r="Q8" s="80">
        <f>IFERROR(P8/M8,"-")</f>
        <v>0.15730337078652</v>
      </c>
      <c r="R8" s="79">
        <v>0</v>
      </c>
      <c r="S8" s="79">
        <v>5</v>
      </c>
      <c r="T8" s="80">
        <f>IFERROR(R8/(P8),"-")</f>
        <v>0</v>
      </c>
      <c r="U8" s="336">
        <f>IFERROR(J8/SUM(N8:O9),"-")</f>
        <v>16551.724137931</v>
      </c>
      <c r="V8" s="82">
        <v>1</v>
      </c>
      <c r="W8" s="80">
        <f>IF(P8=0,"-",V8/P8)</f>
        <v>0.071428571428571</v>
      </c>
      <c r="X8" s="335">
        <v>20000</v>
      </c>
      <c r="Y8" s="336">
        <f>IFERROR(X8/P8,"-")</f>
        <v>1428.5714285714</v>
      </c>
      <c r="Z8" s="336">
        <f>IFERROR(X8/V8,"-")</f>
        <v>20000</v>
      </c>
      <c r="AA8" s="330">
        <f>SUM(X8:X9)-SUM(J8:J9)</f>
        <v>-109000</v>
      </c>
      <c r="AB8" s="83">
        <f>SUM(X8:X9)/SUM(J8:J9)</f>
        <v>0.77291666666667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0.071428571428571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4</v>
      </c>
      <c r="BF8" s="111">
        <f>IF(P8=0,"",IF(BE8=0,"",(BE8/P8)))</f>
        <v>0.28571428571429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0.28571428571429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5</v>
      </c>
      <c r="BX8" s="125">
        <f>IF(P8=0,"",IF(BW8=0,"",(BW8/P8)))</f>
        <v>0.35714285714286</v>
      </c>
      <c r="BY8" s="126">
        <v>1</v>
      </c>
      <c r="BZ8" s="127">
        <f>IFERROR(BY8/BW8,"-")</f>
        <v>0.2</v>
      </c>
      <c r="CA8" s="128">
        <v>20000</v>
      </c>
      <c r="CB8" s="129">
        <f>IFERROR(CA8/BW8,"-")</f>
        <v>4000</v>
      </c>
      <c r="CC8" s="130"/>
      <c r="CD8" s="130">
        <v>1</v>
      </c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20000</v>
      </c>
      <c r="CQ8" s="139">
        <v>20000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243</v>
      </c>
      <c r="C9" s="347"/>
      <c r="D9" s="347"/>
      <c r="E9" s="347"/>
      <c r="F9" s="347" t="s">
        <v>82</v>
      </c>
      <c r="G9" s="88"/>
      <c r="H9" s="88"/>
      <c r="I9" s="88"/>
      <c r="J9" s="330"/>
      <c r="K9" s="79">
        <v>0</v>
      </c>
      <c r="L9" s="79">
        <v>0</v>
      </c>
      <c r="M9" s="79">
        <v>39</v>
      </c>
      <c r="N9" s="89">
        <v>15</v>
      </c>
      <c r="O9" s="90">
        <v>0</v>
      </c>
      <c r="P9" s="91">
        <f>N9+O9</f>
        <v>15</v>
      </c>
      <c r="Q9" s="80">
        <f>IFERROR(P9/M9,"-")</f>
        <v>0.38461538461538</v>
      </c>
      <c r="R9" s="79">
        <v>1</v>
      </c>
      <c r="S9" s="79">
        <v>1</v>
      </c>
      <c r="T9" s="80">
        <f>IFERROR(R9/(P9),"-")</f>
        <v>0.066666666666667</v>
      </c>
      <c r="U9" s="336"/>
      <c r="V9" s="82">
        <v>2</v>
      </c>
      <c r="W9" s="80">
        <f>IF(P9=0,"-",V9/P9)</f>
        <v>0.13333333333333</v>
      </c>
      <c r="X9" s="335">
        <v>351000</v>
      </c>
      <c r="Y9" s="336">
        <f>IFERROR(X9/P9,"-")</f>
        <v>23400</v>
      </c>
      <c r="Z9" s="336">
        <f>IFERROR(X9/V9,"-")</f>
        <v>175500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5</v>
      </c>
      <c r="BF9" s="111">
        <f>IF(P9=0,"",IF(BE9=0,"",(BE9/P9)))</f>
        <v>0.33333333333333</v>
      </c>
      <c r="BG9" s="110">
        <v>1</v>
      </c>
      <c r="BH9" s="112">
        <f>IFERROR(BG9/BE9,"-")</f>
        <v>0.2</v>
      </c>
      <c r="BI9" s="113">
        <v>3000</v>
      </c>
      <c r="BJ9" s="114">
        <f>IFERROR(BI9/BE9,"-")</f>
        <v>600</v>
      </c>
      <c r="BK9" s="115">
        <v>1</v>
      </c>
      <c r="BL9" s="115"/>
      <c r="BM9" s="115"/>
      <c r="BN9" s="117">
        <v>5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5</v>
      </c>
      <c r="BX9" s="125">
        <f>IF(P9=0,"",IF(BW9=0,"",(BW9/P9)))</f>
        <v>0.33333333333333</v>
      </c>
      <c r="BY9" s="126">
        <v>1</v>
      </c>
      <c r="BZ9" s="127">
        <f>IFERROR(BY9/BW9,"-")</f>
        <v>0.2</v>
      </c>
      <c r="CA9" s="128">
        <v>348000</v>
      </c>
      <c r="CB9" s="129">
        <f>IFERROR(CA9/BW9,"-")</f>
        <v>69600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351000</v>
      </c>
      <c r="CQ9" s="139">
        <v>348000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0.93137254901961</v>
      </c>
      <c r="B10" s="347" t="s">
        <v>244</v>
      </c>
      <c r="C10" s="347" t="s">
        <v>245</v>
      </c>
      <c r="D10" s="347" t="s">
        <v>246</v>
      </c>
      <c r="E10" s="347"/>
      <c r="F10" s="347" t="s">
        <v>82</v>
      </c>
      <c r="G10" s="88" t="s">
        <v>247</v>
      </c>
      <c r="H10" s="88" t="s">
        <v>248</v>
      </c>
      <c r="I10" s="88" t="s">
        <v>249</v>
      </c>
      <c r="J10" s="330">
        <v>81600</v>
      </c>
      <c r="K10" s="79">
        <v>0</v>
      </c>
      <c r="L10" s="79">
        <v>0</v>
      </c>
      <c r="M10" s="79">
        <v>43</v>
      </c>
      <c r="N10" s="89">
        <v>21</v>
      </c>
      <c r="O10" s="90">
        <v>0</v>
      </c>
      <c r="P10" s="91">
        <f>N10+O10</f>
        <v>21</v>
      </c>
      <c r="Q10" s="80">
        <f>IFERROR(P10/M10,"-")</f>
        <v>0.48837209302326</v>
      </c>
      <c r="R10" s="79">
        <v>1</v>
      </c>
      <c r="S10" s="79">
        <v>2</v>
      </c>
      <c r="T10" s="80">
        <f>IFERROR(R10/(P10),"-")</f>
        <v>0.047619047619048</v>
      </c>
      <c r="U10" s="336">
        <f>IFERROR(J10/SUM(N10:O10),"-")</f>
        <v>3885.7142857143</v>
      </c>
      <c r="V10" s="82">
        <v>2</v>
      </c>
      <c r="W10" s="80">
        <f>IF(P10=0,"-",V10/P10)</f>
        <v>0.095238095238095</v>
      </c>
      <c r="X10" s="335">
        <v>76000</v>
      </c>
      <c r="Y10" s="336">
        <f>IFERROR(X10/P10,"-")</f>
        <v>3619.0476190476</v>
      </c>
      <c r="Z10" s="336">
        <f>IFERROR(X10/V10,"-")</f>
        <v>38000</v>
      </c>
      <c r="AA10" s="330">
        <f>SUM(X10:X10)-SUM(J10:J10)</f>
        <v>-5600</v>
      </c>
      <c r="AB10" s="83">
        <f>SUM(X10:X10)/SUM(J10:J10)</f>
        <v>0.93137254901961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0.047619047619048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4</v>
      </c>
      <c r="AW10" s="105">
        <f>IF(P10=0,"",IF(AV10=0,"",(AV10/P10)))</f>
        <v>0.19047619047619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6</v>
      </c>
      <c r="BF10" s="111">
        <f>IF(P10=0,"",IF(BE10=0,"",(BE10/P10)))</f>
        <v>0.28571428571429</v>
      </c>
      <c r="BG10" s="110">
        <v>1</v>
      </c>
      <c r="BH10" s="112">
        <f>IFERROR(BG10/BE10,"-")</f>
        <v>0.16666666666667</v>
      </c>
      <c r="BI10" s="113">
        <v>3000</v>
      </c>
      <c r="BJ10" s="114">
        <f>IFERROR(BI10/BE10,"-")</f>
        <v>500</v>
      </c>
      <c r="BK10" s="115">
        <v>1</v>
      </c>
      <c r="BL10" s="115"/>
      <c r="BM10" s="115"/>
      <c r="BN10" s="117">
        <v>8</v>
      </c>
      <c r="BO10" s="118">
        <f>IF(P10=0,"",IF(BN10=0,"",(BN10/P10)))</f>
        <v>0.38095238095238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0.095238095238095</v>
      </c>
      <c r="BY10" s="126">
        <v>1</v>
      </c>
      <c r="BZ10" s="127">
        <f>IFERROR(BY10/BW10,"-")</f>
        <v>0.5</v>
      </c>
      <c r="CA10" s="128">
        <v>73000</v>
      </c>
      <c r="CB10" s="129">
        <f>IFERROR(CA10/BW10,"-")</f>
        <v>36500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76000</v>
      </c>
      <c r="CQ10" s="139">
        <v>73000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0.071428571428571</v>
      </c>
      <c r="B11" s="347" t="s">
        <v>250</v>
      </c>
      <c r="C11" s="347" t="s">
        <v>245</v>
      </c>
      <c r="D11" s="347" t="s">
        <v>251</v>
      </c>
      <c r="E11" s="347"/>
      <c r="F11" s="347" t="s">
        <v>82</v>
      </c>
      <c r="G11" s="88" t="s">
        <v>252</v>
      </c>
      <c r="H11" s="88" t="s">
        <v>248</v>
      </c>
      <c r="I11" s="88" t="s">
        <v>249</v>
      </c>
      <c r="J11" s="330">
        <v>84000</v>
      </c>
      <c r="K11" s="79">
        <v>0</v>
      </c>
      <c r="L11" s="79">
        <v>0</v>
      </c>
      <c r="M11" s="79">
        <v>46</v>
      </c>
      <c r="N11" s="89">
        <v>21</v>
      </c>
      <c r="O11" s="90">
        <v>0</v>
      </c>
      <c r="P11" s="91">
        <f>N11+O11</f>
        <v>21</v>
      </c>
      <c r="Q11" s="80">
        <f>IFERROR(P11/M11,"-")</f>
        <v>0.45652173913043</v>
      </c>
      <c r="R11" s="79">
        <v>0</v>
      </c>
      <c r="S11" s="79">
        <v>3</v>
      </c>
      <c r="T11" s="80">
        <f>IFERROR(R11/(P11),"-")</f>
        <v>0</v>
      </c>
      <c r="U11" s="336">
        <f>IFERROR(J11/SUM(N11:O11),"-")</f>
        <v>4000</v>
      </c>
      <c r="V11" s="82">
        <v>2</v>
      </c>
      <c r="W11" s="80">
        <f>IF(P11=0,"-",V11/P11)</f>
        <v>0.095238095238095</v>
      </c>
      <c r="X11" s="335">
        <v>6000</v>
      </c>
      <c r="Y11" s="336">
        <f>IFERROR(X11/P11,"-")</f>
        <v>285.71428571429</v>
      </c>
      <c r="Z11" s="336">
        <f>IFERROR(X11/V11,"-")</f>
        <v>3000</v>
      </c>
      <c r="AA11" s="330">
        <f>SUM(X11:X11)-SUM(J11:J11)</f>
        <v>-78000</v>
      </c>
      <c r="AB11" s="83">
        <f>SUM(X11:X11)/SUM(J11:J11)</f>
        <v>0.071428571428571</v>
      </c>
      <c r="AC11" s="77"/>
      <c r="AD11" s="92">
        <v>2</v>
      </c>
      <c r="AE11" s="93">
        <f>IF(P11=0,"",IF(AD11=0,"",(AD11/P11)))</f>
        <v>0.095238095238095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5</v>
      </c>
      <c r="AN11" s="99">
        <f>IF(P11=0,"",IF(AM11=0,"",(AM11/P11)))</f>
        <v>0.23809523809524</v>
      </c>
      <c r="AO11" s="98">
        <v>1</v>
      </c>
      <c r="AP11" s="100">
        <f>IFERROR(AO11/AM11,"-")</f>
        <v>0.2</v>
      </c>
      <c r="AQ11" s="101">
        <v>3000</v>
      </c>
      <c r="AR11" s="102">
        <f>IFERROR(AQ11/AM11,"-")</f>
        <v>600</v>
      </c>
      <c r="AS11" s="103">
        <v>1</v>
      </c>
      <c r="AT11" s="103"/>
      <c r="AU11" s="103"/>
      <c r="AV11" s="104">
        <v>3</v>
      </c>
      <c r="AW11" s="105">
        <f>IF(P11=0,"",IF(AV11=0,"",(AV11/P11)))</f>
        <v>0.14285714285714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</v>
      </c>
      <c r="BF11" s="111">
        <f>IF(P11=0,"",IF(BE11=0,"",(BE11/P11)))</f>
        <v>0.047619047619048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6</v>
      </c>
      <c r="BO11" s="118">
        <f>IF(P11=0,"",IF(BN11=0,"",(BN11/P11)))</f>
        <v>0.28571428571429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4</v>
      </c>
      <c r="BX11" s="125">
        <f>IF(P11=0,"",IF(BW11=0,"",(BW11/P11)))</f>
        <v>0.19047619047619</v>
      </c>
      <c r="BY11" s="126">
        <v>1</v>
      </c>
      <c r="BZ11" s="127">
        <f>IFERROR(BY11/BW11,"-")</f>
        <v>0.25</v>
      </c>
      <c r="CA11" s="128">
        <v>3000</v>
      </c>
      <c r="CB11" s="129">
        <f>IFERROR(CA11/BW11,"-")</f>
        <v>750</v>
      </c>
      <c r="CC11" s="130">
        <v>1</v>
      </c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6000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0.98611111111111</v>
      </c>
      <c r="B12" s="347" t="s">
        <v>253</v>
      </c>
      <c r="C12" s="347" t="s">
        <v>245</v>
      </c>
      <c r="D12" s="347" t="s">
        <v>254</v>
      </c>
      <c r="E12" s="347"/>
      <c r="F12" s="347" t="s">
        <v>82</v>
      </c>
      <c r="G12" s="88" t="s">
        <v>255</v>
      </c>
      <c r="H12" s="88" t="s">
        <v>248</v>
      </c>
      <c r="I12" s="88" t="s">
        <v>249</v>
      </c>
      <c r="J12" s="330">
        <v>72000</v>
      </c>
      <c r="K12" s="79">
        <v>0</v>
      </c>
      <c r="L12" s="79">
        <v>0</v>
      </c>
      <c r="M12" s="79">
        <v>20</v>
      </c>
      <c r="N12" s="89">
        <v>8</v>
      </c>
      <c r="O12" s="90">
        <v>0</v>
      </c>
      <c r="P12" s="91">
        <f>N12+O12</f>
        <v>8</v>
      </c>
      <c r="Q12" s="80">
        <f>IFERROR(P12/M12,"-")</f>
        <v>0.4</v>
      </c>
      <c r="R12" s="79">
        <v>0</v>
      </c>
      <c r="S12" s="79">
        <v>2</v>
      </c>
      <c r="T12" s="80">
        <f>IFERROR(R12/(P12),"-")</f>
        <v>0</v>
      </c>
      <c r="U12" s="336">
        <f>IFERROR(J12/SUM(N12:O12),"-")</f>
        <v>9000</v>
      </c>
      <c r="V12" s="82">
        <v>1</v>
      </c>
      <c r="W12" s="80">
        <f>IF(P12=0,"-",V12/P12)</f>
        <v>0.125</v>
      </c>
      <c r="X12" s="335">
        <v>71000</v>
      </c>
      <c r="Y12" s="336">
        <f>IFERROR(X12/P12,"-")</f>
        <v>8875</v>
      </c>
      <c r="Z12" s="336">
        <f>IFERROR(X12/V12,"-")</f>
        <v>71000</v>
      </c>
      <c r="AA12" s="330">
        <f>SUM(X12:X12)-SUM(J12:J12)</f>
        <v>-1000</v>
      </c>
      <c r="AB12" s="83">
        <f>SUM(X12:X12)/SUM(J12:J12)</f>
        <v>0.98611111111111</v>
      </c>
      <c r="AC12" s="77"/>
      <c r="AD12" s="92">
        <v>1</v>
      </c>
      <c r="AE12" s="93">
        <f>IF(P12=0,"",IF(AD12=0,"",(AD12/P12)))</f>
        <v>0.125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0.25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4</v>
      </c>
      <c r="BO12" s="118">
        <f>IF(P12=0,"",IF(BN12=0,"",(BN12/P12)))</f>
        <v>0.5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0.125</v>
      </c>
      <c r="BY12" s="126">
        <v>1</v>
      </c>
      <c r="BZ12" s="127">
        <f>IFERROR(BY12/BW12,"-")</f>
        <v>1</v>
      </c>
      <c r="CA12" s="128">
        <v>71000</v>
      </c>
      <c r="CB12" s="129">
        <f>IFERROR(CA12/BW12,"-")</f>
        <v>71000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71000</v>
      </c>
      <c r="CQ12" s="139">
        <v>71000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1.6666666666667</v>
      </c>
      <c r="B13" s="347" t="s">
        <v>256</v>
      </c>
      <c r="C13" s="347" t="s">
        <v>257</v>
      </c>
      <c r="D13" s="347" t="s">
        <v>258</v>
      </c>
      <c r="E13" s="347"/>
      <c r="F13" s="347" t="s">
        <v>99</v>
      </c>
      <c r="G13" s="88" t="s">
        <v>259</v>
      </c>
      <c r="H13" s="88" t="s">
        <v>260</v>
      </c>
      <c r="I13" s="88" t="s">
        <v>261</v>
      </c>
      <c r="J13" s="330">
        <v>66000</v>
      </c>
      <c r="K13" s="79">
        <v>0</v>
      </c>
      <c r="L13" s="79">
        <v>0</v>
      </c>
      <c r="M13" s="79">
        <v>34</v>
      </c>
      <c r="N13" s="89">
        <v>3</v>
      </c>
      <c r="O13" s="90">
        <v>1</v>
      </c>
      <c r="P13" s="91">
        <f>N13+O13</f>
        <v>4</v>
      </c>
      <c r="Q13" s="80">
        <f>IFERROR(P13/M13,"-")</f>
        <v>0.11764705882353</v>
      </c>
      <c r="R13" s="79">
        <v>0</v>
      </c>
      <c r="S13" s="79">
        <v>1</v>
      </c>
      <c r="T13" s="80">
        <f>IFERROR(R13/(P13),"-")</f>
        <v>0</v>
      </c>
      <c r="U13" s="336">
        <f>IFERROR(J13/SUM(N13:O14),"-")</f>
        <v>7333.3333333333</v>
      </c>
      <c r="V13" s="82">
        <v>1</v>
      </c>
      <c r="W13" s="80">
        <f>IF(P13=0,"-",V13/P13)</f>
        <v>0.25</v>
      </c>
      <c r="X13" s="335">
        <v>43000</v>
      </c>
      <c r="Y13" s="336">
        <f>IFERROR(X13/P13,"-")</f>
        <v>10750</v>
      </c>
      <c r="Z13" s="336">
        <f>IFERROR(X13/V13,"-")</f>
        <v>43000</v>
      </c>
      <c r="AA13" s="330">
        <f>SUM(X13:X14)-SUM(J13:J14)</f>
        <v>44000</v>
      </c>
      <c r="AB13" s="83">
        <f>SUM(X13:X14)/SUM(J13:J14)</f>
        <v>1.6666666666667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0.25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0.25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0.5</v>
      </c>
      <c r="BY13" s="126">
        <v>1</v>
      </c>
      <c r="BZ13" s="127">
        <f>IFERROR(BY13/BW13,"-")</f>
        <v>0.5</v>
      </c>
      <c r="CA13" s="128">
        <v>43000</v>
      </c>
      <c r="CB13" s="129">
        <f>IFERROR(CA13/BW13,"-")</f>
        <v>21500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43000</v>
      </c>
      <c r="CQ13" s="139">
        <v>43000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262</v>
      </c>
      <c r="C14" s="347"/>
      <c r="D14" s="347"/>
      <c r="E14" s="347"/>
      <c r="F14" s="347" t="s">
        <v>82</v>
      </c>
      <c r="G14" s="88"/>
      <c r="H14" s="88"/>
      <c r="I14" s="88"/>
      <c r="J14" s="330"/>
      <c r="K14" s="79">
        <v>0</v>
      </c>
      <c r="L14" s="79">
        <v>0</v>
      </c>
      <c r="M14" s="79">
        <v>13</v>
      </c>
      <c r="N14" s="89">
        <v>4</v>
      </c>
      <c r="O14" s="90">
        <v>1</v>
      </c>
      <c r="P14" s="91">
        <f>N14+O14</f>
        <v>5</v>
      </c>
      <c r="Q14" s="80">
        <f>IFERROR(P14/M14,"-")</f>
        <v>0.38461538461538</v>
      </c>
      <c r="R14" s="79">
        <v>0</v>
      </c>
      <c r="S14" s="79">
        <v>1</v>
      </c>
      <c r="T14" s="80">
        <f>IFERROR(R14/(P14),"-")</f>
        <v>0</v>
      </c>
      <c r="U14" s="336"/>
      <c r="V14" s="82">
        <v>3</v>
      </c>
      <c r="W14" s="80">
        <f>IF(P14=0,"-",V14/P14)</f>
        <v>0.6</v>
      </c>
      <c r="X14" s="335">
        <v>67000</v>
      </c>
      <c r="Y14" s="336">
        <f>IFERROR(X14/P14,"-")</f>
        <v>13400</v>
      </c>
      <c r="Z14" s="336">
        <f>IFERROR(X14/V14,"-")</f>
        <v>22333.333333333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</v>
      </c>
      <c r="BG14" s="110">
        <v>1</v>
      </c>
      <c r="BH14" s="112">
        <f>IFERROR(BG14/BE14,"-")</f>
        <v>1</v>
      </c>
      <c r="BI14" s="113">
        <v>3000</v>
      </c>
      <c r="BJ14" s="114">
        <f>IFERROR(BI14/BE14,"-")</f>
        <v>3000</v>
      </c>
      <c r="BK14" s="115">
        <v>1</v>
      </c>
      <c r="BL14" s="115"/>
      <c r="BM14" s="115"/>
      <c r="BN14" s="117">
        <v>2</v>
      </c>
      <c r="BO14" s="118">
        <f>IF(P14=0,"",IF(BN14=0,"",(BN14/P14)))</f>
        <v>0.4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0.4</v>
      </c>
      <c r="BY14" s="126">
        <v>2</v>
      </c>
      <c r="BZ14" s="127">
        <f>IFERROR(BY14/BW14,"-")</f>
        <v>1</v>
      </c>
      <c r="CA14" s="128">
        <v>64000</v>
      </c>
      <c r="CB14" s="129">
        <f>IFERROR(CA14/BW14,"-")</f>
        <v>32000</v>
      </c>
      <c r="CC14" s="130">
        <v>1</v>
      </c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67000</v>
      </c>
      <c r="CQ14" s="139">
        <v>61000</v>
      </c>
      <c r="CR14" s="139">
        <v>3000</v>
      </c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0</v>
      </c>
      <c r="B15" s="347" t="s">
        <v>263</v>
      </c>
      <c r="C15" s="347" t="s">
        <v>264</v>
      </c>
      <c r="D15" s="347" t="s">
        <v>265</v>
      </c>
      <c r="E15" s="347"/>
      <c r="F15" s="347" t="s">
        <v>69</v>
      </c>
      <c r="G15" s="88" t="s">
        <v>266</v>
      </c>
      <c r="H15" s="88" t="s">
        <v>260</v>
      </c>
      <c r="I15" s="88" t="s">
        <v>267</v>
      </c>
      <c r="J15" s="330">
        <v>96000</v>
      </c>
      <c r="K15" s="79">
        <v>0</v>
      </c>
      <c r="L15" s="79">
        <v>0</v>
      </c>
      <c r="M15" s="79">
        <v>23</v>
      </c>
      <c r="N15" s="89">
        <v>2</v>
      </c>
      <c r="O15" s="90">
        <v>0</v>
      </c>
      <c r="P15" s="91">
        <f>N15+O15</f>
        <v>2</v>
      </c>
      <c r="Q15" s="80">
        <f>IFERROR(P15/M15,"-")</f>
        <v>0.08695652173913</v>
      </c>
      <c r="R15" s="79">
        <v>0</v>
      </c>
      <c r="S15" s="79">
        <v>1</v>
      </c>
      <c r="T15" s="80">
        <f>IFERROR(R15/(P15),"-")</f>
        <v>0</v>
      </c>
      <c r="U15" s="336">
        <f>IFERROR(J15/SUM(N15:O16),"-")</f>
        <v>16000</v>
      </c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>
        <f>SUM(X15:X16)-SUM(J15:J16)</f>
        <v>-96000</v>
      </c>
      <c r="AB15" s="83">
        <f>SUM(X15:X16)/SUM(J15:J16)</f>
        <v>0</v>
      </c>
      <c r="AC15" s="77"/>
      <c r="AD15" s="92">
        <v>1</v>
      </c>
      <c r="AE15" s="93">
        <f>IF(P15=0,"",IF(AD15=0,"",(AD15/P15)))</f>
        <v>0.5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1</v>
      </c>
      <c r="AN15" s="99">
        <f>IF(P15=0,"",IF(AM15=0,"",(AM15/P15)))</f>
        <v>0.5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268</v>
      </c>
      <c r="C16" s="347"/>
      <c r="D16" s="347"/>
      <c r="E16" s="347"/>
      <c r="F16" s="347" t="s">
        <v>82</v>
      </c>
      <c r="G16" s="88"/>
      <c r="H16" s="88"/>
      <c r="I16" s="88"/>
      <c r="J16" s="330"/>
      <c r="K16" s="79">
        <v>0</v>
      </c>
      <c r="L16" s="79">
        <v>0</v>
      </c>
      <c r="M16" s="79">
        <v>6</v>
      </c>
      <c r="N16" s="89">
        <v>4</v>
      </c>
      <c r="O16" s="90">
        <v>0</v>
      </c>
      <c r="P16" s="91">
        <f>N16+O16</f>
        <v>4</v>
      </c>
      <c r="Q16" s="80">
        <f>IFERROR(P16/M16,"-")</f>
        <v>0.66666666666667</v>
      </c>
      <c r="R16" s="79">
        <v>0</v>
      </c>
      <c r="S16" s="79">
        <v>2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0.25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0.25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0.50666666666667</v>
      </c>
      <c r="B17" s="347" t="s">
        <v>269</v>
      </c>
      <c r="C17" s="347" t="s">
        <v>264</v>
      </c>
      <c r="D17" s="347" t="s">
        <v>270</v>
      </c>
      <c r="E17" s="347"/>
      <c r="F17" s="347" t="s">
        <v>69</v>
      </c>
      <c r="G17" s="88" t="s">
        <v>271</v>
      </c>
      <c r="H17" s="88" t="s">
        <v>272</v>
      </c>
      <c r="I17" s="88" t="s">
        <v>273</v>
      </c>
      <c r="J17" s="330">
        <v>150000</v>
      </c>
      <c r="K17" s="79">
        <v>0</v>
      </c>
      <c r="L17" s="79">
        <v>0</v>
      </c>
      <c r="M17" s="79">
        <v>74</v>
      </c>
      <c r="N17" s="89">
        <v>13</v>
      </c>
      <c r="O17" s="90">
        <v>0</v>
      </c>
      <c r="P17" s="91">
        <f>N17+O17</f>
        <v>13</v>
      </c>
      <c r="Q17" s="80">
        <f>IFERROR(P17/M17,"-")</f>
        <v>0.17567567567568</v>
      </c>
      <c r="R17" s="79">
        <v>0</v>
      </c>
      <c r="S17" s="79">
        <v>3</v>
      </c>
      <c r="T17" s="80">
        <f>IFERROR(R17/(P17),"-")</f>
        <v>0</v>
      </c>
      <c r="U17" s="336">
        <f>IFERROR(J17/SUM(N17:O18),"-")</f>
        <v>6521.7391304348</v>
      </c>
      <c r="V17" s="82">
        <v>1</v>
      </c>
      <c r="W17" s="80">
        <f>IF(P17=0,"-",V17/P17)</f>
        <v>0.076923076923077</v>
      </c>
      <c r="X17" s="335">
        <v>10000</v>
      </c>
      <c r="Y17" s="336">
        <f>IFERROR(X17/P17,"-")</f>
        <v>769.23076923077</v>
      </c>
      <c r="Z17" s="336">
        <f>IFERROR(X17/V17,"-")</f>
        <v>10000</v>
      </c>
      <c r="AA17" s="330">
        <f>SUM(X17:X18)-SUM(J17:J18)</f>
        <v>-74000</v>
      </c>
      <c r="AB17" s="83">
        <f>SUM(X17:X18)/SUM(J17:J18)</f>
        <v>0.50666666666667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2</v>
      </c>
      <c r="AN17" s="99">
        <f>IF(P17=0,"",IF(AM17=0,"",(AM17/P17)))</f>
        <v>0.15384615384615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0.15384615384615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8</v>
      </c>
      <c r="BO17" s="118">
        <f>IF(P17=0,"",IF(BN17=0,"",(BN17/P17)))</f>
        <v>0.61538461538462</v>
      </c>
      <c r="BP17" s="119">
        <v>1</v>
      </c>
      <c r="BQ17" s="120">
        <f>IFERROR(BP17/BN17,"-")</f>
        <v>0.125</v>
      </c>
      <c r="BR17" s="121">
        <v>10000</v>
      </c>
      <c r="BS17" s="122">
        <f>IFERROR(BR17/BN17,"-")</f>
        <v>1250</v>
      </c>
      <c r="BT17" s="123"/>
      <c r="BU17" s="123">
        <v>1</v>
      </c>
      <c r="BV17" s="123"/>
      <c r="BW17" s="124">
        <v>1</v>
      </c>
      <c r="BX17" s="125">
        <f>IF(P17=0,"",IF(BW17=0,"",(BW17/P17)))</f>
        <v>0.076923076923077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10000</v>
      </c>
      <c r="CQ17" s="139">
        <v>10000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274</v>
      </c>
      <c r="C18" s="347"/>
      <c r="D18" s="347"/>
      <c r="E18" s="347"/>
      <c r="F18" s="347" t="s">
        <v>82</v>
      </c>
      <c r="G18" s="88"/>
      <c r="H18" s="88"/>
      <c r="I18" s="88"/>
      <c r="J18" s="330"/>
      <c r="K18" s="79">
        <v>0</v>
      </c>
      <c r="L18" s="79">
        <v>0</v>
      </c>
      <c r="M18" s="79">
        <v>15</v>
      </c>
      <c r="N18" s="89">
        <v>9</v>
      </c>
      <c r="O18" s="90">
        <v>1</v>
      </c>
      <c r="P18" s="91">
        <f>N18+O18</f>
        <v>10</v>
      </c>
      <c r="Q18" s="80">
        <f>IFERROR(P18/M18,"-")</f>
        <v>0.66666666666667</v>
      </c>
      <c r="R18" s="79">
        <v>0</v>
      </c>
      <c r="S18" s="79">
        <v>2</v>
      </c>
      <c r="T18" s="80">
        <f>IFERROR(R18/(P18),"-")</f>
        <v>0</v>
      </c>
      <c r="U18" s="336"/>
      <c r="V18" s="82">
        <v>4</v>
      </c>
      <c r="W18" s="80">
        <f>IF(P18=0,"-",V18/P18)</f>
        <v>0.4</v>
      </c>
      <c r="X18" s="335">
        <v>66000</v>
      </c>
      <c r="Y18" s="336">
        <f>IFERROR(X18/P18,"-")</f>
        <v>6600</v>
      </c>
      <c r="Z18" s="336">
        <f>IFERROR(X18/V18,"-")</f>
        <v>16500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5</v>
      </c>
      <c r="BF18" s="111">
        <f>IF(P18=0,"",IF(BE18=0,"",(BE18/P18)))</f>
        <v>0.5</v>
      </c>
      <c r="BG18" s="110">
        <v>1</v>
      </c>
      <c r="BH18" s="112">
        <f>IFERROR(BG18/BE18,"-")</f>
        <v>0.2</v>
      </c>
      <c r="BI18" s="113">
        <v>11000</v>
      </c>
      <c r="BJ18" s="114">
        <f>IFERROR(BI18/BE18,"-")</f>
        <v>2200</v>
      </c>
      <c r="BK18" s="115"/>
      <c r="BL18" s="115"/>
      <c r="BM18" s="115">
        <v>1</v>
      </c>
      <c r="BN18" s="117">
        <v>2</v>
      </c>
      <c r="BO18" s="118">
        <f>IF(P18=0,"",IF(BN18=0,"",(BN18/P18)))</f>
        <v>0.2</v>
      </c>
      <c r="BP18" s="119">
        <v>1</v>
      </c>
      <c r="BQ18" s="120">
        <f>IFERROR(BP18/BN18,"-")</f>
        <v>0.5</v>
      </c>
      <c r="BR18" s="121">
        <v>42000</v>
      </c>
      <c r="BS18" s="122">
        <f>IFERROR(BR18/BN18,"-")</f>
        <v>21000</v>
      </c>
      <c r="BT18" s="123"/>
      <c r="BU18" s="123"/>
      <c r="BV18" s="123">
        <v>1</v>
      </c>
      <c r="BW18" s="124">
        <v>2</v>
      </c>
      <c r="BX18" s="125">
        <f>IF(P18=0,"",IF(BW18=0,"",(BW18/P18)))</f>
        <v>0.2</v>
      </c>
      <c r="BY18" s="126">
        <v>1</v>
      </c>
      <c r="BZ18" s="127">
        <f>IFERROR(BY18/BW18,"-")</f>
        <v>0.5</v>
      </c>
      <c r="CA18" s="128">
        <v>5000</v>
      </c>
      <c r="CB18" s="129">
        <f>IFERROR(CA18/BW18,"-")</f>
        <v>2500</v>
      </c>
      <c r="CC18" s="130">
        <v>1</v>
      </c>
      <c r="CD18" s="130"/>
      <c r="CE18" s="130"/>
      <c r="CF18" s="131">
        <v>1</v>
      </c>
      <c r="CG18" s="132">
        <f>IF(P18=0,"",IF(CF18=0,"",(CF18/P18)))</f>
        <v>0.1</v>
      </c>
      <c r="CH18" s="133">
        <v>1</v>
      </c>
      <c r="CI18" s="134">
        <f>IFERROR(CH18/CF18,"-")</f>
        <v>1</v>
      </c>
      <c r="CJ18" s="135">
        <v>8000</v>
      </c>
      <c r="CK18" s="136">
        <f>IFERROR(CJ18/CF18,"-")</f>
        <v>8000</v>
      </c>
      <c r="CL18" s="137"/>
      <c r="CM18" s="137">
        <v>1</v>
      </c>
      <c r="CN18" s="137"/>
      <c r="CO18" s="138">
        <v>4</v>
      </c>
      <c r="CP18" s="139">
        <v>66000</v>
      </c>
      <c r="CQ18" s="139">
        <v>42000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6.8333333333333</v>
      </c>
      <c r="B19" s="347" t="s">
        <v>275</v>
      </c>
      <c r="C19" s="347" t="s">
        <v>257</v>
      </c>
      <c r="D19" s="347" t="s">
        <v>276</v>
      </c>
      <c r="E19" s="347"/>
      <c r="F19" s="347" t="s">
        <v>69</v>
      </c>
      <c r="G19" s="88" t="s">
        <v>277</v>
      </c>
      <c r="H19" s="88" t="s">
        <v>278</v>
      </c>
      <c r="I19" s="88" t="s">
        <v>185</v>
      </c>
      <c r="J19" s="330">
        <v>54000</v>
      </c>
      <c r="K19" s="79">
        <v>0</v>
      </c>
      <c r="L19" s="79">
        <v>0</v>
      </c>
      <c r="M19" s="79">
        <v>7</v>
      </c>
      <c r="N19" s="89">
        <v>2</v>
      </c>
      <c r="O19" s="90">
        <v>0</v>
      </c>
      <c r="P19" s="91">
        <f>N19+O19</f>
        <v>2</v>
      </c>
      <c r="Q19" s="80">
        <f>IFERROR(P19/M19,"-")</f>
        <v>0.28571428571429</v>
      </c>
      <c r="R19" s="79">
        <v>0</v>
      </c>
      <c r="S19" s="79">
        <v>1</v>
      </c>
      <c r="T19" s="80">
        <f>IFERROR(R19/(P19),"-")</f>
        <v>0</v>
      </c>
      <c r="U19" s="336">
        <f>IFERROR(J19/SUM(N19:O20),"-")</f>
        <v>7714.2857142857</v>
      </c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>
        <f>SUM(X19:X20)-SUM(J19:J20)</f>
        <v>315000</v>
      </c>
      <c r="AB19" s="83">
        <f>SUM(X19:X20)/SUM(J19:J20)</f>
        <v>6.8333333333333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2</v>
      </c>
      <c r="AN19" s="99">
        <f>IF(P19=0,"",IF(AM19=0,"",(AM19/P19)))</f>
        <v>1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279</v>
      </c>
      <c r="C20" s="347"/>
      <c r="D20" s="347"/>
      <c r="E20" s="347"/>
      <c r="F20" s="347" t="s">
        <v>82</v>
      </c>
      <c r="G20" s="88"/>
      <c r="H20" s="88"/>
      <c r="I20" s="88"/>
      <c r="J20" s="330"/>
      <c r="K20" s="79">
        <v>0</v>
      </c>
      <c r="L20" s="79">
        <v>0</v>
      </c>
      <c r="M20" s="79">
        <v>43</v>
      </c>
      <c r="N20" s="89">
        <v>5</v>
      </c>
      <c r="O20" s="90">
        <v>0</v>
      </c>
      <c r="P20" s="91">
        <f>N20+O20</f>
        <v>5</v>
      </c>
      <c r="Q20" s="80">
        <f>IFERROR(P20/M20,"-")</f>
        <v>0.11627906976744</v>
      </c>
      <c r="R20" s="79">
        <v>0</v>
      </c>
      <c r="S20" s="79">
        <v>1</v>
      </c>
      <c r="T20" s="80">
        <f>IFERROR(R20/(P20),"-")</f>
        <v>0</v>
      </c>
      <c r="U20" s="336"/>
      <c r="V20" s="82">
        <v>2</v>
      </c>
      <c r="W20" s="80">
        <f>IF(P20=0,"-",V20/P20)</f>
        <v>0.4</v>
      </c>
      <c r="X20" s="335">
        <v>369000</v>
      </c>
      <c r="Y20" s="336">
        <f>IFERROR(X20/P20,"-")</f>
        <v>73800</v>
      </c>
      <c r="Z20" s="336">
        <f>IFERROR(X20/V20,"-")</f>
        <v>184500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0.2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0.4</v>
      </c>
      <c r="BG20" s="110">
        <v>1</v>
      </c>
      <c r="BH20" s="112">
        <f>IFERROR(BG20/BE20,"-")</f>
        <v>0.5</v>
      </c>
      <c r="BI20" s="113">
        <v>100000</v>
      </c>
      <c r="BJ20" s="114">
        <f>IFERROR(BI20/BE20,"-")</f>
        <v>50000</v>
      </c>
      <c r="BK20" s="115"/>
      <c r="BL20" s="115"/>
      <c r="BM20" s="115">
        <v>1</v>
      </c>
      <c r="BN20" s="117">
        <v>1</v>
      </c>
      <c r="BO20" s="118">
        <f>IF(P20=0,"",IF(BN20=0,"",(BN20/P20)))</f>
        <v>0.2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0.2</v>
      </c>
      <c r="BY20" s="126">
        <v>1</v>
      </c>
      <c r="BZ20" s="127">
        <f>IFERROR(BY20/BW20,"-")</f>
        <v>1</v>
      </c>
      <c r="CA20" s="128">
        <v>269000</v>
      </c>
      <c r="CB20" s="129">
        <f>IFERROR(CA20/BW20,"-")</f>
        <v>269000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369000</v>
      </c>
      <c r="CQ20" s="139">
        <v>269000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>
        <f>AB21</f>
        <v>0.1025641025641</v>
      </c>
      <c r="B21" s="347" t="s">
        <v>280</v>
      </c>
      <c r="C21" s="347" t="s">
        <v>257</v>
      </c>
      <c r="D21" s="347" t="s">
        <v>276</v>
      </c>
      <c r="E21" s="347"/>
      <c r="F21" s="347" t="s">
        <v>69</v>
      </c>
      <c r="G21" s="88" t="s">
        <v>281</v>
      </c>
      <c r="H21" s="88" t="s">
        <v>278</v>
      </c>
      <c r="I21" s="88" t="s">
        <v>242</v>
      </c>
      <c r="J21" s="330">
        <v>78000</v>
      </c>
      <c r="K21" s="79">
        <v>0</v>
      </c>
      <c r="L21" s="79">
        <v>0</v>
      </c>
      <c r="M21" s="79">
        <v>18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>
        <f>IFERROR(J21/SUM(N21:O22),"-")</f>
        <v>7090.9090909091</v>
      </c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>
        <f>SUM(X21:X22)-SUM(J21:J22)</f>
        <v>-70000</v>
      </c>
      <c r="AB21" s="83">
        <f>SUM(X21:X22)/SUM(J21:J22)</f>
        <v>0.1025641025641</v>
      </c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282</v>
      </c>
      <c r="C22" s="347"/>
      <c r="D22" s="347"/>
      <c r="E22" s="347"/>
      <c r="F22" s="347" t="s">
        <v>82</v>
      </c>
      <c r="G22" s="88"/>
      <c r="H22" s="88"/>
      <c r="I22" s="88"/>
      <c r="J22" s="330"/>
      <c r="K22" s="79">
        <v>0</v>
      </c>
      <c r="L22" s="79">
        <v>0</v>
      </c>
      <c r="M22" s="79">
        <v>54</v>
      </c>
      <c r="N22" s="89">
        <v>11</v>
      </c>
      <c r="O22" s="90">
        <v>0</v>
      </c>
      <c r="P22" s="91">
        <f>N22+O22</f>
        <v>11</v>
      </c>
      <c r="Q22" s="80">
        <f>IFERROR(P22/M22,"-")</f>
        <v>0.2037037037037</v>
      </c>
      <c r="R22" s="79">
        <v>0</v>
      </c>
      <c r="S22" s="79">
        <v>0</v>
      </c>
      <c r="T22" s="80">
        <f>IFERROR(R22/(P22),"-")</f>
        <v>0</v>
      </c>
      <c r="U22" s="336"/>
      <c r="V22" s="82">
        <v>2</v>
      </c>
      <c r="W22" s="80">
        <f>IF(P22=0,"-",V22/P22)</f>
        <v>0.18181818181818</v>
      </c>
      <c r="X22" s="335">
        <v>8000</v>
      </c>
      <c r="Y22" s="336">
        <f>IFERROR(X22/P22,"-")</f>
        <v>727.27272727273</v>
      </c>
      <c r="Z22" s="336">
        <f>IFERROR(X22/V22,"-")</f>
        <v>4000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0.090909090909091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4</v>
      </c>
      <c r="BF22" s="111">
        <f>IF(P22=0,"",IF(BE22=0,"",(BE22/P22)))</f>
        <v>0.36363636363636</v>
      </c>
      <c r="BG22" s="110">
        <v>1</v>
      </c>
      <c r="BH22" s="112">
        <f>IFERROR(BG22/BE22,"-")</f>
        <v>0.25</v>
      </c>
      <c r="BI22" s="113">
        <v>5000</v>
      </c>
      <c r="BJ22" s="114">
        <f>IFERROR(BI22/BE22,"-")</f>
        <v>1250</v>
      </c>
      <c r="BK22" s="115">
        <v>1</v>
      </c>
      <c r="BL22" s="115"/>
      <c r="BM22" s="115"/>
      <c r="BN22" s="117">
        <v>1</v>
      </c>
      <c r="BO22" s="118">
        <f>IF(P22=0,"",IF(BN22=0,"",(BN22/P22)))</f>
        <v>0.090909090909091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4</v>
      </c>
      <c r="BX22" s="125">
        <f>IF(P22=0,"",IF(BW22=0,"",(BW22/P22)))</f>
        <v>0.36363636363636</v>
      </c>
      <c r="BY22" s="126">
        <v>1</v>
      </c>
      <c r="BZ22" s="127">
        <f>IFERROR(BY22/BW22,"-")</f>
        <v>0.25</v>
      </c>
      <c r="CA22" s="128">
        <v>3000</v>
      </c>
      <c r="CB22" s="129">
        <f>IFERROR(CA22/BW22,"-")</f>
        <v>750</v>
      </c>
      <c r="CC22" s="130">
        <v>1</v>
      </c>
      <c r="CD22" s="130"/>
      <c r="CE22" s="130"/>
      <c r="CF22" s="131">
        <v>1</v>
      </c>
      <c r="CG22" s="132">
        <f>IF(P22=0,"",IF(CF22=0,"",(CF22/P22)))</f>
        <v>0.090909090909091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2</v>
      </c>
      <c r="CP22" s="139">
        <v>8000</v>
      </c>
      <c r="CQ22" s="139">
        <v>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0.68055555555556</v>
      </c>
      <c r="B23" s="347" t="s">
        <v>283</v>
      </c>
      <c r="C23" s="347" t="s">
        <v>284</v>
      </c>
      <c r="D23" s="347" t="s">
        <v>270</v>
      </c>
      <c r="E23" s="347"/>
      <c r="F23" s="347" t="s">
        <v>69</v>
      </c>
      <c r="G23" s="88" t="s">
        <v>285</v>
      </c>
      <c r="H23" s="88" t="s">
        <v>272</v>
      </c>
      <c r="I23" s="88" t="s">
        <v>118</v>
      </c>
      <c r="J23" s="330">
        <v>72000</v>
      </c>
      <c r="K23" s="79">
        <v>0</v>
      </c>
      <c r="L23" s="79">
        <v>0</v>
      </c>
      <c r="M23" s="79">
        <v>25</v>
      </c>
      <c r="N23" s="89">
        <v>4</v>
      </c>
      <c r="O23" s="90">
        <v>0</v>
      </c>
      <c r="P23" s="91">
        <f>N23+O23</f>
        <v>4</v>
      </c>
      <c r="Q23" s="80">
        <f>IFERROR(P23/M23,"-")</f>
        <v>0.16</v>
      </c>
      <c r="R23" s="79">
        <v>1</v>
      </c>
      <c r="S23" s="79">
        <v>2</v>
      </c>
      <c r="T23" s="80">
        <f>IFERROR(R23/(P23),"-")</f>
        <v>0.25</v>
      </c>
      <c r="U23" s="336">
        <f>IFERROR(J23/SUM(N23:O24),"-")</f>
        <v>4500</v>
      </c>
      <c r="V23" s="82">
        <v>1</v>
      </c>
      <c r="W23" s="80">
        <f>IF(P23=0,"-",V23/P23)</f>
        <v>0.25</v>
      </c>
      <c r="X23" s="335">
        <v>6000</v>
      </c>
      <c r="Y23" s="336">
        <f>IFERROR(X23/P23,"-")</f>
        <v>1500</v>
      </c>
      <c r="Z23" s="336">
        <f>IFERROR(X23/V23,"-")</f>
        <v>6000</v>
      </c>
      <c r="AA23" s="330">
        <f>SUM(X23:X24)-SUM(J23:J24)</f>
        <v>-23000</v>
      </c>
      <c r="AB23" s="83">
        <f>SUM(X23:X24)/SUM(J23:J24)</f>
        <v>0.68055555555556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2</v>
      </c>
      <c r="AN23" s="99">
        <f>IF(P23=0,"",IF(AM23=0,"",(AM23/P23)))</f>
        <v>0.5</v>
      </c>
      <c r="AO23" s="98">
        <v>1</v>
      </c>
      <c r="AP23" s="100">
        <f>IFERROR(AO23/AM23,"-")</f>
        <v>0.5</v>
      </c>
      <c r="AQ23" s="101">
        <v>6000</v>
      </c>
      <c r="AR23" s="102">
        <f>IFERROR(AQ23/AM23,"-")</f>
        <v>3000</v>
      </c>
      <c r="AS23" s="103"/>
      <c r="AT23" s="103">
        <v>1</v>
      </c>
      <c r="AU23" s="103"/>
      <c r="AV23" s="104">
        <v>1</v>
      </c>
      <c r="AW23" s="105">
        <f>IF(P23=0,"",IF(AV23=0,"",(AV23/P23)))</f>
        <v>0.25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</v>
      </c>
      <c r="BF23" s="111">
        <f>IF(P23=0,"",IF(BE23=0,"",(BE23/P23)))</f>
        <v>0.25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6000</v>
      </c>
      <c r="CQ23" s="139">
        <v>6000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286</v>
      </c>
      <c r="C24" s="347"/>
      <c r="D24" s="347"/>
      <c r="E24" s="347"/>
      <c r="F24" s="347" t="s">
        <v>82</v>
      </c>
      <c r="G24" s="88"/>
      <c r="H24" s="88"/>
      <c r="I24" s="88"/>
      <c r="J24" s="330"/>
      <c r="K24" s="79">
        <v>0</v>
      </c>
      <c r="L24" s="79">
        <v>0</v>
      </c>
      <c r="M24" s="79">
        <v>20</v>
      </c>
      <c r="N24" s="89">
        <v>12</v>
      </c>
      <c r="O24" s="90">
        <v>0</v>
      </c>
      <c r="P24" s="91">
        <f>N24+O24</f>
        <v>12</v>
      </c>
      <c r="Q24" s="80">
        <f>IFERROR(P24/M24,"-")</f>
        <v>0.6</v>
      </c>
      <c r="R24" s="79">
        <v>2</v>
      </c>
      <c r="S24" s="79">
        <v>1</v>
      </c>
      <c r="T24" s="80">
        <f>IFERROR(R24/(P24),"-")</f>
        <v>0.16666666666667</v>
      </c>
      <c r="U24" s="336"/>
      <c r="V24" s="82">
        <v>3</v>
      </c>
      <c r="W24" s="80">
        <f>IF(P24=0,"-",V24/P24)</f>
        <v>0.25</v>
      </c>
      <c r="X24" s="335">
        <v>43000</v>
      </c>
      <c r="Y24" s="336">
        <f>IFERROR(X24/P24,"-")</f>
        <v>3583.3333333333</v>
      </c>
      <c r="Z24" s="336">
        <f>IFERROR(X24/V24,"-")</f>
        <v>14333.333333333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0.083333333333333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6</v>
      </c>
      <c r="BF24" s="111">
        <f>IF(P24=0,"",IF(BE24=0,"",(BE24/P24)))</f>
        <v>0.5</v>
      </c>
      <c r="BG24" s="110">
        <v>1</v>
      </c>
      <c r="BH24" s="112">
        <f>IFERROR(BG24/BE24,"-")</f>
        <v>0.16666666666667</v>
      </c>
      <c r="BI24" s="113">
        <v>5000</v>
      </c>
      <c r="BJ24" s="114">
        <f>IFERROR(BI24/BE24,"-")</f>
        <v>833.33333333333</v>
      </c>
      <c r="BK24" s="115">
        <v>1</v>
      </c>
      <c r="BL24" s="115"/>
      <c r="BM24" s="115"/>
      <c r="BN24" s="117">
        <v>3</v>
      </c>
      <c r="BO24" s="118">
        <f>IF(P24=0,"",IF(BN24=0,"",(BN24/P24)))</f>
        <v>0.25</v>
      </c>
      <c r="BP24" s="119">
        <v>1</v>
      </c>
      <c r="BQ24" s="120">
        <f>IFERROR(BP24/BN24,"-")</f>
        <v>0.33333333333333</v>
      </c>
      <c r="BR24" s="121">
        <v>35000</v>
      </c>
      <c r="BS24" s="122">
        <f>IFERROR(BR24/BN24,"-")</f>
        <v>11666.666666667</v>
      </c>
      <c r="BT24" s="123"/>
      <c r="BU24" s="123"/>
      <c r="BV24" s="123">
        <v>1</v>
      </c>
      <c r="BW24" s="124">
        <v>2</v>
      </c>
      <c r="BX24" s="125">
        <f>IF(P24=0,"",IF(BW24=0,"",(BW24/P24)))</f>
        <v>0.16666666666667</v>
      </c>
      <c r="BY24" s="126">
        <v>1</v>
      </c>
      <c r="BZ24" s="127">
        <f>IFERROR(BY24/BW24,"-")</f>
        <v>0.5</v>
      </c>
      <c r="CA24" s="128">
        <v>3000</v>
      </c>
      <c r="CB24" s="129">
        <f>IFERROR(CA24/BW24,"-")</f>
        <v>1500</v>
      </c>
      <c r="CC24" s="130">
        <v>1</v>
      </c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3</v>
      </c>
      <c r="CP24" s="139">
        <v>43000</v>
      </c>
      <c r="CQ24" s="139">
        <v>35000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0.064102564102564</v>
      </c>
      <c r="B25" s="347" t="s">
        <v>287</v>
      </c>
      <c r="C25" s="347" t="s">
        <v>288</v>
      </c>
      <c r="D25" s="347" t="s">
        <v>289</v>
      </c>
      <c r="E25" s="347"/>
      <c r="F25" s="347" t="s">
        <v>69</v>
      </c>
      <c r="G25" s="88" t="s">
        <v>290</v>
      </c>
      <c r="H25" s="88" t="s">
        <v>291</v>
      </c>
      <c r="I25" s="88" t="s">
        <v>292</v>
      </c>
      <c r="J25" s="330">
        <v>156000</v>
      </c>
      <c r="K25" s="79">
        <v>0</v>
      </c>
      <c r="L25" s="79">
        <v>0</v>
      </c>
      <c r="M25" s="79">
        <v>16</v>
      </c>
      <c r="N25" s="89">
        <v>4</v>
      </c>
      <c r="O25" s="90">
        <v>0</v>
      </c>
      <c r="P25" s="91">
        <f>N25+O25</f>
        <v>4</v>
      </c>
      <c r="Q25" s="80">
        <f>IFERROR(P25/M25,"-")</f>
        <v>0.25</v>
      </c>
      <c r="R25" s="79">
        <v>2</v>
      </c>
      <c r="S25" s="79">
        <v>0</v>
      </c>
      <c r="T25" s="80">
        <f>IFERROR(R25/(P25),"-")</f>
        <v>0.5</v>
      </c>
      <c r="U25" s="336">
        <f>IFERROR(J25/SUM(N25:O26),"-")</f>
        <v>26000</v>
      </c>
      <c r="V25" s="82">
        <v>1</v>
      </c>
      <c r="W25" s="80">
        <f>IF(P25=0,"-",V25/P25)</f>
        <v>0.25</v>
      </c>
      <c r="X25" s="335">
        <v>10000</v>
      </c>
      <c r="Y25" s="336">
        <f>IFERROR(X25/P25,"-")</f>
        <v>2500</v>
      </c>
      <c r="Z25" s="336">
        <f>IFERROR(X25/V25,"-")</f>
        <v>10000</v>
      </c>
      <c r="AA25" s="330">
        <f>SUM(X25:X26)-SUM(J25:J26)</f>
        <v>-146000</v>
      </c>
      <c r="AB25" s="83">
        <f>SUM(X25:X26)/SUM(J25:J26)</f>
        <v>0.064102564102564</v>
      </c>
      <c r="AC25" s="77"/>
      <c r="AD25" s="92">
        <v>1</v>
      </c>
      <c r="AE25" s="93">
        <f>IF(P25=0,"",IF(AD25=0,"",(AD25/P25)))</f>
        <v>0.25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0.25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2</v>
      </c>
      <c r="BF25" s="111">
        <f>IF(P25=0,"",IF(BE25=0,"",(BE25/P25)))</f>
        <v>0.5</v>
      </c>
      <c r="BG25" s="110">
        <v>1</v>
      </c>
      <c r="BH25" s="112">
        <f>IFERROR(BG25/BE25,"-")</f>
        <v>0.5</v>
      </c>
      <c r="BI25" s="113">
        <v>10000</v>
      </c>
      <c r="BJ25" s="114">
        <f>IFERROR(BI25/BE25,"-")</f>
        <v>5000</v>
      </c>
      <c r="BK25" s="115">
        <v>1</v>
      </c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10000</v>
      </c>
      <c r="CQ25" s="139">
        <v>10000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293</v>
      </c>
      <c r="C26" s="347"/>
      <c r="D26" s="347"/>
      <c r="E26" s="347"/>
      <c r="F26" s="347" t="s">
        <v>82</v>
      </c>
      <c r="G26" s="88"/>
      <c r="H26" s="88"/>
      <c r="I26" s="88"/>
      <c r="J26" s="330"/>
      <c r="K26" s="79">
        <v>0</v>
      </c>
      <c r="L26" s="79">
        <v>0</v>
      </c>
      <c r="M26" s="79">
        <v>2</v>
      </c>
      <c r="N26" s="89">
        <v>2</v>
      </c>
      <c r="O26" s="90">
        <v>0</v>
      </c>
      <c r="P26" s="91">
        <f>N26+O26</f>
        <v>2</v>
      </c>
      <c r="Q26" s="80">
        <f>IFERROR(P26/M26,"-")</f>
        <v>1</v>
      </c>
      <c r="R26" s="79">
        <v>0</v>
      </c>
      <c r="S26" s="79">
        <v>0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0.5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</v>
      </c>
      <c r="B27" s="347" t="s">
        <v>294</v>
      </c>
      <c r="C27" s="347" t="s">
        <v>264</v>
      </c>
      <c r="D27" s="347" t="s">
        <v>295</v>
      </c>
      <c r="E27" s="347"/>
      <c r="F27" s="347" t="s">
        <v>69</v>
      </c>
      <c r="G27" s="88" t="s">
        <v>296</v>
      </c>
      <c r="H27" s="88" t="s">
        <v>260</v>
      </c>
      <c r="I27" s="88" t="s">
        <v>297</v>
      </c>
      <c r="J27" s="330">
        <v>78000</v>
      </c>
      <c r="K27" s="79">
        <v>0</v>
      </c>
      <c r="L27" s="79">
        <v>0</v>
      </c>
      <c r="M27" s="79">
        <v>18</v>
      </c>
      <c r="N27" s="89">
        <v>2</v>
      </c>
      <c r="O27" s="90">
        <v>0</v>
      </c>
      <c r="P27" s="91">
        <f>N27+O27</f>
        <v>2</v>
      </c>
      <c r="Q27" s="80">
        <f>IFERROR(P27/M27,"-")</f>
        <v>0.11111111111111</v>
      </c>
      <c r="R27" s="79">
        <v>0</v>
      </c>
      <c r="S27" s="79">
        <v>0</v>
      </c>
      <c r="T27" s="80">
        <f>IFERROR(R27/(P27),"-")</f>
        <v>0</v>
      </c>
      <c r="U27" s="336">
        <f>IFERROR(J27/SUM(N27:O28),"-")</f>
        <v>26000</v>
      </c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>
        <f>SUM(X27:X28)-SUM(J27:J28)</f>
        <v>-78000</v>
      </c>
      <c r="AB27" s="83">
        <f>SUM(X27:X28)/SUM(J27:J28)</f>
        <v>0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0.5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1</v>
      </c>
      <c r="BF27" s="111">
        <f>IF(P27=0,"",IF(BE27=0,"",(BE27/P27)))</f>
        <v>0.5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298</v>
      </c>
      <c r="C28" s="347"/>
      <c r="D28" s="347"/>
      <c r="E28" s="347"/>
      <c r="F28" s="347" t="s">
        <v>82</v>
      </c>
      <c r="G28" s="88"/>
      <c r="H28" s="88"/>
      <c r="I28" s="88"/>
      <c r="J28" s="330"/>
      <c r="K28" s="79">
        <v>0</v>
      </c>
      <c r="L28" s="79">
        <v>0</v>
      </c>
      <c r="M28" s="79">
        <v>48</v>
      </c>
      <c r="N28" s="89">
        <v>1</v>
      </c>
      <c r="O28" s="90">
        <v>0</v>
      </c>
      <c r="P28" s="91">
        <f>N28+O28</f>
        <v>1</v>
      </c>
      <c r="Q28" s="80">
        <f>IFERROR(P28/M28,"-")</f>
        <v>0.020833333333333</v>
      </c>
      <c r="R28" s="79">
        <v>1</v>
      </c>
      <c r="S28" s="79">
        <v>0</v>
      </c>
      <c r="T28" s="80">
        <f>IFERROR(R28/(P28),"-")</f>
        <v>1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1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3.7444444444444</v>
      </c>
      <c r="B29" s="347" t="s">
        <v>299</v>
      </c>
      <c r="C29" s="347" t="s">
        <v>264</v>
      </c>
      <c r="D29" s="347" t="s">
        <v>300</v>
      </c>
      <c r="E29" s="347"/>
      <c r="F29" s="347" t="s">
        <v>69</v>
      </c>
      <c r="G29" s="88" t="s">
        <v>301</v>
      </c>
      <c r="H29" s="88" t="s">
        <v>260</v>
      </c>
      <c r="I29" s="88" t="s">
        <v>297</v>
      </c>
      <c r="J29" s="330">
        <v>90000</v>
      </c>
      <c r="K29" s="79">
        <v>0</v>
      </c>
      <c r="L29" s="79">
        <v>0</v>
      </c>
      <c r="M29" s="79">
        <v>73</v>
      </c>
      <c r="N29" s="89">
        <v>6</v>
      </c>
      <c r="O29" s="90">
        <v>0</v>
      </c>
      <c r="P29" s="91">
        <f>N29+O29</f>
        <v>6</v>
      </c>
      <c r="Q29" s="80">
        <f>IFERROR(P29/M29,"-")</f>
        <v>0.082191780821918</v>
      </c>
      <c r="R29" s="79">
        <v>1</v>
      </c>
      <c r="S29" s="79">
        <v>0</v>
      </c>
      <c r="T29" s="80">
        <f>IFERROR(R29/(P29),"-")</f>
        <v>0.16666666666667</v>
      </c>
      <c r="U29" s="336">
        <f>IFERROR(J29/SUM(N29:O30),"-")</f>
        <v>7500</v>
      </c>
      <c r="V29" s="82">
        <v>1</v>
      </c>
      <c r="W29" s="80">
        <f>IF(P29=0,"-",V29/P29)</f>
        <v>0.16666666666667</v>
      </c>
      <c r="X29" s="335">
        <v>20000</v>
      </c>
      <c r="Y29" s="336">
        <f>IFERROR(X29/P29,"-")</f>
        <v>3333.3333333333</v>
      </c>
      <c r="Z29" s="336">
        <f>IFERROR(X29/V29,"-")</f>
        <v>20000</v>
      </c>
      <c r="AA29" s="330">
        <f>SUM(X29:X30)-SUM(J29:J30)</f>
        <v>247000</v>
      </c>
      <c r="AB29" s="83">
        <f>SUM(X29:X30)/SUM(J29:J30)</f>
        <v>3.7444444444444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0.16666666666667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>
        <v>1</v>
      </c>
      <c r="AW29" s="105">
        <f>IF(P29=0,"",IF(AV29=0,"",(AV29/P29)))</f>
        <v>0.16666666666667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3</v>
      </c>
      <c r="BF29" s="111">
        <f>IF(P29=0,"",IF(BE29=0,"",(BE29/P29)))</f>
        <v>0.5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0.16666666666667</v>
      </c>
      <c r="BP29" s="119">
        <v>1</v>
      </c>
      <c r="BQ29" s="120">
        <f>IFERROR(BP29/BN29,"-")</f>
        <v>1</v>
      </c>
      <c r="BR29" s="121">
        <v>20000</v>
      </c>
      <c r="BS29" s="122">
        <f>IFERROR(BR29/BN29,"-")</f>
        <v>20000</v>
      </c>
      <c r="BT29" s="123"/>
      <c r="BU29" s="123"/>
      <c r="BV29" s="123">
        <v>1</v>
      </c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20000</v>
      </c>
      <c r="CQ29" s="139">
        <v>20000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302</v>
      </c>
      <c r="C30" s="347"/>
      <c r="D30" s="347"/>
      <c r="E30" s="347"/>
      <c r="F30" s="347" t="s">
        <v>82</v>
      </c>
      <c r="G30" s="88"/>
      <c r="H30" s="88"/>
      <c r="I30" s="88"/>
      <c r="J30" s="330"/>
      <c r="K30" s="79">
        <v>0</v>
      </c>
      <c r="L30" s="79">
        <v>0</v>
      </c>
      <c r="M30" s="79">
        <v>11</v>
      </c>
      <c r="N30" s="89">
        <v>6</v>
      </c>
      <c r="O30" s="90">
        <v>0</v>
      </c>
      <c r="P30" s="91">
        <f>N30+O30</f>
        <v>6</v>
      </c>
      <c r="Q30" s="80">
        <f>IFERROR(P30/M30,"-")</f>
        <v>0.54545454545455</v>
      </c>
      <c r="R30" s="79">
        <v>2</v>
      </c>
      <c r="S30" s="79">
        <v>1</v>
      </c>
      <c r="T30" s="80">
        <f>IFERROR(R30/(P30),"-")</f>
        <v>0.33333333333333</v>
      </c>
      <c r="U30" s="336"/>
      <c r="V30" s="82">
        <v>2</v>
      </c>
      <c r="W30" s="80">
        <f>IF(P30=0,"-",V30/P30)</f>
        <v>0.33333333333333</v>
      </c>
      <c r="X30" s="335">
        <v>317000</v>
      </c>
      <c r="Y30" s="336">
        <f>IFERROR(X30/P30,"-")</f>
        <v>52833.333333333</v>
      </c>
      <c r="Z30" s="336">
        <f>IFERROR(X30/V30,"-")</f>
        <v>158500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0.33333333333333</v>
      </c>
      <c r="BG30" s="110">
        <v>1</v>
      </c>
      <c r="BH30" s="112">
        <f>IFERROR(BG30/BE30,"-")</f>
        <v>0.5</v>
      </c>
      <c r="BI30" s="113">
        <v>242000</v>
      </c>
      <c r="BJ30" s="114">
        <f>IFERROR(BI30/BE30,"-")</f>
        <v>121000</v>
      </c>
      <c r="BK30" s="115"/>
      <c r="BL30" s="115"/>
      <c r="BM30" s="115">
        <v>1</v>
      </c>
      <c r="BN30" s="117">
        <v>2</v>
      </c>
      <c r="BO30" s="118">
        <f>IF(P30=0,"",IF(BN30=0,"",(BN30/P30)))</f>
        <v>0.33333333333333</v>
      </c>
      <c r="BP30" s="119">
        <v>1</v>
      </c>
      <c r="BQ30" s="120">
        <f>IFERROR(BP30/BN30,"-")</f>
        <v>0.5</v>
      </c>
      <c r="BR30" s="121">
        <v>75000</v>
      </c>
      <c r="BS30" s="122">
        <f>IFERROR(BR30/BN30,"-")</f>
        <v>37500</v>
      </c>
      <c r="BT30" s="123"/>
      <c r="BU30" s="123"/>
      <c r="BV30" s="123">
        <v>1</v>
      </c>
      <c r="BW30" s="124">
        <v>2</v>
      </c>
      <c r="BX30" s="125">
        <f>IF(P30=0,"",IF(BW30=0,"",(BW30/P30)))</f>
        <v>0.33333333333333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2</v>
      </c>
      <c r="CP30" s="139">
        <v>317000</v>
      </c>
      <c r="CQ30" s="139">
        <v>242000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>
        <f>AB31</f>
        <v>0.27777777777778</v>
      </c>
      <c r="B31" s="347" t="s">
        <v>303</v>
      </c>
      <c r="C31" s="347" t="s">
        <v>284</v>
      </c>
      <c r="D31" s="347" t="s">
        <v>304</v>
      </c>
      <c r="E31" s="347"/>
      <c r="F31" s="347" t="s">
        <v>69</v>
      </c>
      <c r="G31" s="88" t="s">
        <v>305</v>
      </c>
      <c r="H31" s="88" t="s">
        <v>306</v>
      </c>
      <c r="I31" s="88" t="s">
        <v>297</v>
      </c>
      <c r="J31" s="330">
        <v>54000</v>
      </c>
      <c r="K31" s="79">
        <v>0</v>
      </c>
      <c r="L31" s="79">
        <v>0</v>
      </c>
      <c r="M31" s="79">
        <v>12</v>
      </c>
      <c r="N31" s="89">
        <v>1</v>
      </c>
      <c r="O31" s="90">
        <v>0</v>
      </c>
      <c r="P31" s="91">
        <f>N31+O31</f>
        <v>1</v>
      </c>
      <c r="Q31" s="80">
        <f>IFERROR(P31/M31,"-")</f>
        <v>0.083333333333333</v>
      </c>
      <c r="R31" s="79">
        <v>0</v>
      </c>
      <c r="S31" s="79">
        <v>1</v>
      </c>
      <c r="T31" s="80">
        <f>IFERROR(R31/(P31),"-")</f>
        <v>0</v>
      </c>
      <c r="U31" s="336">
        <f>IFERROR(J31/SUM(N31:O32),"-")</f>
        <v>54000</v>
      </c>
      <c r="V31" s="82">
        <v>1</v>
      </c>
      <c r="W31" s="80">
        <f>IF(P31=0,"-",V31/P31)</f>
        <v>1</v>
      </c>
      <c r="X31" s="335">
        <v>15000</v>
      </c>
      <c r="Y31" s="336">
        <f>IFERROR(X31/P31,"-")</f>
        <v>15000</v>
      </c>
      <c r="Z31" s="336">
        <f>IFERROR(X31/V31,"-")</f>
        <v>15000</v>
      </c>
      <c r="AA31" s="330">
        <f>SUM(X31:X32)-SUM(J31:J32)</f>
        <v>-39000</v>
      </c>
      <c r="AB31" s="83">
        <f>SUM(X31:X32)/SUM(J31:J32)</f>
        <v>0.27777777777778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>
        <v>1</v>
      </c>
      <c r="CG31" s="132">
        <f>IF(P31=0,"",IF(CF31=0,"",(CF31/P31)))</f>
        <v>1</v>
      </c>
      <c r="CH31" s="133">
        <v>1</v>
      </c>
      <c r="CI31" s="134">
        <f>IFERROR(CH31/CF31,"-")</f>
        <v>1</v>
      </c>
      <c r="CJ31" s="135">
        <v>15000</v>
      </c>
      <c r="CK31" s="136">
        <f>IFERROR(CJ31/CF31,"-")</f>
        <v>15000</v>
      </c>
      <c r="CL31" s="137"/>
      <c r="CM31" s="137"/>
      <c r="CN31" s="137">
        <v>1</v>
      </c>
      <c r="CO31" s="138">
        <v>1</v>
      </c>
      <c r="CP31" s="139">
        <v>15000</v>
      </c>
      <c r="CQ31" s="139">
        <v>15000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307</v>
      </c>
      <c r="C32" s="347"/>
      <c r="D32" s="347"/>
      <c r="E32" s="347"/>
      <c r="F32" s="347" t="s">
        <v>82</v>
      </c>
      <c r="G32" s="88"/>
      <c r="H32" s="88"/>
      <c r="I32" s="88"/>
      <c r="J32" s="330"/>
      <c r="K32" s="79">
        <v>0</v>
      </c>
      <c r="L32" s="79">
        <v>0</v>
      </c>
      <c r="M32" s="79">
        <v>1</v>
      </c>
      <c r="N32" s="89">
        <v>0</v>
      </c>
      <c r="O32" s="90">
        <v>0</v>
      </c>
      <c r="P32" s="91">
        <f>N32+O32</f>
        <v>0</v>
      </c>
      <c r="Q32" s="80">
        <f>IFERROR(P32/M32,"-")</f>
        <v>0</v>
      </c>
      <c r="R32" s="79">
        <v>0</v>
      </c>
      <c r="S32" s="79">
        <v>0</v>
      </c>
      <c r="T32" s="80" t="str">
        <f>IFERROR(R32/(P32),"-")</f>
        <v>-</v>
      </c>
      <c r="U32" s="336"/>
      <c r="V32" s="82">
        <v>0</v>
      </c>
      <c r="W32" s="80" t="str">
        <f>IF(P32=0,"-",V32/P32)</f>
        <v>-</v>
      </c>
      <c r="X32" s="335">
        <v>0</v>
      </c>
      <c r="Y32" s="336" t="str">
        <f>IFERROR(X32/P32,"-")</f>
        <v>-</v>
      </c>
      <c r="Z32" s="336" t="str">
        <f>IFERROR(X32/V32,"-")</f>
        <v>-</v>
      </c>
      <c r="AA32" s="330"/>
      <c r="AB32" s="83"/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1.0384615384615</v>
      </c>
      <c r="B33" s="347" t="s">
        <v>308</v>
      </c>
      <c r="C33" s="347" t="s">
        <v>309</v>
      </c>
      <c r="D33" s="347" t="s">
        <v>276</v>
      </c>
      <c r="E33" s="347"/>
      <c r="F33" s="347" t="s">
        <v>69</v>
      </c>
      <c r="G33" s="88" t="s">
        <v>310</v>
      </c>
      <c r="H33" s="88" t="s">
        <v>278</v>
      </c>
      <c r="I33" s="88" t="s">
        <v>297</v>
      </c>
      <c r="J33" s="330">
        <v>78000</v>
      </c>
      <c r="K33" s="79">
        <v>0</v>
      </c>
      <c r="L33" s="79">
        <v>0</v>
      </c>
      <c r="M33" s="79">
        <v>58</v>
      </c>
      <c r="N33" s="89">
        <v>3</v>
      </c>
      <c r="O33" s="90">
        <v>0</v>
      </c>
      <c r="P33" s="91">
        <f>N33+O33</f>
        <v>3</v>
      </c>
      <c r="Q33" s="80">
        <f>IFERROR(P33/M33,"-")</f>
        <v>0.051724137931034</v>
      </c>
      <c r="R33" s="79">
        <v>1</v>
      </c>
      <c r="S33" s="79">
        <v>1</v>
      </c>
      <c r="T33" s="80">
        <f>IFERROR(R33/(P33),"-")</f>
        <v>0.33333333333333</v>
      </c>
      <c r="U33" s="336">
        <f>IFERROR(J33/SUM(N33:O34),"-")</f>
        <v>19500</v>
      </c>
      <c r="V33" s="82">
        <v>1</v>
      </c>
      <c r="W33" s="80">
        <f>IF(P33=0,"-",V33/P33)</f>
        <v>0.33333333333333</v>
      </c>
      <c r="X33" s="335">
        <v>81000</v>
      </c>
      <c r="Y33" s="336">
        <f>IFERROR(X33/P33,"-")</f>
        <v>27000</v>
      </c>
      <c r="Z33" s="336">
        <f>IFERROR(X33/V33,"-")</f>
        <v>81000</v>
      </c>
      <c r="AA33" s="330">
        <f>SUM(X33:X34)-SUM(J33:J34)</f>
        <v>3000</v>
      </c>
      <c r="AB33" s="83">
        <f>SUM(X33:X34)/SUM(J33:J34)</f>
        <v>1.0384615384615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0.33333333333333</v>
      </c>
      <c r="BG33" s="110">
        <v>1</v>
      </c>
      <c r="BH33" s="112">
        <f>IFERROR(BG33/BE33,"-")</f>
        <v>1</v>
      </c>
      <c r="BI33" s="113">
        <v>81000</v>
      </c>
      <c r="BJ33" s="114">
        <f>IFERROR(BI33/BE33,"-")</f>
        <v>81000</v>
      </c>
      <c r="BK33" s="115"/>
      <c r="BL33" s="115"/>
      <c r="BM33" s="115">
        <v>1</v>
      </c>
      <c r="BN33" s="117">
        <v>1</v>
      </c>
      <c r="BO33" s="118">
        <f>IF(P33=0,"",IF(BN33=0,"",(BN33/P33)))</f>
        <v>0.33333333333333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0.33333333333333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81000</v>
      </c>
      <c r="CQ33" s="139">
        <v>81000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311</v>
      </c>
      <c r="C34" s="347"/>
      <c r="D34" s="347"/>
      <c r="E34" s="347"/>
      <c r="F34" s="347" t="s">
        <v>82</v>
      </c>
      <c r="G34" s="88"/>
      <c r="H34" s="88"/>
      <c r="I34" s="88"/>
      <c r="J34" s="330"/>
      <c r="K34" s="79">
        <v>0</v>
      </c>
      <c r="L34" s="79">
        <v>0</v>
      </c>
      <c r="M34" s="79">
        <v>10</v>
      </c>
      <c r="N34" s="89">
        <v>1</v>
      </c>
      <c r="O34" s="90">
        <v>0</v>
      </c>
      <c r="P34" s="91">
        <f>N34+O34</f>
        <v>1</v>
      </c>
      <c r="Q34" s="80">
        <f>IFERROR(P34/M34,"-")</f>
        <v>0.1</v>
      </c>
      <c r="R34" s="79">
        <v>0</v>
      </c>
      <c r="S34" s="79">
        <v>0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1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0.16666666666667</v>
      </c>
      <c r="B35" s="347" t="s">
        <v>312</v>
      </c>
      <c r="C35" s="347" t="s">
        <v>313</v>
      </c>
      <c r="D35" s="347" t="s">
        <v>300</v>
      </c>
      <c r="E35" s="347"/>
      <c r="F35" s="347" t="s">
        <v>69</v>
      </c>
      <c r="G35" s="88" t="s">
        <v>314</v>
      </c>
      <c r="H35" s="88" t="s">
        <v>260</v>
      </c>
      <c r="I35" s="88" t="s">
        <v>180</v>
      </c>
      <c r="J35" s="330">
        <v>66000</v>
      </c>
      <c r="K35" s="79">
        <v>0</v>
      </c>
      <c r="L35" s="79">
        <v>0</v>
      </c>
      <c r="M35" s="79">
        <v>16</v>
      </c>
      <c r="N35" s="89">
        <v>3</v>
      </c>
      <c r="O35" s="90">
        <v>0</v>
      </c>
      <c r="P35" s="91">
        <f>N35+O35</f>
        <v>3</v>
      </c>
      <c r="Q35" s="80">
        <f>IFERROR(P35/M35,"-")</f>
        <v>0.1875</v>
      </c>
      <c r="R35" s="79">
        <v>1</v>
      </c>
      <c r="S35" s="79">
        <v>1</v>
      </c>
      <c r="T35" s="80">
        <f>IFERROR(R35/(P35),"-")</f>
        <v>0.33333333333333</v>
      </c>
      <c r="U35" s="336">
        <f>IFERROR(J35/SUM(N35:O36),"-")</f>
        <v>7333.3333333333</v>
      </c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>
        <f>SUM(X35:X36)-SUM(J35:J36)</f>
        <v>-55000</v>
      </c>
      <c r="AB35" s="83">
        <f>SUM(X35:X36)/SUM(J35:J36)</f>
        <v>0.16666666666667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0.33333333333333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0.33333333333333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1</v>
      </c>
      <c r="BX35" s="125">
        <f>IF(P35=0,"",IF(BW35=0,"",(BW35/P35)))</f>
        <v>0.33333333333333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315</v>
      </c>
      <c r="C36" s="347"/>
      <c r="D36" s="347"/>
      <c r="E36" s="347"/>
      <c r="F36" s="347" t="s">
        <v>82</v>
      </c>
      <c r="G36" s="88"/>
      <c r="H36" s="88"/>
      <c r="I36" s="88"/>
      <c r="J36" s="330"/>
      <c r="K36" s="79">
        <v>0</v>
      </c>
      <c r="L36" s="79">
        <v>0</v>
      </c>
      <c r="M36" s="79">
        <v>18</v>
      </c>
      <c r="N36" s="89">
        <v>6</v>
      </c>
      <c r="O36" s="90">
        <v>0</v>
      </c>
      <c r="P36" s="91">
        <f>N36+O36</f>
        <v>6</v>
      </c>
      <c r="Q36" s="80">
        <f>IFERROR(P36/M36,"-")</f>
        <v>0.33333333333333</v>
      </c>
      <c r="R36" s="79">
        <v>0</v>
      </c>
      <c r="S36" s="79">
        <v>1</v>
      </c>
      <c r="T36" s="80">
        <f>IFERROR(R36/(P36),"-")</f>
        <v>0</v>
      </c>
      <c r="U36" s="336"/>
      <c r="V36" s="82">
        <v>2</v>
      </c>
      <c r="W36" s="80">
        <f>IF(P36=0,"-",V36/P36)</f>
        <v>0.33333333333333</v>
      </c>
      <c r="X36" s="335">
        <v>11000</v>
      </c>
      <c r="Y36" s="336">
        <f>IFERROR(X36/P36,"-")</f>
        <v>1833.3333333333</v>
      </c>
      <c r="Z36" s="336">
        <f>IFERROR(X36/V36,"-")</f>
        <v>5500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0.16666666666667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2</v>
      </c>
      <c r="BF36" s="111">
        <f>IF(P36=0,"",IF(BE36=0,"",(BE36/P36)))</f>
        <v>0.33333333333333</v>
      </c>
      <c r="BG36" s="110">
        <v>1</v>
      </c>
      <c r="BH36" s="112">
        <f>IFERROR(BG36/BE36,"-")</f>
        <v>0.5</v>
      </c>
      <c r="BI36" s="113">
        <v>6000</v>
      </c>
      <c r="BJ36" s="114">
        <f>IFERROR(BI36/BE36,"-")</f>
        <v>3000</v>
      </c>
      <c r="BK36" s="115"/>
      <c r="BL36" s="115">
        <v>1</v>
      </c>
      <c r="BM36" s="115"/>
      <c r="BN36" s="117">
        <v>2</v>
      </c>
      <c r="BO36" s="118">
        <f>IF(P36=0,"",IF(BN36=0,"",(BN36/P36)))</f>
        <v>0.33333333333333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0.16666666666667</v>
      </c>
      <c r="BY36" s="126">
        <v>1</v>
      </c>
      <c r="BZ36" s="127">
        <f>IFERROR(BY36/BW36,"-")</f>
        <v>1</v>
      </c>
      <c r="CA36" s="128">
        <v>5000</v>
      </c>
      <c r="CB36" s="129">
        <f>IFERROR(CA36/BW36,"-")</f>
        <v>5000</v>
      </c>
      <c r="CC36" s="130">
        <v>1</v>
      </c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2</v>
      </c>
      <c r="CP36" s="139">
        <v>11000</v>
      </c>
      <c r="CQ36" s="139">
        <v>6000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2</v>
      </c>
      <c r="B37" s="347" t="s">
        <v>316</v>
      </c>
      <c r="C37" s="347" t="s">
        <v>317</v>
      </c>
      <c r="D37" s="347" t="s">
        <v>276</v>
      </c>
      <c r="E37" s="347"/>
      <c r="F37" s="347" t="s">
        <v>69</v>
      </c>
      <c r="G37" s="88" t="s">
        <v>318</v>
      </c>
      <c r="H37" s="88" t="s">
        <v>278</v>
      </c>
      <c r="I37" s="88" t="s">
        <v>180</v>
      </c>
      <c r="J37" s="330">
        <v>150000</v>
      </c>
      <c r="K37" s="79">
        <v>0</v>
      </c>
      <c r="L37" s="79">
        <v>0</v>
      </c>
      <c r="M37" s="79">
        <v>57</v>
      </c>
      <c r="N37" s="89">
        <v>5</v>
      </c>
      <c r="O37" s="90">
        <v>0</v>
      </c>
      <c r="P37" s="91">
        <f>N37+O37</f>
        <v>5</v>
      </c>
      <c r="Q37" s="80">
        <f>IFERROR(P37/M37,"-")</f>
        <v>0.087719298245614</v>
      </c>
      <c r="R37" s="79">
        <v>0</v>
      </c>
      <c r="S37" s="79">
        <v>1</v>
      </c>
      <c r="T37" s="80">
        <f>IFERROR(R37/(P37),"-")</f>
        <v>0</v>
      </c>
      <c r="U37" s="336">
        <f>IFERROR(J37/SUM(N37:O38),"-")</f>
        <v>8823.5294117647</v>
      </c>
      <c r="V37" s="82">
        <v>1</v>
      </c>
      <c r="W37" s="80">
        <f>IF(P37=0,"-",V37/P37)</f>
        <v>0.2</v>
      </c>
      <c r="X37" s="335">
        <v>8000</v>
      </c>
      <c r="Y37" s="336">
        <f>IFERROR(X37/P37,"-")</f>
        <v>1600</v>
      </c>
      <c r="Z37" s="336">
        <f>IFERROR(X37/V37,"-")</f>
        <v>8000</v>
      </c>
      <c r="AA37" s="330">
        <f>SUM(X37:X38)-SUM(J37:J38)</f>
        <v>150000</v>
      </c>
      <c r="AB37" s="83">
        <f>SUM(X37:X38)/SUM(J37:J38)</f>
        <v>2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2</v>
      </c>
      <c r="AN37" s="99">
        <f>IF(P37=0,"",IF(AM37=0,"",(AM37/P37)))</f>
        <v>0.4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>
        <v>1</v>
      </c>
      <c r="AW37" s="105">
        <f>IF(P37=0,"",IF(AV37=0,"",(AV37/P37)))</f>
        <v>0.2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1</v>
      </c>
      <c r="BF37" s="111">
        <f>IF(P37=0,"",IF(BE37=0,"",(BE37/P37)))</f>
        <v>0.2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1</v>
      </c>
      <c r="BO37" s="118">
        <f>IF(P37=0,"",IF(BN37=0,"",(BN37/P37)))</f>
        <v>0.2</v>
      </c>
      <c r="BP37" s="119">
        <v>1</v>
      </c>
      <c r="BQ37" s="120">
        <f>IFERROR(BP37/BN37,"-")</f>
        <v>1</v>
      </c>
      <c r="BR37" s="121">
        <v>8000</v>
      </c>
      <c r="BS37" s="122">
        <f>IFERROR(BR37/BN37,"-")</f>
        <v>8000</v>
      </c>
      <c r="BT37" s="123"/>
      <c r="BU37" s="123">
        <v>1</v>
      </c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8000</v>
      </c>
      <c r="CQ37" s="139">
        <v>8000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319</v>
      </c>
      <c r="C38" s="347"/>
      <c r="D38" s="347"/>
      <c r="E38" s="347"/>
      <c r="F38" s="347" t="s">
        <v>82</v>
      </c>
      <c r="G38" s="88"/>
      <c r="H38" s="88"/>
      <c r="I38" s="88"/>
      <c r="J38" s="330"/>
      <c r="K38" s="79">
        <v>0</v>
      </c>
      <c r="L38" s="79">
        <v>0</v>
      </c>
      <c r="M38" s="79">
        <v>29</v>
      </c>
      <c r="N38" s="89">
        <v>12</v>
      </c>
      <c r="O38" s="90">
        <v>0</v>
      </c>
      <c r="P38" s="91">
        <f>N38+O38</f>
        <v>12</v>
      </c>
      <c r="Q38" s="80">
        <f>IFERROR(P38/M38,"-")</f>
        <v>0.41379310344828</v>
      </c>
      <c r="R38" s="79">
        <v>2</v>
      </c>
      <c r="S38" s="79">
        <v>2</v>
      </c>
      <c r="T38" s="80">
        <f>IFERROR(R38/(P38),"-")</f>
        <v>0.16666666666667</v>
      </c>
      <c r="U38" s="336"/>
      <c r="V38" s="82">
        <v>6</v>
      </c>
      <c r="W38" s="80">
        <f>IF(P38=0,"-",V38/P38)</f>
        <v>0.5</v>
      </c>
      <c r="X38" s="335">
        <v>292000</v>
      </c>
      <c r="Y38" s="336">
        <f>IFERROR(X38/P38,"-")</f>
        <v>24333.333333333</v>
      </c>
      <c r="Z38" s="336">
        <f>IFERROR(X38/V38,"-")</f>
        <v>48666.666666667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5</v>
      </c>
      <c r="BF38" s="111">
        <f>IF(P38=0,"",IF(BE38=0,"",(BE38/P38)))</f>
        <v>0.41666666666667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5</v>
      </c>
      <c r="BO38" s="118">
        <f>IF(P38=0,"",IF(BN38=0,"",(BN38/P38)))</f>
        <v>0.41666666666667</v>
      </c>
      <c r="BP38" s="119">
        <v>4</v>
      </c>
      <c r="BQ38" s="120">
        <f>IFERROR(BP38/BN38,"-")</f>
        <v>0.8</v>
      </c>
      <c r="BR38" s="121">
        <v>141000</v>
      </c>
      <c r="BS38" s="122">
        <f>IFERROR(BR38/BN38,"-")</f>
        <v>28200</v>
      </c>
      <c r="BT38" s="123"/>
      <c r="BU38" s="123"/>
      <c r="BV38" s="123">
        <v>4</v>
      </c>
      <c r="BW38" s="124">
        <v>1</v>
      </c>
      <c r="BX38" s="125">
        <f>IF(P38=0,"",IF(BW38=0,"",(BW38/P38)))</f>
        <v>0.083333333333333</v>
      </c>
      <c r="BY38" s="126">
        <v>1</v>
      </c>
      <c r="BZ38" s="127">
        <f>IFERROR(BY38/BW38,"-")</f>
        <v>1</v>
      </c>
      <c r="CA38" s="128">
        <v>43000</v>
      </c>
      <c r="CB38" s="129">
        <f>IFERROR(CA38/BW38,"-")</f>
        <v>43000</v>
      </c>
      <c r="CC38" s="130"/>
      <c r="CD38" s="130"/>
      <c r="CE38" s="130">
        <v>1</v>
      </c>
      <c r="CF38" s="131">
        <v>1</v>
      </c>
      <c r="CG38" s="132">
        <f>IF(P38=0,"",IF(CF38=0,"",(CF38/P38)))</f>
        <v>0.083333333333333</v>
      </c>
      <c r="CH38" s="133">
        <v>1</v>
      </c>
      <c r="CI38" s="134">
        <f>IFERROR(CH38/CF38,"-")</f>
        <v>1</v>
      </c>
      <c r="CJ38" s="135">
        <v>108000</v>
      </c>
      <c r="CK38" s="136">
        <f>IFERROR(CJ38/CF38,"-")</f>
        <v>108000</v>
      </c>
      <c r="CL38" s="137"/>
      <c r="CM38" s="137"/>
      <c r="CN38" s="137">
        <v>1</v>
      </c>
      <c r="CO38" s="138">
        <v>6</v>
      </c>
      <c r="CP38" s="139">
        <v>292000</v>
      </c>
      <c r="CQ38" s="139">
        <v>108000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0.055555555555556</v>
      </c>
      <c r="B39" s="347" t="s">
        <v>320</v>
      </c>
      <c r="C39" s="347" t="s">
        <v>257</v>
      </c>
      <c r="D39" s="347" t="s">
        <v>276</v>
      </c>
      <c r="E39" s="347"/>
      <c r="F39" s="347" t="s">
        <v>69</v>
      </c>
      <c r="G39" s="88" t="s">
        <v>321</v>
      </c>
      <c r="H39" s="88" t="s">
        <v>278</v>
      </c>
      <c r="I39" s="88" t="s">
        <v>235</v>
      </c>
      <c r="J39" s="330">
        <v>54000</v>
      </c>
      <c r="K39" s="79">
        <v>0</v>
      </c>
      <c r="L39" s="79">
        <v>0</v>
      </c>
      <c r="M39" s="79">
        <v>13</v>
      </c>
      <c r="N39" s="89">
        <v>1</v>
      </c>
      <c r="O39" s="90">
        <v>0</v>
      </c>
      <c r="P39" s="91">
        <f>N39+O39</f>
        <v>1</v>
      </c>
      <c r="Q39" s="80">
        <f>IFERROR(P39/M39,"-")</f>
        <v>0.076923076923077</v>
      </c>
      <c r="R39" s="79">
        <v>0</v>
      </c>
      <c r="S39" s="79">
        <v>0</v>
      </c>
      <c r="T39" s="80">
        <f>IFERROR(R39/(P39),"-")</f>
        <v>0</v>
      </c>
      <c r="U39" s="336">
        <f>IFERROR(J39/SUM(N39:O40),"-")</f>
        <v>9000</v>
      </c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>
        <f>SUM(X39:X40)-SUM(J39:J40)</f>
        <v>-51000</v>
      </c>
      <c r="AB39" s="83">
        <f>SUM(X39:X40)/SUM(J39:J40)</f>
        <v>0.055555555555556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1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322</v>
      </c>
      <c r="C40" s="347"/>
      <c r="D40" s="347"/>
      <c r="E40" s="347"/>
      <c r="F40" s="347" t="s">
        <v>82</v>
      </c>
      <c r="G40" s="88"/>
      <c r="H40" s="88"/>
      <c r="I40" s="88"/>
      <c r="J40" s="330"/>
      <c r="K40" s="79">
        <v>0</v>
      </c>
      <c r="L40" s="79">
        <v>0</v>
      </c>
      <c r="M40" s="79">
        <v>8</v>
      </c>
      <c r="N40" s="89">
        <v>5</v>
      </c>
      <c r="O40" s="90">
        <v>0</v>
      </c>
      <c r="P40" s="91">
        <f>N40+O40</f>
        <v>5</v>
      </c>
      <c r="Q40" s="80">
        <f>IFERROR(P40/M40,"-")</f>
        <v>0.625</v>
      </c>
      <c r="R40" s="79">
        <v>1</v>
      </c>
      <c r="S40" s="79">
        <v>1</v>
      </c>
      <c r="T40" s="80">
        <f>IFERROR(R40/(P40),"-")</f>
        <v>0.2</v>
      </c>
      <c r="U40" s="336"/>
      <c r="V40" s="82">
        <v>1</v>
      </c>
      <c r="W40" s="80">
        <f>IF(P40=0,"-",V40/P40)</f>
        <v>0.2</v>
      </c>
      <c r="X40" s="335">
        <v>3000</v>
      </c>
      <c r="Y40" s="336">
        <f>IFERROR(X40/P40,"-")</f>
        <v>600</v>
      </c>
      <c r="Z40" s="336">
        <f>IFERROR(X40/V40,"-")</f>
        <v>3000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3</v>
      </c>
      <c r="AN40" s="99">
        <f>IF(P40=0,"",IF(AM40=0,"",(AM40/P40)))</f>
        <v>0.6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>
        <v>1</v>
      </c>
      <c r="AW40" s="105">
        <f>IF(P40=0,"",IF(AV40=0,"",(AV40/P40)))</f>
        <v>0.2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>
        <v>1</v>
      </c>
      <c r="BF40" s="111">
        <f>IF(P40=0,"",IF(BE40=0,"",(BE40/P40)))</f>
        <v>0.2</v>
      </c>
      <c r="BG40" s="110">
        <v>1</v>
      </c>
      <c r="BH40" s="112">
        <f>IFERROR(BG40/BE40,"-")</f>
        <v>1</v>
      </c>
      <c r="BI40" s="113">
        <v>3000</v>
      </c>
      <c r="BJ40" s="114">
        <f>IFERROR(BI40/BE40,"-")</f>
        <v>3000</v>
      </c>
      <c r="BK40" s="115">
        <v>1</v>
      </c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3000</v>
      </c>
      <c r="CQ40" s="139">
        <v>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30"/>
      <c r="B41" s="85"/>
      <c r="C41" s="86"/>
      <c r="D41" s="86"/>
      <c r="E41" s="86"/>
      <c r="F41" s="87"/>
      <c r="G41" s="88"/>
      <c r="H41" s="88"/>
      <c r="I41" s="88"/>
      <c r="J41" s="331"/>
      <c r="K41" s="34"/>
      <c r="L41" s="34"/>
      <c r="M41" s="31"/>
      <c r="N41" s="23"/>
      <c r="O41" s="23"/>
      <c r="P41" s="23"/>
      <c r="Q41" s="32"/>
      <c r="R41" s="32"/>
      <c r="S41" s="23"/>
      <c r="T41" s="32"/>
      <c r="U41" s="337"/>
      <c r="V41" s="25"/>
      <c r="W41" s="25"/>
      <c r="X41" s="337"/>
      <c r="Y41" s="337"/>
      <c r="Z41" s="337"/>
      <c r="AA41" s="337"/>
      <c r="AB41" s="33"/>
      <c r="AC41" s="57"/>
      <c r="AD41" s="61"/>
      <c r="AE41" s="62"/>
      <c r="AF41" s="61"/>
      <c r="AG41" s="65"/>
      <c r="AH41" s="66"/>
      <c r="AI41" s="67"/>
      <c r="AJ41" s="68"/>
      <c r="AK41" s="68"/>
      <c r="AL41" s="68"/>
      <c r="AM41" s="61"/>
      <c r="AN41" s="62"/>
      <c r="AO41" s="61"/>
      <c r="AP41" s="65"/>
      <c r="AQ41" s="66"/>
      <c r="AR41" s="67"/>
      <c r="AS41" s="68"/>
      <c r="AT41" s="68"/>
      <c r="AU41" s="68"/>
      <c r="AV41" s="61"/>
      <c r="AW41" s="62"/>
      <c r="AX41" s="61"/>
      <c r="AY41" s="65"/>
      <c r="AZ41" s="66"/>
      <c r="BA41" s="67"/>
      <c r="BB41" s="68"/>
      <c r="BC41" s="68"/>
      <c r="BD41" s="68"/>
      <c r="BE41" s="61"/>
      <c r="BF41" s="62"/>
      <c r="BG41" s="61"/>
      <c r="BH41" s="65"/>
      <c r="BI41" s="66"/>
      <c r="BJ41" s="67"/>
      <c r="BK41" s="68"/>
      <c r="BL41" s="68"/>
      <c r="BM41" s="68"/>
      <c r="BN41" s="63"/>
      <c r="BO41" s="64"/>
      <c r="BP41" s="61"/>
      <c r="BQ41" s="65"/>
      <c r="BR41" s="66"/>
      <c r="BS41" s="67"/>
      <c r="BT41" s="68"/>
      <c r="BU41" s="68"/>
      <c r="BV41" s="68"/>
      <c r="BW41" s="63"/>
      <c r="BX41" s="64"/>
      <c r="BY41" s="61"/>
      <c r="BZ41" s="65"/>
      <c r="CA41" s="66"/>
      <c r="CB41" s="67"/>
      <c r="CC41" s="68"/>
      <c r="CD41" s="68"/>
      <c r="CE41" s="68"/>
      <c r="CF41" s="63"/>
      <c r="CG41" s="64"/>
      <c r="CH41" s="61"/>
      <c r="CI41" s="65"/>
      <c r="CJ41" s="66"/>
      <c r="CK41" s="67"/>
      <c r="CL41" s="68"/>
      <c r="CM41" s="68"/>
      <c r="CN41" s="68"/>
      <c r="CO41" s="69"/>
      <c r="CP41" s="66"/>
      <c r="CQ41" s="66"/>
      <c r="CR41" s="66"/>
      <c r="CS41" s="70"/>
    </row>
    <row r="42" spans="1:98">
      <c r="A42" s="30"/>
      <c r="B42" s="37"/>
      <c r="C42" s="21"/>
      <c r="D42" s="21"/>
      <c r="E42" s="21"/>
      <c r="F42" s="22"/>
      <c r="G42" s="36"/>
      <c r="H42" s="36"/>
      <c r="I42" s="73"/>
      <c r="J42" s="332"/>
      <c r="K42" s="34"/>
      <c r="L42" s="34"/>
      <c r="M42" s="31"/>
      <c r="N42" s="23"/>
      <c r="O42" s="23"/>
      <c r="P42" s="23"/>
      <c r="Q42" s="32"/>
      <c r="R42" s="32"/>
      <c r="S42" s="23"/>
      <c r="T42" s="32"/>
      <c r="U42" s="337"/>
      <c r="V42" s="25"/>
      <c r="W42" s="25"/>
      <c r="X42" s="337"/>
      <c r="Y42" s="337"/>
      <c r="Z42" s="337"/>
      <c r="AA42" s="337"/>
      <c r="AB42" s="33"/>
      <c r="AC42" s="59"/>
      <c r="AD42" s="61"/>
      <c r="AE42" s="62"/>
      <c r="AF42" s="61"/>
      <c r="AG42" s="65"/>
      <c r="AH42" s="66"/>
      <c r="AI42" s="67"/>
      <c r="AJ42" s="68"/>
      <c r="AK42" s="68"/>
      <c r="AL42" s="68"/>
      <c r="AM42" s="61"/>
      <c r="AN42" s="62"/>
      <c r="AO42" s="61"/>
      <c r="AP42" s="65"/>
      <c r="AQ42" s="66"/>
      <c r="AR42" s="67"/>
      <c r="AS42" s="68"/>
      <c r="AT42" s="68"/>
      <c r="AU42" s="68"/>
      <c r="AV42" s="61"/>
      <c r="AW42" s="62"/>
      <c r="AX42" s="61"/>
      <c r="AY42" s="65"/>
      <c r="AZ42" s="66"/>
      <c r="BA42" s="67"/>
      <c r="BB42" s="68"/>
      <c r="BC42" s="68"/>
      <c r="BD42" s="68"/>
      <c r="BE42" s="61"/>
      <c r="BF42" s="62"/>
      <c r="BG42" s="61"/>
      <c r="BH42" s="65"/>
      <c r="BI42" s="66"/>
      <c r="BJ42" s="67"/>
      <c r="BK42" s="68"/>
      <c r="BL42" s="68"/>
      <c r="BM42" s="68"/>
      <c r="BN42" s="63"/>
      <c r="BO42" s="64"/>
      <c r="BP42" s="61"/>
      <c r="BQ42" s="65"/>
      <c r="BR42" s="66"/>
      <c r="BS42" s="67"/>
      <c r="BT42" s="68"/>
      <c r="BU42" s="68"/>
      <c r="BV42" s="68"/>
      <c r="BW42" s="63"/>
      <c r="BX42" s="64"/>
      <c r="BY42" s="61"/>
      <c r="BZ42" s="65"/>
      <c r="CA42" s="66"/>
      <c r="CB42" s="67"/>
      <c r="CC42" s="68"/>
      <c r="CD42" s="68"/>
      <c r="CE42" s="68"/>
      <c r="CF42" s="63"/>
      <c r="CG42" s="64"/>
      <c r="CH42" s="61"/>
      <c r="CI42" s="65"/>
      <c r="CJ42" s="66"/>
      <c r="CK42" s="67"/>
      <c r="CL42" s="68"/>
      <c r="CM42" s="68"/>
      <c r="CN42" s="68"/>
      <c r="CO42" s="69"/>
      <c r="CP42" s="66"/>
      <c r="CQ42" s="66"/>
      <c r="CR42" s="66"/>
      <c r="CS42" s="70"/>
    </row>
    <row r="43" spans="1:98">
      <c r="A43" s="19">
        <f>AB43</f>
        <v>0.92770967114225</v>
      </c>
      <c r="B43" s="39"/>
      <c r="C43" s="39"/>
      <c r="D43" s="39"/>
      <c r="E43" s="39"/>
      <c r="F43" s="39"/>
      <c r="G43" s="40" t="s">
        <v>323</v>
      </c>
      <c r="H43" s="40"/>
      <c r="I43" s="40"/>
      <c r="J43" s="333">
        <f>SUM(J6:J42)</f>
        <v>2055600</v>
      </c>
      <c r="K43" s="41">
        <f>SUM(K6:K42)</f>
        <v>0</v>
      </c>
      <c r="L43" s="41">
        <f>SUM(L6:L42)</f>
        <v>0</v>
      </c>
      <c r="M43" s="41">
        <f>SUM(M6:M42)</f>
        <v>997</v>
      </c>
      <c r="N43" s="41">
        <f>SUM(N6:N42)</f>
        <v>216</v>
      </c>
      <c r="O43" s="41">
        <f>SUM(O6:O42)</f>
        <v>3</v>
      </c>
      <c r="P43" s="41">
        <f>SUM(P6:P42)</f>
        <v>219</v>
      </c>
      <c r="Q43" s="42">
        <f>IFERROR(P43/M43,"-")</f>
        <v>0.21965897693079</v>
      </c>
      <c r="R43" s="76">
        <f>SUM(R6:R42)</f>
        <v>16</v>
      </c>
      <c r="S43" s="76">
        <f>SUM(S6:S42)</f>
        <v>39</v>
      </c>
      <c r="T43" s="42">
        <f>IFERROR(R43/P43,"-")</f>
        <v>0.073059360730594</v>
      </c>
      <c r="U43" s="338">
        <f>IFERROR(J43/P43,"-")</f>
        <v>9386.301369863</v>
      </c>
      <c r="V43" s="44">
        <f>SUM(V6:V42)</f>
        <v>42</v>
      </c>
      <c r="W43" s="42">
        <f>IFERROR(V43/P43,"-")</f>
        <v>0.19178082191781</v>
      </c>
      <c r="X43" s="333">
        <f>SUM(X6:X42)</f>
        <v>1907000</v>
      </c>
      <c r="Y43" s="333">
        <f>IFERROR(X43/P43,"-")</f>
        <v>8707.7625570776</v>
      </c>
      <c r="Z43" s="333">
        <f>IFERROR(X43/V43,"-")</f>
        <v>45404.761904762</v>
      </c>
      <c r="AA43" s="333">
        <f>X43-J43</f>
        <v>-148600</v>
      </c>
      <c r="AB43" s="45">
        <f>X43/J43</f>
        <v>0.92770967114225</v>
      </c>
      <c r="AC43" s="58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0"/>
    <mergeCell ref="J10:J10"/>
    <mergeCell ref="U10:U10"/>
    <mergeCell ref="AA10:AA10"/>
    <mergeCell ref="AB10:AB10"/>
    <mergeCell ref="A11:A11"/>
    <mergeCell ref="J11:J11"/>
    <mergeCell ref="U11:U11"/>
    <mergeCell ref="AA11:AA11"/>
    <mergeCell ref="AB11:AB11"/>
    <mergeCell ref="A12:A12"/>
    <mergeCell ref="J12:J12"/>
    <mergeCell ref="U12:U12"/>
    <mergeCell ref="AA12:AA12"/>
    <mergeCell ref="AB12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30</v>
      </c>
      <c r="B2" s="27" t="s">
        <v>31</v>
      </c>
      <c r="C2" s="1"/>
      <c r="G2" s="74"/>
      <c r="H2" s="74"/>
      <c r="I2" s="74"/>
      <c r="J2" s="75"/>
      <c r="K2" s="75"/>
      <c r="L2" s="75" t="s">
        <v>32</v>
      </c>
      <c r="M2" s="1"/>
      <c r="N2" s="1"/>
      <c r="O2" s="12" t="s">
        <v>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35</v>
      </c>
      <c r="CP2" s="273" t="s">
        <v>36</v>
      </c>
      <c r="CQ2" s="261" t="s">
        <v>37</v>
      </c>
      <c r="CR2" s="262"/>
      <c r="CS2" s="263"/>
    </row>
    <row r="3" spans="1:98" customHeight="1" ht="14.25">
      <c r="A3" s="11" t="s">
        <v>324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39</v>
      </c>
      <c r="AE3" s="265"/>
      <c r="AF3" s="265"/>
      <c r="AG3" s="265"/>
      <c r="AH3" s="265"/>
      <c r="AI3" s="265"/>
      <c r="AJ3" s="265"/>
      <c r="AK3" s="265"/>
      <c r="AL3" s="265"/>
      <c r="AM3" s="276" t="s">
        <v>40</v>
      </c>
      <c r="AN3" s="277"/>
      <c r="AO3" s="277"/>
      <c r="AP3" s="277"/>
      <c r="AQ3" s="277"/>
      <c r="AR3" s="277"/>
      <c r="AS3" s="277"/>
      <c r="AT3" s="277"/>
      <c r="AU3" s="278"/>
      <c r="AV3" s="279" t="s">
        <v>41</v>
      </c>
      <c r="AW3" s="280"/>
      <c r="AX3" s="280"/>
      <c r="AY3" s="280"/>
      <c r="AZ3" s="280"/>
      <c r="BA3" s="280"/>
      <c r="BB3" s="280"/>
      <c r="BC3" s="280"/>
      <c r="BD3" s="281"/>
      <c r="BE3" s="282" t="s">
        <v>42</v>
      </c>
      <c r="BF3" s="283"/>
      <c r="BG3" s="283"/>
      <c r="BH3" s="283"/>
      <c r="BI3" s="283"/>
      <c r="BJ3" s="283"/>
      <c r="BK3" s="283"/>
      <c r="BL3" s="283"/>
      <c r="BM3" s="284"/>
      <c r="BN3" s="285" t="s">
        <v>43</v>
      </c>
      <c r="BO3" s="286"/>
      <c r="BP3" s="286"/>
      <c r="BQ3" s="286"/>
      <c r="BR3" s="286"/>
      <c r="BS3" s="286"/>
      <c r="BT3" s="286"/>
      <c r="BU3" s="286"/>
      <c r="BV3" s="287"/>
      <c r="BW3" s="288" t="s">
        <v>44</v>
      </c>
      <c r="BX3" s="289"/>
      <c r="BY3" s="289"/>
      <c r="BZ3" s="289"/>
      <c r="CA3" s="289"/>
      <c r="CB3" s="289"/>
      <c r="CC3" s="289"/>
      <c r="CD3" s="289"/>
      <c r="CE3" s="290"/>
      <c r="CF3" s="291" t="s">
        <v>45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46</v>
      </c>
      <c r="CR3" s="267"/>
      <c r="CS3" s="268" t="s">
        <v>47</v>
      </c>
    </row>
    <row r="4" spans="1:98">
      <c r="A4" s="26"/>
      <c r="B4" s="5" t="s">
        <v>48</v>
      </c>
      <c r="C4" s="5" t="s">
        <v>49</v>
      </c>
      <c r="D4" s="5" t="s">
        <v>50</v>
      </c>
      <c r="E4" s="5" t="s">
        <v>51</v>
      </c>
      <c r="F4" s="20" t="s">
        <v>52</v>
      </c>
      <c r="G4" s="5" t="s">
        <v>53</v>
      </c>
      <c r="H4" s="14" t="s">
        <v>54</v>
      </c>
      <c r="I4" s="14" t="s">
        <v>55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56</v>
      </c>
      <c r="AE4" s="46" t="s">
        <v>57</v>
      </c>
      <c r="AF4" s="46" t="s">
        <v>58</v>
      </c>
      <c r="AG4" s="46" t="s">
        <v>17</v>
      </c>
      <c r="AH4" s="46" t="s">
        <v>59</v>
      </c>
      <c r="AI4" s="46" t="s">
        <v>60</v>
      </c>
      <c r="AJ4" s="46" t="s">
        <v>61</v>
      </c>
      <c r="AK4" s="46" t="s">
        <v>62</v>
      </c>
      <c r="AL4" s="46" t="s">
        <v>63</v>
      </c>
      <c r="AM4" s="47" t="s">
        <v>56</v>
      </c>
      <c r="AN4" s="47" t="s">
        <v>57</v>
      </c>
      <c r="AO4" s="47" t="s">
        <v>58</v>
      </c>
      <c r="AP4" s="47" t="s">
        <v>17</v>
      </c>
      <c r="AQ4" s="47" t="s">
        <v>59</v>
      </c>
      <c r="AR4" s="47" t="s">
        <v>60</v>
      </c>
      <c r="AS4" s="47" t="s">
        <v>61</v>
      </c>
      <c r="AT4" s="47" t="s">
        <v>62</v>
      </c>
      <c r="AU4" s="47" t="s">
        <v>63</v>
      </c>
      <c r="AV4" s="48" t="s">
        <v>56</v>
      </c>
      <c r="AW4" s="48" t="s">
        <v>57</v>
      </c>
      <c r="AX4" s="48" t="s">
        <v>58</v>
      </c>
      <c r="AY4" s="48" t="s">
        <v>17</v>
      </c>
      <c r="AZ4" s="48" t="s">
        <v>59</v>
      </c>
      <c r="BA4" s="48" t="s">
        <v>60</v>
      </c>
      <c r="BB4" s="48" t="s">
        <v>61</v>
      </c>
      <c r="BC4" s="48" t="s">
        <v>62</v>
      </c>
      <c r="BD4" s="48" t="s">
        <v>63</v>
      </c>
      <c r="BE4" s="49" t="s">
        <v>56</v>
      </c>
      <c r="BF4" s="49" t="s">
        <v>57</v>
      </c>
      <c r="BG4" s="49" t="s">
        <v>58</v>
      </c>
      <c r="BH4" s="49" t="s">
        <v>17</v>
      </c>
      <c r="BI4" s="49" t="s">
        <v>59</v>
      </c>
      <c r="BJ4" s="49" t="s">
        <v>60</v>
      </c>
      <c r="BK4" s="49" t="s">
        <v>61</v>
      </c>
      <c r="BL4" s="49" t="s">
        <v>62</v>
      </c>
      <c r="BM4" s="49" t="s">
        <v>63</v>
      </c>
      <c r="BN4" s="116" t="s">
        <v>56</v>
      </c>
      <c r="BO4" s="116" t="s">
        <v>57</v>
      </c>
      <c r="BP4" s="116" t="s">
        <v>58</v>
      </c>
      <c r="BQ4" s="116" t="s">
        <v>17</v>
      </c>
      <c r="BR4" s="116" t="s">
        <v>59</v>
      </c>
      <c r="BS4" s="116" t="s">
        <v>60</v>
      </c>
      <c r="BT4" s="116" t="s">
        <v>61</v>
      </c>
      <c r="BU4" s="116" t="s">
        <v>62</v>
      </c>
      <c r="BV4" s="116" t="s">
        <v>63</v>
      </c>
      <c r="BW4" s="50" t="s">
        <v>56</v>
      </c>
      <c r="BX4" s="50" t="s">
        <v>57</v>
      </c>
      <c r="BY4" s="50" t="s">
        <v>58</v>
      </c>
      <c r="BZ4" s="50" t="s">
        <v>17</v>
      </c>
      <c r="CA4" s="50" t="s">
        <v>59</v>
      </c>
      <c r="CB4" s="50" t="s">
        <v>60</v>
      </c>
      <c r="CC4" s="50" t="s">
        <v>61</v>
      </c>
      <c r="CD4" s="50" t="s">
        <v>62</v>
      </c>
      <c r="CE4" s="50" t="s">
        <v>63</v>
      </c>
      <c r="CF4" s="51" t="s">
        <v>56</v>
      </c>
      <c r="CG4" s="51" t="s">
        <v>57</v>
      </c>
      <c r="CH4" s="51" t="s">
        <v>58</v>
      </c>
      <c r="CI4" s="51" t="s">
        <v>17</v>
      </c>
      <c r="CJ4" s="51" t="s">
        <v>59</v>
      </c>
      <c r="CK4" s="51" t="s">
        <v>60</v>
      </c>
      <c r="CL4" s="51" t="s">
        <v>61</v>
      </c>
      <c r="CM4" s="51" t="s">
        <v>62</v>
      </c>
      <c r="CN4" s="51" t="s">
        <v>63</v>
      </c>
      <c r="CO4" s="272"/>
      <c r="CP4" s="275"/>
      <c r="CQ4" s="52" t="s">
        <v>64</v>
      </c>
      <c r="CR4" s="52" t="s">
        <v>65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2.5222222222222</v>
      </c>
      <c r="B6" s="347" t="s">
        <v>325</v>
      </c>
      <c r="C6" s="347" t="s">
        <v>326</v>
      </c>
      <c r="D6" s="347" t="s">
        <v>327</v>
      </c>
      <c r="E6" s="347"/>
      <c r="F6" s="347" t="s">
        <v>328</v>
      </c>
      <c r="G6" s="88" t="s">
        <v>329</v>
      </c>
      <c r="H6" s="88" t="s">
        <v>330</v>
      </c>
      <c r="I6" s="88" t="s">
        <v>331</v>
      </c>
      <c r="J6" s="330">
        <v>90000</v>
      </c>
      <c r="K6" s="79">
        <v>0</v>
      </c>
      <c r="L6" s="79">
        <v>0</v>
      </c>
      <c r="M6" s="79">
        <v>137</v>
      </c>
      <c r="N6" s="89">
        <v>23</v>
      </c>
      <c r="O6" s="90">
        <v>0</v>
      </c>
      <c r="P6" s="91">
        <f>N6+O6</f>
        <v>23</v>
      </c>
      <c r="Q6" s="80">
        <f>IFERROR(P6/M6,"-")</f>
        <v>0.16788321167883</v>
      </c>
      <c r="R6" s="79">
        <v>1</v>
      </c>
      <c r="S6" s="79">
        <v>4</v>
      </c>
      <c r="T6" s="80">
        <f>IFERROR(R6/(P6),"-")</f>
        <v>0.043478260869565</v>
      </c>
      <c r="U6" s="336">
        <f>IFERROR(J6/SUM(N6:O7),"-")</f>
        <v>616.43835616438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137000</v>
      </c>
      <c r="AB6" s="83">
        <f>SUM(X6:X7)/SUM(J6:J7)</f>
        <v>2.5222222222222</v>
      </c>
      <c r="AC6" s="77"/>
      <c r="AD6" s="92">
        <v>4</v>
      </c>
      <c r="AE6" s="93">
        <f>IF(P6=0,"",IF(AD6=0,"",(AD6/P6)))</f>
        <v>0.17391304347826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0.043478260869565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0.17391304347826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8</v>
      </c>
      <c r="BF6" s="111">
        <f>IF(P6=0,"",IF(BE6=0,"",(BE6/P6)))</f>
        <v>0.34782608695652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0.08695652173913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0.17391304347826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332</v>
      </c>
      <c r="C7" s="347"/>
      <c r="D7" s="347"/>
      <c r="E7" s="347"/>
      <c r="F7" s="347" t="s">
        <v>82</v>
      </c>
      <c r="G7" s="88"/>
      <c r="H7" s="88"/>
      <c r="I7" s="88"/>
      <c r="J7" s="330"/>
      <c r="K7" s="79">
        <v>0</v>
      </c>
      <c r="L7" s="79">
        <v>0</v>
      </c>
      <c r="M7" s="79">
        <v>248</v>
      </c>
      <c r="N7" s="89">
        <v>121</v>
      </c>
      <c r="O7" s="90">
        <v>2</v>
      </c>
      <c r="P7" s="91">
        <f>N7+O7</f>
        <v>123</v>
      </c>
      <c r="Q7" s="80">
        <f>IFERROR(P7/M7,"-")</f>
        <v>0.49596774193548</v>
      </c>
      <c r="R7" s="79">
        <v>4</v>
      </c>
      <c r="S7" s="79">
        <v>18</v>
      </c>
      <c r="T7" s="80">
        <f>IFERROR(R7/(P7),"-")</f>
        <v>0.032520325203252</v>
      </c>
      <c r="U7" s="336"/>
      <c r="V7" s="82">
        <v>4</v>
      </c>
      <c r="W7" s="80">
        <f>IF(P7=0,"-",V7/P7)</f>
        <v>0.032520325203252</v>
      </c>
      <c r="X7" s="335">
        <v>227000</v>
      </c>
      <c r="Y7" s="336">
        <f>IFERROR(X7/P7,"-")</f>
        <v>1845.5284552846</v>
      </c>
      <c r="Z7" s="336">
        <f>IFERROR(X7/V7,"-")</f>
        <v>56750</v>
      </c>
      <c r="AA7" s="330"/>
      <c r="AB7" s="83"/>
      <c r="AC7" s="77"/>
      <c r="AD7" s="92">
        <v>1</v>
      </c>
      <c r="AE7" s="93">
        <f>IF(P7=0,"",IF(AD7=0,"",(AD7/P7)))</f>
        <v>0.008130081300813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5</v>
      </c>
      <c r="AN7" s="99">
        <f>IF(P7=0,"",IF(AM7=0,"",(AM7/P7)))</f>
        <v>0.040650406504065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16</v>
      </c>
      <c r="AW7" s="105">
        <f>IF(P7=0,"",IF(AV7=0,"",(AV7/P7)))</f>
        <v>0.13008130081301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36</v>
      </c>
      <c r="BF7" s="111">
        <f>IF(P7=0,"",IF(BE7=0,"",(BE7/P7)))</f>
        <v>0.29268292682927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41</v>
      </c>
      <c r="BO7" s="118">
        <f>IF(P7=0,"",IF(BN7=0,"",(BN7/P7)))</f>
        <v>0.33333333333333</v>
      </c>
      <c r="BP7" s="119">
        <v>1</v>
      </c>
      <c r="BQ7" s="120">
        <f>IFERROR(BP7/BN7,"-")</f>
        <v>0.024390243902439</v>
      </c>
      <c r="BR7" s="121">
        <v>188000</v>
      </c>
      <c r="BS7" s="122">
        <f>IFERROR(BR7/BN7,"-")</f>
        <v>4585.3658536585</v>
      </c>
      <c r="BT7" s="123"/>
      <c r="BU7" s="123"/>
      <c r="BV7" s="123">
        <v>1</v>
      </c>
      <c r="BW7" s="124">
        <v>23</v>
      </c>
      <c r="BX7" s="125">
        <f>IF(P7=0,"",IF(BW7=0,"",(BW7/P7)))</f>
        <v>0.1869918699187</v>
      </c>
      <c r="BY7" s="126">
        <v>2</v>
      </c>
      <c r="BZ7" s="127">
        <f>IFERROR(BY7/BW7,"-")</f>
        <v>0.08695652173913</v>
      </c>
      <c r="CA7" s="128">
        <v>33000</v>
      </c>
      <c r="CB7" s="129">
        <f>IFERROR(CA7/BW7,"-")</f>
        <v>1434.7826086957</v>
      </c>
      <c r="CC7" s="130"/>
      <c r="CD7" s="130"/>
      <c r="CE7" s="130">
        <v>2</v>
      </c>
      <c r="CF7" s="131">
        <v>1</v>
      </c>
      <c r="CG7" s="132">
        <f>IF(P7=0,"",IF(CF7=0,"",(CF7/P7)))</f>
        <v>0.008130081300813</v>
      </c>
      <c r="CH7" s="133">
        <v>1</v>
      </c>
      <c r="CI7" s="134">
        <f>IFERROR(CH7/CF7,"-")</f>
        <v>1</v>
      </c>
      <c r="CJ7" s="135">
        <v>6000</v>
      </c>
      <c r="CK7" s="136">
        <f>IFERROR(CJ7/CF7,"-")</f>
        <v>6000</v>
      </c>
      <c r="CL7" s="137"/>
      <c r="CM7" s="137">
        <v>1</v>
      </c>
      <c r="CN7" s="137"/>
      <c r="CO7" s="138">
        <v>4</v>
      </c>
      <c r="CP7" s="139">
        <v>227000</v>
      </c>
      <c r="CQ7" s="139">
        <v>188000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5.3333333333333</v>
      </c>
      <c r="B8" s="347" t="s">
        <v>333</v>
      </c>
      <c r="C8" s="347" t="s">
        <v>334</v>
      </c>
      <c r="D8" s="347" t="s">
        <v>327</v>
      </c>
      <c r="E8" s="347" t="s">
        <v>335</v>
      </c>
      <c r="F8" s="347" t="s">
        <v>328</v>
      </c>
      <c r="G8" s="88" t="s">
        <v>336</v>
      </c>
      <c r="H8" s="88" t="s">
        <v>337</v>
      </c>
      <c r="I8" s="88" t="s">
        <v>331</v>
      </c>
      <c r="J8" s="330">
        <v>132000</v>
      </c>
      <c r="K8" s="79">
        <v>0</v>
      </c>
      <c r="L8" s="79">
        <v>0</v>
      </c>
      <c r="M8" s="79">
        <v>48</v>
      </c>
      <c r="N8" s="89">
        <v>10</v>
      </c>
      <c r="O8" s="90">
        <v>0</v>
      </c>
      <c r="P8" s="91">
        <f>N8+O8</f>
        <v>10</v>
      </c>
      <c r="Q8" s="80">
        <f>IFERROR(P8/M8,"-")</f>
        <v>0.20833333333333</v>
      </c>
      <c r="R8" s="79">
        <v>1</v>
      </c>
      <c r="S8" s="79">
        <v>2</v>
      </c>
      <c r="T8" s="80">
        <f>IFERROR(R8/(P8),"-")</f>
        <v>0.1</v>
      </c>
      <c r="U8" s="336">
        <f>IFERROR(J8/SUM(N8:O9),"-")</f>
        <v>1500</v>
      </c>
      <c r="V8" s="82">
        <v>2</v>
      </c>
      <c r="W8" s="80">
        <f>IF(P8=0,"-",V8/P8)</f>
        <v>0.2</v>
      </c>
      <c r="X8" s="335">
        <v>112000</v>
      </c>
      <c r="Y8" s="336">
        <f>IFERROR(X8/P8,"-")</f>
        <v>11200</v>
      </c>
      <c r="Z8" s="336">
        <f>IFERROR(X8/V8,"-")</f>
        <v>56000</v>
      </c>
      <c r="AA8" s="330">
        <f>SUM(X8:X9)-SUM(J8:J9)</f>
        <v>572000</v>
      </c>
      <c r="AB8" s="83">
        <f>SUM(X8:X9)/SUM(J8:J9)</f>
        <v>5.3333333333333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0.3</v>
      </c>
      <c r="AX8" s="104">
        <v>1</v>
      </c>
      <c r="AY8" s="106">
        <f>IFERROR(AX8/AV8,"-")</f>
        <v>0.33333333333333</v>
      </c>
      <c r="AZ8" s="107">
        <v>109000</v>
      </c>
      <c r="BA8" s="108">
        <f>IFERROR(AZ8/AV8,"-")</f>
        <v>36333.333333333</v>
      </c>
      <c r="BB8" s="109"/>
      <c r="BC8" s="109"/>
      <c r="BD8" s="109">
        <v>1</v>
      </c>
      <c r="BE8" s="110">
        <v>3</v>
      </c>
      <c r="BF8" s="111">
        <f>IF(P8=0,"",IF(BE8=0,"",(BE8/P8)))</f>
        <v>0.3</v>
      </c>
      <c r="BG8" s="110">
        <v>1</v>
      </c>
      <c r="BH8" s="112">
        <f>IFERROR(BG8/BE8,"-")</f>
        <v>0.33333333333333</v>
      </c>
      <c r="BI8" s="113">
        <v>3000</v>
      </c>
      <c r="BJ8" s="114">
        <f>IFERROR(BI8/BE8,"-")</f>
        <v>1000</v>
      </c>
      <c r="BK8" s="115">
        <v>1</v>
      </c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3</v>
      </c>
      <c r="BX8" s="125">
        <f>IF(P8=0,"",IF(BW8=0,"",(BW8/P8)))</f>
        <v>0.3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112000</v>
      </c>
      <c r="CQ8" s="139">
        <v>109000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338</v>
      </c>
      <c r="C9" s="347"/>
      <c r="D9" s="347"/>
      <c r="E9" s="347"/>
      <c r="F9" s="347" t="s">
        <v>82</v>
      </c>
      <c r="G9" s="88"/>
      <c r="H9" s="88"/>
      <c r="I9" s="88"/>
      <c r="J9" s="330"/>
      <c r="K9" s="79">
        <v>0</v>
      </c>
      <c r="L9" s="79">
        <v>0</v>
      </c>
      <c r="M9" s="79">
        <v>167</v>
      </c>
      <c r="N9" s="89">
        <v>76</v>
      </c>
      <c r="O9" s="90">
        <v>2</v>
      </c>
      <c r="P9" s="91">
        <f>N9+O9</f>
        <v>78</v>
      </c>
      <c r="Q9" s="80">
        <f>IFERROR(P9/M9,"-")</f>
        <v>0.46706586826347</v>
      </c>
      <c r="R9" s="79">
        <v>2</v>
      </c>
      <c r="S9" s="79">
        <v>15</v>
      </c>
      <c r="T9" s="80">
        <f>IFERROR(R9/(P9),"-")</f>
        <v>0.025641025641026</v>
      </c>
      <c r="U9" s="336"/>
      <c r="V9" s="82">
        <v>3</v>
      </c>
      <c r="W9" s="80">
        <f>IF(P9=0,"-",V9/P9)</f>
        <v>0.038461538461538</v>
      </c>
      <c r="X9" s="335">
        <v>592000</v>
      </c>
      <c r="Y9" s="336">
        <f>IFERROR(X9/P9,"-")</f>
        <v>7589.7435897436</v>
      </c>
      <c r="Z9" s="336">
        <f>IFERROR(X9/V9,"-")</f>
        <v>197333.33333333</v>
      </c>
      <c r="AA9" s="330"/>
      <c r="AB9" s="83"/>
      <c r="AC9" s="77"/>
      <c r="AD9" s="92">
        <v>2</v>
      </c>
      <c r="AE9" s="93">
        <f>IF(P9=0,"",IF(AD9=0,"",(AD9/P9)))</f>
        <v>0.025641025641026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15</v>
      </c>
      <c r="AN9" s="99">
        <f>IF(P9=0,"",IF(AM9=0,"",(AM9/P9)))</f>
        <v>0.19230769230769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12</v>
      </c>
      <c r="AW9" s="105">
        <f>IF(P9=0,"",IF(AV9=0,"",(AV9/P9)))</f>
        <v>0.15384615384615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17</v>
      </c>
      <c r="BF9" s="111">
        <f>IF(P9=0,"",IF(BE9=0,"",(BE9/P9)))</f>
        <v>0.21794871794872</v>
      </c>
      <c r="BG9" s="110">
        <v>1</v>
      </c>
      <c r="BH9" s="112">
        <f>IFERROR(BG9/BE9,"-")</f>
        <v>0.058823529411765</v>
      </c>
      <c r="BI9" s="113">
        <v>196000</v>
      </c>
      <c r="BJ9" s="114">
        <f>IFERROR(BI9/BE9,"-")</f>
        <v>11529.411764706</v>
      </c>
      <c r="BK9" s="115"/>
      <c r="BL9" s="115"/>
      <c r="BM9" s="115">
        <v>1</v>
      </c>
      <c r="BN9" s="117">
        <v>20</v>
      </c>
      <c r="BO9" s="118">
        <f>IF(P9=0,"",IF(BN9=0,"",(BN9/P9)))</f>
        <v>0.25641025641026</v>
      </c>
      <c r="BP9" s="119">
        <v>1</v>
      </c>
      <c r="BQ9" s="120">
        <f>IFERROR(BP9/BN9,"-")</f>
        <v>0.05</v>
      </c>
      <c r="BR9" s="121">
        <v>16000</v>
      </c>
      <c r="BS9" s="122">
        <f>IFERROR(BR9/BN9,"-")</f>
        <v>800</v>
      </c>
      <c r="BT9" s="123"/>
      <c r="BU9" s="123"/>
      <c r="BV9" s="123">
        <v>1</v>
      </c>
      <c r="BW9" s="124">
        <v>8</v>
      </c>
      <c r="BX9" s="125">
        <f>IF(P9=0,"",IF(BW9=0,"",(BW9/P9)))</f>
        <v>0.1025641025641</v>
      </c>
      <c r="BY9" s="126">
        <v>1</v>
      </c>
      <c r="BZ9" s="127">
        <f>IFERROR(BY9/BW9,"-")</f>
        <v>0.125</v>
      </c>
      <c r="CA9" s="128">
        <v>380000</v>
      </c>
      <c r="CB9" s="129">
        <f>IFERROR(CA9/BW9,"-")</f>
        <v>47500</v>
      </c>
      <c r="CC9" s="130"/>
      <c r="CD9" s="130"/>
      <c r="CE9" s="130">
        <v>1</v>
      </c>
      <c r="CF9" s="131">
        <v>4</v>
      </c>
      <c r="CG9" s="132">
        <f>IF(P9=0,"",IF(CF9=0,"",(CF9/P9)))</f>
        <v>0.051282051282051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3</v>
      </c>
      <c r="CP9" s="139">
        <v>592000</v>
      </c>
      <c r="CQ9" s="139">
        <v>380000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0.32291666666667</v>
      </c>
      <c r="B10" s="347" t="s">
        <v>339</v>
      </c>
      <c r="C10" s="347" t="s">
        <v>309</v>
      </c>
      <c r="D10" s="347" t="s">
        <v>340</v>
      </c>
      <c r="E10" s="347" t="s">
        <v>341</v>
      </c>
      <c r="F10" s="347" t="s">
        <v>328</v>
      </c>
      <c r="G10" s="88" t="s">
        <v>342</v>
      </c>
      <c r="H10" s="88" t="s">
        <v>330</v>
      </c>
      <c r="I10" s="349" t="s">
        <v>343</v>
      </c>
      <c r="J10" s="330">
        <v>96000</v>
      </c>
      <c r="K10" s="79">
        <v>0</v>
      </c>
      <c r="L10" s="79">
        <v>0</v>
      </c>
      <c r="M10" s="79">
        <v>128</v>
      </c>
      <c r="N10" s="89">
        <v>34</v>
      </c>
      <c r="O10" s="90">
        <v>0</v>
      </c>
      <c r="P10" s="91">
        <f>N10+O10</f>
        <v>34</v>
      </c>
      <c r="Q10" s="80">
        <f>IFERROR(P10/M10,"-")</f>
        <v>0.265625</v>
      </c>
      <c r="R10" s="79">
        <v>0</v>
      </c>
      <c r="S10" s="79">
        <v>14</v>
      </c>
      <c r="T10" s="80">
        <f>IFERROR(R10/(P10),"-")</f>
        <v>0</v>
      </c>
      <c r="U10" s="336">
        <f>IFERROR(J10/SUM(N10:O11),"-")</f>
        <v>1200</v>
      </c>
      <c r="V10" s="82">
        <v>1</v>
      </c>
      <c r="W10" s="80">
        <f>IF(P10=0,"-",V10/P10)</f>
        <v>0.029411764705882</v>
      </c>
      <c r="X10" s="335">
        <v>9000</v>
      </c>
      <c r="Y10" s="336">
        <f>IFERROR(X10/P10,"-")</f>
        <v>264.70588235294</v>
      </c>
      <c r="Z10" s="336">
        <f>IFERROR(X10/V10,"-")</f>
        <v>9000</v>
      </c>
      <c r="AA10" s="330">
        <f>SUM(X10:X11)-SUM(J10:J11)</f>
        <v>-65000</v>
      </c>
      <c r="AB10" s="83">
        <f>SUM(X10:X11)/SUM(J10:J11)</f>
        <v>0.32291666666667</v>
      </c>
      <c r="AC10" s="77"/>
      <c r="AD10" s="92">
        <v>11</v>
      </c>
      <c r="AE10" s="93">
        <f>IF(P10=0,"",IF(AD10=0,"",(AD10/P10)))</f>
        <v>0.32352941176471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11</v>
      </c>
      <c r="AN10" s="99">
        <f>IF(P10=0,"",IF(AM10=0,"",(AM10/P10)))</f>
        <v>0.32352941176471</v>
      </c>
      <c r="AO10" s="98">
        <v>1</v>
      </c>
      <c r="AP10" s="100">
        <f>IFERROR(AO10/AM10,"-")</f>
        <v>0.090909090909091</v>
      </c>
      <c r="AQ10" s="101">
        <v>9000</v>
      </c>
      <c r="AR10" s="102">
        <f>IFERROR(AQ10/AM10,"-")</f>
        <v>818.18181818182</v>
      </c>
      <c r="AS10" s="103"/>
      <c r="AT10" s="103"/>
      <c r="AU10" s="103">
        <v>1</v>
      </c>
      <c r="AV10" s="104">
        <v>3</v>
      </c>
      <c r="AW10" s="105">
        <f>IF(P10=0,"",IF(AV10=0,"",(AV10/P10)))</f>
        <v>0.088235294117647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0.088235294117647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6</v>
      </c>
      <c r="BO10" s="118">
        <f>IF(P10=0,"",IF(BN10=0,"",(BN10/P10)))</f>
        <v>0.17647058823529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9000</v>
      </c>
      <c r="CQ10" s="139">
        <v>9000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344</v>
      </c>
      <c r="C11" s="347"/>
      <c r="D11" s="347"/>
      <c r="E11" s="347"/>
      <c r="F11" s="347" t="s">
        <v>82</v>
      </c>
      <c r="G11" s="88"/>
      <c r="H11" s="88"/>
      <c r="I11" s="88"/>
      <c r="J11" s="330"/>
      <c r="K11" s="79">
        <v>0</v>
      </c>
      <c r="L11" s="79">
        <v>0</v>
      </c>
      <c r="M11" s="79">
        <v>79</v>
      </c>
      <c r="N11" s="89">
        <v>45</v>
      </c>
      <c r="O11" s="90">
        <v>1</v>
      </c>
      <c r="P11" s="91">
        <f>N11+O11</f>
        <v>46</v>
      </c>
      <c r="Q11" s="80">
        <f>IFERROR(P11/M11,"-")</f>
        <v>0.58227848101266</v>
      </c>
      <c r="R11" s="79">
        <v>0</v>
      </c>
      <c r="S11" s="79">
        <v>7</v>
      </c>
      <c r="T11" s="80">
        <f>IFERROR(R11/(P11),"-")</f>
        <v>0</v>
      </c>
      <c r="U11" s="336"/>
      <c r="V11" s="82">
        <v>2</v>
      </c>
      <c r="W11" s="80">
        <f>IF(P11=0,"-",V11/P11)</f>
        <v>0.043478260869565</v>
      </c>
      <c r="X11" s="335">
        <v>22000</v>
      </c>
      <c r="Y11" s="336">
        <f>IFERROR(X11/P11,"-")</f>
        <v>478.26086956522</v>
      </c>
      <c r="Z11" s="336">
        <f>IFERROR(X11/V11,"-")</f>
        <v>11000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7</v>
      </c>
      <c r="AN11" s="99">
        <f>IF(P11=0,"",IF(AM11=0,"",(AM11/P11)))</f>
        <v>0.15217391304348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11</v>
      </c>
      <c r="AW11" s="105">
        <f>IF(P11=0,"",IF(AV11=0,"",(AV11/P11)))</f>
        <v>0.23913043478261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12</v>
      </c>
      <c r="BF11" s="111">
        <f>IF(P11=0,"",IF(BE11=0,"",(BE11/P11)))</f>
        <v>0.26086956521739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8</v>
      </c>
      <c r="BO11" s="118">
        <f>IF(P11=0,"",IF(BN11=0,"",(BN11/P11)))</f>
        <v>0.17391304347826</v>
      </c>
      <c r="BP11" s="119">
        <v>1</v>
      </c>
      <c r="BQ11" s="120">
        <f>IFERROR(BP11/BN11,"-")</f>
        <v>0.125</v>
      </c>
      <c r="BR11" s="121">
        <v>17000</v>
      </c>
      <c r="BS11" s="122">
        <f>IFERROR(BR11/BN11,"-")</f>
        <v>2125</v>
      </c>
      <c r="BT11" s="123"/>
      <c r="BU11" s="123"/>
      <c r="BV11" s="123">
        <v>1</v>
      </c>
      <c r="BW11" s="124">
        <v>5</v>
      </c>
      <c r="BX11" s="125">
        <f>IF(P11=0,"",IF(BW11=0,"",(BW11/P11)))</f>
        <v>0.10869565217391</v>
      </c>
      <c r="BY11" s="126">
        <v>1</v>
      </c>
      <c r="BZ11" s="127">
        <f>IFERROR(BY11/BW11,"-")</f>
        <v>0.2</v>
      </c>
      <c r="CA11" s="128">
        <v>5000</v>
      </c>
      <c r="CB11" s="129">
        <f>IFERROR(CA11/BW11,"-")</f>
        <v>1000</v>
      </c>
      <c r="CC11" s="130">
        <v>1</v>
      </c>
      <c r="CD11" s="130"/>
      <c r="CE11" s="130"/>
      <c r="CF11" s="131">
        <v>3</v>
      </c>
      <c r="CG11" s="132">
        <f>IF(P11=0,"",IF(CF11=0,"",(CF11/P11)))</f>
        <v>0.065217391304348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2</v>
      </c>
      <c r="CP11" s="139">
        <v>22000</v>
      </c>
      <c r="CQ11" s="139">
        <v>17000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2.4444444444444</v>
      </c>
      <c r="B12" s="347" t="s">
        <v>345</v>
      </c>
      <c r="C12" s="347" t="s">
        <v>346</v>
      </c>
      <c r="D12" s="347" t="s">
        <v>340</v>
      </c>
      <c r="E12" s="347" t="s">
        <v>347</v>
      </c>
      <c r="F12" s="347" t="s">
        <v>328</v>
      </c>
      <c r="G12" s="88" t="s">
        <v>348</v>
      </c>
      <c r="H12" s="88" t="s">
        <v>349</v>
      </c>
      <c r="I12" s="88" t="s">
        <v>267</v>
      </c>
      <c r="J12" s="330">
        <v>90000</v>
      </c>
      <c r="K12" s="79">
        <v>0</v>
      </c>
      <c r="L12" s="79">
        <v>0</v>
      </c>
      <c r="M12" s="79">
        <v>74</v>
      </c>
      <c r="N12" s="89">
        <v>6</v>
      </c>
      <c r="O12" s="90">
        <v>0</v>
      </c>
      <c r="P12" s="91">
        <f>N12+O12</f>
        <v>6</v>
      </c>
      <c r="Q12" s="80">
        <f>IFERROR(P12/M12,"-")</f>
        <v>0.081081081081081</v>
      </c>
      <c r="R12" s="79">
        <v>0</v>
      </c>
      <c r="S12" s="79">
        <v>3</v>
      </c>
      <c r="T12" s="80">
        <f>IFERROR(R12/(P12),"-")</f>
        <v>0</v>
      </c>
      <c r="U12" s="336">
        <f>IFERROR(J12/SUM(N12:O13),"-")</f>
        <v>1578.9473684211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130000</v>
      </c>
      <c r="AB12" s="83">
        <f>SUM(X12:X13)/SUM(J12:J13)</f>
        <v>2.4444444444444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2</v>
      </c>
      <c r="AW12" s="105">
        <f>IF(P12=0,"",IF(AV12=0,"",(AV12/P12)))</f>
        <v>0.33333333333333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3</v>
      </c>
      <c r="BF12" s="111">
        <f>IF(P12=0,"",IF(BE12=0,"",(BE12/P12)))</f>
        <v>0.5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0.16666666666667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350</v>
      </c>
      <c r="C13" s="347"/>
      <c r="D13" s="347"/>
      <c r="E13" s="347"/>
      <c r="F13" s="347" t="s">
        <v>82</v>
      </c>
      <c r="G13" s="88"/>
      <c r="H13" s="88"/>
      <c r="I13" s="88"/>
      <c r="J13" s="330"/>
      <c r="K13" s="79">
        <v>0</v>
      </c>
      <c r="L13" s="79">
        <v>0</v>
      </c>
      <c r="M13" s="79">
        <v>96</v>
      </c>
      <c r="N13" s="89">
        <v>48</v>
      </c>
      <c r="O13" s="90">
        <v>3</v>
      </c>
      <c r="P13" s="91">
        <f>N13+O13</f>
        <v>51</v>
      </c>
      <c r="Q13" s="80">
        <f>IFERROR(P13/M13,"-")</f>
        <v>0.53125</v>
      </c>
      <c r="R13" s="79">
        <v>1</v>
      </c>
      <c r="S13" s="79">
        <v>9</v>
      </c>
      <c r="T13" s="80">
        <f>IFERROR(R13/(P13),"-")</f>
        <v>0.019607843137255</v>
      </c>
      <c r="U13" s="336"/>
      <c r="V13" s="82">
        <v>4</v>
      </c>
      <c r="W13" s="80">
        <f>IF(P13=0,"-",V13/P13)</f>
        <v>0.07843137254902</v>
      </c>
      <c r="X13" s="335">
        <v>220000</v>
      </c>
      <c r="Y13" s="336">
        <f>IFERROR(X13/P13,"-")</f>
        <v>4313.7254901961</v>
      </c>
      <c r="Z13" s="336">
        <f>IFERROR(X13/V13,"-")</f>
        <v>55000</v>
      </c>
      <c r="AA13" s="330"/>
      <c r="AB13" s="83"/>
      <c r="AC13" s="77"/>
      <c r="AD13" s="92">
        <v>2</v>
      </c>
      <c r="AE13" s="93">
        <f>IF(P13=0,"",IF(AD13=0,"",(AD13/P13)))</f>
        <v>0.03921568627451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5</v>
      </c>
      <c r="AN13" s="99">
        <f>IF(P13=0,"",IF(AM13=0,"",(AM13/P13)))</f>
        <v>0.098039215686275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7</v>
      </c>
      <c r="AW13" s="105">
        <f>IF(P13=0,"",IF(AV13=0,"",(AV13/P13)))</f>
        <v>0.13725490196078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9</v>
      </c>
      <c r="BF13" s="111">
        <f>IF(P13=0,"",IF(BE13=0,"",(BE13/P13)))</f>
        <v>0.17647058823529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17</v>
      </c>
      <c r="BO13" s="118">
        <f>IF(P13=0,"",IF(BN13=0,"",(BN13/P13)))</f>
        <v>0.33333333333333</v>
      </c>
      <c r="BP13" s="119">
        <v>3</v>
      </c>
      <c r="BQ13" s="120">
        <f>IFERROR(BP13/BN13,"-")</f>
        <v>0.17647058823529</v>
      </c>
      <c r="BR13" s="121">
        <v>140000</v>
      </c>
      <c r="BS13" s="122">
        <f>IFERROR(BR13/BN13,"-")</f>
        <v>8235.2941176471</v>
      </c>
      <c r="BT13" s="123">
        <v>1</v>
      </c>
      <c r="BU13" s="123"/>
      <c r="BV13" s="123">
        <v>2</v>
      </c>
      <c r="BW13" s="124">
        <v>9</v>
      </c>
      <c r="BX13" s="125">
        <f>IF(P13=0,"",IF(BW13=0,"",(BW13/P13)))</f>
        <v>0.17647058823529</v>
      </c>
      <c r="BY13" s="126">
        <v>1</v>
      </c>
      <c r="BZ13" s="127">
        <f>IFERROR(BY13/BW13,"-")</f>
        <v>0.11111111111111</v>
      </c>
      <c r="CA13" s="128">
        <v>80000</v>
      </c>
      <c r="CB13" s="129">
        <f>IFERROR(CA13/BW13,"-")</f>
        <v>8888.8888888889</v>
      </c>
      <c r="CC13" s="130"/>
      <c r="CD13" s="130"/>
      <c r="CE13" s="130">
        <v>1</v>
      </c>
      <c r="CF13" s="131">
        <v>2</v>
      </c>
      <c r="CG13" s="132">
        <f>IF(P13=0,"",IF(CF13=0,"",(CF13/P13)))</f>
        <v>0.03921568627451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4</v>
      </c>
      <c r="CP13" s="139">
        <v>220000</v>
      </c>
      <c r="CQ13" s="139">
        <v>124000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0.088888888888889</v>
      </c>
      <c r="B14" s="347" t="s">
        <v>351</v>
      </c>
      <c r="C14" s="347" t="s">
        <v>326</v>
      </c>
      <c r="D14" s="347" t="s">
        <v>327</v>
      </c>
      <c r="E14" s="347" t="s">
        <v>352</v>
      </c>
      <c r="F14" s="347" t="s">
        <v>328</v>
      </c>
      <c r="G14" s="88" t="s">
        <v>353</v>
      </c>
      <c r="H14" s="88" t="s">
        <v>330</v>
      </c>
      <c r="I14" s="88" t="s">
        <v>111</v>
      </c>
      <c r="J14" s="330">
        <v>90000</v>
      </c>
      <c r="K14" s="79">
        <v>0</v>
      </c>
      <c r="L14" s="79">
        <v>0</v>
      </c>
      <c r="M14" s="79">
        <v>61</v>
      </c>
      <c r="N14" s="89">
        <v>10</v>
      </c>
      <c r="O14" s="90">
        <v>0</v>
      </c>
      <c r="P14" s="91">
        <f>N14+O14</f>
        <v>10</v>
      </c>
      <c r="Q14" s="80">
        <f>IFERROR(P14/M14,"-")</f>
        <v>0.16393442622951</v>
      </c>
      <c r="R14" s="79">
        <v>0</v>
      </c>
      <c r="S14" s="79">
        <v>3</v>
      </c>
      <c r="T14" s="80">
        <f>IFERROR(R14/(P14),"-")</f>
        <v>0</v>
      </c>
      <c r="U14" s="336">
        <f>IFERROR(J14/SUM(N14:O15),"-")</f>
        <v>2647.0588235294</v>
      </c>
      <c r="V14" s="82">
        <v>1</v>
      </c>
      <c r="W14" s="80">
        <f>IF(P14=0,"-",V14/P14)</f>
        <v>0.1</v>
      </c>
      <c r="X14" s="335">
        <v>3000</v>
      </c>
      <c r="Y14" s="336">
        <f>IFERROR(X14/P14,"-")</f>
        <v>300</v>
      </c>
      <c r="Z14" s="336">
        <f>IFERROR(X14/V14,"-")</f>
        <v>3000</v>
      </c>
      <c r="AA14" s="330">
        <f>SUM(X14:X15)-SUM(J14:J15)</f>
        <v>-82000</v>
      </c>
      <c r="AB14" s="83">
        <f>SUM(X14:X15)/SUM(J14:J15)</f>
        <v>0.088888888888889</v>
      </c>
      <c r="AC14" s="77"/>
      <c r="AD14" s="92">
        <v>1</v>
      </c>
      <c r="AE14" s="93">
        <f>IF(P14=0,"",IF(AD14=0,"",(AD14/P14)))</f>
        <v>0.1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2</v>
      </c>
      <c r="AW14" s="105">
        <f>IF(P14=0,"",IF(AV14=0,"",(AV14/P14)))</f>
        <v>0.2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2</v>
      </c>
      <c r="BF14" s="111">
        <f>IF(P14=0,"",IF(BE14=0,"",(BE14/P14)))</f>
        <v>0.2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0.3</v>
      </c>
      <c r="BP14" s="119">
        <v>1</v>
      </c>
      <c r="BQ14" s="120">
        <f>IFERROR(BP14/BN14,"-")</f>
        <v>0.33333333333333</v>
      </c>
      <c r="BR14" s="121">
        <v>3000</v>
      </c>
      <c r="BS14" s="122">
        <f>IFERROR(BR14/BN14,"-")</f>
        <v>1000</v>
      </c>
      <c r="BT14" s="123">
        <v>1</v>
      </c>
      <c r="BU14" s="123"/>
      <c r="BV14" s="123"/>
      <c r="BW14" s="124">
        <v>2</v>
      </c>
      <c r="BX14" s="125">
        <f>IF(P14=0,"",IF(BW14=0,"",(BW14/P14)))</f>
        <v>0.2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3000</v>
      </c>
      <c r="CQ14" s="139">
        <v>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354</v>
      </c>
      <c r="C15" s="347"/>
      <c r="D15" s="347"/>
      <c r="E15" s="347"/>
      <c r="F15" s="347" t="s">
        <v>82</v>
      </c>
      <c r="G15" s="88"/>
      <c r="H15" s="88"/>
      <c r="I15" s="88"/>
      <c r="J15" s="330"/>
      <c r="K15" s="79">
        <v>0</v>
      </c>
      <c r="L15" s="79">
        <v>0</v>
      </c>
      <c r="M15" s="79">
        <v>38</v>
      </c>
      <c r="N15" s="89">
        <v>24</v>
      </c>
      <c r="O15" s="90">
        <v>0</v>
      </c>
      <c r="P15" s="91">
        <f>N15+O15</f>
        <v>24</v>
      </c>
      <c r="Q15" s="80">
        <f>IFERROR(P15/M15,"-")</f>
        <v>0.63157894736842</v>
      </c>
      <c r="R15" s="79">
        <v>0</v>
      </c>
      <c r="S15" s="79">
        <v>5</v>
      </c>
      <c r="T15" s="80">
        <f>IFERROR(R15/(P15),"-")</f>
        <v>0</v>
      </c>
      <c r="U15" s="336"/>
      <c r="V15" s="82">
        <v>1</v>
      </c>
      <c r="W15" s="80">
        <f>IF(P15=0,"-",V15/P15)</f>
        <v>0.041666666666667</v>
      </c>
      <c r="X15" s="335">
        <v>5000</v>
      </c>
      <c r="Y15" s="336">
        <f>IFERROR(X15/P15,"-")</f>
        <v>208.33333333333</v>
      </c>
      <c r="Z15" s="336">
        <f>IFERROR(X15/V15,"-")</f>
        <v>5000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0.041666666666667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4</v>
      </c>
      <c r="BF15" s="111">
        <f>IF(P15=0,"",IF(BE15=0,"",(BE15/P15)))</f>
        <v>0.16666666666667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14</v>
      </c>
      <c r="BO15" s="118">
        <f>IF(P15=0,"",IF(BN15=0,"",(BN15/P15)))</f>
        <v>0.58333333333333</v>
      </c>
      <c r="BP15" s="119">
        <v>1</v>
      </c>
      <c r="BQ15" s="120">
        <f>IFERROR(BP15/BN15,"-")</f>
        <v>0.071428571428571</v>
      </c>
      <c r="BR15" s="121">
        <v>5000</v>
      </c>
      <c r="BS15" s="122">
        <f>IFERROR(BR15/BN15,"-")</f>
        <v>357.14285714286</v>
      </c>
      <c r="BT15" s="123">
        <v>1</v>
      </c>
      <c r="BU15" s="123"/>
      <c r="BV15" s="123"/>
      <c r="BW15" s="124">
        <v>3</v>
      </c>
      <c r="BX15" s="125">
        <f>IF(P15=0,"",IF(BW15=0,"",(BW15/P15)))</f>
        <v>0.125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2</v>
      </c>
      <c r="CG15" s="132">
        <f>IF(P15=0,"",IF(CF15=0,"",(CF15/P15)))</f>
        <v>0.083333333333333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1</v>
      </c>
      <c r="CP15" s="139">
        <v>5000</v>
      </c>
      <c r="CQ15" s="139">
        <v>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0.45454545454545</v>
      </c>
      <c r="B16" s="347" t="s">
        <v>355</v>
      </c>
      <c r="C16" s="347" t="s">
        <v>334</v>
      </c>
      <c r="D16" s="347" t="s">
        <v>327</v>
      </c>
      <c r="E16" s="347" t="s">
        <v>356</v>
      </c>
      <c r="F16" s="347" t="s">
        <v>328</v>
      </c>
      <c r="G16" s="88" t="s">
        <v>357</v>
      </c>
      <c r="H16" s="88" t="s">
        <v>330</v>
      </c>
      <c r="I16" s="88" t="s">
        <v>273</v>
      </c>
      <c r="J16" s="330">
        <v>132000</v>
      </c>
      <c r="K16" s="79">
        <v>0</v>
      </c>
      <c r="L16" s="79">
        <v>0</v>
      </c>
      <c r="M16" s="79">
        <v>34</v>
      </c>
      <c r="N16" s="89">
        <v>4</v>
      </c>
      <c r="O16" s="90">
        <v>0</v>
      </c>
      <c r="P16" s="91">
        <f>N16+O16</f>
        <v>4</v>
      </c>
      <c r="Q16" s="80">
        <f>IFERROR(P16/M16,"-")</f>
        <v>0.11764705882353</v>
      </c>
      <c r="R16" s="79">
        <v>0</v>
      </c>
      <c r="S16" s="79">
        <v>2</v>
      </c>
      <c r="T16" s="80">
        <f>IFERROR(R16/(P16),"-")</f>
        <v>0</v>
      </c>
      <c r="U16" s="336">
        <f>IFERROR(J16/SUM(N16:O17),"-")</f>
        <v>2400</v>
      </c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>
        <f>SUM(X16:X17)-SUM(J16:J17)</f>
        <v>-72000</v>
      </c>
      <c r="AB16" s="83">
        <f>SUM(X16:X17)/SUM(J16:J17)</f>
        <v>0.45454545454545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0.25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0.25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358</v>
      </c>
      <c r="C17" s="347"/>
      <c r="D17" s="347"/>
      <c r="E17" s="347"/>
      <c r="F17" s="347" t="s">
        <v>82</v>
      </c>
      <c r="G17" s="88"/>
      <c r="H17" s="88"/>
      <c r="I17" s="88"/>
      <c r="J17" s="330"/>
      <c r="K17" s="79">
        <v>0</v>
      </c>
      <c r="L17" s="79">
        <v>0</v>
      </c>
      <c r="M17" s="79">
        <v>123</v>
      </c>
      <c r="N17" s="89">
        <v>50</v>
      </c>
      <c r="O17" s="90">
        <v>1</v>
      </c>
      <c r="P17" s="91">
        <f>N17+O17</f>
        <v>51</v>
      </c>
      <c r="Q17" s="80">
        <f>IFERROR(P17/M17,"-")</f>
        <v>0.41463414634146</v>
      </c>
      <c r="R17" s="79">
        <v>4</v>
      </c>
      <c r="S17" s="79">
        <v>12</v>
      </c>
      <c r="T17" s="80">
        <f>IFERROR(R17/(P17),"-")</f>
        <v>0.07843137254902</v>
      </c>
      <c r="U17" s="336"/>
      <c r="V17" s="82">
        <v>2</v>
      </c>
      <c r="W17" s="80">
        <f>IF(P17=0,"-",V17/P17)</f>
        <v>0.03921568627451</v>
      </c>
      <c r="X17" s="335">
        <v>60000</v>
      </c>
      <c r="Y17" s="336">
        <f>IFERROR(X17/P17,"-")</f>
        <v>1176.4705882353</v>
      </c>
      <c r="Z17" s="336">
        <f>IFERROR(X17/V17,"-")</f>
        <v>30000</v>
      </c>
      <c r="AA17" s="330"/>
      <c r="AB17" s="83"/>
      <c r="AC17" s="77"/>
      <c r="AD17" s="92">
        <v>1</v>
      </c>
      <c r="AE17" s="93">
        <f>IF(P17=0,"",IF(AD17=0,"",(AD17/P17)))</f>
        <v>0.019607843137255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5</v>
      </c>
      <c r="AN17" s="99">
        <f>IF(P17=0,"",IF(AM17=0,"",(AM17/P17)))</f>
        <v>0.098039215686275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12</v>
      </c>
      <c r="AW17" s="105">
        <f>IF(P17=0,"",IF(AV17=0,"",(AV17/P17)))</f>
        <v>0.23529411764706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11</v>
      </c>
      <c r="BF17" s="111">
        <f>IF(P17=0,"",IF(BE17=0,"",(BE17/P17)))</f>
        <v>0.2156862745098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10</v>
      </c>
      <c r="BO17" s="118">
        <f>IF(P17=0,"",IF(BN17=0,"",(BN17/P17)))</f>
        <v>0.19607843137255</v>
      </c>
      <c r="BP17" s="119">
        <v>1</v>
      </c>
      <c r="BQ17" s="120">
        <f>IFERROR(BP17/BN17,"-")</f>
        <v>0.1</v>
      </c>
      <c r="BR17" s="121">
        <v>1000</v>
      </c>
      <c r="BS17" s="122">
        <f>IFERROR(BR17/BN17,"-")</f>
        <v>100</v>
      </c>
      <c r="BT17" s="123">
        <v>1</v>
      </c>
      <c r="BU17" s="123"/>
      <c r="BV17" s="123"/>
      <c r="BW17" s="124">
        <v>10</v>
      </c>
      <c r="BX17" s="125">
        <f>IF(P17=0,"",IF(BW17=0,"",(BW17/P17)))</f>
        <v>0.19607843137255</v>
      </c>
      <c r="BY17" s="126">
        <v>1</v>
      </c>
      <c r="BZ17" s="127">
        <f>IFERROR(BY17/BW17,"-")</f>
        <v>0.1</v>
      </c>
      <c r="CA17" s="128">
        <v>59000</v>
      </c>
      <c r="CB17" s="129">
        <f>IFERROR(CA17/BW17,"-")</f>
        <v>5900</v>
      </c>
      <c r="CC17" s="130"/>
      <c r="CD17" s="130"/>
      <c r="CE17" s="130">
        <v>1</v>
      </c>
      <c r="CF17" s="131">
        <v>2</v>
      </c>
      <c r="CG17" s="132">
        <f>IF(P17=0,"",IF(CF17=0,"",(CF17/P17)))</f>
        <v>0.03921568627451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2</v>
      </c>
      <c r="CP17" s="139">
        <v>60000</v>
      </c>
      <c r="CQ17" s="139">
        <v>59000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6.9166666666667</v>
      </c>
      <c r="B18" s="347" t="s">
        <v>359</v>
      </c>
      <c r="C18" s="347" t="s">
        <v>360</v>
      </c>
      <c r="D18" s="347" t="s">
        <v>340</v>
      </c>
      <c r="E18" s="347" t="s">
        <v>361</v>
      </c>
      <c r="F18" s="347" t="s">
        <v>328</v>
      </c>
      <c r="G18" s="88" t="s">
        <v>362</v>
      </c>
      <c r="H18" s="88" t="s">
        <v>363</v>
      </c>
      <c r="I18" s="88" t="s">
        <v>273</v>
      </c>
      <c r="J18" s="330">
        <v>96000</v>
      </c>
      <c r="K18" s="79">
        <v>0</v>
      </c>
      <c r="L18" s="79">
        <v>0</v>
      </c>
      <c r="M18" s="79">
        <v>157</v>
      </c>
      <c r="N18" s="89">
        <v>16</v>
      </c>
      <c r="O18" s="90">
        <v>0</v>
      </c>
      <c r="P18" s="91">
        <f>N18+O18</f>
        <v>16</v>
      </c>
      <c r="Q18" s="80">
        <f>IFERROR(P18/M18,"-")</f>
        <v>0.10191082802548</v>
      </c>
      <c r="R18" s="79">
        <v>1</v>
      </c>
      <c r="S18" s="79">
        <v>6</v>
      </c>
      <c r="T18" s="80">
        <f>IFERROR(R18/(P18),"-")</f>
        <v>0.0625</v>
      </c>
      <c r="U18" s="336">
        <f>IFERROR(J18/SUM(N18:O19),"-")</f>
        <v>1811.320754717</v>
      </c>
      <c r="V18" s="82">
        <v>1</v>
      </c>
      <c r="W18" s="80">
        <f>IF(P18=0,"-",V18/P18)</f>
        <v>0.0625</v>
      </c>
      <c r="X18" s="335">
        <v>625000</v>
      </c>
      <c r="Y18" s="336">
        <f>IFERROR(X18/P18,"-")</f>
        <v>39062.5</v>
      </c>
      <c r="Z18" s="336">
        <f>IFERROR(X18/V18,"-")</f>
        <v>625000</v>
      </c>
      <c r="AA18" s="330">
        <f>SUM(X18:X19)-SUM(J18:J19)</f>
        <v>568000</v>
      </c>
      <c r="AB18" s="83">
        <f>SUM(X18:X19)/SUM(J18:J19)</f>
        <v>6.9166666666667</v>
      </c>
      <c r="AC18" s="77"/>
      <c r="AD18" s="92">
        <v>3</v>
      </c>
      <c r="AE18" s="93">
        <f>IF(P18=0,"",IF(AD18=0,"",(AD18/P18)))</f>
        <v>0.1875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3</v>
      </c>
      <c r="AN18" s="99">
        <f>IF(P18=0,"",IF(AM18=0,"",(AM18/P18)))</f>
        <v>0.1875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2</v>
      </c>
      <c r="AW18" s="105">
        <f>IF(P18=0,"",IF(AV18=0,"",(AV18/P18)))</f>
        <v>0.125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</v>
      </c>
      <c r="BF18" s="111">
        <f>IF(P18=0,"",IF(BE18=0,"",(BE18/P18)))</f>
        <v>0.0625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4</v>
      </c>
      <c r="BO18" s="118">
        <f>IF(P18=0,"",IF(BN18=0,"",(BN18/P18)))</f>
        <v>0.25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0.125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0.0625</v>
      </c>
      <c r="CH18" s="133">
        <v>1</v>
      </c>
      <c r="CI18" s="134">
        <f>IFERROR(CH18/CF18,"-")</f>
        <v>1</v>
      </c>
      <c r="CJ18" s="135">
        <v>625000</v>
      </c>
      <c r="CK18" s="136">
        <f>IFERROR(CJ18/CF18,"-")</f>
        <v>625000</v>
      </c>
      <c r="CL18" s="137"/>
      <c r="CM18" s="137"/>
      <c r="CN18" s="137">
        <v>1</v>
      </c>
      <c r="CO18" s="138">
        <v>1</v>
      </c>
      <c r="CP18" s="139">
        <v>625000</v>
      </c>
      <c r="CQ18" s="139">
        <v>625000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347" t="s">
        <v>364</v>
      </c>
      <c r="C19" s="347"/>
      <c r="D19" s="347"/>
      <c r="E19" s="347"/>
      <c r="F19" s="347" t="s">
        <v>82</v>
      </c>
      <c r="G19" s="88"/>
      <c r="H19" s="88"/>
      <c r="I19" s="88"/>
      <c r="J19" s="330"/>
      <c r="K19" s="79">
        <v>0</v>
      </c>
      <c r="L19" s="79">
        <v>0</v>
      </c>
      <c r="M19" s="79">
        <v>120</v>
      </c>
      <c r="N19" s="89">
        <v>37</v>
      </c>
      <c r="O19" s="90">
        <v>0</v>
      </c>
      <c r="P19" s="91">
        <f>N19+O19</f>
        <v>37</v>
      </c>
      <c r="Q19" s="80">
        <f>IFERROR(P19/M19,"-")</f>
        <v>0.30833333333333</v>
      </c>
      <c r="R19" s="79">
        <v>3</v>
      </c>
      <c r="S19" s="79">
        <v>5</v>
      </c>
      <c r="T19" s="80">
        <f>IFERROR(R19/(P19),"-")</f>
        <v>0.081081081081081</v>
      </c>
      <c r="U19" s="336"/>
      <c r="V19" s="82">
        <v>2</v>
      </c>
      <c r="W19" s="80">
        <f>IF(P19=0,"-",V19/P19)</f>
        <v>0.054054054054054</v>
      </c>
      <c r="X19" s="335">
        <v>39000</v>
      </c>
      <c r="Y19" s="336">
        <f>IFERROR(X19/P19,"-")</f>
        <v>1054.0540540541</v>
      </c>
      <c r="Z19" s="336">
        <f>IFERROR(X19/V19,"-")</f>
        <v>19500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6</v>
      </c>
      <c r="AN19" s="99">
        <f>IF(P19=0,"",IF(AM19=0,"",(AM19/P19)))</f>
        <v>0.16216216216216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11</v>
      </c>
      <c r="AW19" s="105">
        <f>IF(P19=0,"",IF(AV19=0,"",(AV19/P19)))</f>
        <v>0.2972972972973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7</v>
      </c>
      <c r="BF19" s="111">
        <f>IF(P19=0,"",IF(BE19=0,"",(BE19/P19)))</f>
        <v>0.18918918918919</v>
      </c>
      <c r="BG19" s="110">
        <v>2</v>
      </c>
      <c r="BH19" s="112">
        <f>IFERROR(BG19/BE19,"-")</f>
        <v>0.28571428571429</v>
      </c>
      <c r="BI19" s="113">
        <v>39000</v>
      </c>
      <c r="BJ19" s="114">
        <f>IFERROR(BI19/BE19,"-")</f>
        <v>5571.4285714286</v>
      </c>
      <c r="BK19" s="115"/>
      <c r="BL19" s="115">
        <v>1</v>
      </c>
      <c r="BM19" s="115">
        <v>1</v>
      </c>
      <c r="BN19" s="117">
        <v>9</v>
      </c>
      <c r="BO19" s="118">
        <f>IF(P19=0,"",IF(BN19=0,"",(BN19/P19)))</f>
        <v>0.24324324324324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3</v>
      </c>
      <c r="BX19" s="125">
        <f>IF(P19=0,"",IF(BW19=0,"",(BW19/P19)))</f>
        <v>0.081081081081081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1</v>
      </c>
      <c r="CG19" s="132">
        <f>IF(P19=0,"",IF(CF19=0,"",(CF19/P19)))</f>
        <v>0.027027027027027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2</v>
      </c>
      <c r="CP19" s="139">
        <v>39000</v>
      </c>
      <c r="CQ19" s="139">
        <v>31000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0.41666666666667</v>
      </c>
      <c r="B20" s="347" t="s">
        <v>365</v>
      </c>
      <c r="C20" s="347" t="s">
        <v>334</v>
      </c>
      <c r="D20" s="347" t="s">
        <v>327</v>
      </c>
      <c r="E20" s="347" t="s">
        <v>366</v>
      </c>
      <c r="F20" s="347" t="s">
        <v>328</v>
      </c>
      <c r="G20" s="88" t="s">
        <v>367</v>
      </c>
      <c r="H20" s="88" t="s">
        <v>337</v>
      </c>
      <c r="I20" s="88" t="s">
        <v>185</v>
      </c>
      <c r="J20" s="330">
        <v>132000</v>
      </c>
      <c r="K20" s="79">
        <v>0</v>
      </c>
      <c r="L20" s="79">
        <v>0</v>
      </c>
      <c r="M20" s="79">
        <v>55</v>
      </c>
      <c r="N20" s="89">
        <v>12</v>
      </c>
      <c r="O20" s="90">
        <v>0</v>
      </c>
      <c r="P20" s="91">
        <f>N20+O20</f>
        <v>12</v>
      </c>
      <c r="Q20" s="80">
        <f>IFERROR(P20/M20,"-")</f>
        <v>0.21818181818182</v>
      </c>
      <c r="R20" s="79">
        <v>1</v>
      </c>
      <c r="S20" s="79">
        <v>2</v>
      </c>
      <c r="T20" s="80">
        <f>IFERROR(R20/(P20),"-")</f>
        <v>0.083333333333333</v>
      </c>
      <c r="U20" s="336">
        <f>IFERROR(J20/SUM(N20:O21),"-")</f>
        <v>1783.7837837838</v>
      </c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>
        <f>SUM(X20:X21)-SUM(J20:J21)</f>
        <v>-77000</v>
      </c>
      <c r="AB20" s="83">
        <f>SUM(X20:X21)/SUM(J20:J21)</f>
        <v>0.41666666666667</v>
      </c>
      <c r="AC20" s="77"/>
      <c r="AD20" s="92">
        <v>3</v>
      </c>
      <c r="AE20" s="93">
        <f>IF(P20=0,"",IF(AD20=0,"",(AD20/P20)))</f>
        <v>0.25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2</v>
      </c>
      <c r="AN20" s="99">
        <f>IF(P20=0,"",IF(AM20=0,"",(AM20/P20)))</f>
        <v>0.16666666666667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4</v>
      </c>
      <c r="AW20" s="105">
        <f>IF(P20=0,"",IF(AV20=0,"",(AV20/P20)))</f>
        <v>0.33333333333333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1</v>
      </c>
      <c r="BF20" s="111">
        <f>IF(P20=0,"",IF(BE20=0,"",(BE20/P20)))</f>
        <v>0.083333333333333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0.083333333333333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0.083333333333333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368</v>
      </c>
      <c r="C21" s="347"/>
      <c r="D21" s="347"/>
      <c r="E21" s="347"/>
      <c r="F21" s="347" t="s">
        <v>82</v>
      </c>
      <c r="G21" s="88"/>
      <c r="H21" s="88"/>
      <c r="I21" s="88"/>
      <c r="J21" s="330"/>
      <c r="K21" s="79">
        <v>0</v>
      </c>
      <c r="L21" s="79">
        <v>0</v>
      </c>
      <c r="M21" s="79">
        <v>128</v>
      </c>
      <c r="N21" s="89">
        <v>61</v>
      </c>
      <c r="O21" s="90">
        <v>1</v>
      </c>
      <c r="P21" s="91">
        <f>N21+O21</f>
        <v>62</v>
      </c>
      <c r="Q21" s="80">
        <f>IFERROR(P21/M21,"-")</f>
        <v>0.484375</v>
      </c>
      <c r="R21" s="79">
        <v>1</v>
      </c>
      <c r="S21" s="79">
        <v>12</v>
      </c>
      <c r="T21" s="80">
        <f>IFERROR(R21/(P21),"-")</f>
        <v>0.016129032258065</v>
      </c>
      <c r="U21" s="336"/>
      <c r="V21" s="82">
        <v>2</v>
      </c>
      <c r="W21" s="80">
        <f>IF(P21=0,"-",V21/P21)</f>
        <v>0.032258064516129</v>
      </c>
      <c r="X21" s="335">
        <v>55000</v>
      </c>
      <c r="Y21" s="336">
        <f>IFERROR(X21/P21,"-")</f>
        <v>887.09677419355</v>
      </c>
      <c r="Z21" s="336">
        <f>IFERROR(X21/V21,"-")</f>
        <v>27500</v>
      </c>
      <c r="AA21" s="330"/>
      <c r="AB21" s="83"/>
      <c r="AC21" s="77"/>
      <c r="AD21" s="92">
        <v>1</v>
      </c>
      <c r="AE21" s="93">
        <f>IF(P21=0,"",IF(AD21=0,"",(AD21/P21)))</f>
        <v>0.016129032258065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11</v>
      </c>
      <c r="AN21" s="99">
        <f>IF(P21=0,"",IF(AM21=0,"",(AM21/P21)))</f>
        <v>0.17741935483871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7</v>
      </c>
      <c r="AW21" s="105">
        <f>IF(P21=0,"",IF(AV21=0,"",(AV21/P21)))</f>
        <v>0.11290322580645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12</v>
      </c>
      <c r="BF21" s="111">
        <f>IF(P21=0,"",IF(BE21=0,"",(BE21/P21)))</f>
        <v>0.19354838709677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18</v>
      </c>
      <c r="BO21" s="118">
        <f>IF(P21=0,"",IF(BN21=0,"",(BN21/P21)))</f>
        <v>0.29032258064516</v>
      </c>
      <c r="BP21" s="119">
        <v>1</v>
      </c>
      <c r="BQ21" s="120">
        <f>IFERROR(BP21/BN21,"-")</f>
        <v>0.055555555555556</v>
      </c>
      <c r="BR21" s="121">
        <v>3000</v>
      </c>
      <c r="BS21" s="122">
        <f>IFERROR(BR21/BN21,"-")</f>
        <v>166.66666666667</v>
      </c>
      <c r="BT21" s="123">
        <v>1</v>
      </c>
      <c r="BU21" s="123"/>
      <c r="BV21" s="123"/>
      <c r="BW21" s="124">
        <v>10</v>
      </c>
      <c r="BX21" s="125">
        <f>IF(P21=0,"",IF(BW21=0,"",(BW21/P21)))</f>
        <v>0.16129032258065</v>
      </c>
      <c r="BY21" s="126">
        <v>1</v>
      </c>
      <c r="BZ21" s="127">
        <f>IFERROR(BY21/BW21,"-")</f>
        <v>0.1</v>
      </c>
      <c r="CA21" s="128">
        <v>52000</v>
      </c>
      <c r="CB21" s="129">
        <f>IFERROR(CA21/BW21,"-")</f>
        <v>5200</v>
      </c>
      <c r="CC21" s="130"/>
      <c r="CD21" s="130"/>
      <c r="CE21" s="130">
        <v>1</v>
      </c>
      <c r="CF21" s="131">
        <v>3</v>
      </c>
      <c r="CG21" s="132">
        <f>IF(P21=0,"",IF(CF21=0,"",(CF21/P21)))</f>
        <v>0.048387096774194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2</v>
      </c>
      <c r="CP21" s="139">
        <v>55000</v>
      </c>
      <c r="CQ21" s="139">
        <v>52000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</v>
      </c>
      <c r="B22" s="347" t="s">
        <v>369</v>
      </c>
      <c r="C22" s="347" t="s">
        <v>326</v>
      </c>
      <c r="D22" s="347" t="s">
        <v>327</v>
      </c>
      <c r="E22" s="347" t="s">
        <v>370</v>
      </c>
      <c r="F22" s="347" t="s">
        <v>328</v>
      </c>
      <c r="G22" s="88" t="s">
        <v>371</v>
      </c>
      <c r="H22" s="88" t="s">
        <v>372</v>
      </c>
      <c r="I22" s="88" t="s">
        <v>185</v>
      </c>
      <c r="J22" s="330">
        <v>78000</v>
      </c>
      <c r="K22" s="79">
        <v>0</v>
      </c>
      <c r="L22" s="79">
        <v>0</v>
      </c>
      <c r="M22" s="79">
        <v>10</v>
      </c>
      <c r="N22" s="89">
        <v>1</v>
      </c>
      <c r="O22" s="90">
        <v>0</v>
      </c>
      <c r="P22" s="91">
        <f>N22+O22</f>
        <v>1</v>
      </c>
      <c r="Q22" s="80">
        <f>IFERROR(P22/M22,"-")</f>
        <v>0.1</v>
      </c>
      <c r="R22" s="79">
        <v>0</v>
      </c>
      <c r="S22" s="79">
        <v>0</v>
      </c>
      <c r="T22" s="80">
        <f>IFERROR(R22/(P22),"-")</f>
        <v>0</v>
      </c>
      <c r="U22" s="336">
        <f>IFERROR(J22/SUM(N22:O23),"-")</f>
        <v>2166.6666666667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SUM(X22:X23)-SUM(J22:J23)</f>
        <v>-78000</v>
      </c>
      <c r="AB22" s="83">
        <f>SUM(X22:X23)/SUM(J22:J23)</f>
        <v>0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1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373</v>
      </c>
      <c r="C23" s="347"/>
      <c r="D23" s="347"/>
      <c r="E23" s="347"/>
      <c r="F23" s="347" t="s">
        <v>82</v>
      </c>
      <c r="G23" s="88"/>
      <c r="H23" s="88"/>
      <c r="I23" s="88"/>
      <c r="J23" s="330"/>
      <c r="K23" s="79">
        <v>0</v>
      </c>
      <c r="L23" s="79">
        <v>0</v>
      </c>
      <c r="M23" s="79">
        <v>75</v>
      </c>
      <c r="N23" s="89">
        <v>34</v>
      </c>
      <c r="O23" s="90">
        <v>1</v>
      </c>
      <c r="P23" s="91">
        <f>N23+O23</f>
        <v>35</v>
      </c>
      <c r="Q23" s="80">
        <f>IFERROR(P23/M23,"-")</f>
        <v>0.46666666666667</v>
      </c>
      <c r="R23" s="79">
        <v>1</v>
      </c>
      <c r="S23" s="79">
        <v>6</v>
      </c>
      <c r="T23" s="80">
        <f>IFERROR(R23/(P23),"-")</f>
        <v>0.028571428571429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6</v>
      </c>
      <c r="AN23" s="99">
        <f>IF(P23=0,"",IF(AM23=0,"",(AM23/P23)))</f>
        <v>0.17142857142857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7</v>
      </c>
      <c r="AW23" s="105">
        <f>IF(P23=0,"",IF(AV23=0,"",(AV23/P23)))</f>
        <v>0.2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8</v>
      </c>
      <c r="BF23" s="111">
        <f>IF(P23=0,"",IF(BE23=0,"",(BE23/P23)))</f>
        <v>0.22857142857143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7</v>
      </c>
      <c r="BO23" s="118">
        <f>IF(P23=0,"",IF(BN23=0,"",(BN23/P23)))</f>
        <v>0.2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6</v>
      </c>
      <c r="BX23" s="125">
        <f>IF(P23=0,"",IF(BW23=0,"",(BW23/P23)))</f>
        <v>0.17142857142857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1</v>
      </c>
      <c r="CG23" s="132">
        <f>IF(P23=0,"",IF(CF23=0,"",(CF23/P23)))</f>
        <v>0.028571428571429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7.9444444444444</v>
      </c>
      <c r="B24" s="347" t="s">
        <v>374</v>
      </c>
      <c r="C24" s="347" t="s">
        <v>326</v>
      </c>
      <c r="D24" s="347" t="s">
        <v>340</v>
      </c>
      <c r="E24" s="347" t="s">
        <v>375</v>
      </c>
      <c r="F24" s="347" t="s">
        <v>328</v>
      </c>
      <c r="G24" s="88" t="s">
        <v>376</v>
      </c>
      <c r="H24" s="88" t="s">
        <v>330</v>
      </c>
      <c r="I24" s="88" t="s">
        <v>242</v>
      </c>
      <c r="J24" s="330">
        <v>90000</v>
      </c>
      <c r="K24" s="79">
        <v>0</v>
      </c>
      <c r="L24" s="79">
        <v>0</v>
      </c>
      <c r="M24" s="79">
        <v>88</v>
      </c>
      <c r="N24" s="89">
        <v>20</v>
      </c>
      <c r="O24" s="90">
        <v>1</v>
      </c>
      <c r="P24" s="91">
        <f>N24+O24</f>
        <v>21</v>
      </c>
      <c r="Q24" s="80">
        <f>IFERROR(P24/M24,"-")</f>
        <v>0.23863636363636</v>
      </c>
      <c r="R24" s="79">
        <v>0</v>
      </c>
      <c r="S24" s="79">
        <v>5</v>
      </c>
      <c r="T24" s="80">
        <f>IFERROR(R24/(P24),"-")</f>
        <v>0</v>
      </c>
      <c r="U24" s="336">
        <f>IFERROR(J24/SUM(N24:O25),"-")</f>
        <v>750</v>
      </c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>
        <f>SUM(X24:X25)-SUM(J24:J25)</f>
        <v>625000</v>
      </c>
      <c r="AB24" s="83">
        <f>SUM(X24:X25)/SUM(J24:J25)</f>
        <v>7.9444444444444</v>
      </c>
      <c r="AC24" s="77"/>
      <c r="AD24" s="92">
        <v>4</v>
      </c>
      <c r="AE24" s="93">
        <f>IF(P24=0,"",IF(AD24=0,"",(AD24/P24)))</f>
        <v>0.19047619047619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>
        <v>4</v>
      </c>
      <c r="AN24" s="99">
        <f>IF(P24=0,"",IF(AM24=0,"",(AM24/P24)))</f>
        <v>0.19047619047619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3</v>
      </c>
      <c r="AW24" s="105">
        <f>IF(P24=0,"",IF(AV24=0,"",(AV24/P24)))</f>
        <v>0.14285714285714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6</v>
      </c>
      <c r="BF24" s="111">
        <f>IF(P24=0,"",IF(BE24=0,"",(BE24/P24)))</f>
        <v>0.28571428571429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4</v>
      </c>
      <c r="BO24" s="118">
        <f>IF(P24=0,"",IF(BN24=0,"",(BN24/P24)))</f>
        <v>0.19047619047619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377</v>
      </c>
      <c r="C25" s="347"/>
      <c r="D25" s="347"/>
      <c r="E25" s="347"/>
      <c r="F25" s="347" t="s">
        <v>82</v>
      </c>
      <c r="G25" s="88"/>
      <c r="H25" s="88"/>
      <c r="I25" s="88"/>
      <c r="J25" s="330"/>
      <c r="K25" s="79">
        <v>0</v>
      </c>
      <c r="L25" s="79">
        <v>0</v>
      </c>
      <c r="M25" s="79">
        <v>161</v>
      </c>
      <c r="N25" s="89">
        <v>97</v>
      </c>
      <c r="O25" s="90">
        <v>2</v>
      </c>
      <c r="P25" s="91">
        <f>N25+O25</f>
        <v>99</v>
      </c>
      <c r="Q25" s="80">
        <f>IFERROR(P25/M25,"-")</f>
        <v>0.61490683229814</v>
      </c>
      <c r="R25" s="79">
        <v>3</v>
      </c>
      <c r="S25" s="79">
        <v>23</v>
      </c>
      <c r="T25" s="80">
        <f>IFERROR(R25/(P25),"-")</f>
        <v>0.03030303030303</v>
      </c>
      <c r="U25" s="336"/>
      <c r="V25" s="82">
        <v>4</v>
      </c>
      <c r="W25" s="80">
        <f>IF(P25=0,"-",V25/P25)</f>
        <v>0.04040404040404</v>
      </c>
      <c r="X25" s="335">
        <v>715000</v>
      </c>
      <c r="Y25" s="336">
        <f>IFERROR(X25/P25,"-")</f>
        <v>7222.2222222222</v>
      </c>
      <c r="Z25" s="336">
        <f>IFERROR(X25/V25,"-")</f>
        <v>178750</v>
      </c>
      <c r="AA25" s="330"/>
      <c r="AB25" s="83"/>
      <c r="AC25" s="77"/>
      <c r="AD25" s="92">
        <v>6</v>
      </c>
      <c r="AE25" s="93">
        <f>IF(P25=0,"",IF(AD25=0,"",(AD25/P25)))</f>
        <v>0.060606060606061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>
        <v>10</v>
      </c>
      <c r="AN25" s="99">
        <f>IF(P25=0,"",IF(AM25=0,"",(AM25/P25)))</f>
        <v>0.1010101010101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14</v>
      </c>
      <c r="AW25" s="105">
        <f>IF(P25=0,"",IF(AV25=0,"",(AV25/P25)))</f>
        <v>0.14141414141414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26</v>
      </c>
      <c r="BF25" s="111">
        <f>IF(P25=0,"",IF(BE25=0,"",(BE25/P25)))</f>
        <v>0.26262626262626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30</v>
      </c>
      <c r="BO25" s="118">
        <f>IF(P25=0,"",IF(BN25=0,"",(BN25/P25)))</f>
        <v>0.3030303030303</v>
      </c>
      <c r="BP25" s="119">
        <v>3</v>
      </c>
      <c r="BQ25" s="120">
        <f>IFERROR(BP25/BN25,"-")</f>
        <v>0.1</v>
      </c>
      <c r="BR25" s="121">
        <v>689000</v>
      </c>
      <c r="BS25" s="122">
        <f>IFERROR(BR25/BN25,"-")</f>
        <v>22966.666666667</v>
      </c>
      <c r="BT25" s="123"/>
      <c r="BU25" s="123"/>
      <c r="BV25" s="123">
        <v>3</v>
      </c>
      <c r="BW25" s="124">
        <v>7</v>
      </c>
      <c r="BX25" s="125">
        <f>IF(P25=0,"",IF(BW25=0,"",(BW25/P25)))</f>
        <v>0.070707070707071</v>
      </c>
      <c r="BY25" s="126">
        <v>1</v>
      </c>
      <c r="BZ25" s="127">
        <f>IFERROR(BY25/BW25,"-")</f>
        <v>0.14285714285714</v>
      </c>
      <c r="CA25" s="128">
        <v>26000</v>
      </c>
      <c r="CB25" s="129">
        <f>IFERROR(CA25/BW25,"-")</f>
        <v>3714.2857142857</v>
      </c>
      <c r="CC25" s="130"/>
      <c r="CD25" s="130"/>
      <c r="CE25" s="130">
        <v>1</v>
      </c>
      <c r="CF25" s="131">
        <v>6</v>
      </c>
      <c r="CG25" s="132">
        <f>IF(P25=0,"",IF(CF25=0,"",(CF25/P25)))</f>
        <v>0.060606060606061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4</v>
      </c>
      <c r="CP25" s="139">
        <v>715000</v>
      </c>
      <c r="CQ25" s="139">
        <v>646000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>
        <f>AB26</f>
        <v>9.0777777777778</v>
      </c>
      <c r="B26" s="347" t="s">
        <v>378</v>
      </c>
      <c r="C26" s="347" t="s">
        <v>326</v>
      </c>
      <c r="D26" s="347" t="s">
        <v>340</v>
      </c>
      <c r="E26" s="347"/>
      <c r="F26" s="347" t="s">
        <v>328</v>
      </c>
      <c r="G26" s="88" t="s">
        <v>379</v>
      </c>
      <c r="H26" s="88" t="s">
        <v>330</v>
      </c>
      <c r="I26" s="88" t="s">
        <v>380</v>
      </c>
      <c r="J26" s="330">
        <v>90000</v>
      </c>
      <c r="K26" s="79">
        <v>0</v>
      </c>
      <c r="L26" s="79">
        <v>0</v>
      </c>
      <c r="M26" s="79">
        <v>136</v>
      </c>
      <c r="N26" s="89">
        <v>24</v>
      </c>
      <c r="O26" s="90">
        <v>0</v>
      </c>
      <c r="P26" s="91">
        <f>N26+O26</f>
        <v>24</v>
      </c>
      <c r="Q26" s="80">
        <f>IFERROR(P26/M26,"-")</f>
        <v>0.17647058823529</v>
      </c>
      <c r="R26" s="79">
        <v>0</v>
      </c>
      <c r="S26" s="79">
        <v>8</v>
      </c>
      <c r="T26" s="80">
        <f>IFERROR(R26/(P26),"-")</f>
        <v>0</v>
      </c>
      <c r="U26" s="336">
        <f>IFERROR(J26/SUM(N26:O27),"-")</f>
        <v>569.62025316456</v>
      </c>
      <c r="V26" s="82">
        <v>5</v>
      </c>
      <c r="W26" s="80">
        <f>IF(P26=0,"-",V26/P26)</f>
        <v>0.20833333333333</v>
      </c>
      <c r="X26" s="335">
        <v>21000</v>
      </c>
      <c r="Y26" s="336">
        <f>IFERROR(X26/P26,"-")</f>
        <v>875</v>
      </c>
      <c r="Z26" s="336">
        <f>IFERROR(X26/V26,"-")</f>
        <v>4200</v>
      </c>
      <c r="AA26" s="330">
        <f>SUM(X26:X27)-SUM(J26:J27)</f>
        <v>727000</v>
      </c>
      <c r="AB26" s="83">
        <f>SUM(X26:X27)/SUM(J26:J27)</f>
        <v>9.0777777777778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2</v>
      </c>
      <c r="AN26" s="99">
        <f>IF(P26=0,"",IF(AM26=0,"",(AM26/P26)))</f>
        <v>0.083333333333333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>
        <v>3</v>
      </c>
      <c r="AW26" s="105">
        <f>IF(P26=0,"",IF(AV26=0,"",(AV26/P26)))</f>
        <v>0.125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7</v>
      </c>
      <c r="BF26" s="111">
        <f>IF(P26=0,"",IF(BE26=0,"",(BE26/P26)))</f>
        <v>0.29166666666667</v>
      </c>
      <c r="BG26" s="110">
        <v>3</v>
      </c>
      <c r="BH26" s="112">
        <f>IFERROR(BG26/BE26,"-")</f>
        <v>0.42857142857143</v>
      </c>
      <c r="BI26" s="113">
        <v>15000</v>
      </c>
      <c r="BJ26" s="114">
        <f>IFERROR(BI26/BE26,"-")</f>
        <v>2142.8571428571</v>
      </c>
      <c r="BK26" s="115">
        <v>1</v>
      </c>
      <c r="BL26" s="115">
        <v>2</v>
      </c>
      <c r="BM26" s="115"/>
      <c r="BN26" s="117">
        <v>10</v>
      </c>
      <c r="BO26" s="118">
        <f>IF(P26=0,"",IF(BN26=0,"",(BN26/P26)))</f>
        <v>0.41666666666667</v>
      </c>
      <c r="BP26" s="119">
        <v>1</v>
      </c>
      <c r="BQ26" s="120">
        <f>IFERROR(BP26/BN26,"-")</f>
        <v>0.1</v>
      </c>
      <c r="BR26" s="121">
        <v>3000</v>
      </c>
      <c r="BS26" s="122">
        <f>IFERROR(BR26/BN26,"-")</f>
        <v>300</v>
      </c>
      <c r="BT26" s="123">
        <v>1</v>
      </c>
      <c r="BU26" s="123"/>
      <c r="BV26" s="123"/>
      <c r="BW26" s="124">
        <v>2</v>
      </c>
      <c r="BX26" s="125">
        <f>IF(P26=0,"",IF(BW26=0,"",(BW26/P26)))</f>
        <v>0.083333333333333</v>
      </c>
      <c r="BY26" s="126">
        <v>1</v>
      </c>
      <c r="BZ26" s="127">
        <f>IFERROR(BY26/BW26,"-")</f>
        <v>0.5</v>
      </c>
      <c r="CA26" s="128">
        <v>3000</v>
      </c>
      <c r="CB26" s="129">
        <f>IFERROR(CA26/BW26,"-")</f>
        <v>1500</v>
      </c>
      <c r="CC26" s="130">
        <v>1</v>
      </c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5</v>
      </c>
      <c r="CP26" s="139">
        <v>21000</v>
      </c>
      <c r="CQ26" s="139">
        <v>10000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381</v>
      </c>
      <c r="C27" s="347"/>
      <c r="D27" s="347"/>
      <c r="E27" s="347"/>
      <c r="F27" s="347" t="s">
        <v>82</v>
      </c>
      <c r="G27" s="88"/>
      <c r="H27" s="88"/>
      <c r="I27" s="88"/>
      <c r="J27" s="330"/>
      <c r="K27" s="79">
        <v>0</v>
      </c>
      <c r="L27" s="79">
        <v>0</v>
      </c>
      <c r="M27" s="79">
        <v>232</v>
      </c>
      <c r="N27" s="89">
        <v>129</v>
      </c>
      <c r="O27" s="90">
        <v>5</v>
      </c>
      <c r="P27" s="91">
        <f>N27+O27</f>
        <v>134</v>
      </c>
      <c r="Q27" s="80">
        <f>IFERROR(P27/M27,"-")</f>
        <v>0.57758620689655</v>
      </c>
      <c r="R27" s="79">
        <v>7</v>
      </c>
      <c r="S27" s="79">
        <v>22</v>
      </c>
      <c r="T27" s="80">
        <f>IFERROR(R27/(P27),"-")</f>
        <v>0.052238805970149</v>
      </c>
      <c r="U27" s="336"/>
      <c r="V27" s="82">
        <v>7</v>
      </c>
      <c r="W27" s="80">
        <f>IF(P27=0,"-",V27/P27)</f>
        <v>0.052238805970149</v>
      </c>
      <c r="X27" s="335">
        <v>796000</v>
      </c>
      <c r="Y27" s="336">
        <f>IFERROR(X27/P27,"-")</f>
        <v>5940.2985074627</v>
      </c>
      <c r="Z27" s="336">
        <f>IFERROR(X27/V27,"-")</f>
        <v>113714.28571429</v>
      </c>
      <c r="AA27" s="330"/>
      <c r="AB27" s="83"/>
      <c r="AC27" s="77"/>
      <c r="AD27" s="92">
        <v>1</v>
      </c>
      <c r="AE27" s="93">
        <f>IF(P27=0,"",IF(AD27=0,"",(AD27/P27)))</f>
        <v>0.0074626865671642</v>
      </c>
      <c r="AF27" s="92"/>
      <c r="AG27" s="94">
        <f>IFERROR(AF27/AD27,"-")</f>
        <v>0</v>
      </c>
      <c r="AH27" s="95"/>
      <c r="AI27" s="96">
        <f>IFERROR(AH27/AD27,"-")</f>
        <v>0</v>
      </c>
      <c r="AJ27" s="97"/>
      <c r="AK27" s="97"/>
      <c r="AL27" s="97"/>
      <c r="AM27" s="98">
        <v>11</v>
      </c>
      <c r="AN27" s="99">
        <f>IF(P27=0,"",IF(AM27=0,"",(AM27/P27)))</f>
        <v>0.082089552238806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>
        <v>17</v>
      </c>
      <c r="AW27" s="105">
        <f>IF(P27=0,"",IF(AV27=0,"",(AV27/P27)))</f>
        <v>0.12686567164179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40</v>
      </c>
      <c r="BF27" s="111">
        <f>IF(P27=0,"",IF(BE27=0,"",(BE27/P27)))</f>
        <v>0.29850746268657</v>
      </c>
      <c r="BG27" s="110">
        <v>1</v>
      </c>
      <c r="BH27" s="112">
        <f>IFERROR(BG27/BE27,"-")</f>
        <v>0.025</v>
      </c>
      <c r="BI27" s="113">
        <v>5000</v>
      </c>
      <c r="BJ27" s="114">
        <f>IFERROR(BI27/BE27,"-")</f>
        <v>125</v>
      </c>
      <c r="BK27" s="115">
        <v>1</v>
      </c>
      <c r="BL27" s="115"/>
      <c r="BM27" s="115"/>
      <c r="BN27" s="117">
        <v>31</v>
      </c>
      <c r="BO27" s="118">
        <f>IF(P27=0,"",IF(BN27=0,"",(BN27/P27)))</f>
        <v>0.23134328358209</v>
      </c>
      <c r="BP27" s="119">
        <v>4</v>
      </c>
      <c r="BQ27" s="120">
        <f>IFERROR(BP27/BN27,"-")</f>
        <v>0.12903225806452</v>
      </c>
      <c r="BR27" s="121">
        <v>587000</v>
      </c>
      <c r="BS27" s="122">
        <f>IFERROR(BR27/BN27,"-")</f>
        <v>18935.483870968</v>
      </c>
      <c r="BT27" s="123"/>
      <c r="BU27" s="123"/>
      <c r="BV27" s="123">
        <v>4</v>
      </c>
      <c r="BW27" s="124">
        <v>26</v>
      </c>
      <c r="BX27" s="125">
        <f>IF(P27=0,"",IF(BW27=0,"",(BW27/P27)))</f>
        <v>0.19402985074627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8</v>
      </c>
      <c r="CG27" s="132">
        <f>IF(P27=0,"",IF(CF27=0,"",(CF27/P27)))</f>
        <v>0.059701492537313</v>
      </c>
      <c r="CH27" s="133">
        <v>2</v>
      </c>
      <c r="CI27" s="134">
        <f>IFERROR(CH27/CF27,"-")</f>
        <v>0.25</v>
      </c>
      <c r="CJ27" s="135">
        <v>204000</v>
      </c>
      <c r="CK27" s="136">
        <f>IFERROR(CJ27/CF27,"-")</f>
        <v>25500</v>
      </c>
      <c r="CL27" s="137"/>
      <c r="CM27" s="137"/>
      <c r="CN27" s="137">
        <v>2</v>
      </c>
      <c r="CO27" s="138">
        <v>7</v>
      </c>
      <c r="CP27" s="139">
        <v>796000</v>
      </c>
      <c r="CQ27" s="139">
        <v>407000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</v>
      </c>
      <c r="B28" s="347" t="s">
        <v>382</v>
      </c>
      <c r="C28" s="347" t="s">
        <v>326</v>
      </c>
      <c r="D28" s="347" t="s">
        <v>327</v>
      </c>
      <c r="E28" s="347" t="s">
        <v>383</v>
      </c>
      <c r="F28" s="347" t="s">
        <v>328</v>
      </c>
      <c r="G28" s="88" t="s">
        <v>384</v>
      </c>
      <c r="H28" s="88" t="s">
        <v>372</v>
      </c>
      <c r="I28" s="349" t="s">
        <v>94</v>
      </c>
      <c r="J28" s="330">
        <v>78000</v>
      </c>
      <c r="K28" s="79">
        <v>0</v>
      </c>
      <c r="L28" s="79">
        <v>0</v>
      </c>
      <c r="M28" s="79">
        <v>11</v>
      </c>
      <c r="N28" s="89">
        <v>0</v>
      </c>
      <c r="O28" s="90">
        <v>0</v>
      </c>
      <c r="P28" s="91">
        <f>N28+O28</f>
        <v>0</v>
      </c>
      <c r="Q28" s="80">
        <f>IFERROR(P28/M28,"-")</f>
        <v>0</v>
      </c>
      <c r="R28" s="79">
        <v>0</v>
      </c>
      <c r="S28" s="79">
        <v>0</v>
      </c>
      <c r="T28" s="80" t="str">
        <f>IFERROR(R28/(P28),"-")</f>
        <v>-</v>
      </c>
      <c r="U28" s="336">
        <f>IFERROR(J28/SUM(N28:O29),"-")</f>
        <v>3391.3043478261</v>
      </c>
      <c r="V28" s="82">
        <v>0</v>
      </c>
      <c r="W28" s="80" t="str">
        <f>IF(P28=0,"-",V28/P28)</f>
        <v>-</v>
      </c>
      <c r="X28" s="335">
        <v>0</v>
      </c>
      <c r="Y28" s="336" t="str">
        <f>IFERROR(X28/P28,"-")</f>
        <v>-</v>
      </c>
      <c r="Z28" s="336" t="str">
        <f>IFERROR(X28/V28,"-")</f>
        <v>-</v>
      </c>
      <c r="AA28" s="330">
        <f>SUM(X28:X29)-SUM(J28:J29)</f>
        <v>-78000</v>
      </c>
      <c r="AB28" s="83">
        <f>SUM(X28:X29)/SUM(J28:J29)</f>
        <v>0</v>
      </c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385</v>
      </c>
      <c r="C29" s="347"/>
      <c r="D29" s="347"/>
      <c r="E29" s="347"/>
      <c r="F29" s="347" t="s">
        <v>82</v>
      </c>
      <c r="G29" s="88"/>
      <c r="H29" s="88"/>
      <c r="I29" s="88"/>
      <c r="J29" s="330"/>
      <c r="K29" s="79">
        <v>0</v>
      </c>
      <c r="L29" s="79">
        <v>0</v>
      </c>
      <c r="M29" s="79">
        <v>54</v>
      </c>
      <c r="N29" s="89">
        <v>23</v>
      </c>
      <c r="O29" s="90">
        <v>0</v>
      </c>
      <c r="P29" s="91">
        <f>N29+O29</f>
        <v>23</v>
      </c>
      <c r="Q29" s="80">
        <f>IFERROR(P29/M29,"-")</f>
        <v>0.42592592592593</v>
      </c>
      <c r="R29" s="79">
        <v>1</v>
      </c>
      <c r="S29" s="79">
        <v>5</v>
      </c>
      <c r="T29" s="80">
        <f>IFERROR(R29/(P29),"-")</f>
        <v>0.043478260869565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0.043478260869565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>
        <v>4</v>
      </c>
      <c r="AW29" s="105">
        <f>IF(P29=0,"",IF(AV29=0,"",(AV29/P29)))</f>
        <v>0.17391304347826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8</v>
      </c>
      <c r="BF29" s="111">
        <f>IF(P29=0,"",IF(BE29=0,"",(BE29/P29)))</f>
        <v>0.34782608695652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7</v>
      </c>
      <c r="BO29" s="118">
        <f>IF(P29=0,"",IF(BN29=0,"",(BN29/P29)))</f>
        <v>0.30434782608696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2</v>
      </c>
      <c r="BX29" s="125">
        <f>IF(P29=0,"",IF(BW29=0,"",(BW29/P29)))</f>
        <v>0.08695652173913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1</v>
      </c>
      <c r="CG29" s="132">
        <f>IF(P29=0,"",IF(CF29=0,"",(CF29/P29)))</f>
        <v>0.043478260869565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7.4166666666667</v>
      </c>
      <c r="B30" s="347" t="s">
        <v>386</v>
      </c>
      <c r="C30" s="347" t="s">
        <v>334</v>
      </c>
      <c r="D30" s="347" t="s">
        <v>340</v>
      </c>
      <c r="E30" s="347" t="s">
        <v>387</v>
      </c>
      <c r="F30" s="347" t="s">
        <v>328</v>
      </c>
      <c r="G30" s="88" t="s">
        <v>388</v>
      </c>
      <c r="H30" s="88" t="s">
        <v>330</v>
      </c>
      <c r="I30" s="88" t="s">
        <v>297</v>
      </c>
      <c r="J30" s="330">
        <v>132000</v>
      </c>
      <c r="K30" s="79">
        <v>0</v>
      </c>
      <c r="L30" s="79">
        <v>0</v>
      </c>
      <c r="M30" s="79">
        <v>179</v>
      </c>
      <c r="N30" s="89">
        <v>31</v>
      </c>
      <c r="O30" s="90">
        <v>0</v>
      </c>
      <c r="P30" s="91">
        <f>N30+O30</f>
        <v>31</v>
      </c>
      <c r="Q30" s="80">
        <f>IFERROR(P30/M30,"-")</f>
        <v>0.1731843575419</v>
      </c>
      <c r="R30" s="79">
        <v>1</v>
      </c>
      <c r="S30" s="79">
        <v>3</v>
      </c>
      <c r="T30" s="80">
        <f>IFERROR(R30/(P30),"-")</f>
        <v>0.032258064516129</v>
      </c>
      <c r="U30" s="336">
        <f>IFERROR(J30/SUM(N30:O31),"-")</f>
        <v>1056</v>
      </c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>
        <f>SUM(X30:X31)-SUM(J30:J31)</f>
        <v>847000</v>
      </c>
      <c r="AB30" s="83">
        <f>SUM(X30:X31)/SUM(J30:J31)</f>
        <v>7.4166666666667</v>
      </c>
      <c r="AC30" s="77"/>
      <c r="AD30" s="92">
        <v>5</v>
      </c>
      <c r="AE30" s="93">
        <f>IF(P30=0,"",IF(AD30=0,"",(AD30/P30)))</f>
        <v>0.16129032258065</v>
      </c>
      <c r="AF30" s="92"/>
      <c r="AG30" s="94">
        <f>IFERROR(AF30/AD30,"-")</f>
        <v>0</v>
      </c>
      <c r="AH30" s="95"/>
      <c r="AI30" s="96">
        <f>IFERROR(AH30/AD30,"-")</f>
        <v>0</v>
      </c>
      <c r="AJ30" s="97"/>
      <c r="AK30" s="97"/>
      <c r="AL30" s="97"/>
      <c r="AM30" s="98">
        <v>7</v>
      </c>
      <c r="AN30" s="99">
        <f>IF(P30=0,"",IF(AM30=0,"",(AM30/P30)))</f>
        <v>0.2258064516129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>
        <v>5</v>
      </c>
      <c r="AW30" s="105">
        <f>IF(P30=0,"",IF(AV30=0,"",(AV30/P30)))</f>
        <v>0.16129032258065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10</v>
      </c>
      <c r="BF30" s="111">
        <f>IF(P30=0,"",IF(BE30=0,"",(BE30/P30)))</f>
        <v>0.32258064516129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3</v>
      </c>
      <c r="BO30" s="118">
        <f>IF(P30=0,"",IF(BN30=0,"",(BN30/P30)))</f>
        <v>0.096774193548387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0.032258064516129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389</v>
      </c>
      <c r="C31" s="347"/>
      <c r="D31" s="347"/>
      <c r="E31" s="347"/>
      <c r="F31" s="347" t="s">
        <v>82</v>
      </c>
      <c r="G31" s="88"/>
      <c r="H31" s="88"/>
      <c r="I31" s="88"/>
      <c r="J31" s="330"/>
      <c r="K31" s="79">
        <v>0</v>
      </c>
      <c r="L31" s="79">
        <v>0</v>
      </c>
      <c r="M31" s="79">
        <v>225</v>
      </c>
      <c r="N31" s="89">
        <v>92</v>
      </c>
      <c r="O31" s="90">
        <v>2</v>
      </c>
      <c r="P31" s="91">
        <f>N31+O31</f>
        <v>94</v>
      </c>
      <c r="Q31" s="80">
        <f>IFERROR(P31/M31,"-")</f>
        <v>0.41777777777778</v>
      </c>
      <c r="R31" s="79">
        <v>2</v>
      </c>
      <c r="S31" s="79">
        <v>11</v>
      </c>
      <c r="T31" s="80">
        <f>IFERROR(R31/(P31),"-")</f>
        <v>0.021276595744681</v>
      </c>
      <c r="U31" s="336"/>
      <c r="V31" s="82">
        <v>6</v>
      </c>
      <c r="W31" s="80">
        <f>IF(P31=0,"-",V31/P31)</f>
        <v>0.063829787234043</v>
      </c>
      <c r="X31" s="335">
        <v>979000</v>
      </c>
      <c r="Y31" s="336">
        <f>IFERROR(X31/P31,"-")</f>
        <v>10414.893617021</v>
      </c>
      <c r="Z31" s="336">
        <f>IFERROR(X31/V31,"-")</f>
        <v>163166.66666667</v>
      </c>
      <c r="AA31" s="330"/>
      <c r="AB31" s="83"/>
      <c r="AC31" s="77"/>
      <c r="AD31" s="92">
        <v>4</v>
      </c>
      <c r="AE31" s="93">
        <f>IF(P31=0,"",IF(AD31=0,"",(AD31/P31)))</f>
        <v>0.042553191489362</v>
      </c>
      <c r="AF31" s="92"/>
      <c r="AG31" s="94">
        <f>IFERROR(AF31/AD31,"-")</f>
        <v>0</v>
      </c>
      <c r="AH31" s="95"/>
      <c r="AI31" s="96">
        <f>IFERROR(AH31/AD31,"-")</f>
        <v>0</v>
      </c>
      <c r="AJ31" s="97"/>
      <c r="AK31" s="97"/>
      <c r="AL31" s="97"/>
      <c r="AM31" s="98">
        <v>12</v>
      </c>
      <c r="AN31" s="99">
        <f>IF(P31=0,"",IF(AM31=0,"",(AM31/P31)))</f>
        <v>0.12765957446809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>
        <v>14</v>
      </c>
      <c r="AW31" s="105">
        <f>IF(P31=0,"",IF(AV31=0,"",(AV31/P31)))</f>
        <v>0.14893617021277</v>
      </c>
      <c r="AX31" s="104">
        <v>1</v>
      </c>
      <c r="AY31" s="106">
        <f>IFERROR(AX31/AV31,"-")</f>
        <v>0.071428571428571</v>
      </c>
      <c r="AZ31" s="107">
        <v>5000</v>
      </c>
      <c r="BA31" s="108">
        <f>IFERROR(AZ31/AV31,"-")</f>
        <v>357.14285714286</v>
      </c>
      <c r="BB31" s="109">
        <v>1</v>
      </c>
      <c r="BC31" s="109"/>
      <c r="BD31" s="109"/>
      <c r="BE31" s="110">
        <v>29</v>
      </c>
      <c r="BF31" s="111">
        <f>IF(P31=0,"",IF(BE31=0,"",(BE31/P31)))</f>
        <v>0.30851063829787</v>
      </c>
      <c r="BG31" s="110">
        <v>3</v>
      </c>
      <c r="BH31" s="112">
        <f>IFERROR(BG31/BE31,"-")</f>
        <v>0.10344827586207</v>
      </c>
      <c r="BI31" s="113">
        <v>709000</v>
      </c>
      <c r="BJ31" s="114">
        <f>IFERROR(BI31/BE31,"-")</f>
        <v>24448.275862069</v>
      </c>
      <c r="BK31" s="115">
        <v>1</v>
      </c>
      <c r="BL31" s="115"/>
      <c r="BM31" s="115">
        <v>2</v>
      </c>
      <c r="BN31" s="117">
        <v>24</v>
      </c>
      <c r="BO31" s="118">
        <f>IF(P31=0,"",IF(BN31=0,"",(BN31/P31)))</f>
        <v>0.25531914893617</v>
      </c>
      <c r="BP31" s="119">
        <v>1</v>
      </c>
      <c r="BQ31" s="120">
        <f>IFERROR(BP31/BN31,"-")</f>
        <v>0.041666666666667</v>
      </c>
      <c r="BR31" s="121">
        <v>111000</v>
      </c>
      <c r="BS31" s="122">
        <f>IFERROR(BR31/BN31,"-")</f>
        <v>4625</v>
      </c>
      <c r="BT31" s="123"/>
      <c r="BU31" s="123"/>
      <c r="BV31" s="123">
        <v>1</v>
      </c>
      <c r="BW31" s="124">
        <v>10</v>
      </c>
      <c r="BX31" s="125">
        <f>IF(P31=0,"",IF(BW31=0,"",(BW31/P31)))</f>
        <v>0.1063829787234</v>
      </c>
      <c r="BY31" s="126">
        <v>1</v>
      </c>
      <c r="BZ31" s="127">
        <f>IFERROR(BY31/BW31,"-")</f>
        <v>0.1</v>
      </c>
      <c r="CA31" s="128">
        <v>154000</v>
      </c>
      <c r="CB31" s="129">
        <f>IFERROR(CA31/BW31,"-")</f>
        <v>15400</v>
      </c>
      <c r="CC31" s="130"/>
      <c r="CD31" s="130"/>
      <c r="CE31" s="130">
        <v>1</v>
      </c>
      <c r="CF31" s="131">
        <v>1</v>
      </c>
      <c r="CG31" s="132">
        <f>IF(P31=0,"",IF(CF31=0,"",(CF31/P31)))</f>
        <v>0.01063829787234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6</v>
      </c>
      <c r="CP31" s="139">
        <v>979000</v>
      </c>
      <c r="CQ31" s="139">
        <v>693000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>
        <f>AB32</f>
        <v>0.32291666666667</v>
      </c>
      <c r="B32" s="347" t="s">
        <v>390</v>
      </c>
      <c r="C32" s="347" t="s">
        <v>264</v>
      </c>
      <c r="D32" s="347" t="s">
        <v>327</v>
      </c>
      <c r="E32" s="347" t="s">
        <v>391</v>
      </c>
      <c r="F32" s="347" t="s">
        <v>328</v>
      </c>
      <c r="G32" s="88" t="s">
        <v>392</v>
      </c>
      <c r="H32" s="88" t="s">
        <v>349</v>
      </c>
      <c r="I32" s="88" t="s">
        <v>297</v>
      </c>
      <c r="J32" s="330">
        <v>96000</v>
      </c>
      <c r="K32" s="79">
        <v>0</v>
      </c>
      <c r="L32" s="79">
        <v>0</v>
      </c>
      <c r="M32" s="79">
        <v>66</v>
      </c>
      <c r="N32" s="89">
        <v>8</v>
      </c>
      <c r="O32" s="90">
        <v>0</v>
      </c>
      <c r="P32" s="91">
        <f>N32+O32</f>
        <v>8</v>
      </c>
      <c r="Q32" s="80">
        <f>IFERROR(P32/M32,"-")</f>
        <v>0.12121212121212</v>
      </c>
      <c r="R32" s="79">
        <v>0</v>
      </c>
      <c r="S32" s="79">
        <v>2</v>
      </c>
      <c r="T32" s="80">
        <f>IFERROR(R32/(P32),"-")</f>
        <v>0</v>
      </c>
      <c r="U32" s="336">
        <f>IFERROR(J32/SUM(N32:O33),"-")</f>
        <v>1315.0684931507</v>
      </c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>
        <f>SUM(X32:X33)-SUM(J32:J33)</f>
        <v>-65000</v>
      </c>
      <c r="AB32" s="83">
        <f>SUM(X32:X33)/SUM(J32:J33)</f>
        <v>0.32291666666667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0.125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4</v>
      </c>
      <c r="BF32" s="111">
        <f>IF(P32=0,"",IF(BE32=0,"",(BE32/P32)))</f>
        <v>0.5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2</v>
      </c>
      <c r="BO32" s="118">
        <f>IF(P32=0,"",IF(BN32=0,"",(BN32/P32)))</f>
        <v>0.25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0.125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393</v>
      </c>
      <c r="C33" s="347"/>
      <c r="D33" s="347"/>
      <c r="E33" s="347"/>
      <c r="F33" s="347" t="s">
        <v>82</v>
      </c>
      <c r="G33" s="88"/>
      <c r="H33" s="88"/>
      <c r="I33" s="88"/>
      <c r="J33" s="330"/>
      <c r="K33" s="79">
        <v>0</v>
      </c>
      <c r="L33" s="79">
        <v>0</v>
      </c>
      <c r="M33" s="79">
        <v>145</v>
      </c>
      <c r="N33" s="89">
        <v>61</v>
      </c>
      <c r="O33" s="90">
        <v>4</v>
      </c>
      <c r="P33" s="91">
        <f>N33+O33</f>
        <v>65</v>
      </c>
      <c r="Q33" s="80">
        <f>IFERROR(P33/M33,"-")</f>
        <v>0.44827586206897</v>
      </c>
      <c r="R33" s="79">
        <v>1</v>
      </c>
      <c r="S33" s="79">
        <v>10</v>
      </c>
      <c r="T33" s="80">
        <f>IFERROR(R33/(P33),"-")</f>
        <v>0.015384615384615</v>
      </c>
      <c r="U33" s="336"/>
      <c r="V33" s="82">
        <v>2</v>
      </c>
      <c r="W33" s="80">
        <f>IF(P33=0,"-",V33/P33)</f>
        <v>0.030769230769231</v>
      </c>
      <c r="X33" s="335">
        <v>31000</v>
      </c>
      <c r="Y33" s="336">
        <f>IFERROR(X33/P33,"-")</f>
        <v>476.92307692308</v>
      </c>
      <c r="Z33" s="336">
        <f>IFERROR(X33/V33,"-")</f>
        <v>15500</v>
      </c>
      <c r="AA33" s="330"/>
      <c r="AB33" s="83"/>
      <c r="AC33" s="77"/>
      <c r="AD33" s="92">
        <v>1</v>
      </c>
      <c r="AE33" s="93">
        <f>IF(P33=0,"",IF(AD33=0,"",(AD33/P33)))</f>
        <v>0.015384615384615</v>
      </c>
      <c r="AF33" s="92"/>
      <c r="AG33" s="94">
        <f>IFERROR(AF33/AD33,"-")</f>
        <v>0</v>
      </c>
      <c r="AH33" s="95"/>
      <c r="AI33" s="96">
        <f>IFERROR(AH33/AD33,"-")</f>
        <v>0</v>
      </c>
      <c r="AJ33" s="97"/>
      <c r="AK33" s="97"/>
      <c r="AL33" s="97"/>
      <c r="AM33" s="98">
        <v>9</v>
      </c>
      <c r="AN33" s="99">
        <f>IF(P33=0,"",IF(AM33=0,"",(AM33/P33)))</f>
        <v>0.13846153846154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8</v>
      </c>
      <c r="AW33" s="105">
        <f>IF(P33=0,"",IF(AV33=0,"",(AV33/P33)))</f>
        <v>0.12307692307692</v>
      </c>
      <c r="AX33" s="104">
        <v>1</v>
      </c>
      <c r="AY33" s="106">
        <f>IFERROR(AX33/AV33,"-")</f>
        <v>0.125</v>
      </c>
      <c r="AZ33" s="107">
        <v>28000</v>
      </c>
      <c r="BA33" s="108">
        <f>IFERROR(AZ33/AV33,"-")</f>
        <v>3500</v>
      </c>
      <c r="BB33" s="109"/>
      <c r="BC33" s="109"/>
      <c r="BD33" s="109">
        <v>1</v>
      </c>
      <c r="BE33" s="110">
        <v>15</v>
      </c>
      <c r="BF33" s="111">
        <f>IF(P33=0,"",IF(BE33=0,"",(BE33/P33)))</f>
        <v>0.23076923076923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20</v>
      </c>
      <c r="BO33" s="118">
        <f>IF(P33=0,"",IF(BN33=0,"",(BN33/P33)))</f>
        <v>0.30769230769231</v>
      </c>
      <c r="BP33" s="119">
        <v>1</v>
      </c>
      <c r="BQ33" s="120">
        <f>IFERROR(BP33/BN33,"-")</f>
        <v>0.05</v>
      </c>
      <c r="BR33" s="121">
        <v>3000</v>
      </c>
      <c r="BS33" s="122">
        <f>IFERROR(BR33/BN33,"-")</f>
        <v>150</v>
      </c>
      <c r="BT33" s="123">
        <v>1</v>
      </c>
      <c r="BU33" s="123"/>
      <c r="BV33" s="123"/>
      <c r="BW33" s="124">
        <v>9</v>
      </c>
      <c r="BX33" s="125">
        <f>IF(P33=0,"",IF(BW33=0,"",(BW33/P33)))</f>
        <v>0.13846153846154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3</v>
      </c>
      <c r="CG33" s="132">
        <f>IF(P33=0,"",IF(CF33=0,"",(CF33/P33)))</f>
        <v>0.046153846153846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2</v>
      </c>
      <c r="CP33" s="139">
        <v>31000</v>
      </c>
      <c r="CQ33" s="139">
        <v>28000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7.2166666666667</v>
      </c>
      <c r="B34" s="347" t="s">
        <v>394</v>
      </c>
      <c r="C34" s="347" t="s">
        <v>346</v>
      </c>
      <c r="D34" s="347" t="s">
        <v>327</v>
      </c>
      <c r="E34" s="347" t="s">
        <v>347</v>
      </c>
      <c r="F34" s="347" t="s">
        <v>328</v>
      </c>
      <c r="G34" s="88" t="s">
        <v>395</v>
      </c>
      <c r="H34" s="88" t="s">
        <v>349</v>
      </c>
      <c r="I34" s="88" t="s">
        <v>396</v>
      </c>
      <c r="J34" s="330">
        <v>180000</v>
      </c>
      <c r="K34" s="79">
        <v>0</v>
      </c>
      <c r="L34" s="79">
        <v>0</v>
      </c>
      <c r="M34" s="79">
        <v>69</v>
      </c>
      <c r="N34" s="89">
        <v>11</v>
      </c>
      <c r="O34" s="90">
        <v>0</v>
      </c>
      <c r="P34" s="91">
        <f>N34+O34</f>
        <v>11</v>
      </c>
      <c r="Q34" s="80">
        <f>IFERROR(P34/M34,"-")</f>
        <v>0.15942028985507</v>
      </c>
      <c r="R34" s="79">
        <v>0</v>
      </c>
      <c r="S34" s="79">
        <v>2</v>
      </c>
      <c r="T34" s="80">
        <f>IFERROR(R34/(P34),"-")</f>
        <v>0</v>
      </c>
      <c r="U34" s="336">
        <f>IFERROR(J34/SUM(N34:O36),"-")</f>
        <v>1747.572815534</v>
      </c>
      <c r="V34" s="82">
        <v>1</v>
      </c>
      <c r="W34" s="80">
        <f>IF(P34=0,"-",V34/P34)</f>
        <v>0.090909090909091</v>
      </c>
      <c r="X34" s="335">
        <v>3000</v>
      </c>
      <c r="Y34" s="336">
        <f>IFERROR(X34/P34,"-")</f>
        <v>272.72727272727</v>
      </c>
      <c r="Z34" s="336">
        <f>IFERROR(X34/V34,"-")</f>
        <v>3000</v>
      </c>
      <c r="AA34" s="330">
        <f>SUM(X34:X36)-SUM(J34:J36)</f>
        <v>1119000</v>
      </c>
      <c r="AB34" s="83">
        <f>SUM(X34:X36)/SUM(J34:J36)</f>
        <v>7.2166666666667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3</v>
      </c>
      <c r="AN34" s="99">
        <f>IF(P34=0,"",IF(AM34=0,"",(AM34/P34)))</f>
        <v>0.27272727272727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>
        <v>2</v>
      </c>
      <c r="AW34" s="105">
        <f>IF(P34=0,"",IF(AV34=0,"",(AV34/P34)))</f>
        <v>0.18181818181818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3</v>
      </c>
      <c r="BF34" s="111">
        <f>IF(P34=0,"",IF(BE34=0,"",(BE34/P34)))</f>
        <v>0.27272727272727</v>
      </c>
      <c r="BG34" s="110">
        <v>1</v>
      </c>
      <c r="BH34" s="112">
        <f>IFERROR(BG34/BE34,"-")</f>
        <v>0.33333333333333</v>
      </c>
      <c r="BI34" s="113">
        <v>3000</v>
      </c>
      <c r="BJ34" s="114">
        <f>IFERROR(BI34/BE34,"-")</f>
        <v>1000</v>
      </c>
      <c r="BK34" s="115">
        <v>1</v>
      </c>
      <c r="BL34" s="115"/>
      <c r="BM34" s="115"/>
      <c r="BN34" s="117">
        <v>2</v>
      </c>
      <c r="BO34" s="118">
        <f>IF(P34=0,"",IF(BN34=0,"",(BN34/P34)))</f>
        <v>0.18181818181818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0.090909090909091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3000</v>
      </c>
      <c r="CQ34" s="139">
        <v>3000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397</v>
      </c>
      <c r="C35" s="347" t="s">
        <v>346</v>
      </c>
      <c r="D35" s="347" t="s">
        <v>327</v>
      </c>
      <c r="E35" s="347" t="s">
        <v>398</v>
      </c>
      <c r="F35" s="347" t="s">
        <v>328</v>
      </c>
      <c r="G35" s="88" t="s">
        <v>399</v>
      </c>
      <c r="H35" s="88" t="s">
        <v>400</v>
      </c>
      <c r="I35" s="349" t="s">
        <v>193</v>
      </c>
      <c r="J35" s="330"/>
      <c r="K35" s="79">
        <v>0</v>
      </c>
      <c r="L35" s="79">
        <v>0</v>
      </c>
      <c r="M35" s="79">
        <v>75</v>
      </c>
      <c r="N35" s="89">
        <v>13</v>
      </c>
      <c r="O35" s="90">
        <v>0</v>
      </c>
      <c r="P35" s="91">
        <f>N35+O35</f>
        <v>13</v>
      </c>
      <c r="Q35" s="80">
        <f>IFERROR(P35/M35,"-")</f>
        <v>0.17333333333333</v>
      </c>
      <c r="R35" s="79">
        <v>0</v>
      </c>
      <c r="S35" s="79">
        <v>5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>
        <v>2</v>
      </c>
      <c r="AE35" s="93">
        <f>IF(P35=0,"",IF(AD35=0,"",(AD35/P35)))</f>
        <v>0.15384615384615</v>
      </c>
      <c r="AF35" s="92"/>
      <c r="AG35" s="94">
        <f>IFERROR(AF35/AD35,"-")</f>
        <v>0</v>
      </c>
      <c r="AH35" s="95"/>
      <c r="AI35" s="96">
        <f>IFERROR(AH35/AD35,"-")</f>
        <v>0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2</v>
      </c>
      <c r="AW35" s="105">
        <f>IF(P35=0,"",IF(AV35=0,"",(AV35/P35)))</f>
        <v>0.15384615384615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5</v>
      </c>
      <c r="BF35" s="111">
        <f>IF(P35=0,"",IF(BE35=0,"",(BE35/P35)))</f>
        <v>0.38461538461538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4</v>
      </c>
      <c r="BO35" s="118">
        <f>IF(P35=0,"",IF(BN35=0,"",(BN35/P35)))</f>
        <v>0.30769230769231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401</v>
      </c>
      <c r="C36" s="347"/>
      <c r="D36" s="347"/>
      <c r="E36" s="347"/>
      <c r="F36" s="347" t="s">
        <v>82</v>
      </c>
      <c r="G36" s="88" t="s">
        <v>83</v>
      </c>
      <c r="H36" s="88"/>
      <c r="I36" s="88"/>
      <c r="J36" s="330"/>
      <c r="K36" s="79">
        <v>0</v>
      </c>
      <c r="L36" s="79">
        <v>0</v>
      </c>
      <c r="M36" s="79">
        <v>149</v>
      </c>
      <c r="N36" s="89">
        <v>78</v>
      </c>
      <c r="O36" s="90">
        <v>1</v>
      </c>
      <c r="P36" s="91">
        <f>N36+O36</f>
        <v>79</v>
      </c>
      <c r="Q36" s="80">
        <f>IFERROR(P36/M36,"-")</f>
        <v>0.53020134228188</v>
      </c>
      <c r="R36" s="79">
        <v>3</v>
      </c>
      <c r="S36" s="79">
        <v>8</v>
      </c>
      <c r="T36" s="80">
        <f>IFERROR(R36/(P36),"-")</f>
        <v>0.037974683544304</v>
      </c>
      <c r="U36" s="336"/>
      <c r="V36" s="82">
        <v>4</v>
      </c>
      <c r="W36" s="80">
        <f>IF(P36=0,"-",V36/P36)</f>
        <v>0.050632911392405</v>
      </c>
      <c r="X36" s="335">
        <v>1296000</v>
      </c>
      <c r="Y36" s="336">
        <f>IFERROR(X36/P36,"-")</f>
        <v>16405.063291139</v>
      </c>
      <c r="Z36" s="336">
        <f>IFERROR(X36/V36,"-")</f>
        <v>324000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11</v>
      </c>
      <c r="AN36" s="99">
        <f>IF(P36=0,"",IF(AM36=0,"",(AM36/P36)))</f>
        <v>0.13924050632911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>
        <v>13</v>
      </c>
      <c r="AW36" s="105">
        <f>IF(P36=0,"",IF(AV36=0,"",(AV36/P36)))</f>
        <v>0.16455696202532</v>
      </c>
      <c r="AX36" s="104">
        <v>1</v>
      </c>
      <c r="AY36" s="106">
        <f>IFERROR(AX36/AV36,"-")</f>
        <v>0.076923076923077</v>
      </c>
      <c r="AZ36" s="107">
        <v>3000</v>
      </c>
      <c r="BA36" s="108">
        <f>IFERROR(AZ36/AV36,"-")</f>
        <v>230.76923076923</v>
      </c>
      <c r="BB36" s="109">
        <v>1</v>
      </c>
      <c r="BC36" s="109"/>
      <c r="BD36" s="109"/>
      <c r="BE36" s="110">
        <v>11</v>
      </c>
      <c r="BF36" s="111">
        <f>IF(P36=0,"",IF(BE36=0,"",(BE36/P36)))</f>
        <v>0.13924050632911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35</v>
      </c>
      <c r="BO36" s="118">
        <f>IF(P36=0,"",IF(BN36=0,"",(BN36/P36)))</f>
        <v>0.44303797468354</v>
      </c>
      <c r="BP36" s="119">
        <v>3</v>
      </c>
      <c r="BQ36" s="120">
        <f>IFERROR(BP36/BN36,"-")</f>
        <v>0.085714285714286</v>
      </c>
      <c r="BR36" s="121">
        <v>1303000</v>
      </c>
      <c r="BS36" s="122">
        <f>IFERROR(BR36/BN36,"-")</f>
        <v>37228.571428571</v>
      </c>
      <c r="BT36" s="123"/>
      <c r="BU36" s="123"/>
      <c r="BV36" s="123">
        <v>3</v>
      </c>
      <c r="BW36" s="124">
        <v>6</v>
      </c>
      <c r="BX36" s="125">
        <f>IF(P36=0,"",IF(BW36=0,"",(BW36/P36)))</f>
        <v>0.075949367088608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>
        <v>3</v>
      </c>
      <c r="CG36" s="132">
        <f>IF(P36=0,"",IF(CF36=0,"",(CF36/P36)))</f>
        <v>0.037974683544304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4</v>
      </c>
      <c r="CP36" s="139">
        <v>1296000</v>
      </c>
      <c r="CQ36" s="139">
        <v>1280000</v>
      </c>
      <c r="CR36" s="139"/>
      <c r="CS36" s="140" t="str">
        <f>IF(AND(CQ36=0,CR36=0),"",IF(AND(CQ36&lt;=100000,CR36&lt;=100000),"",IF(CQ36/CP36&gt;0.7,"男高",IF(CR36/CP36&gt;0.7,"女高",""))))</f>
        <v>男高</v>
      </c>
    </row>
    <row r="37" spans="1:98">
      <c r="A37" s="78">
        <f>AB37</f>
        <v>9.375</v>
      </c>
      <c r="B37" s="347" t="s">
        <v>402</v>
      </c>
      <c r="C37" s="347" t="s">
        <v>309</v>
      </c>
      <c r="D37" s="347" t="s">
        <v>327</v>
      </c>
      <c r="E37" s="347" t="s">
        <v>341</v>
      </c>
      <c r="F37" s="347" t="s">
        <v>328</v>
      </c>
      <c r="G37" s="88" t="s">
        <v>403</v>
      </c>
      <c r="H37" s="88" t="s">
        <v>330</v>
      </c>
      <c r="I37" s="88" t="s">
        <v>235</v>
      </c>
      <c r="J37" s="330">
        <v>96000</v>
      </c>
      <c r="K37" s="79">
        <v>0</v>
      </c>
      <c r="L37" s="79">
        <v>0</v>
      </c>
      <c r="M37" s="79">
        <v>45</v>
      </c>
      <c r="N37" s="89">
        <v>8</v>
      </c>
      <c r="O37" s="90">
        <v>0</v>
      </c>
      <c r="P37" s="91">
        <f>N37+O37</f>
        <v>8</v>
      </c>
      <c r="Q37" s="80">
        <f>IFERROR(P37/M37,"-")</f>
        <v>0.17777777777778</v>
      </c>
      <c r="R37" s="79">
        <v>1</v>
      </c>
      <c r="S37" s="79">
        <v>1</v>
      </c>
      <c r="T37" s="80">
        <f>IFERROR(R37/(P37),"-")</f>
        <v>0.125</v>
      </c>
      <c r="U37" s="336">
        <f>IFERROR(J37/SUM(N37:O38),"-")</f>
        <v>2461.5384615385</v>
      </c>
      <c r="V37" s="82">
        <v>1</v>
      </c>
      <c r="W37" s="80">
        <f>IF(P37=0,"-",V37/P37)</f>
        <v>0.125</v>
      </c>
      <c r="X37" s="335">
        <v>60000</v>
      </c>
      <c r="Y37" s="336">
        <f>IFERROR(X37/P37,"-")</f>
        <v>7500</v>
      </c>
      <c r="Z37" s="336">
        <f>IFERROR(X37/V37,"-")</f>
        <v>60000</v>
      </c>
      <c r="AA37" s="330">
        <f>SUM(X37:X38)-SUM(J37:J38)</f>
        <v>804000</v>
      </c>
      <c r="AB37" s="83">
        <f>SUM(X37:X38)/SUM(J37:J38)</f>
        <v>9.375</v>
      </c>
      <c r="AC37" s="77"/>
      <c r="AD37" s="92">
        <v>2</v>
      </c>
      <c r="AE37" s="93">
        <f>IF(P37=0,"",IF(AD37=0,"",(AD37/P37)))</f>
        <v>0.25</v>
      </c>
      <c r="AF37" s="92"/>
      <c r="AG37" s="94">
        <f>IFERROR(AF37/AD37,"-")</f>
        <v>0</v>
      </c>
      <c r="AH37" s="95"/>
      <c r="AI37" s="96">
        <f>IFERROR(AH37/AD37,"-")</f>
        <v>0</v>
      </c>
      <c r="AJ37" s="97"/>
      <c r="AK37" s="97"/>
      <c r="AL37" s="97"/>
      <c r="AM37" s="98">
        <v>2</v>
      </c>
      <c r="AN37" s="99">
        <f>IF(P37=0,"",IF(AM37=0,"",(AM37/P37)))</f>
        <v>0.25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>
        <v>1</v>
      </c>
      <c r="AW37" s="105">
        <f>IF(P37=0,"",IF(AV37=0,"",(AV37/P37)))</f>
        <v>0.125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1</v>
      </c>
      <c r="BF37" s="111">
        <f>IF(P37=0,"",IF(BE37=0,"",(BE37/P37)))</f>
        <v>0.125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1</v>
      </c>
      <c r="BO37" s="118">
        <f>IF(P37=0,"",IF(BN37=0,"",(BN37/P37)))</f>
        <v>0.125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0.125</v>
      </c>
      <c r="BY37" s="126">
        <v>1</v>
      </c>
      <c r="BZ37" s="127">
        <f>IFERROR(BY37/BW37,"-")</f>
        <v>1</v>
      </c>
      <c r="CA37" s="128">
        <v>60000</v>
      </c>
      <c r="CB37" s="129">
        <f>IFERROR(CA37/BW37,"-")</f>
        <v>60000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60000</v>
      </c>
      <c r="CQ37" s="139">
        <v>60000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404</v>
      </c>
      <c r="C38" s="347"/>
      <c r="D38" s="347"/>
      <c r="E38" s="347"/>
      <c r="F38" s="347" t="s">
        <v>82</v>
      </c>
      <c r="G38" s="88"/>
      <c r="H38" s="88"/>
      <c r="I38" s="88"/>
      <c r="J38" s="330"/>
      <c r="K38" s="79">
        <v>0</v>
      </c>
      <c r="L38" s="79">
        <v>0</v>
      </c>
      <c r="M38" s="79">
        <v>71</v>
      </c>
      <c r="N38" s="89">
        <v>31</v>
      </c>
      <c r="O38" s="90">
        <v>0</v>
      </c>
      <c r="P38" s="91">
        <f>N38+O38</f>
        <v>31</v>
      </c>
      <c r="Q38" s="80">
        <f>IFERROR(P38/M38,"-")</f>
        <v>0.43661971830986</v>
      </c>
      <c r="R38" s="79">
        <v>1</v>
      </c>
      <c r="S38" s="79">
        <v>4</v>
      </c>
      <c r="T38" s="80">
        <f>IFERROR(R38/(P38),"-")</f>
        <v>0.032258064516129</v>
      </c>
      <c r="U38" s="336"/>
      <c r="V38" s="82">
        <v>1</v>
      </c>
      <c r="W38" s="80">
        <f>IF(P38=0,"-",V38/P38)</f>
        <v>0.032258064516129</v>
      </c>
      <c r="X38" s="335">
        <v>840000</v>
      </c>
      <c r="Y38" s="336">
        <f>IFERROR(X38/P38,"-")</f>
        <v>27096.774193548</v>
      </c>
      <c r="Z38" s="336">
        <f>IFERROR(X38/V38,"-")</f>
        <v>840000</v>
      </c>
      <c r="AA38" s="330"/>
      <c r="AB38" s="83"/>
      <c r="AC38" s="77"/>
      <c r="AD38" s="92">
        <v>2</v>
      </c>
      <c r="AE38" s="93">
        <f>IF(P38=0,"",IF(AD38=0,"",(AD38/P38)))</f>
        <v>0.064516129032258</v>
      </c>
      <c r="AF38" s="92"/>
      <c r="AG38" s="94">
        <f>IFERROR(AF38/AD38,"-")</f>
        <v>0</v>
      </c>
      <c r="AH38" s="95"/>
      <c r="AI38" s="96">
        <f>IFERROR(AH38/AD38,"-")</f>
        <v>0</v>
      </c>
      <c r="AJ38" s="97"/>
      <c r="AK38" s="97"/>
      <c r="AL38" s="97"/>
      <c r="AM38" s="98">
        <v>1</v>
      </c>
      <c r="AN38" s="99">
        <f>IF(P38=0,"",IF(AM38=0,"",(AM38/P38)))</f>
        <v>0.032258064516129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>
        <v>3</v>
      </c>
      <c r="AW38" s="105">
        <f>IF(P38=0,"",IF(AV38=0,"",(AV38/P38)))</f>
        <v>0.096774193548387</v>
      </c>
      <c r="AX38" s="104">
        <v>1</v>
      </c>
      <c r="AY38" s="106">
        <f>IFERROR(AX38/AV38,"-")</f>
        <v>0.33333333333333</v>
      </c>
      <c r="AZ38" s="107">
        <v>840000</v>
      </c>
      <c r="BA38" s="108">
        <f>IFERROR(AZ38/AV38,"-")</f>
        <v>280000</v>
      </c>
      <c r="BB38" s="109"/>
      <c r="BC38" s="109"/>
      <c r="BD38" s="109">
        <v>1</v>
      </c>
      <c r="BE38" s="110">
        <v>9</v>
      </c>
      <c r="BF38" s="111">
        <f>IF(P38=0,"",IF(BE38=0,"",(BE38/P38)))</f>
        <v>0.29032258064516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10</v>
      </c>
      <c r="BO38" s="118">
        <f>IF(P38=0,"",IF(BN38=0,"",(BN38/P38)))</f>
        <v>0.32258064516129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6</v>
      </c>
      <c r="BX38" s="125">
        <f>IF(P38=0,"",IF(BW38=0,"",(BW38/P38)))</f>
        <v>0.19354838709677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840000</v>
      </c>
      <c r="CQ38" s="139">
        <v>840000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>
        <f>AB39</f>
        <v>8.5208333333333</v>
      </c>
      <c r="B39" s="347" t="s">
        <v>405</v>
      </c>
      <c r="C39" s="347" t="s">
        <v>360</v>
      </c>
      <c r="D39" s="347" t="s">
        <v>327</v>
      </c>
      <c r="E39" s="347"/>
      <c r="F39" s="347" t="s">
        <v>328</v>
      </c>
      <c r="G39" s="88" t="s">
        <v>406</v>
      </c>
      <c r="H39" s="88" t="s">
        <v>330</v>
      </c>
      <c r="I39" s="88" t="s">
        <v>235</v>
      </c>
      <c r="J39" s="330">
        <v>96000</v>
      </c>
      <c r="K39" s="79">
        <v>0</v>
      </c>
      <c r="L39" s="79">
        <v>0</v>
      </c>
      <c r="M39" s="79">
        <v>250</v>
      </c>
      <c r="N39" s="89">
        <v>53</v>
      </c>
      <c r="O39" s="90">
        <v>1</v>
      </c>
      <c r="P39" s="91">
        <f>N39+O39</f>
        <v>54</v>
      </c>
      <c r="Q39" s="80">
        <f>IFERROR(P39/M39,"-")</f>
        <v>0.216</v>
      </c>
      <c r="R39" s="79">
        <v>0</v>
      </c>
      <c r="S39" s="79">
        <v>23</v>
      </c>
      <c r="T39" s="80">
        <f>IFERROR(R39/(P39),"-")</f>
        <v>0</v>
      </c>
      <c r="U39" s="336">
        <f>IFERROR(J39/SUM(N39:O40),"-")</f>
        <v>600</v>
      </c>
      <c r="V39" s="82">
        <v>3</v>
      </c>
      <c r="W39" s="80">
        <f>IF(P39=0,"-",V39/P39)</f>
        <v>0.055555555555556</v>
      </c>
      <c r="X39" s="335">
        <v>15000</v>
      </c>
      <c r="Y39" s="336">
        <f>IFERROR(X39/P39,"-")</f>
        <v>277.77777777778</v>
      </c>
      <c r="Z39" s="336">
        <f>IFERROR(X39/V39,"-")</f>
        <v>5000</v>
      </c>
      <c r="AA39" s="330">
        <f>SUM(X39:X40)-SUM(J39:J40)</f>
        <v>722000</v>
      </c>
      <c r="AB39" s="83">
        <f>SUM(X39:X40)/SUM(J39:J40)</f>
        <v>8.5208333333333</v>
      </c>
      <c r="AC39" s="77"/>
      <c r="AD39" s="92">
        <v>16</v>
      </c>
      <c r="AE39" s="93">
        <f>IF(P39=0,"",IF(AD39=0,"",(AD39/P39)))</f>
        <v>0.2962962962963</v>
      </c>
      <c r="AF39" s="92"/>
      <c r="AG39" s="94">
        <f>IFERROR(AF39/AD39,"-")</f>
        <v>0</v>
      </c>
      <c r="AH39" s="95"/>
      <c r="AI39" s="96">
        <f>IFERROR(AH39/AD39,"-")</f>
        <v>0</v>
      </c>
      <c r="AJ39" s="97"/>
      <c r="AK39" s="97"/>
      <c r="AL39" s="97"/>
      <c r="AM39" s="98">
        <v>22</v>
      </c>
      <c r="AN39" s="99">
        <f>IF(P39=0,"",IF(AM39=0,"",(AM39/P39)))</f>
        <v>0.40740740740741</v>
      </c>
      <c r="AO39" s="98">
        <v>1</v>
      </c>
      <c r="AP39" s="100">
        <f>IFERROR(AO39/AM39,"-")</f>
        <v>0.045454545454545</v>
      </c>
      <c r="AQ39" s="101">
        <v>1000</v>
      </c>
      <c r="AR39" s="102">
        <f>IFERROR(AQ39/AM39,"-")</f>
        <v>45.454545454545</v>
      </c>
      <c r="AS39" s="103">
        <v>1</v>
      </c>
      <c r="AT39" s="103"/>
      <c r="AU39" s="103"/>
      <c r="AV39" s="104">
        <v>6</v>
      </c>
      <c r="AW39" s="105">
        <f>IF(P39=0,"",IF(AV39=0,"",(AV39/P39)))</f>
        <v>0.11111111111111</v>
      </c>
      <c r="AX39" s="104">
        <v>1</v>
      </c>
      <c r="AY39" s="106">
        <f>IFERROR(AX39/AV39,"-")</f>
        <v>0.16666666666667</v>
      </c>
      <c r="AZ39" s="107">
        <v>5000</v>
      </c>
      <c r="BA39" s="108">
        <f>IFERROR(AZ39/AV39,"-")</f>
        <v>833.33333333333</v>
      </c>
      <c r="BB39" s="109">
        <v>1</v>
      </c>
      <c r="BC39" s="109"/>
      <c r="BD39" s="109"/>
      <c r="BE39" s="110">
        <v>5</v>
      </c>
      <c r="BF39" s="111">
        <f>IF(P39=0,"",IF(BE39=0,"",(BE39/P39)))</f>
        <v>0.092592592592593</v>
      </c>
      <c r="BG39" s="110">
        <v>1</v>
      </c>
      <c r="BH39" s="112">
        <f>IFERROR(BG39/BE39,"-")</f>
        <v>0.2</v>
      </c>
      <c r="BI39" s="113">
        <v>9000</v>
      </c>
      <c r="BJ39" s="114">
        <f>IFERROR(BI39/BE39,"-")</f>
        <v>1800</v>
      </c>
      <c r="BK39" s="115"/>
      <c r="BL39" s="115"/>
      <c r="BM39" s="115">
        <v>1</v>
      </c>
      <c r="BN39" s="117">
        <v>4</v>
      </c>
      <c r="BO39" s="118">
        <f>IF(P39=0,"",IF(BN39=0,"",(BN39/P39)))</f>
        <v>0.074074074074074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>
        <v>1</v>
      </c>
      <c r="CG39" s="132">
        <f>IF(P39=0,"",IF(CF39=0,"",(CF39/P39)))</f>
        <v>0.018518518518519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3</v>
      </c>
      <c r="CP39" s="139">
        <v>15000</v>
      </c>
      <c r="CQ39" s="139">
        <v>9000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407</v>
      </c>
      <c r="C40" s="347"/>
      <c r="D40" s="347"/>
      <c r="E40" s="347"/>
      <c r="F40" s="347" t="s">
        <v>82</v>
      </c>
      <c r="G40" s="88"/>
      <c r="H40" s="88"/>
      <c r="I40" s="88"/>
      <c r="J40" s="330"/>
      <c r="K40" s="79">
        <v>0</v>
      </c>
      <c r="L40" s="79">
        <v>0</v>
      </c>
      <c r="M40" s="79">
        <v>178</v>
      </c>
      <c r="N40" s="89">
        <v>103</v>
      </c>
      <c r="O40" s="90">
        <v>3</v>
      </c>
      <c r="P40" s="91">
        <f>N40+O40</f>
        <v>106</v>
      </c>
      <c r="Q40" s="80">
        <f>IFERROR(P40/M40,"-")</f>
        <v>0.59550561797753</v>
      </c>
      <c r="R40" s="79">
        <v>5</v>
      </c>
      <c r="S40" s="79">
        <v>26</v>
      </c>
      <c r="T40" s="80">
        <f>IFERROR(R40/(P40),"-")</f>
        <v>0.047169811320755</v>
      </c>
      <c r="U40" s="336"/>
      <c r="V40" s="82">
        <v>4</v>
      </c>
      <c r="W40" s="80">
        <f>IF(P40=0,"-",V40/P40)</f>
        <v>0.037735849056604</v>
      </c>
      <c r="X40" s="335">
        <v>803000</v>
      </c>
      <c r="Y40" s="336">
        <f>IFERROR(X40/P40,"-")</f>
        <v>7575.4716981132</v>
      </c>
      <c r="Z40" s="336">
        <f>IFERROR(X40/V40,"-")</f>
        <v>200750</v>
      </c>
      <c r="AA40" s="330"/>
      <c r="AB40" s="83"/>
      <c r="AC40" s="77"/>
      <c r="AD40" s="92">
        <v>12</v>
      </c>
      <c r="AE40" s="93">
        <f>IF(P40=0,"",IF(AD40=0,"",(AD40/P40)))</f>
        <v>0.11320754716981</v>
      </c>
      <c r="AF40" s="92"/>
      <c r="AG40" s="94">
        <f>IFERROR(AF40/AD40,"-")</f>
        <v>0</v>
      </c>
      <c r="AH40" s="95"/>
      <c r="AI40" s="96">
        <f>IFERROR(AH40/AD40,"-")</f>
        <v>0</v>
      </c>
      <c r="AJ40" s="97"/>
      <c r="AK40" s="97"/>
      <c r="AL40" s="97"/>
      <c r="AM40" s="98">
        <v>30</v>
      </c>
      <c r="AN40" s="99">
        <f>IF(P40=0,"",IF(AM40=0,"",(AM40/P40)))</f>
        <v>0.28301886792453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>
        <v>15</v>
      </c>
      <c r="AW40" s="105">
        <f>IF(P40=0,"",IF(AV40=0,"",(AV40/P40)))</f>
        <v>0.14150943396226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>
        <v>19</v>
      </c>
      <c r="BF40" s="111">
        <f>IF(P40=0,"",IF(BE40=0,"",(BE40/P40)))</f>
        <v>0.17924528301887</v>
      </c>
      <c r="BG40" s="110">
        <v>1</v>
      </c>
      <c r="BH40" s="112">
        <f>IFERROR(BG40/BE40,"-")</f>
        <v>0.052631578947368</v>
      </c>
      <c r="BI40" s="113">
        <v>3000</v>
      </c>
      <c r="BJ40" s="114">
        <f>IFERROR(BI40/BE40,"-")</f>
        <v>157.89473684211</v>
      </c>
      <c r="BK40" s="115">
        <v>1</v>
      </c>
      <c r="BL40" s="115"/>
      <c r="BM40" s="115"/>
      <c r="BN40" s="117">
        <v>18</v>
      </c>
      <c r="BO40" s="118">
        <f>IF(P40=0,"",IF(BN40=0,"",(BN40/P40)))</f>
        <v>0.16981132075472</v>
      </c>
      <c r="BP40" s="119">
        <v>2</v>
      </c>
      <c r="BQ40" s="120">
        <f>IFERROR(BP40/BN40,"-")</f>
        <v>0.11111111111111</v>
      </c>
      <c r="BR40" s="121">
        <v>446000</v>
      </c>
      <c r="BS40" s="122">
        <f>IFERROR(BR40/BN40,"-")</f>
        <v>24777.777777778</v>
      </c>
      <c r="BT40" s="123"/>
      <c r="BU40" s="123">
        <v>1</v>
      </c>
      <c r="BV40" s="123">
        <v>1</v>
      </c>
      <c r="BW40" s="124">
        <v>11</v>
      </c>
      <c r="BX40" s="125">
        <f>IF(P40=0,"",IF(BW40=0,"",(BW40/P40)))</f>
        <v>0.10377358490566</v>
      </c>
      <c r="BY40" s="126">
        <v>1</v>
      </c>
      <c r="BZ40" s="127">
        <f>IFERROR(BY40/BW40,"-")</f>
        <v>0.090909090909091</v>
      </c>
      <c r="CA40" s="128">
        <v>354000</v>
      </c>
      <c r="CB40" s="129">
        <f>IFERROR(CA40/BW40,"-")</f>
        <v>32181.818181818</v>
      </c>
      <c r="CC40" s="130"/>
      <c r="CD40" s="130"/>
      <c r="CE40" s="130">
        <v>1</v>
      </c>
      <c r="CF40" s="131">
        <v>1</v>
      </c>
      <c r="CG40" s="132">
        <f>IF(P40=0,"",IF(CF40=0,"",(CF40/P40)))</f>
        <v>0.0094339622641509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4</v>
      </c>
      <c r="CP40" s="139">
        <v>803000</v>
      </c>
      <c r="CQ40" s="139">
        <v>436000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30"/>
      <c r="B41" s="85"/>
      <c r="C41" s="86"/>
      <c r="D41" s="86"/>
      <c r="E41" s="86"/>
      <c r="F41" s="87"/>
      <c r="G41" s="88"/>
      <c r="H41" s="88"/>
      <c r="I41" s="88"/>
      <c r="J41" s="331"/>
      <c r="K41" s="34"/>
      <c r="L41" s="34"/>
      <c r="M41" s="31"/>
      <c r="N41" s="23"/>
      <c r="O41" s="23"/>
      <c r="P41" s="23"/>
      <c r="Q41" s="32"/>
      <c r="R41" s="32"/>
      <c r="S41" s="23"/>
      <c r="T41" s="32"/>
      <c r="U41" s="337"/>
      <c r="V41" s="25"/>
      <c r="W41" s="25"/>
      <c r="X41" s="337"/>
      <c r="Y41" s="337"/>
      <c r="Z41" s="337"/>
      <c r="AA41" s="337"/>
      <c r="AB41" s="33"/>
      <c r="AC41" s="57"/>
      <c r="AD41" s="61"/>
      <c r="AE41" s="62"/>
      <c r="AF41" s="61"/>
      <c r="AG41" s="65"/>
      <c r="AH41" s="66"/>
      <c r="AI41" s="67"/>
      <c r="AJ41" s="68"/>
      <c r="AK41" s="68"/>
      <c r="AL41" s="68"/>
      <c r="AM41" s="61"/>
      <c r="AN41" s="62"/>
      <c r="AO41" s="61"/>
      <c r="AP41" s="65"/>
      <c r="AQ41" s="66"/>
      <c r="AR41" s="67"/>
      <c r="AS41" s="68"/>
      <c r="AT41" s="68"/>
      <c r="AU41" s="68"/>
      <c r="AV41" s="61"/>
      <c r="AW41" s="62"/>
      <c r="AX41" s="61"/>
      <c r="AY41" s="65"/>
      <c r="AZ41" s="66"/>
      <c r="BA41" s="67"/>
      <c r="BB41" s="68"/>
      <c r="BC41" s="68"/>
      <c r="BD41" s="68"/>
      <c r="BE41" s="61"/>
      <c r="BF41" s="62"/>
      <c r="BG41" s="61"/>
      <c r="BH41" s="65"/>
      <c r="BI41" s="66"/>
      <c r="BJ41" s="67"/>
      <c r="BK41" s="68"/>
      <c r="BL41" s="68"/>
      <c r="BM41" s="68"/>
      <c r="BN41" s="63"/>
      <c r="BO41" s="64"/>
      <c r="BP41" s="61"/>
      <c r="BQ41" s="65"/>
      <c r="BR41" s="66"/>
      <c r="BS41" s="67"/>
      <c r="BT41" s="68"/>
      <c r="BU41" s="68"/>
      <c r="BV41" s="68"/>
      <c r="BW41" s="63"/>
      <c r="BX41" s="64"/>
      <c r="BY41" s="61"/>
      <c r="BZ41" s="65"/>
      <c r="CA41" s="66"/>
      <c r="CB41" s="67"/>
      <c r="CC41" s="68"/>
      <c r="CD41" s="68"/>
      <c r="CE41" s="68"/>
      <c r="CF41" s="63"/>
      <c r="CG41" s="64"/>
      <c r="CH41" s="61"/>
      <c r="CI41" s="65"/>
      <c r="CJ41" s="66"/>
      <c r="CK41" s="67"/>
      <c r="CL41" s="68"/>
      <c r="CM41" s="68"/>
      <c r="CN41" s="68"/>
      <c r="CO41" s="69"/>
      <c r="CP41" s="66"/>
      <c r="CQ41" s="66"/>
      <c r="CR41" s="66"/>
      <c r="CS41" s="70"/>
    </row>
    <row r="42" spans="1:98">
      <c r="A42" s="30"/>
      <c r="B42" s="37"/>
      <c r="C42" s="21"/>
      <c r="D42" s="21"/>
      <c r="E42" s="21"/>
      <c r="F42" s="22"/>
      <c r="G42" s="36"/>
      <c r="H42" s="36"/>
      <c r="I42" s="73"/>
      <c r="J42" s="332"/>
      <c r="K42" s="34"/>
      <c r="L42" s="34"/>
      <c r="M42" s="31"/>
      <c r="N42" s="23"/>
      <c r="O42" s="23"/>
      <c r="P42" s="23"/>
      <c r="Q42" s="32"/>
      <c r="R42" s="32"/>
      <c r="S42" s="23"/>
      <c r="T42" s="32"/>
      <c r="U42" s="337"/>
      <c r="V42" s="25"/>
      <c r="W42" s="25"/>
      <c r="X42" s="337"/>
      <c r="Y42" s="337"/>
      <c r="Z42" s="337"/>
      <c r="AA42" s="337"/>
      <c r="AB42" s="33"/>
      <c r="AC42" s="59"/>
      <c r="AD42" s="61"/>
      <c r="AE42" s="62"/>
      <c r="AF42" s="61"/>
      <c r="AG42" s="65"/>
      <c r="AH42" s="66"/>
      <c r="AI42" s="67"/>
      <c r="AJ42" s="68"/>
      <c r="AK42" s="68"/>
      <c r="AL42" s="68"/>
      <c r="AM42" s="61"/>
      <c r="AN42" s="62"/>
      <c r="AO42" s="61"/>
      <c r="AP42" s="65"/>
      <c r="AQ42" s="66"/>
      <c r="AR42" s="67"/>
      <c r="AS42" s="68"/>
      <c r="AT42" s="68"/>
      <c r="AU42" s="68"/>
      <c r="AV42" s="61"/>
      <c r="AW42" s="62"/>
      <c r="AX42" s="61"/>
      <c r="AY42" s="65"/>
      <c r="AZ42" s="66"/>
      <c r="BA42" s="67"/>
      <c r="BB42" s="68"/>
      <c r="BC42" s="68"/>
      <c r="BD42" s="68"/>
      <c r="BE42" s="61"/>
      <c r="BF42" s="62"/>
      <c r="BG42" s="61"/>
      <c r="BH42" s="65"/>
      <c r="BI42" s="66"/>
      <c r="BJ42" s="67"/>
      <c r="BK42" s="68"/>
      <c r="BL42" s="68"/>
      <c r="BM42" s="68"/>
      <c r="BN42" s="63"/>
      <c r="BO42" s="64"/>
      <c r="BP42" s="61"/>
      <c r="BQ42" s="65"/>
      <c r="BR42" s="66"/>
      <c r="BS42" s="67"/>
      <c r="BT42" s="68"/>
      <c r="BU42" s="68"/>
      <c r="BV42" s="68"/>
      <c r="BW42" s="63"/>
      <c r="BX42" s="64"/>
      <c r="BY42" s="61"/>
      <c r="BZ42" s="65"/>
      <c r="CA42" s="66"/>
      <c r="CB42" s="67"/>
      <c r="CC42" s="68"/>
      <c r="CD42" s="68"/>
      <c r="CE42" s="68"/>
      <c r="CF42" s="63"/>
      <c r="CG42" s="64"/>
      <c r="CH42" s="61"/>
      <c r="CI42" s="65"/>
      <c r="CJ42" s="66"/>
      <c r="CK42" s="67"/>
      <c r="CL42" s="68"/>
      <c r="CM42" s="68"/>
      <c r="CN42" s="68"/>
      <c r="CO42" s="69"/>
      <c r="CP42" s="66"/>
      <c r="CQ42" s="66"/>
      <c r="CR42" s="66"/>
      <c r="CS42" s="70"/>
    </row>
    <row r="43" spans="1:98">
      <c r="A43" s="19">
        <f>AB43</f>
        <v>4.1962095875139</v>
      </c>
      <c r="B43" s="39"/>
      <c r="C43" s="39"/>
      <c r="D43" s="39"/>
      <c r="E43" s="39"/>
      <c r="F43" s="39"/>
      <c r="G43" s="40" t="s">
        <v>408</v>
      </c>
      <c r="H43" s="40"/>
      <c r="I43" s="40"/>
      <c r="J43" s="333">
        <f>SUM(J6:J42)</f>
        <v>1794000</v>
      </c>
      <c r="K43" s="41">
        <f>SUM(K6:K42)</f>
        <v>0</v>
      </c>
      <c r="L43" s="41">
        <f>SUM(L6:L42)</f>
        <v>0</v>
      </c>
      <c r="M43" s="41">
        <f>SUM(M6:M42)</f>
        <v>3912</v>
      </c>
      <c r="N43" s="41">
        <f>SUM(N6:N42)</f>
        <v>1394</v>
      </c>
      <c r="O43" s="41">
        <f>SUM(O6:O42)</f>
        <v>30</v>
      </c>
      <c r="P43" s="41">
        <f>SUM(P6:P42)</f>
        <v>1424</v>
      </c>
      <c r="Q43" s="42">
        <f>IFERROR(P43/M43,"-")</f>
        <v>0.3640081799591</v>
      </c>
      <c r="R43" s="76">
        <f>SUM(R6:R42)</f>
        <v>45</v>
      </c>
      <c r="S43" s="76">
        <f>SUM(S6:S42)</f>
        <v>283</v>
      </c>
      <c r="T43" s="42">
        <f>IFERROR(R43/P43,"-")</f>
        <v>0.031601123595506</v>
      </c>
      <c r="U43" s="338">
        <f>IFERROR(J43/P43,"-")</f>
        <v>1259.8314606742</v>
      </c>
      <c r="V43" s="44">
        <f>SUM(V6:V42)</f>
        <v>63</v>
      </c>
      <c r="W43" s="42">
        <f>IFERROR(V43/P43,"-")</f>
        <v>0.044241573033708</v>
      </c>
      <c r="X43" s="333">
        <f>SUM(X6:X42)</f>
        <v>7528000</v>
      </c>
      <c r="Y43" s="333">
        <f>IFERROR(X43/P43,"-")</f>
        <v>5286.5168539326</v>
      </c>
      <c r="Z43" s="333">
        <f>IFERROR(X43/V43,"-")</f>
        <v>119492.06349206</v>
      </c>
      <c r="AA43" s="333">
        <f>X43-J43</f>
        <v>5734000</v>
      </c>
      <c r="AB43" s="45">
        <f>X43/J43</f>
        <v>4.1962095875139</v>
      </c>
      <c r="AC43" s="58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6"/>
    <mergeCell ref="J34:J36"/>
    <mergeCell ref="U34:U36"/>
    <mergeCell ref="AA34:AA36"/>
    <mergeCell ref="AB34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30</v>
      </c>
      <c r="B2" s="27" t="s">
        <v>31</v>
      </c>
      <c r="C2" s="1"/>
      <c r="G2" s="74"/>
      <c r="H2" s="74"/>
      <c r="I2" s="74"/>
      <c r="J2" s="75"/>
      <c r="K2" s="75"/>
      <c r="L2" s="75" t="s">
        <v>32</v>
      </c>
      <c r="M2" s="1"/>
      <c r="N2" s="1"/>
      <c r="O2" s="12" t="s">
        <v>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35</v>
      </c>
      <c r="CP2" s="273" t="s">
        <v>36</v>
      </c>
      <c r="CQ2" s="261" t="s">
        <v>37</v>
      </c>
      <c r="CR2" s="262"/>
      <c r="CS2" s="263"/>
    </row>
    <row r="3" spans="1:98" customHeight="1" ht="14.25">
      <c r="A3" s="11" t="s">
        <v>409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39</v>
      </c>
      <c r="AE3" s="265"/>
      <c r="AF3" s="265"/>
      <c r="AG3" s="265"/>
      <c r="AH3" s="265"/>
      <c r="AI3" s="265"/>
      <c r="AJ3" s="265"/>
      <c r="AK3" s="265"/>
      <c r="AL3" s="265"/>
      <c r="AM3" s="276" t="s">
        <v>40</v>
      </c>
      <c r="AN3" s="277"/>
      <c r="AO3" s="277"/>
      <c r="AP3" s="277"/>
      <c r="AQ3" s="277"/>
      <c r="AR3" s="277"/>
      <c r="AS3" s="277"/>
      <c r="AT3" s="277"/>
      <c r="AU3" s="278"/>
      <c r="AV3" s="279" t="s">
        <v>41</v>
      </c>
      <c r="AW3" s="280"/>
      <c r="AX3" s="280"/>
      <c r="AY3" s="280"/>
      <c r="AZ3" s="280"/>
      <c r="BA3" s="280"/>
      <c r="BB3" s="280"/>
      <c r="BC3" s="280"/>
      <c r="BD3" s="281"/>
      <c r="BE3" s="282" t="s">
        <v>42</v>
      </c>
      <c r="BF3" s="283"/>
      <c r="BG3" s="283"/>
      <c r="BH3" s="283"/>
      <c r="BI3" s="283"/>
      <c r="BJ3" s="283"/>
      <c r="BK3" s="283"/>
      <c r="BL3" s="283"/>
      <c r="BM3" s="284"/>
      <c r="BN3" s="285" t="s">
        <v>43</v>
      </c>
      <c r="BO3" s="286"/>
      <c r="BP3" s="286"/>
      <c r="BQ3" s="286"/>
      <c r="BR3" s="286"/>
      <c r="BS3" s="286"/>
      <c r="BT3" s="286"/>
      <c r="BU3" s="286"/>
      <c r="BV3" s="287"/>
      <c r="BW3" s="288" t="s">
        <v>44</v>
      </c>
      <c r="BX3" s="289"/>
      <c r="BY3" s="289"/>
      <c r="BZ3" s="289"/>
      <c r="CA3" s="289"/>
      <c r="CB3" s="289"/>
      <c r="CC3" s="289"/>
      <c r="CD3" s="289"/>
      <c r="CE3" s="290"/>
      <c r="CF3" s="291" t="s">
        <v>45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46</v>
      </c>
      <c r="CR3" s="267"/>
      <c r="CS3" s="268" t="s">
        <v>47</v>
      </c>
    </row>
    <row r="4" spans="1:98">
      <c r="A4" s="26"/>
      <c r="B4" s="5" t="s">
        <v>48</v>
      </c>
      <c r="C4" s="5" t="s">
        <v>49</v>
      </c>
      <c r="D4" s="5" t="s">
        <v>50</v>
      </c>
      <c r="E4" s="5" t="s">
        <v>51</v>
      </c>
      <c r="F4" s="20" t="s">
        <v>52</v>
      </c>
      <c r="G4" s="5" t="s">
        <v>53</v>
      </c>
      <c r="H4" s="14" t="s">
        <v>54</v>
      </c>
      <c r="I4" s="14" t="s">
        <v>55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56</v>
      </c>
      <c r="AE4" s="46" t="s">
        <v>57</v>
      </c>
      <c r="AF4" s="46" t="s">
        <v>58</v>
      </c>
      <c r="AG4" s="46" t="s">
        <v>17</v>
      </c>
      <c r="AH4" s="46" t="s">
        <v>59</v>
      </c>
      <c r="AI4" s="46" t="s">
        <v>60</v>
      </c>
      <c r="AJ4" s="46" t="s">
        <v>61</v>
      </c>
      <c r="AK4" s="46" t="s">
        <v>62</v>
      </c>
      <c r="AL4" s="46" t="s">
        <v>63</v>
      </c>
      <c r="AM4" s="47" t="s">
        <v>56</v>
      </c>
      <c r="AN4" s="47" t="s">
        <v>57</v>
      </c>
      <c r="AO4" s="47" t="s">
        <v>58</v>
      </c>
      <c r="AP4" s="47" t="s">
        <v>17</v>
      </c>
      <c r="AQ4" s="47" t="s">
        <v>59</v>
      </c>
      <c r="AR4" s="47" t="s">
        <v>60</v>
      </c>
      <c r="AS4" s="47" t="s">
        <v>61</v>
      </c>
      <c r="AT4" s="47" t="s">
        <v>62</v>
      </c>
      <c r="AU4" s="47" t="s">
        <v>63</v>
      </c>
      <c r="AV4" s="48" t="s">
        <v>56</v>
      </c>
      <c r="AW4" s="48" t="s">
        <v>57</v>
      </c>
      <c r="AX4" s="48" t="s">
        <v>58</v>
      </c>
      <c r="AY4" s="48" t="s">
        <v>17</v>
      </c>
      <c r="AZ4" s="48" t="s">
        <v>59</v>
      </c>
      <c r="BA4" s="48" t="s">
        <v>60</v>
      </c>
      <c r="BB4" s="48" t="s">
        <v>61</v>
      </c>
      <c r="BC4" s="48" t="s">
        <v>62</v>
      </c>
      <c r="BD4" s="48" t="s">
        <v>63</v>
      </c>
      <c r="BE4" s="49" t="s">
        <v>56</v>
      </c>
      <c r="BF4" s="49" t="s">
        <v>57</v>
      </c>
      <c r="BG4" s="49" t="s">
        <v>58</v>
      </c>
      <c r="BH4" s="49" t="s">
        <v>17</v>
      </c>
      <c r="BI4" s="49" t="s">
        <v>59</v>
      </c>
      <c r="BJ4" s="49" t="s">
        <v>60</v>
      </c>
      <c r="BK4" s="49" t="s">
        <v>61</v>
      </c>
      <c r="BL4" s="49" t="s">
        <v>62</v>
      </c>
      <c r="BM4" s="49" t="s">
        <v>63</v>
      </c>
      <c r="BN4" s="116" t="s">
        <v>56</v>
      </c>
      <c r="BO4" s="116" t="s">
        <v>57</v>
      </c>
      <c r="BP4" s="116" t="s">
        <v>58</v>
      </c>
      <c r="BQ4" s="116" t="s">
        <v>17</v>
      </c>
      <c r="BR4" s="116" t="s">
        <v>59</v>
      </c>
      <c r="BS4" s="116" t="s">
        <v>60</v>
      </c>
      <c r="BT4" s="116" t="s">
        <v>61</v>
      </c>
      <c r="BU4" s="116" t="s">
        <v>62</v>
      </c>
      <c r="BV4" s="116" t="s">
        <v>63</v>
      </c>
      <c r="BW4" s="50" t="s">
        <v>56</v>
      </c>
      <c r="BX4" s="50" t="s">
        <v>57</v>
      </c>
      <c r="BY4" s="50" t="s">
        <v>58</v>
      </c>
      <c r="BZ4" s="50" t="s">
        <v>17</v>
      </c>
      <c r="CA4" s="50" t="s">
        <v>59</v>
      </c>
      <c r="CB4" s="50" t="s">
        <v>60</v>
      </c>
      <c r="CC4" s="50" t="s">
        <v>61</v>
      </c>
      <c r="CD4" s="50" t="s">
        <v>62</v>
      </c>
      <c r="CE4" s="50" t="s">
        <v>63</v>
      </c>
      <c r="CF4" s="51" t="s">
        <v>56</v>
      </c>
      <c r="CG4" s="51" t="s">
        <v>57</v>
      </c>
      <c r="CH4" s="51" t="s">
        <v>58</v>
      </c>
      <c r="CI4" s="51" t="s">
        <v>17</v>
      </c>
      <c r="CJ4" s="51" t="s">
        <v>59</v>
      </c>
      <c r="CK4" s="51" t="s">
        <v>60</v>
      </c>
      <c r="CL4" s="51" t="s">
        <v>61</v>
      </c>
      <c r="CM4" s="51" t="s">
        <v>62</v>
      </c>
      <c r="CN4" s="51" t="s">
        <v>63</v>
      </c>
      <c r="CO4" s="272"/>
      <c r="CP4" s="275"/>
      <c r="CQ4" s="52" t="s">
        <v>64</v>
      </c>
      <c r="CR4" s="52" t="s">
        <v>65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 t="str">
        <f>AB6</f>
        <v>0</v>
      </c>
      <c r="B6" s="347" t="s">
        <v>410</v>
      </c>
      <c r="C6" s="347"/>
      <c r="D6" s="347"/>
      <c r="E6" s="347"/>
      <c r="F6" s="347" t="s">
        <v>411</v>
      </c>
      <c r="G6" s="88" t="s">
        <v>412</v>
      </c>
      <c r="H6" s="88"/>
      <c r="I6" s="88" t="s">
        <v>249</v>
      </c>
      <c r="J6" s="330">
        <v>0</v>
      </c>
      <c r="K6" s="79">
        <v>0</v>
      </c>
      <c r="L6" s="79">
        <v>0</v>
      </c>
      <c r="M6" s="79">
        <v>1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336" t="str">
        <f>IFERROR(J6/SUM(N6:O6),"-")</f>
        <v>-</v>
      </c>
      <c r="V6" s="82">
        <v>0</v>
      </c>
      <c r="W6" s="80" t="str">
        <f>IF(P6=0,"-",V6/P6)</f>
        <v>-</v>
      </c>
      <c r="X6" s="335">
        <v>0</v>
      </c>
      <c r="Y6" s="336" t="str">
        <f>IFERROR(X6/P6,"-")</f>
        <v>-</v>
      </c>
      <c r="Z6" s="336" t="str">
        <f>IFERROR(X6/V6,"-")</f>
        <v>-</v>
      </c>
      <c r="AA6" s="330">
        <f>SUM(X6:X6)-SUM(J6:J6)</f>
        <v>0</v>
      </c>
      <c r="AB6" s="83" t="str">
        <f>SUM(X6:X6)/SUM(J6:J6)</f>
        <v>0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30"/>
      <c r="B7" s="85"/>
      <c r="C7" s="86"/>
      <c r="D7" s="86"/>
      <c r="E7" s="86"/>
      <c r="F7" s="87"/>
      <c r="G7" s="88"/>
      <c r="H7" s="88"/>
      <c r="I7" s="88"/>
      <c r="J7" s="331"/>
      <c r="K7" s="34"/>
      <c r="L7" s="34"/>
      <c r="M7" s="31"/>
      <c r="N7" s="23"/>
      <c r="O7" s="23"/>
      <c r="P7" s="23"/>
      <c r="Q7" s="32"/>
      <c r="R7" s="32"/>
      <c r="S7" s="23"/>
      <c r="T7" s="32"/>
      <c r="U7" s="337"/>
      <c r="V7" s="25"/>
      <c r="W7" s="25"/>
      <c r="X7" s="337"/>
      <c r="Y7" s="337"/>
      <c r="Z7" s="337"/>
      <c r="AA7" s="337"/>
      <c r="AB7" s="33"/>
      <c r="AC7" s="57"/>
      <c r="AD7" s="61"/>
      <c r="AE7" s="62"/>
      <c r="AF7" s="61"/>
      <c r="AG7" s="65"/>
      <c r="AH7" s="66"/>
      <c r="AI7" s="67"/>
      <c r="AJ7" s="68"/>
      <c r="AK7" s="68"/>
      <c r="AL7" s="68"/>
      <c r="AM7" s="61"/>
      <c r="AN7" s="62"/>
      <c r="AO7" s="61"/>
      <c r="AP7" s="65"/>
      <c r="AQ7" s="66"/>
      <c r="AR7" s="67"/>
      <c r="AS7" s="68"/>
      <c r="AT7" s="68"/>
      <c r="AU7" s="68"/>
      <c r="AV7" s="61"/>
      <c r="AW7" s="62"/>
      <c r="AX7" s="61"/>
      <c r="AY7" s="65"/>
      <c r="AZ7" s="66"/>
      <c r="BA7" s="67"/>
      <c r="BB7" s="68"/>
      <c r="BC7" s="68"/>
      <c r="BD7" s="68"/>
      <c r="BE7" s="61"/>
      <c r="BF7" s="62"/>
      <c r="BG7" s="61"/>
      <c r="BH7" s="65"/>
      <c r="BI7" s="66"/>
      <c r="BJ7" s="67"/>
      <c r="BK7" s="68"/>
      <c r="BL7" s="68"/>
      <c r="BM7" s="68"/>
      <c r="BN7" s="63"/>
      <c r="BO7" s="64"/>
      <c r="BP7" s="61"/>
      <c r="BQ7" s="65"/>
      <c r="BR7" s="66"/>
      <c r="BS7" s="67"/>
      <c r="BT7" s="68"/>
      <c r="BU7" s="68"/>
      <c r="BV7" s="68"/>
      <c r="BW7" s="63"/>
      <c r="BX7" s="64"/>
      <c r="BY7" s="61"/>
      <c r="BZ7" s="65"/>
      <c r="CA7" s="66"/>
      <c r="CB7" s="67"/>
      <c r="CC7" s="68"/>
      <c r="CD7" s="68"/>
      <c r="CE7" s="68"/>
      <c r="CF7" s="63"/>
      <c r="CG7" s="64"/>
      <c r="CH7" s="61"/>
      <c r="CI7" s="65"/>
      <c r="CJ7" s="66"/>
      <c r="CK7" s="67"/>
      <c r="CL7" s="68"/>
      <c r="CM7" s="68"/>
      <c r="CN7" s="68"/>
      <c r="CO7" s="69"/>
      <c r="CP7" s="66"/>
      <c r="CQ7" s="66"/>
      <c r="CR7" s="66"/>
      <c r="CS7" s="70"/>
    </row>
    <row r="8" spans="1:98">
      <c r="A8" s="30"/>
      <c r="B8" s="37"/>
      <c r="C8" s="21"/>
      <c r="D8" s="21"/>
      <c r="E8" s="21"/>
      <c r="F8" s="22"/>
      <c r="G8" s="36"/>
      <c r="H8" s="36"/>
      <c r="I8" s="73"/>
      <c r="J8" s="332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9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19" t="str">
        <f>AB9</f>
        <v>0</v>
      </c>
      <c r="B9" s="39"/>
      <c r="C9" s="39"/>
      <c r="D9" s="39"/>
      <c r="E9" s="39"/>
      <c r="F9" s="39"/>
      <c r="G9" s="40" t="s">
        <v>413</v>
      </c>
      <c r="H9" s="40"/>
      <c r="I9" s="40"/>
      <c r="J9" s="333">
        <f>SUM(J6:J8)</f>
        <v>0</v>
      </c>
      <c r="K9" s="41">
        <f>SUM(K6:K8)</f>
        <v>0</v>
      </c>
      <c r="L9" s="41">
        <f>SUM(L6:L8)</f>
        <v>0</v>
      </c>
      <c r="M9" s="41">
        <f>SUM(M6:M8)</f>
        <v>1</v>
      </c>
      <c r="N9" s="41">
        <f>SUM(N6:N8)</f>
        <v>0</v>
      </c>
      <c r="O9" s="41">
        <f>SUM(O6:O8)</f>
        <v>0</v>
      </c>
      <c r="P9" s="41">
        <f>SUM(P6:P8)</f>
        <v>0</v>
      </c>
      <c r="Q9" s="42">
        <f>IFERROR(P9/M9,"-")</f>
        <v>0</v>
      </c>
      <c r="R9" s="76">
        <f>SUM(R6:R8)</f>
        <v>0</v>
      </c>
      <c r="S9" s="76">
        <f>SUM(S6:S8)</f>
        <v>0</v>
      </c>
      <c r="T9" s="42" t="str">
        <f>IFERROR(R9/P9,"-")</f>
        <v>-</v>
      </c>
      <c r="U9" s="338" t="str">
        <f>IFERROR(J9/P9,"-")</f>
        <v>-</v>
      </c>
      <c r="V9" s="44">
        <f>SUM(V6:V8)</f>
        <v>0</v>
      </c>
      <c r="W9" s="42" t="str">
        <f>IFERROR(V9/P9,"-")</f>
        <v>-</v>
      </c>
      <c r="X9" s="333">
        <f>SUM(X6:X8)</f>
        <v>0</v>
      </c>
      <c r="Y9" s="333" t="str">
        <f>IFERROR(X9/P9,"-")</f>
        <v>-</v>
      </c>
      <c r="Z9" s="333" t="str">
        <f>IFERROR(X9/V9,"-")</f>
        <v>-</v>
      </c>
      <c r="AA9" s="333">
        <f>X9-J9</f>
        <v>0</v>
      </c>
      <c r="AB9" s="45" t="str">
        <f>X9/J9</f>
        <v>0</v>
      </c>
      <c r="AC9" s="58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30</v>
      </c>
      <c r="B2" s="145" t="s">
        <v>31</v>
      </c>
      <c r="E2" s="147"/>
      <c r="F2" s="147"/>
      <c r="G2" s="147"/>
      <c r="H2" s="147"/>
      <c r="I2" s="147"/>
      <c r="J2" s="147"/>
      <c r="K2" s="148"/>
      <c r="L2" s="148" t="s">
        <v>32</v>
      </c>
      <c r="M2" s="148"/>
      <c r="N2" s="148"/>
      <c r="O2" s="148" t="s">
        <v>33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34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35</v>
      </c>
      <c r="CM2" s="307" t="s">
        <v>36</v>
      </c>
      <c r="CN2" s="310" t="s">
        <v>37</v>
      </c>
      <c r="CO2" s="311"/>
      <c r="CP2" s="312"/>
    </row>
    <row r="3" spans="1:96" customHeight="1" ht="14.25">
      <c r="A3" s="145" t="s">
        <v>414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39</v>
      </c>
      <c r="AB3" s="319"/>
      <c r="AC3" s="319"/>
      <c r="AD3" s="319"/>
      <c r="AE3" s="319"/>
      <c r="AF3" s="319"/>
      <c r="AG3" s="319"/>
      <c r="AH3" s="319"/>
      <c r="AI3" s="319"/>
      <c r="AJ3" s="320" t="s">
        <v>40</v>
      </c>
      <c r="AK3" s="321"/>
      <c r="AL3" s="321"/>
      <c r="AM3" s="321"/>
      <c r="AN3" s="321"/>
      <c r="AO3" s="321"/>
      <c r="AP3" s="321"/>
      <c r="AQ3" s="321"/>
      <c r="AR3" s="322"/>
      <c r="AS3" s="323" t="s">
        <v>41</v>
      </c>
      <c r="AT3" s="324"/>
      <c r="AU3" s="324"/>
      <c r="AV3" s="324"/>
      <c r="AW3" s="324"/>
      <c r="AX3" s="324"/>
      <c r="AY3" s="324"/>
      <c r="AZ3" s="324"/>
      <c r="BA3" s="325"/>
      <c r="BB3" s="326" t="s">
        <v>42</v>
      </c>
      <c r="BC3" s="327"/>
      <c r="BD3" s="327"/>
      <c r="BE3" s="327"/>
      <c r="BF3" s="327"/>
      <c r="BG3" s="327"/>
      <c r="BH3" s="327"/>
      <c r="BI3" s="327"/>
      <c r="BJ3" s="328"/>
      <c r="BK3" s="313" t="s">
        <v>43</v>
      </c>
      <c r="BL3" s="314"/>
      <c r="BM3" s="314"/>
      <c r="BN3" s="314"/>
      <c r="BO3" s="314"/>
      <c r="BP3" s="314"/>
      <c r="BQ3" s="314"/>
      <c r="BR3" s="314"/>
      <c r="BS3" s="315"/>
      <c r="BT3" s="294" t="s">
        <v>44</v>
      </c>
      <c r="BU3" s="295"/>
      <c r="BV3" s="295"/>
      <c r="BW3" s="295"/>
      <c r="BX3" s="295"/>
      <c r="BY3" s="295"/>
      <c r="BZ3" s="295"/>
      <c r="CA3" s="295"/>
      <c r="CB3" s="296"/>
      <c r="CC3" s="297" t="s">
        <v>45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46</v>
      </c>
      <c r="CO3" s="301"/>
      <c r="CP3" s="302" t="s">
        <v>47</v>
      </c>
    </row>
    <row r="4" spans="1:96">
      <c r="A4" s="151"/>
      <c r="B4" s="152" t="s">
        <v>48</v>
      </c>
      <c r="C4" s="152" t="s">
        <v>415</v>
      </c>
      <c r="D4" s="153" t="s">
        <v>52</v>
      </c>
      <c r="E4" s="152" t="s">
        <v>53</v>
      </c>
      <c r="F4" s="154" t="s">
        <v>55</v>
      </c>
      <c r="G4" s="152" t="s">
        <v>4</v>
      </c>
      <c r="H4" s="152" t="s">
        <v>416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417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56</v>
      </c>
      <c r="AB4" s="158" t="s">
        <v>57</v>
      </c>
      <c r="AC4" s="158" t="s">
        <v>58</v>
      </c>
      <c r="AD4" s="158" t="s">
        <v>17</v>
      </c>
      <c r="AE4" s="158" t="s">
        <v>59</v>
      </c>
      <c r="AF4" s="158" t="s">
        <v>60</v>
      </c>
      <c r="AG4" s="158" t="s">
        <v>61</v>
      </c>
      <c r="AH4" s="158" t="s">
        <v>62</v>
      </c>
      <c r="AI4" s="158" t="s">
        <v>63</v>
      </c>
      <c r="AJ4" s="159" t="s">
        <v>56</v>
      </c>
      <c r="AK4" s="159" t="s">
        <v>57</v>
      </c>
      <c r="AL4" s="159" t="s">
        <v>58</v>
      </c>
      <c r="AM4" s="159" t="s">
        <v>17</v>
      </c>
      <c r="AN4" s="159" t="s">
        <v>59</v>
      </c>
      <c r="AO4" s="159" t="s">
        <v>60</v>
      </c>
      <c r="AP4" s="159" t="s">
        <v>61</v>
      </c>
      <c r="AQ4" s="159" t="s">
        <v>62</v>
      </c>
      <c r="AR4" s="159" t="s">
        <v>63</v>
      </c>
      <c r="AS4" s="160" t="s">
        <v>56</v>
      </c>
      <c r="AT4" s="160" t="s">
        <v>57</v>
      </c>
      <c r="AU4" s="160" t="s">
        <v>58</v>
      </c>
      <c r="AV4" s="160" t="s">
        <v>17</v>
      </c>
      <c r="AW4" s="160" t="s">
        <v>59</v>
      </c>
      <c r="AX4" s="160" t="s">
        <v>60</v>
      </c>
      <c r="AY4" s="160" t="s">
        <v>61</v>
      </c>
      <c r="AZ4" s="160" t="s">
        <v>62</v>
      </c>
      <c r="BA4" s="160" t="s">
        <v>63</v>
      </c>
      <c r="BB4" s="161" t="s">
        <v>56</v>
      </c>
      <c r="BC4" s="161" t="s">
        <v>57</v>
      </c>
      <c r="BD4" s="161" t="s">
        <v>58</v>
      </c>
      <c r="BE4" s="161" t="s">
        <v>17</v>
      </c>
      <c r="BF4" s="161" t="s">
        <v>59</v>
      </c>
      <c r="BG4" s="161" t="s">
        <v>60</v>
      </c>
      <c r="BH4" s="161" t="s">
        <v>61</v>
      </c>
      <c r="BI4" s="161" t="s">
        <v>62</v>
      </c>
      <c r="BJ4" s="161" t="s">
        <v>63</v>
      </c>
      <c r="BK4" s="162" t="s">
        <v>56</v>
      </c>
      <c r="BL4" s="162" t="s">
        <v>57</v>
      </c>
      <c r="BM4" s="162" t="s">
        <v>58</v>
      </c>
      <c r="BN4" s="162" t="s">
        <v>17</v>
      </c>
      <c r="BO4" s="162" t="s">
        <v>59</v>
      </c>
      <c r="BP4" s="162" t="s">
        <v>60</v>
      </c>
      <c r="BQ4" s="162" t="s">
        <v>61</v>
      </c>
      <c r="BR4" s="162" t="s">
        <v>62</v>
      </c>
      <c r="BS4" s="162" t="s">
        <v>63</v>
      </c>
      <c r="BT4" s="163" t="s">
        <v>56</v>
      </c>
      <c r="BU4" s="163" t="s">
        <v>57</v>
      </c>
      <c r="BV4" s="163" t="s">
        <v>58</v>
      </c>
      <c r="BW4" s="163" t="s">
        <v>17</v>
      </c>
      <c r="BX4" s="163" t="s">
        <v>59</v>
      </c>
      <c r="BY4" s="163" t="s">
        <v>60</v>
      </c>
      <c r="BZ4" s="163" t="s">
        <v>61</v>
      </c>
      <c r="CA4" s="163" t="s">
        <v>62</v>
      </c>
      <c r="CB4" s="163" t="s">
        <v>63</v>
      </c>
      <c r="CC4" s="164" t="s">
        <v>56</v>
      </c>
      <c r="CD4" s="164" t="s">
        <v>57</v>
      </c>
      <c r="CE4" s="164" t="s">
        <v>58</v>
      </c>
      <c r="CF4" s="164" t="s">
        <v>17</v>
      </c>
      <c r="CG4" s="164" t="s">
        <v>59</v>
      </c>
      <c r="CH4" s="164" t="s">
        <v>60</v>
      </c>
      <c r="CI4" s="164" t="s">
        <v>61</v>
      </c>
      <c r="CJ4" s="164" t="s">
        <v>62</v>
      </c>
      <c r="CK4" s="164" t="s">
        <v>63</v>
      </c>
      <c r="CL4" s="306"/>
      <c r="CM4" s="309"/>
      <c r="CN4" s="165" t="s">
        <v>64</v>
      </c>
      <c r="CO4" s="165" t="s">
        <v>65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418</v>
      </c>
      <c r="C6" s="347" t="s">
        <v>419</v>
      </c>
      <c r="D6" s="347" t="s">
        <v>420</v>
      </c>
      <c r="E6" s="175" t="s">
        <v>421</v>
      </c>
      <c r="F6" s="175" t="s">
        <v>249</v>
      </c>
      <c r="G6" s="340">
        <v>0</v>
      </c>
      <c r="H6" s="340">
        <v>3000</v>
      </c>
      <c r="I6" s="176">
        <v>0</v>
      </c>
      <c r="J6" s="176">
        <v>0</v>
      </c>
      <c r="K6" s="176">
        <v>10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14.285714285714</v>
      </c>
      <c r="B7" s="347" t="s">
        <v>422</v>
      </c>
      <c r="C7" s="347" t="s">
        <v>423</v>
      </c>
      <c r="D7" s="347">
        <v>25</v>
      </c>
      <c r="E7" s="175" t="s">
        <v>424</v>
      </c>
      <c r="F7" s="175" t="s">
        <v>249</v>
      </c>
      <c r="G7" s="340">
        <v>19600</v>
      </c>
      <c r="H7" s="340">
        <v>2800</v>
      </c>
      <c r="I7" s="176">
        <v>0</v>
      </c>
      <c r="J7" s="176">
        <v>0</v>
      </c>
      <c r="K7" s="176">
        <v>408</v>
      </c>
      <c r="L7" s="177">
        <v>7</v>
      </c>
      <c r="M7" s="178">
        <v>7</v>
      </c>
      <c r="N7" s="179">
        <f>IFERROR(L7/K7,"-")</f>
        <v>0.017156862745098</v>
      </c>
      <c r="O7" s="176">
        <v>0</v>
      </c>
      <c r="P7" s="176">
        <v>2</v>
      </c>
      <c r="Q7" s="179">
        <f>IFERROR(O7/L7,"-")</f>
        <v>0</v>
      </c>
      <c r="R7" s="180">
        <f>IFERROR(G7/SUM(L7:L7),"-")</f>
        <v>2800</v>
      </c>
      <c r="S7" s="181">
        <v>1</v>
      </c>
      <c r="T7" s="179">
        <f>IF(L7=0,"-",S7/L7)</f>
        <v>0.14285714285714</v>
      </c>
      <c r="U7" s="345">
        <v>280000</v>
      </c>
      <c r="V7" s="346">
        <f>IFERROR(U7/L7,"-")</f>
        <v>40000</v>
      </c>
      <c r="W7" s="346">
        <f>IFERROR(U7/S7,"-")</f>
        <v>280000</v>
      </c>
      <c r="X7" s="340">
        <f>SUM(U7:U7)-SUM(G7:G7)</f>
        <v>260400</v>
      </c>
      <c r="Y7" s="183">
        <f>SUM(U7:U7)/SUM(G7:G7)</f>
        <v>14.285714285714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>
        <v>1</v>
      </c>
      <c r="AK7" s="191">
        <f>IF(L7=0,"",IF(AJ7=0,"",(AJ7/L7)))</f>
        <v>0.14285714285714</v>
      </c>
      <c r="AL7" s="190"/>
      <c r="AM7" s="192">
        <f>IFERROR(AL7/AJ7,"-")</f>
        <v>0</v>
      </c>
      <c r="AN7" s="193"/>
      <c r="AO7" s="194">
        <f>IFERROR(AN7/AJ7,"-")</f>
        <v>0</v>
      </c>
      <c r="AP7" s="195"/>
      <c r="AQ7" s="195"/>
      <c r="AR7" s="195"/>
      <c r="AS7" s="196">
        <v>1</v>
      </c>
      <c r="AT7" s="197">
        <f>IF(L7=0,"",IF(AS7=0,"",(AS7/L7)))</f>
        <v>0.14285714285714</v>
      </c>
      <c r="AU7" s="196"/>
      <c r="AV7" s="198">
        <f>IFERROR(AU7/AS7,"-")</f>
        <v>0</v>
      </c>
      <c r="AW7" s="199"/>
      <c r="AX7" s="200">
        <f>IFERROR(AW7/AS7,"-")</f>
        <v>0</v>
      </c>
      <c r="AY7" s="201"/>
      <c r="AZ7" s="201"/>
      <c r="BA7" s="201"/>
      <c r="BB7" s="202">
        <v>2</v>
      </c>
      <c r="BC7" s="203">
        <f>IF(L7=0,"",IF(BB7=0,"",(BB7/L7)))</f>
        <v>0.28571428571429</v>
      </c>
      <c r="BD7" s="202"/>
      <c r="BE7" s="204">
        <f>IFERROR(BD7/BB7,"-")</f>
        <v>0</v>
      </c>
      <c r="BF7" s="205"/>
      <c r="BG7" s="206">
        <f>IFERROR(BF7/BB7,"-")</f>
        <v>0</v>
      </c>
      <c r="BH7" s="207"/>
      <c r="BI7" s="207"/>
      <c r="BJ7" s="207"/>
      <c r="BK7" s="208">
        <v>3</v>
      </c>
      <c r="BL7" s="209">
        <f>IF(L7=0,"",IF(BK7=0,"",(BK7/L7)))</f>
        <v>0.42857142857143</v>
      </c>
      <c r="BM7" s="210">
        <v>1</v>
      </c>
      <c r="BN7" s="211">
        <f>IFERROR(BM7/BK7,"-")</f>
        <v>0.33333333333333</v>
      </c>
      <c r="BO7" s="212">
        <v>280000</v>
      </c>
      <c r="BP7" s="213">
        <f>IFERROR(BO7/BK7,"-")</f>
        <v>93333.333333333</v>
      </c>
      <c r="BQ7" s="214"/>
      <c r="BR7" s="214"/>
      <c r="BS7" s="214">
        <v>1</v>
      </c>
      <c r="BT7" s="215"/>
      <c r="BU7" s="216">
        <f>IF(L7=0,"",IF(BT7=0,"",(BT7/L7)))</f>
        <v>0</v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1</v>
      </c>
      <c r="CM7" s="230">
        <v>280000</v>
      </c>
      <c r="CN7" s="230">
        <v>280000</v>
      </c>
      <c r="CO7" s="230"/>
      <c r="CP7" s="231" t="str">
        <f>IF(AND(CN7=0,CO7=0),"",IF(AND(CN7&lt;=100000,CO7&lt;=100000),"",IF(CN7/CM7&gt;0.7,"男高",IF(CO7/CM7&gt;0.7,"女高",""))))</f>
        <v>男高</v>
      </c>
    </row>
    <row r="8" spans="1:96">
      <c r="A8" s="174">
        <f>Y8</f>
        <v>0</v>
      </c>
      <c r="B8" s="347" t="s">
        <v>425</v>
      </c>
      <c r="C8" s="347" t="s">
        <v>423</v>
      </c>
      <c r="D8" s="347">
        <v>25</v>
      </c>
      <c r="E8" s="175" t="s">
        <v>424</v>
      </c>
      <c r="F8" s="175" t="s">
        <v>249</v>
      </c>
      <c r="G8" s="340">
        <v>8100</v>
      </c>
      <c r="H8" s="340">
        <v>2700</v>
      </c>
      <c r="I8" s="176">
        <v>0</v>
      </c>
      <c r="J8" s="176">
        <v>0</v>
      </c>
      <c r="K8" s="176">
        <v>132</v>
      </c>
      <c r="L8" s="177">
        <v>3</v>
      </c>
      <c r="M8" s="178">
        <v>3</v>
      </c>
      <c r="N8" s="179">
        <f>IFERROR(L8/K8,"-")</f>
        <v>0.022727272727273</v>
      </c>
      <c r="O8" s="176">
        <v>0</v>
      </c>
      <c r="P8" s="176">
        <v>0</v>
      </c>
      <c r="Q8" s="179">
        <f>IFERROR(O8/L8,"-")</f>
        <v>0</v>
      </c>
      <c r="R8" s="180">
        <f>IFERROR(G8/SUM(L8:L8),"-")</f>
        <v>2700</v>
      </c>
      <c r="S8" s="181">
        <v>0</v>
      </c>
      <c r="T8" s="179">
        <f>IF(L8=0,"-",S8/L8)</f>
        <v>0</v>
      </c>
      <c r="U8" s="345"/>
      <c r="V8" s="346">
        <f>IFERROR(U8/L8,"-")</f>
        <v>0</v>
      </c>
      <c r="W8" s="346" t="str">
        <f>IFERROR(U8/S8,"-")</f>
        <v>-</v>
      </c>
      <c r="X8" s="340">
        <f>SUM(U8:U8)-SUM(G8:G8)</f>
        <v>-8100</v>
      </c>
      <c r="Y8" s="183">
        <f>SUM(U8:U8)/SUM(G8:G8)</f>
        <v>0</v>
      </c>
      <c r="AA8" s="184"/>
      <c r="AB8" s="185">
        <f>IF(L8=0,"",IF(AA8=0,"",(AA8/L8)))</f>
        <v>0</v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>
        <f>IF(L8=0,"",IF(AJ8=0,"",(AJ8/L8)))</f>
        <v>0</v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>
        <v>1</v>
      </c>
      <c r="AT8" s="197">
        <f>IF(L8=0,"",IF(AS8=0,"",(AS8/L8)))</f>
        <v>0.33333333333333</v>
      </c>
      <c r="AU8" s="196"/>
      <c r="AV8" s="198">
        <f>IFERROR(AU8/AS8,"-")</f>
        <v>0</v>
      </c>
      <c r="AW8" s="199"/>
      <c r="AX8" s="200">
        <f>IFERROR(AW8/AS8,"-")</f>
        <v>0</v>
      </c>
      <c r="AY8" s="201"/>
      <c r="AZ8" s="201"/>
      <c r="BA8" s="201"/>
      <c r="BB8" s="202">
        <v>2</v>
      </c>
      <c r="BC8" s="203">
        <f>IF(L8=0,"",IF(BB8=0,"",(BB8/L8)))</f>
        <v>0.66666666666667</v>
      </c>
      <c r="BD8" s="202"/>
      <c r="BE8" s="204">
        <f>IFERROR(BD8/BB8,"-")</f>
        <v>0</v>
      </c>
      <c r="BF8" s="205"/>
      <c r="BG8" s="206">
        <f>IFERROR(BF8/BB8,"-")</f>
        <v>0</v>
      </c>
      <c r="BH8" s="207"/>
      <c r="BI8" s="207"/>
      <c r="BJ8" s="207"/>
      <c r="BK8" s="208"/>
      <c r="BL8" s="209">
        <f>IF(L8=0,"",IF(BK8=0,"",(BK8/L8)))</f>
        <v>0</v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>
        <f>IF(L8=0,"",IF(BT8=0,"",(BT8/L8)))</f>
        <v>0</v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426</v>
      </c>
      <c r="C9" s="347"/>
      <c r="D9" s="347" t="s">
        <v>427</v>
      </c>
      <c r="E9" s="175" t="s">
        <v>428</v>
      </c>
      <c r="F9" s="175" t="s">
        <v>249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15</v>
      </c>
      <c r="M9" s="178">
        <v>15</v>
      </c>
      <c r="N9" s="179" t="str">
        <f>IFERROR(L9/K9,"-")</f>
        <v>-</v>
      </c>
      <c r="O9" s="176">
        <v>3</v>
      </c>
      <c r="P9" s="176">
        <v>6</v>
      </c>
      <c r="Q9" s="179">
        <f>IFERROR(O9/L9,"-")</f>
        <v>0.2</v>
      </c>
      <c r="R9" s="180">
        <f>IFERROR(G9/SUM(L9:L9),"-")</f>
        <v>0</v>
      </c>
      <c r="S9" s="181">
        <v>3</v>
      </c>
      <c r="T9" s="179">
        <f>IF(L9=0,"-",S9/L9)</f>
        <v>0.2</v>
      </c>
      <c r="U9" s="345">
        <v>593000</v>
      </c>
      <c r="V9" s="346">
        <f>IFERROR(U9/L9,"-")</f>
        <v>39533.333333333</v>
      </c>
      <c r="W9" s="346">
        <f>IFERROR(U9/S9,"-")</f>
        <v>197666.66666667</v>
      </c>
      <c r="X9" s="340">
        <f>SUM(U9:U9)-SUM(G9:G9)</f>
        <v>593000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>
        <v>2</v>
      </c>
      <c r="AT9" s="197">
        <f>IF(L9=0,"",IF(AS9=0,"",(AS9/L9)))</f>
        <v>0.13333333333333</v>
      </c>
      <c r="AU9" s="196"/>
      <c r="AV9" s="198">
        <f>IFERROR(AU9/AS9,"-")</f>
        <v>0</v>
      </c>
      <c r="AW9" s="199"/>
      <c r="AX9" s="200">
        <f>IFERROR(AW9/AS9,"-")</f>
        <v>0</v>
      </c>
      <c r="AY9" s="201"/>
      <c r="AZ9" s="201"/>
      <c r="BA9" s="201"/>
      <c r="BB9" s="202">
        <v>6</v>
      </c>
      <c r="BC9" s="203">
        <f>IF(L9=0,"",IF(BB9=0,"",(BB9/L9)))</f>
        <v>0.4</v>
      </c>
      <c r="BD9" s="202">
        <v>2</v>
      </c>
      <c r="BE9" s="204">
        <f>IFERROR(BD9/BB9,"-")</f>
        <v>0.33333333333333</v>
      </c>
      <c r="BF9" s="205">
        <v>293000</v>
      </c>
      <c r="BG9" s="206">
        <f>IFERROR(BF9/BB9,"-")</f>
        <v>48833.333333333</v>
      </c>
      <c r="BH9" s="207">
        <v>1</v>
      </c>
      <c r="BI9" s="207"/>
      <c r="BJ9" s="207">
        <v>1</v>
      </c>
      <c r="BK9" s="208">
        <v>6</v>
      </c>
      <c r="BL9" s="209">
        <f>IF(L9=0,"",IF(BK9=0,"",(BK9/L9)))</f>
        <v>0.4</v>
      </c>
      <c r="BM9" s="210"/>
      <c r="BN9" s="211">
        <f>IFERROR(BM9/BK9,"-")</f>
        <v>0</v>
      </c>
      <c r="BO9" s="212"/>
      <c r="BP9" s="213">
        <f>IFERROR(BO9/BK9,"-")</f>
        <v>0</v>
      </c>
      <c r="BQ9" s="214"/>
      <c r="BR9" s="214"/>
      <c r="BS9" s="214"/>
      <c r="BT9" s="215"/>
      <c r="BU9" s="216">
        <f>IF(L9=0,"",IF(BT9=0,"",(BT9/L9)))</f>
        <v>0</v>
      </c>
      <c r="BV9" s="217"/>
      <c r="BW9" s="218" t="str">
        <f>IFERROR(BV9/BT9,"-")</f>
        <v>-</v>
      </c>
      <c r="BX9" s="219"/>
      <c r="BY9" s="220" t="str">
        <f>IFERROR(BX9/BT9,"-")</f>
        <v>-</v>
      </c>
      <c r="BZ9" s="221"/>
      <c r="CA9" s="221"/>
      <c r="CB9" s="221"/>
      <c r="CC9" s="222">
        <v>1</v>
      </c>
      <c r="CD9" s="223">
        <f>IF(L9=0,"",IF(CC9=0,"",(CC9/L9)))</f>
        <v>0.066666666666667</v>
      </c>
      <c r="CE9" s="224">
        <v>1</v>
      </c>
      <c r="CF9" s="225">
        <f>IFERROR(CE9/CC9,"-")</f>
        <v>1</v>
      </c>
      <c r="CG9" s="226">
        <v>300000</v>
      </c>
      <c r="CH9" s="227">
        <f>IFERROR(CG9/CC9,"-")</f>
        <v>300000</v>
      </c>
      <c r="CI9" s="228"/>
      <c r="CJ9" s="228"/>
      <c r="CK9" s="228">
        <v>1</v>
      </c>
      <c r="CL9" s="229">
        <v>3</v>
      </c>
      <c r="CM9" s="230">
        <v>593000</v>
      </c>
      <c r="CN9" s="230">
        <v>300000</v>
      </c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31.516245487365</v>
      </c>
      <c r="B12" s="250"/>
      <c r="C12" s="250"/>
      <c r="D12" s="250"/>
      <c r="E12" s="251" t="s">
        <v>429</v>
      </c>
      <c r="F12" s="251"/>
      <c r="G12" s="343">
        <f>SUM(G6:G11)</f>
        <v>27700</v>
      </c>
      <c r="H12" s="343"/>
      <c r="I12" s="250">
        <f>SUM(I6:I11)</f>
        <v>0</v>
      </c>
      <c r="J12" s="250">
        <f>SUM(J6:J11)</f>
        <v>0</v>
      </c>
      <c r="K12" s="250">
        <f>SUM(K6:K11)</f>
        <v>550</v>
      </c>
      <c r="L12" s="250">
        <f>SUM(L6:L11)</f>
        <v>25</v>
      </c>
      <c r="M12" s="250">
        <f>SUM(M6:M11)</f>
        <v>25</v>
      </c>
      <c r="N12" s="252">
        <f>IFERROR(L12/K12,"-")</f>
        <v>0.045454545454545</v>
      </c>
      <c r="O12" s="253">
        <f>SUM(O6:O11)</f>
        <v>3</v>
      </c>
      <c r="P12" s="253">
        <f>SUM(P6:P11)</f>
        <v>8</v>
      </c>
      <c r="Q12" s="252">
        <f>IFERROR(O12/L12,"-")</f>
        <v>0.12</v>
      </c>
      <c r="R12" s="254">
        <f>IFERROR(G12/L12,"-")</f>
        <v>1108</v>
      </c>
      <c r="S12" s="255">
        <f>SUM(S6:S11)</f>
        <v>4</v>
      </c>
      <c r="T12" s="252">
        <f>IFERROR(S12/L12,"-")</f>
        <v>0.16</v>
      </c>
      <c r="U12" s="343">
        <f>SUM(U6:U11)</f>
        <v>873000</v>
      </c>
      <c r="V12" s="343">
        <f>IFERROR(U12/L12,"-")</f>
        <v>34920</v>
      </c>
      <c r="W12" s="343">
        <f>IFERROR(U12/S12,"-")</f>
        <v>218250</v>
      </c>
      <c r="X12" s="343">
        <f>U12-G12</f>
        <v>845300</v>
      </c>
      <c r="Y12" s="256">
        <f>U12/G12</f>
        <v>31.516245487365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30</v>
      </c>
      <c r="B2" s="145" t="s">
        <v>31</v>
      </c>
      <c r="E2" s="147"/>
      <c r="F2" s="147"/>
      <c r="G2" s="147"/>
      <c r="H2" s="147"/>
      <c r="I2" s="147"/>
      <c r="J2" s="148"/>
      <c r="K2" s="148"/>
      <c r="L2" s="148" t="s">
        <v>32</v>
      </c>
      <c r="M2" s="148"/>
      <c r="N2" s="148"/>
      <c r="O2" s="148" t="s">
        <v>33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34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35</v>
      </c>
      <c r="CK2" s="307" t="s">
        <v>36</v>
      </c>
      <c r="CL2" s="310" t="s">
        <v>37</v>
      </c>
      <c r="CM2" s="311"/>
      <c r="CN2" s="312"/>
    </row>
    <row r="3" spans="1:94" customHeight="1" ht="14.25">
      <c r="A3" s="145" t="s">
        <v>430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39</v>
      </c>
      <c r="Z3" s="319"/>
      <c r="AA3" s="319"/>
      <c r="AB3" s="319"/>
      <c r="AC3" s="319"/>
      <c r="AD3" s="319"/>
      <c r="AE3" s="319"/>
      <c r="AF3" s="319"/>
      <c r="AG3" s="319"/>
      <c r="AH3" s="320" t="s">
        <v>40</v>
      </c>
      <c r="AI3" s="321"/>
      <c r="AJ3" s="321"/>
      <c r="AK3" s="321"/>
      <c r="AL3" s="321"/>
      <c r="AM3" s="321"/>
      <c r="AN3" s="321"/>
      <c r="AO3" s="321"/>
      <c r="AP3" s="322"/>
      <c r="AQ3" s="323" t="s">
        <v>41</v>
      </c>
      <c r="AR3" s="324"/>
      <c r="AS3" s="324"/>
      <c r="AT3" s="324"/>
      <c r="AU3" s="324"/>
      <c r="AV3" s="324"/>
      <c r="AW3" s="324"/>
      <c r="AX3" s="324"/>
      <c r="AY3" s="325"/>
      <c r="AZ3" s="326" t="s">
        <v>42</v>
      </c>
      <c r="BA3" s="327"/>
      <c r="BB3" s="327"/>
      <c r="BC3" s="327"/>
      <c r="BD3" s="327"/>
      <c r="BE3" s="327"/>
      <c r="BF3" s="327"/>
      <c r="BG3" s="327"/>
      <c r="BH3" s="328"/>
      <c r="BI3" s="313" t="s">
        <v>43</v>
      </c>
      <c r="BJ3" s="314"/>
      <c r="BK3" s="314"/>
      <c r="BL3" s="314"/>
      <c r="BM3" s="314"/>
      <c r="BN3" s="314"/>
      <c r="BO3" s="314"/>
      <c r="BP3" s="314"/>
      <c r="BQ3" s="315"/>
      <c r="BR3" s="294" t="s">
        <v>44</v>
      </c>
      <c r="BS3" s="295"/>
      <c r="BT3" s="295"/>
      <c r="BU3" s="295"/>
      <c r="BV3" s="295"/>
      <c r="BW3" s="295"/>
      <c r="BX3" s="295"/>
      <c r="BY3" s="295"/>
      <c r="BZ3" s="296"/>
      <c r="CA3" s="297" t="s">
        <v>45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46</v>
      </c>
      <c r="CM3" s="301"/>
      <c r="CN3" s="302" t="s">
        <v>47</v>
      </c>
    </row>
    <row r="4" spans="1:94">
      <c r="A4" s="151"/>
      <c r="B4" s="152" t="s">
        <v>48</v>
      </c>
      <c r="C4" s="152" t="s">
        <v>415</v>
      </c>
      <c r="D4" s="153" t="s">
        <v>52</v>
      </c>
      <c r="E4" s="152" t="s">
        <v>53</v>
      </c>
      <c r="F4" s="154" t="s">
        <v>55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56</v>
      </c>
      <c r="Z4" s="158" t="s">
        <v>57</v>
      </c>
      <c r="AA4" s="158" t="s">
        <v>58</v>
      </c>
      <c r="AB4" s="158" t="s">
        <v>17</v>
      </c>
      <c r="AC4" s="158" t="s">
        <v>59</v>
      </c>
      <c r="AD4" s="158" t="s">
        <v>60</v>
      </c>
      <c r="AE4" s="158" t="s">
        <v>61</v>
      </c>
      <c r="AF4" s="158" t="s">
        <v>62</v>
      </c>
      <c r="AG4" s="158" t="s">
        <v>63</v>
      </c>
      <c r="AH4" s="159" t="s">
        <v>56</v>
      </c>
      <c r="AI4" s="159" t="s">
        <v>57</v>
      </c>
      <c r="AJ4" s="159" t="s">
        <v>58</v>
      </c>
      <c r="AK4" s="159" t="s">
        <v>17</v>
      </c>
      <c r="AL4" s="159" t="s">
        <v>59</v>
      </c>
      <c r="AM4" s="159" t="s">
        <v>60</v>
      </c>
      <c r="AN4" s="159" t="s">
        <v>61</v>
      </c>
      <c r="AO4" s="159" t="s">
        <v>62</v>
      </c>
      <c r="AP4" s="159" t="s">
        <v>63</v>
      </c>
      <c r="AQ4" s="160" t="s">
        <v>56</v>
      </c>
      <c r="AR4" s="160" t="s">
        <v>57</v>
      </c>
      <c r="AS4" s="160" t="s">
        <v>58</v>
      </c>
      <c r="AT4" s="160" t="s">
        <v>17</v>
      </c>
      <c r="AU4" s="160" t="s">
        <v>59</v>
      </c>
      <c r="AV4" s="160" t="s">
        <v>60</v>
      </c>
      <c r="AW4" s="160" t="s">
        <v>61</v>
      </c>
      <c r="AX4" s="160" t="s">
        <v>62</v>
      </c>
      <c r="AY4" s="160" t="s">
        <v>63</v>
      </c>
      <c r="AZ4" s="161" t="s">
        <v>56</v>
      </c>
      <c r="BA4" s="161" t="s">
        <v>57</v>
      </c>
      <c r="BB4" s="161" t="s">
        <v>58</v>
      </c>
      <c r="BC4" s="161" t="s">
        <v>17</v>
      </c>
      <c r="BD4" s="161" t="s">
        <v>59</v>
      </c>
      <c r="BE4" s="161" t="s">
        <v>60</v>
      </c>
      <c r="BF4" s="161" t="s">
        <v>61</v>
      </c>
      <c r="BG4" s="161" t="s">
        <v>62</v>
      </c>
      <c r="BH4" s="161" t="s">
        <v>63</v>
      </c>
      <c r="BI4" s="162" t="s">
        <v>56</v>
      </c>
      <c r="BJ4" s="162" t="s">
        <v>57</v>
      </c>
      <c r="BK4" s="162" t="s">
        <v>58</v>
      </c>
      <c r="BL4" s="162" t="s">
        <v>17</v>
      </c>
      <c r="BM4" s="162" t="s">
        <v>59</v>
      </c>
      <c r="BN4" s="162" t="s">
        <v>60</v>
      </c>
      <c r="BO4" s="162" t="s">
        <v>61</v>
      </c>
      <c r="BP4" s="162" t="s">
        <v>62</v>
      </c>
      <c r="BQ4" s="162" t="s">
        <v>63</v>
      </c>
      <c r="BR4" s="163" t="s">
        <v>56</v>
      </c>
      <c r="BS4" s="163" t="s">
        <v>57</v>
      </c>
      <c r="BT4" s="163" t="s">
        <v>58</v>
      </c>
      <c r="BU4" s="163" t="s">
        <v>17</v>
      </c>
      <c r="BV4" s="163" t="s">
        <v>59</v>
      </c>
      <c r="BW4" s="163" t="s">
        <v>60</v>
      </c>
      <c r="BX4" s="163" t="s">
        <v>61</v>
      </c>
      <c r="BY4" s="163" t="s">
        <v>62</v>
      </c>
      <c r="BZ4" s="163" t="s">
        <v>63</v>
      </c>
      <c r="CA4" s="164" t="s">
        <v>56</v>
      </c>
      <c r="CB4" s="164" t="s">
        <v>57</v>
      </c>
      <c r="CC4" s="164" t="s">
        <v>58</v>
      </c>
      <c r="CD4" s="164" t="s">
        <v>17</v>
      </c>
      <c r="CE4" s="164" t="s">
        <v>59</v>
      </c>
      <c r="CF4" s="164" t="s">
        <v>60</v>
      </c>
      <c r="CG4" s="164" t="s">
        <v>61</v>
      </c>
      <c r="CH4" s="164" t="s">
        <v>62</v>
      </c>
      <c r="CI4" s="164" t="s">
        <v>63</v>
      </c>
      <c r="CJ4" s="306"/>
      <c r="CK4" s="309"/>
      <c r="CL4" s="165" t="s">
        <v>64</v>
      </c>
      <c r="CM4" s="165" t="s">
        <v>65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431</v>
      </c>
      <c r="C6" s="347" t="s">
        <v>432</v>
      </c>
      <c r="D6" s="347" t="s">
        <v>411</v>
      </c>
      <c r="E6" s="175" t="s">
        <v>433</v>
      </c>
      <c r="F6" s="175" t="s">
        <v>249</v>
      </c>
      <c r="G6" s="340">
        <v>0</v>
      </c>
      <c r="H6" s="176">
        <v>0</v>
      </c>
      <c r="I6" s="176">
        <v>0</v>
      </c>
      <c r="J6" s="176">
        <v>903593</v>
      </c>
      <c r="K6" s="177">
        <v>2731</v>
      </c>
      <c r="L6" s="179">
        <f>IFERROR(K6/J6,"-")</f>
        <v>0.00302237843808</v>
      </c>
      <c r="M6" s="176">
        <v>69</v>
      </c>
      <c r="N6" s="176">
        <v>999</v>
      </c>
      <c r="O6" s="179">
        <f>IFERROR(M6/(K6),"-")</f>
        <v>0.025265470523618</v>
      </c>
      <c r="P6" s="180">
        <f>IFERROR(G6/SUM(K6:K6),"-")</f>
        <v>0</v>
      </c>
      <c r="Q6" s="181">
        <v>325</v>
      </c>
      <c r="R6" s="179">
        <f>IF(K6=0,"-",Q6/K6)</f>
        <v>0.11900402782863</v>
      </c>
      <c r="S6" s="345">
        <v>20196000</v>
      </c>
      <c r="T6" s="346">
        <f>IFERROR(S6/K6,"-")</f>
        <v>7395.0933723911</v>
      </c>
      <c r="U6" s="346">
        <f>IFERROR(S6/Q6,"-")</f>
        <v>62141.538461538</v>
      </c>
      <c r="V6" s="340">
        <f>SUM(S6:S6)-SUM(G6:G6)</f>
        <v>20196000</v>
      </c>
      <c r="W6" s="183" t="str">
        <f>SUM(S6:S6)/SUM(G6:G6)</f>
        <v>0</v>
      </c>
      <c r="Y6" s="184">
        <v>116</v>
      </c>
      <c r="Z6" s="185">
        <f>IF(K6=0,"",IF(Y6=0,"",(Y6/K6)))</f>
        <v>0.042475283778836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314</v>
      </c>
      <c r="AI6" s="191">
        <f>IF(K6=0,"",IF(AH6=0,"",(AH6/K6)))</f>
        <v>0.11497619919443</v>
      </c>
      <c r="AJ6" s="190">
        <v>26</v>
      </c>
      <c r="AK6" s="192">
        <f>IFERROR(AJ6/AH6,"-")</f>
        <v>0.082802547770701</v>
      </c>
      <c r="AL6" s="193">
        <v>259000</v>
      </c>
      <c r="AM6" s="194">
        <f>IFERROR(AL6/AH6,"-")</f>
        <v>824.84076433121</v>
      </c>
      <c r="AN6" s="195">
        <v>12</v>
      </c>
      <c r="AO6" s="195">
        <v>7</v>
      </c>
      <c r="AP6" s="195">
        <v>7</v>
      </c>
      <c r="AQ6" s="196">
        <v>454</v>
      </c>
      <c r="AR6" s="197">
        <f>IF(K6=0,"",IF(AQ6=0,"",(AQ6/K6)))</f>
        <v>0.16623947272062</v>
      </c>
      <c r="AS6" s="196">
        <v>30</v>
      </c>
      <c r="AT6" s="198">
        <f>IFERROR(AS6/AQ6,"-")</f>
        <v>0.066079295154185</v>
      </c>
      <c r="AU6" s="199">
        <v>341000</v>
      </c>
      <c r="AV6" s="200">
        <f>IFERROR(AU6/AQ6,"-")</f>
        <v>751.1013215859</v>
      </c>
      <c r="AW6" s="201">
        <v>19</v>
      </c>
      <c r="AX6" s="201">
        <v>3</v>
      </c>
      <c r="AY6" s="201">
        <v>8</v>
      </c>
      <c r="AZ6" s="202">
        <v>719</v>
      </c>
      <c r="BA6" s="203">
        <f>IF(K6=0,"",IF(AZ6=0,"",(AZ6/K6)))</f>
        <v>0.26327352618089</v>
      </c>
      <c r="BB6" s="202">
        <v>72</v>
      </c>
      <c r="BC6" s="204">
        <f>IFERROR(BB6/AZ6,"-")</f>
        <v>0.10013908205841</v>
      </c>
      <c r="BD6" s="205">
        <v>1595000</v>
      </c>
      <c r="BE6" s="206">
        <f>IFERROR(BD6/AZ6,"-")</f>
        <v>2218.3588317107</v>
      </c>
      <c r="BF6" s="207">
        <v>37</v>
      </c>
      <c r="BG6" s="207">
        <v>13</v>
      </c>
      <c r="BH6" s="207">
        <v>22</v>
      </c>
      <c r="BI6" s="208">
        <v>760</v>
      </c>
      <c r="BJ6" s="209">
        <f>IF(K6=0,"",IF(BI6=0,"",(BI6/K6)))</f>
        <v>0.27828634199927</v>
      </c>
      <c r="BK6" s="210">
        <v>119</v>
      </c>
      <c r="BL6" s="211">
        <f>IFERROR(BK6/BI6,"-")</f>
        <v>0.15657894736842</v>
      </c>
      <c r="BM6" s="212">
        <v>8619000</v>
      </c>
      <c r="BN6" s="213">
        <f>IFERROR(BM6/BI6,"-")</f>
        <v>11340.789473684</v>
      </c>
      <c r="BO6" s="214">
        <v>33</v>
      </c>
      <c r="BP6" s="214">
        <v>25</v>
      </c>
      <c r="BQ6" s="214">
        <v>61</v>
      </c>
      <c r="BR6" s="215">
        <v>303</v>
      </c>
      <c r="BS6" s="216">
        <f>IF(K6=0,"",IF(BR6=0,"",(BR6/K6)))</f>
        <v>0.11094837056023</v>
      </c>
      <c r="BT6" s="217">
        <v>68</v>
      </c>
      <c r="BU6" s="218">
        <f>IFERROR(BT6/BR6,"-")</f>
        <v>0.22442244224422</v>
      </c>
      <c r="BV6" s="219">
        <v>7737000</v>
      </c>
      <c r="BW6" s="220">
        <f>IFERROR(BV6/BR6,"-")</f>
        <v>25534.653465347</v>
      </c>
      <c r="BX6" s="221">
        <v>24</v>
      </c>
      <c r="BY6" s="221">
        <v>6</v>
      </c>
      <c r="BZ6" s="221">
        <v>38</v>
      </c>
      <c r="CA6" s="222">
        <v>65</v>
      </c>
      <c r="CB6" s="223">
        <f>IF(K6=0,"",IF(CA6=0,"",(CA6/K6)))</f>
        <v>0.023800805565727</v>
      </c>
      <c r="CC6" s="224">
        <v>10</v>
      </c>
      <c r="CD6" s="225">
        <f>IFERROR(CC6/CA6,"-")</f>
        <v>0.15384615384615</v>
      </c>
      <c r="CE6" s="226">
        <v>1645000</v>
      </c>
      <c r="CF6" s="227">
        <f>IFERROR(CE6/CA6,"-")</f>
        <v>25307.692307692</v>
      </c>
      <c r="CG6" s="228">
        <v>2</v>
      </c>
      <c r="CH6" s="228">
        <v>1</v>
      </c>
      <c r="CI6" s="228">
        <v>7</v>
      </c>
      <c r="CJ6" s="229">
        <v>325</v>
      </c>
      <c r="CK6" s="230">
        <v>20196000</v>
      </c>
      <c r="CL6" s="230">
        <v>1417000</v>
      </c>
      <c r="CM6" s="230">
        <v>16000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434</v>
      </c>
      <c r="C7" s="347" t="s">
        <v>432</v>
      </c>
      <c r="D7" s="347" t="s">
        <v>411</v>
      </c>
      <c r="E7" s="175" t="s">
        <v>435</v>
      </c>
      <c r="F7" s="175" t="s">
        <v>249</v>
      </c>
      <c r="G7" s="340">
        <v>0</v>
      </c>
      <c r="H7" s="176">
        <v>0</v>
      </c>
      <c r="I7" s="176">
        <v>0</v>
      </c>
      <c r="J7" s="176">
        <v>10761</v>
      </c>
      <c r="K7" s="177">
        <v>177</v>
      </c>
      <c r="L7" s="179">
        <f>IFERROR(K7/J7,"-")</f>
        <v>0.016448285475328</v>
      </c>
      <c r="M7" s="176">
        <v>3</v>
      </c>
      <c r="N7" s="176">
        <v>61</v>
      </c>
      <c r="O7" s="179">
        <f>IFERROR(M7/(K7),"-")</f>
        <v>0.016949152542373</v>
      </c>
      <c r="P7" s="180">
        <f>IFERROR(G7/SUM(K7:K7),"-")</f>
        <v>0</v>
      </c>
      <c r="Q7" s="181">
        <v>33</v>
      </c>
      <c r="R7" s="179">
        <f>IF(K7=0,"-",Q7/K7)</f>
        <v>0.1864406779661</v>
      </c>
      <c r="S7" s="345">
        <v>2685000</v>
      </c>
      <c r="T7" s="346">
        <f>IFERROR(S7/K7,"-")</f>
        <v>15169.491525424</v>
      </c>
      <c r="U7" s="346">
        <f>IFERROR(S7/Q7,"-")</f>
        <v>81363.636363636</v>
      </c>
      <c r="V7" s="340">
        <f>SUM(S7:S7)-SUM(G7:G7)</f>
        <v>2685000</v>
      </c>
      <c r="W7" s="183" t="str">
        <f>SUM(S7:S7)/SUM(G7:G7)</f>
        <v>0</v>
      </c>
      <c r="Y7" s="184">
        <v>8</v>
      </c>
      <c r="Z7" s="185">
        <f>IF(K7=0,"",IF(Y7=0,"",(Y7/K7)))</f>
        <v>0.045197740112994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12</v>
      </c>
      <c r="AI7" s="191">
        <f>IF(K7=0,"",IF(AH7=0,"",(AH7/K7)))</f>
        <v>0.067796610169492</v>
      </c>
      <c r="AJ7" s="190">
        <v>1</v>
      </c>
      <c r="AK7" s="192">
        <f>IFERROR(AJ7/AH7,"-")</f>
        <v>0.083333333333333</v>
      </c>
      <c r="AL7" s="193">
        <v>8000</v>
      </c>
      <c r="AM7" s="194">
        <f>IFERROR(AL7/AH7,"-")</f>
        <v>666.66666666667</v>
      </c>
      <c r="AN7" s="195"/>
      <c r="AO7" s="195">
        <v>1</v>
      </c>
      <c r="AP7" s="195"/>
      <c r="AQ7" s="196">
        <v>24</v>
      </c>
      <c r="AR7" s="197">
        <f>IF(K7=0,"",IF(AQ7=0,"",(AQ7/K7)))</f>
        <v>0.13559322033898</v>
      </c>
      <c r="AS7" s="196">
        <v>5</v>
      </c>
      <c r="AT7" s="198">
        <f>IFERROR(AS7/AQ7,"-")</f>
        <v>0.20833333333333</v>
      </c>
      <c r="AU7" s="199">
        <v>25000</v>
      </c>
      <c r="AV7" s="200">
        <f>IFERROR(AU7/AQ7,"-")</f>
        <v>1041.6666666667</v>
      </c>
      <c r="AW7" s="201">
        <v>4</v>
      </c>
      <c r="AX7" s="201">
        <v>1</v>
      </c>
      <c r="AY7" s="201"/>
      <c r="AZ7" s="202">
        <v>56</v>
      </c>
      <c r="BA7" s="203">
        <f>IF(K7=0,"",IF(AZ7=0,"",(AZ7/K7)))</f>
        <v>0.31638418079096</v>
      </c>
      <c r="BB7" s="202">
        <v>9</v>
      </c>
      <c r="BC7" s="204">
        <f>IFERROR(BB7/AZ7,"-")</f>
        <v>0.16071428571429</v>
      </c>
      <c r="BD7" s="205">
        <v>167000</v>
      </c>
      <c r="BE7" s="206">
        <f>IFERROR(BD7/AZ7,"-")</f>
        <v>2982.1428571429</v>
      </c>
      <c r="BF7" s="207">
        <v>3</v>
      </c>
      <c r="BG7" s="207">
        <v>2</v>
      </c>
      <c r="BH7" s="207">
        <v>4</v>
      </c>
      <c r="BI7" s="208">
        <v>51</v>
      </c>
      <c r="BJ7" s="209">
        <f>IF(K7=0,"",IF(BI7=0,"",(BI7/K7)))</f>
        <v>0.28813559322034</v>
      </c>
      <c r="BK7" s="210">
        <v>11</v>
      </c>
      <c r="BL7" s="211">
        <f>IFERROR(BK7/BI7,"-")</f>
        <v>0.2156862745098</v>
      </c>
      <c r="BM7" s="212">
        <v>575000</v>
      </c>
      <c r="BN7" s="213">
        <f>IFERROR(BM7/BI7,"-")</f>
        <v>11274.509803922</v>
      </c>
      <c r="BO7" s="214">
        <v>3</v>
      </c>
      <c r="BP7" s="214">
        <v>4</v>
      </c>
      <c r="BQ7" s="214">
        <v>4</v>
      </c>
      <c r="BR7" s="215">
        <v>22</v>
      </c>
      <c r="BS7" s="216">
        <f>IF(K7=0,"",IF(BR7=0,"",(BR7/K7)))</f>
        <v>0.12429378531073</v>
      </c>
      <c r="BT7" s="217">
        <v>5</v>
      </c>
      <c r="BU7" s="218">
        <f>IFERROR(BT7/BR7,"-")</f>
        <v>0.22727272727273</v>
      </c>
      <c r="BV7" s="219">
        <v>493000</v>
      </c>
      <c r="BW7" s="220">
        <f>IFERROR(BV7/BR7,"-")</f>
        <v>22409.090909091</v>
      </c>
      <c r="BX7" s="221">
        <v>1</v>
      </c>
      <c r="BY7" s="221">
        <v>1</v>
      </c>
      <c r="BZ7" s="221">
        <v>3</v>
      </c>
      <c r="CA7" s="222">
        <v>4</v>
      </c>
      <c r="CB7" s="223">
        <f>IF(K7=0,"",IF(CA7=0,"",(CA7/K7)))</f>
        <v>0.022598870056497</v>
      </c>
      <c r="CC7" s="224">
        <v>2</v>
      </c>
      <c r="CD7" s="225">
        <f>IFERROR(CC7/CA7,"-")</f>
        <v>0.5</v>
      </c>
      <c r="CE7" s="226">
        <v>1417000</v>
      </c>
      <c r="CF7" s="227">
        <f>IFERROR(CE7/CA7,"-")</f>
        <v>354250</v>
      </c>
      <c r="CG7" s="228"/>
      <c r="CH7" s="228"/>
      <c r="CI7" s="228">
        <v>2</v>
      </c>
      <c r="CJ7" s="229">
        <v>33</v>
      </c>
      <c r="CK7" s="230">
        <v>2685000</v>
      </c>
      <c r="CL7" s="230">
        <v>1408000</v>
      </c>
      <c r="CM7" s="230">
        <v>64000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436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914354</v>
      </c>
      <c r="K10" s="250">
        <f>SUM(K6:K9)</f>
        <v>2908</v>
      </c>
      <c r="L10" s="252">
        <f>IFERROR(K10/J10,"-")</f>
        <v>0.0031803874648112</v>
      </c>
      <c r="M10" s="253">
        <f>SUM(M6:M9)</f>
        <v>72</v>
      </c>
      <c r="N10" s="253">
        <f>SUM(N6:N9)</f>
        <v>1060</v>
      </c>
      <c r="O10" s="252">
        <f>IFERROR(M10/K10,"-")</f>
        <v>0.024759284731774</v>
      </c>
      <c r="P10" s="254">
        <f>IFERROR(G10/K10,"-")</f>
        <v>0</v>
      </c>
      <c r="Q10" s="255">
        <f>SUM(Q6:Q9)</f>
        <v>358</v>
      </c>
      <c r="R10" s="252">
        <f>IFERROR(Q10/K10,"-")</f>
        <v>0.12310866574966</v>
      </c>
      <c r="S10" s="343">
        <f>SUM(S6:S9)</f>
        <v>22881000</v>
      </c>
      <c r="T10" s="343">
        <f>IFERROR(S10/K10,"-")</f>
        <v>7868.2943603851</v>
      </c>
      <c r="U10" s="343">
        <f>IFERROR(S10/Q10,"-")</f>
        <v>63913.407821229</v>
      </c>
      <c r="V10" s="343">
        <f>S10-G10</f>
        <v>22881000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30</v>
      </c>
      <c r="B2" s="145" t="s">
        <v>31</v>
      </c>
      <c r="E2" s="147"/>
      <c r="F2" s="147"/>
      <c r="G2" s="147"/>
      <c r="H2" s="147"/>
      <c r="I2" s="147"/>
      <c r="J2" s="148"/>
      <c r="K2" s="148"/>
      <c r="L2" s="148" t="s">
        <v>32</v>
      </c>
      <c r="M2" s="148"/>
      <c r="N2" s="148"/>
      <c r="O2" s="148" t="s">
        <v>33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34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35</v>
      </c>
      <c r="CK2" s="307" t="s">
        <v>36</v>
      </c>
      <c r="CL2" s="310" t="s">
        <v>37</v>
      </c>
      <c r="CM2" s="311"/>
      <c r="CN2" s="312"/>
    </row>
    <row r="3" spans="1:94" customHeight="1" ht="14.25">
      <c r="A3" s="145" t="s">
        <v>437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39</v>
      </c>
      <c r="Z3" s="319"/>
      <c r="AA3" s="319"/>
      <c r="AB3" s="319"/>
      <c r="AC3" s="319"/>
      <c r="AD3" s="319"/>
      <c r="AE3" s="319"/>
      <c r="AF3" s="319"/>
      <c r="AG3" s="319"/>
      <c r="AH3" s="320" t="s">
        <v>40</v>
      </c>
      <c r="AI3" s="321"/>
      <c r="AJ3" s="321"/>
      <c r="AK3" s="321"/>
      <c r="AL3" s="321"/>
      <c r="AM3" s="321"/>
      <c r="AN3" s="321"/>
      <c r="AO3" s="321"/>
      <c r="AP3" s="322"/>
      <c r="AQ3" s="323" t="s">
        <v>41</v>
      </c>
      <c r="AR3" s="324"/>
      <c r="AS3" s="324"/>
      <c r="AT3" s="324"/>
      <c r="AU3" s="324"/>
      <c r="AV3" s="324"/>
      <c r="AW3" s="324"/>
      <c r="AX3" s="324"/>
      <c r="AY3" s="325"/>
      <c r="AZ3" s="326" t="s">
        <v>42</v>
      </c>
      <c r="BA3" s="327"/>
      <c r="BB3" s="327"/>
      <c r="BC3" s="327"/>
      <c r="BD3" s="327"/>
      <c r="BE3" s="327"/>
      <c r="BF3" s="327"/>
      <c r="BG3" s="327"/>
      <c r="BH3" s="328"/>
      <c r="BI3" s="313" t="s">
        <v>43</v>
      </c>
      <c r="BJ3" s="314"/>
      <c r="BK3" s="314"/>
      <c r="BL3" s="314"/>
      <c r="BM3" s="314"/>
      <c r="BN3" s="314"/>
      <c r="BO3" s="314"/>
      <c r="BP3" s="314"/>
      <c r="BQ3" s="315"/>
      <c r="BR3" s="294" t="s">
        <v>44</v>
      </c>
      <c r="BS3" s="295"/>
      <c r="BT3" s="295"/>
      <c r="BU3" s="295"/>
      <c r="BV3" s="295"/>
      <c r="BW3" s="295"/>
      <c r="BX3" s="295"/>
      <c r="BY3" s="295"/>
      <c r="BZ3" s="296"/>
      <c r="CA3" s="297" t="s">
        <v>45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46</v>
      </c>
      <c r="CM3" s="301"/>
      <c r="CN3" s="302" t="s">
        <v>47</v>
      </c>
    </row>
    <row r="4" spans="1:94">
      <c r="A4" s="151"/>
      <c r="B4" s="152" t="s">
        <v>48</v>
      </c>
      <c r="C4" s="152" t="s">
        <v>415</v>
      </c>
      <c r="D4" s="153" t="s">
        <v>52</v>
      </c>
      <c r="E4" s="152" t="s">
        <v>53</v>
      </c>
      <c r="F4" s="154" t="s">
        <v>55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56</v>
      </c>
      <c r="Z4" s="158" t="s">
        <v>57</v>
      </c>
      <c r="AA4" s="158" t="s">
        <v>58</v>
      </c>
      <c r="AB4" s="158" t="s">
        <v>17</v>
      </c>
      <c r="AC4" s="158" t="s">
        <v>59</v>
      </c>
      <c r="AD4" s="158" t="s">
        <v>60</v>
      </c>
      <c r="AE4" s="158" t="s">
        <v>61</v>
      </c>
      <c r="AF4" s="158" t="s">
        <v>62</v>
      </c>
      <c r="AG4" s="158" t="s">
        <v>63</v>
      </c>
      <c r="AH4" s="159" t="s">
        <v>56</v>
      </c>
      <c r="AI4" s="159" t="s">
        <v>57</v>
      </c>
      <c r="AJ4" s="159" t="s">
        <v>58</v>
      </c>
      <c r="AK4" s="159" t="s">
        <v>17</v>
      </c>
      <c r="AL4" s="159" t="s">
        <v>59</v>
      </c>
      <c r="AM4" s="159" t="s">
        <v>60</v>
      </c>
      <c r="AN4" s="159" t="s">
        <v>61</v>
      </c>
      <c r="AO4" s="159" t="s">
        <v>62</v>
      </c>
      <c r="AP4" s="159" t="s">
        <v>63</v>
      </c>
      <c r="AQ4" s="160" t="s">
        <v>56</v>
      </c>
      <c r="AR4" s="160" t="s">
        <v>57</v>
      </c>
      <c r="AS4" s="160" t="s">
        <v>58</v>
      </c>
      <c r="AT4" s="160" t="s">
        <v>17</v>
      </c>
      <c r="AU4" s="160" t="s">
        <v>59</v>
      </c>
      <c r="AV4" s="160" t="s">
        <v>60</v>
      </c>
      <c r="AW4" s="160" t="s">
        <v>61</v>
      </c>
      <c r="AX4" s="160" t="s">
        <v>62</v>
      </c>
      <c r="AY4" s="160" t="s">
        <v>63</v>
      </c>
      <c r="AZ4" s="161" t="s">
        <v>56</v>
      </c>
      <c r="BA4" s="161" t="s">
        <v>57</v>
      </c>
      <c r="BB4" s="161" t="s">
        <v>58</v>
      </c>
      <c r="BC4" s="161" t="s">
        <v>17</v>
      </c>
      <c r="BD4" s="161" t="s">
        <v>59</v>
      </c>
      <c r="BE4" s="161" t="s">
        <v>60</v>
      </c>
      <c r="BF4" s="161" t="s">
        <v>61</v>
      </c>
      <c r="BG4" s="161" t="s">
        <v>62</v>
      </c>
      <c r="BH4" s="161" t="s">
        <v>63</v>
      </c>
      <c r="BI4" s="162" t="s">
        <v>56</v>
      </c>
      <c r="BJ4" s="162" t="s">
        <v>57</v>
      </c>
      <c r="BK4" s="162" t="s">
        <v>58</v>
      </c>
      <c r="BL4" s="162" t="s">
        <v>17</v>
      </c>
      <c r="BM4" s="162" t="s">
        <v>59</v>
      </c>
      <c r="BN4" s="162" t="s">
        <v>60</v>
      </c>
      <c r="BO4" s="162" t="s">
        <v>61</v>
      </c>
      <c r="BP4" s="162" t="s">
        <v>62</v>
      </c>
      <c r="BQ4" s="162" t="s">
        <v>63</v>
      </c>
      <c r="BR4" s="163" t="s">
        <v>56</v>
      </c>
      <c r="BS4" s="163" t="s">
        <v>57</v>
      </c>
      <c r="BT4" s="163" t="s">
        <v>58</v>
      </c>
      <c r="BU4" s="163" t="s">
        <v>17</v>
      </c>
      <c r="BV4" s="163" t="s">
        <v>59</v>
      </c>
      <c r="BW4" s="163" t="s">
        <v>60</v>
      </c>
      <c r="BX4" s="163" t="s">
        <v>61</v>
      </c>
      <c r="BY4" s="163" t="s">
        <v>62</v>
      </c>
      <c r="BZ4" s="163" t="s">
        <v>63</v>
      </c>
      <c r="CA4" s="164" t="s">
        <v>56</v>
      </c>
      <c r="CB4" s="164" t="s">
        <v>57</v>
      </c>
      <c r="CC4" s="164" t="s">
        <v>58</v>
      </c>
      <c r="CD4" s="164" t="s">
        <v>17</v>
      </c>
      <c r="CE4" s="164" t="s">
        <v>59</v>
      </c>
      <c r="CF4" s="164" t="s">
        <v>60</v>
      </c>
      <c r="CG4" s="164" t="s">
        <v>61</v>
      </c>
      <c r="CH4" s="164" t="s">
        <v>62</v>
      </c>
      <c r="CI4" s="164" t="s">
        <v>63</v>
      </c>
      <c r="CJ4" s="306"/>
      <c r="CK4" s="309"/>
      <c r="CL4" s="165" t="s">
        <v>64</v>
      </c>
      <c r="CM4" s="165" t="s">
        <v>65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438</v>
      </c>
      <c r="C6" s="347" t="s">
        <v>439</v>
      </c>
      <c r="D6" s="347" t="s">
        <v>440</v>
      </c>
      <c r="E6" s="175" t="s">
        <v>441</v>
      </c>
      <c r="F6" s="175" t="s">
        <v>249</v>
      </c>
      <c r="G6" s="340">
        <v>0</v>
      </c>
      <c r="H6" s="176">
        <v>0</v>
      </c>
      <c r="I6" s="176">
        <v>0</v>
      </c>
      <c r="J6" s="176">
        <v>0</v>
      </c>
      <c r="K6" s="177">
        <v>20</v>
      </c>
      <c r="L6" s="179" t="str">
        <f>IFERROR(K6/J6,"-")</f>
        <v>-</v>
      </c>
      <c r="M6" s="176">
        <v>0</v>
      </c>
      <c r="N6" s="176">
        <v>10</v>
      </c>
      <c r="O6" s="179">
        <f>IFERROR(M6/(K6),"-")</f>
        <v>0</v>
      </c>
      <c r="P6" s="180">
        <f>IFERROR(G6/SUM(K6:K6),"-")</f>
        <v>0</v>
      </c>
      <c r="Q6" s="181">
        <v>1</v>
      </c>
      <c r="R6" s="179">
        <f>IF(K6=0,"-",Q6/K6)</f>
        <v>0.05</v>
      </c>
      <c r="S6" s="345">
        <v>5000</v>
      </c>
      <c r="T6" s="346">
        <f>IFERROR(S6/K6,"-")</f>
        <v>250</v>
      </c>
      <c r="U6" s="346">
        <f>IFERROR(S6/Q6,"-")</f>
        <v>5000</v>
      </c>
      <c r="V6" s="340">
        <f>SUM(S6:S6)-SUM(G6:G6)</f>
        <v>5000</v>
      </c>
      <c r="W6" s="183" t="str">
        <f>SUM(S6:S6)/SUM(G6:G6)</f>
        <v>0</v>
      </c>
      <c r="Y6" s="184">
        <v>5</v>
      </c>
      <c r="Z6" s="185">
        <f>IF(K6=0,"",IF(Y6=0,"",(Y6/K6)))</f>
        <v>0.25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10</v>
      </c>
      <c r="AI6" s="191">
        <f>IF(K6=0,"",IF(AH6=0,"",(AH6/K6)))</f>
        <v>0.5</v>
      </c>
      <c r="AJ6" s="190">
        <v>1</v>
      </c>
      <c r="AK6" s="192">
        <f>IFERROR(AJ6/AH6,"-")</f>
        <v>0.1</v>
      </c>
      <c r="AL6" s="193">
        <v>5000</v>
      </c>
      <c r="AM6" s="194">
        <f>IFERROR(AL6/AH6,"-")</f>
        <v>500</v>
      </c>
      <c r="AN6" s="195">
        <v>1</v>
      </c>
      <c r="AO6" s="195"/>
      <c r="AP6" s="195"/>
      <c r="AQ6" s="196">
        <v>3</v>
      </c>
      <c r="AR6" s="197">
        <f>IF(K6=0,"",IF(AQ6=0,"",(AQ6/K6)))</f>
        <v>0.15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1</v>
      </c>
      <c r="BA6" s="203">
        <f>IF(K6=0,"",IF(AZ6=0,"",(AZ6/K6)))</f>
        <v>0.05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>
        <v>1</v>
      </c>
      <c r="CB6" s="223">
        <f>IF(K6=0,"",IF(CA6=0,"",(CA6/K6)))</f>
        <v>0.05</v>
      </c>
      <c r="CC6" s="224"/>
      <c r="CD6" s="225">
        <f>IFERROR(CC6/CA6,"-")</f>
        <v>0</v>
      </c>
      <c r="CE6" s="226"/>
      <c r="CF6" s="227">
        <f>IFERROR(CE6/CA6,"-")</f>
        <v>0</v>
      </c>
      <c r="CG6" s="228"/>
      <c r="CH6" s="228"/>
      <c r="CI6" s="228"/>
      <c r="CJ6" s="229">
        <v>1</v>
      </c>
      <c r="CK6" s="230">
        <v>5000</v>
      </c>
      <c r="CL6" s="230">
        <v>5000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442</v>
      </c>
      <c r="C7" s="347" t="s">
        <v>439</v>
      </c>
      <c r="D7" s="347" t="s">
        <v>440</v>
      </c>
      <c r="E7" s="175" t="s">
        <v>443</v>
      </c>
      <c r="F7" s="175" t="s">
        <v>249</v>
      </c>
      <c r="G7" s="340">
        <v>0</v>
      </c>
      <c r="H7" s="176">
        <v>0</v>
      </c>
      <c r="I7" s="176">
        <v>0</v>
      </c>
      <c r="J7" s="176">
        <v>0</v>
      </c>
      <c r="K7" s="177">
        <v>48</v>
      </c>
      <c r="L7" s="179" t="str">
        <f>IFERROR(K7/J7,"-")</f>
        <v>-</v>
      </c>
      <c r="M7" s="176">
        <v>2</v>
      </c>
      <c r="N7" s="176">
        <v>11</v>
      </c>
      <c r="O7" s="179">
        <f>IFERROR(M7/(K7),"-")</f>
        <v>0.041666666666667</v>
      </c>
      <c r="P7" s="180">
        <f>IFERROR(G7/SUM(K7:K7),"-")</f>
        <v>0</v>
      </c>
      <c r="Q7" s="181">
        <v>5</v>
      </c>
      <c r="R7" s="179">
        <f>IF(K7=0,"-",Q7/K7)</f>
        <v>0.10416666666667</v>
      </c>
      <c r="S7" s="345">
        <v>50000</v>
      </c>
      <c r="T7" s="346">
        <f>IFERROR(S7/K7,"-")</f>
        <v>1041.6666666667</v>
      </c>
      <c r="U7" s="346">
        <f>IFERROR(S7/Q7,"-")</f>
        <v>10000</v>
      </c>
      <c r="V7" s="340">
        <f>SUM(S7:S7)-SUM(G7:G7)</f>
        <v>50000</v>
      </c>
      <c r="W7" s="183" t="str">
        <f>SUM(S7:S7)/SUM(G7:G7)</f>
        <v>0</v>
      </c>
      <c r="Y7" s="184">
        <v>8</v>
      </c>
      <c r="Z7" s="185">
        <f>IF(K7=0,"",IF(Y7=0,"",(Y7/K7)))</f>
        <v>0.16666666666667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17</v>
      </c>
      <c r="AI7" s="191">
        <f>IF(K7=0,"",IF(AH7=0,"",(AH7/K7)))</f>
        <v>0.35416666666667</v>
      </c>
      <c r="AJ7" s="190">
        <v>1</v>
      </c>
      <c r="AK7" s="192">
        <f>IFERROR(AJ7/AH7,"-")</f>
        <v>0.058823529411765</v>
      </c>
      <c r="AL7" s="193">
        <v>3000</v>
      </c>
      <c r="AM7" s="194">
        <f>IFERROR(AL7/AH7,"-")</f>
        <v>176.47058823529</v>
      </c>
      <c r="AN7" s="195">
        <v>1</v>
      </c>
      <c r="AO7" s="195"/>
      <c r="AP7" s="195"/>
      <c r="AQ7" s="196">
        <v>9</v>
      </c>
      <c r="AR7" s="197">
        <f>IF(K7=0,"",IF(AQ7=0,"",(AQ7/K7)))</f>
        <v>0.1875</v>
      </c>
      <c r="AS7" s="196">
        <v>1</v>
      </c>
      <c r="AT7" s="198">
        <f>IFERROR(AS7/AQ7,"-")</f>
        <v>0.11111111111111</v>
      </c>
      <c r="AU7" s="199">
        <v>23000</v>
      </c>
      <c r="AV7" s="200">
        <f>IFERROR(AU7/AQ7,"-")</f>
        <v>2555.5555555556</v>
      </c>
      <c r="AW7" s="201"/>
      <c r="AX7" s="201"/>
      <c r="AY7" s="201">
        <v>1</v>
      </c>
      <c r="AZ7" s="202">
        <v>8</v>
      </c>
      <c r="BA7" s="203">
        <f>IF(K7=0,"",IF(AZ7=0,"",(AZ7/K7)))</f>
        <v>0.16666666666667</v>
      </c>
      <c r="BB7" s="202">
        <v>2</v>
      </c>
      <c r="BC7" s="204">
        <f>IFERROR(BB7/AZ7,"-")</f>
        <v>0.25</v>
      </c>
      <c r="BD7" s="205">
        <v>6000</v>
      </c>
      <c r="BE7" s="206">
        <f>IFERROR(BD7/AZ7,"-")</f>
        <v>750</v>
      </c>
      <c r="BF7" s="207">
        <v>2</v>
      </c>
      <c r="BG7" s="207"/>
      <c r="BH7" s="207"/>
      <c r="BI7" s="208">
        <v>6</v>
      </c>
      <c r="BJ7" s="209">
        <f>IF(K7=0,"",IF(BI7=0,"",(BI7/K7)))</f>
        <v>0.125</v>
      </c>
      <c r="BK7" s="210">
        <v>1</v>
      </c>
      <c r="BL7" s="211">
        <f>IFERROR(BK7/BI7,"-")</f>
        <v>0.16666666666667</v>
      </c>
      <c r="BM7" s="212">
        <v>18000</v>
      </c>
      <c r="BN7" s="213">
        <f>IFERROR(BM7/BI7,"-")</f>
        <v>3000</v>
      </c>
      <c r="BO7" s="214"/>
      <c r="BP7" s="214"/>
      <c r="BQ7" s="214">
        <v>1</v>
      </c>
      <c r="BR7" s="215"/>
      <c r="BS7" s="216">
        <f>IF(K7=0,"",IF(BR7=0,"",(BR7/K7)))</f>
        <v>0</v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5</v>
      </c>
      <c r="CK7" s="230">
        <v>50000</v>
      </c>
      <c r="CL7" s="230">
        <v>23000</v>
      </c>
      <c r="CM7" s="230">
        <v>3000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444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68</v>
      </c>
      <c r="L10" s="252" t="str">
        <f>IFERROR(K10/J10,"-")</f>
        <v>-</v>
      </c>
      <c r="M10" s="253">
        <f>SUM(M6:M9)</f>
        <v>2</v>
      </c>
      <c r="N10" s="253">
        <f>SUM(N6:N9)</f>
        <v>21</v>
      </c>
      <c r="O10" s="252">
        <f>IFERROR(M10/K10,"-")</f>
        <v>0.029411764705882</v>
      </c>
      <c r="P10" s="254">
        <f>IFERROR(G10/K10,"-")</f>
        <v>0</v>
      </c>
      <c r="Q10" s="255">
        <f>SUM(Q6:Q9)</f>
        <v>6</v>
      </c>
      <c r="R10" s="252">
        <f>IFERROR(Q10/K10,"-")</f>
        <v>0.088235294117647</v>
      </c>
      <c r="S10" s="343">
        <f>SUM(S6:S9)</f>
        <v>55000</v>
      </c>
      <c r="T10" s="343">
        <f>IFERROR(S10/K10,"-")</f>
        <v>808.82352941176</v>
      </c>
      <c r="U10" s="343">
        <f>IFERROR(S10/Q10,"-")</f>
        <v>9166.6666666667</v>
      </c>
      <c r="V10" s="343">
        <f>S10-G10</f>
        <v>55000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新聞</vt:lpstr>
      <vt:lpstr>雑誌</vt:lpstr>
      <vt:lpstr>DVD</vt:lpstr>
      <vt:lpstr>WEB純広広告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