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WEB純広広告" sheetId="5" r:id="rId8"/>
    <sheet name="アフィリエイト" sheetId="6" r:id="rId9"/>
    <sheet name="リスティング" sheetId="7" r:id="rId10"/>
    <sheet name="アプリストア" sheetId="8" r:id="rId11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<sst xmlns="http://schemas.openxmlformats.org/spreadsheetml/2006/main" uniqueCount="416">
  <si>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</si>
  <si>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</si>
  <si>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</si>
  <si>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</si>
  <si>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</si>
  <si>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</si>
  <si>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</si>
  <si>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</si>
  <si>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</si>
  <si>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</si>
  <si>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</si>
  <si>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</si>
  <si>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</si>
  <si>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</si>
  <si>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</si>
  <si>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</si>
  <si>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</si>
  <si>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</si>
  <si>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</si>
  <si>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</si>
  <si>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</si>
  <si>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</si>
  <si>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</si>
  <si>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</si>
  <si>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</si>
  <si>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</si>
  <si>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WEB純広広告</t>
  </si>
  <si>
    <t>アフィリエイト</t>
  </si>
  <si>
    <t>リスティング</t>
  </si>
  <si>
    <t>アプリストア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</si>
  <si>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</si>
  <si>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</si>
  <si>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</si>
  <si>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</si>
  <si>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</si>
  <si>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</si>
  <si>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</si>
  <si>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</si>
  <si>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</si>
  <si>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</si>
  <si>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</si>
  <si>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</si>
  <si>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</si>
  <si>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</si>
  <si>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</si>
  <si>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</si>
  <si>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</si>
  <si>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</si>
  <si>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</si>
  <si>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</si>
  <si>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</si>
  <si>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</si>
  <si>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</si>
  <si>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</si>
  <si>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</si>
  <si>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</si>
  <si>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</si>
  <si>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</si>
  <si>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</si>
  <si>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</si>
  <si>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</si>
  <si>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</si>
  <si>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</si>
  <si>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</si>
  <si>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</si>
  <si>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</si>
  <si>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sms_u941</t>
  </si>
  <si>
    <t>記事風版</t>
  </si>
  <si>
    <t>もう５０代の熟女だけど、試しに付き合ってみる？</t>
  </si>
  <si>
    <t>i34</t>
  </si>
  <si>
    <t>スポニチ関東</t>
  </si>
  <si>
    <t>4C終面全5段</t>
  </si>
  <si>
    <t>3月03日(日)</t>
  </si>
  <si>
    <t>sms_u942</t>
  </si>
  <si>
    <t>スポニチ関西</t>
  </si>
  <si>
    <t>sms_u943</t>
  </si>
  <si>
    <t>スポニチ西部</t>
  </si>
  <si>
    <t>sms_u944</t>
  </si>
  <si>
    <t>スポニチ北海道</t>
  </si>
  <si>
    <t>smss1530</t>
  </si>
  <si>
    <t>(空電共通)</t>
  </si>
  <si>
    <t>空電</t>
  </si>
  <si>
    <t>空電(共通)</t>
  </si>
  <si>
    <t>sms_u945</t>
  </si>
  <si>
    <t>求む！５０歳以上の女性と…</t>
  </si>
  <si>
    <t>サンスポ関東</t>
  </si>
  <si>
    <t>3月10日(日)</t>
  </si>
  <si>
    <t>smss1531</t>
  </si>
  <si>
    <t>sms_u946</t>
  </si>
  <si>
    <t>女性と出会って５分で</t>
  </si>
  <si>
    <t>GOGO(i31)</t>
  </si>
  <si>
    <t>サンスポ関西</t>
  </si>
  <si>
    <t>全5段</t>
  </si>
  <si>
    <t>3月02日(土)</t>
  </si>
  <si>
    <t>smss1532</t>
  </si>
  <si>
    <t>sms_u947</t>
  </si>
  <si>
    <t>C版</t>
  </si>
  <si>
    <t>依存症男性急増中！？</t>
  </si>
  <si>
    <t>i38</t>
  </si>
  <si>
    <t>3月17日(日)</t>
  </si>
  <si>
    <t>smss1533</t>
  </si>
  <si>
    <t>sms_u948</t>
  </si>
  <si>
    <t>右女３</t>
  </si>
  <si>
    <t>※雑誌版 「求む！」キャッチ</t>
  </si>
  <si>
    <t>ニッカン関東</t>
  </si>
  <si>
    <t>3月30日(土)</t>
  </si>
  <si>
    <t>smss1534</t>
  </si>
  <si>
    <t>sms_u949</t>
  </si>
  <si>
    <t>①求む！５０歳以上の女性と…</t>
  </si>
  <si>
    <t>半2段つかみ20段保証</t>
  </si>
  <si>
    <t>20段保証</t>
  </si>
  <si>
    <t>sms_u950</t>
  </si>
  <si>
    <t>②もう５０代の熟女だけど、試しに付き合ってみる？</t>
  </si>
  <si>
    <t>sms_u951</t>
  </si>
  <si>
    <t>③女性と出会って５分で</t>
  </si>
  <si>
    <t>smss1535</t>
  </si>
  <si>
    <t>sms_u952</t>
  </si>
  <si>
    <t>黒：右女３</t>
  </si>
  <si>
    <t>smss1536</t>
  </si>
  <si>
    <t>sms_u953</t>
  </si>
  <si>
    <t>熟女版</t>
  </si>
  <si>
    <t>smss1537</t>
  </si>
  <si>
    <t>sms_u954</t>
  </si>
  <si>
    <t>漫画版</t>
  </si>
  <si>
    <t>smss1538</t>
  </si>
  <si>
    <t>sms_u955</t>
  </si>
  <si>
    <t>3月16日(土)</t>
  </si>
  <si>
    <t>smss1539</t>
  </si>
  <si>
    <t>sms_u956</t>
  </si>
  <si>
    <t>3月24日(日)</t>
  </si>
  <si>
    <t>smss1540</t>
  </si>
  <si>
    <t>sms_u957</t>
  </si>
  <si>
    <t>雑誌版</t>
  </si>
  <si>
    <t>トゥギャザーする女性をゲットしようぜ！</t>
  </si>
  <si>
    <t>3月23日(土)</t>
  </si>
  <si>
    <t>smss1541</t>
  </si>
  <si>
    <t>sms_u958</t>
  </si>
  <si>
    <t>黒：記事風版</t>
  </si>
  <si>
    <t>五十路女性から逆指名</t>
  </si>
  <si>
    <t>デイリースポーツ関西</t>
  </si>
  <si>
    <t>smss1542</t>
  </si>
  <si>
    <t>sms_u959</t>
  </si>
  <si>
    <t>smss1543</t>
  </si>
  <si>
    <t>sms_u960</t>
  </si>
  <si>
    <t>smss1544</t>
  </si>
  <si>
    <t>sms_u961</t>
  </si>
  <si>
    <t>ニッカン関東 休刊日</t>
  </si>
  <si>
    <t>3月04日(月)</t>
  </si>
  <si>
    <t>smss1545</t>
  </si>
  <si>
    <t>sms_u962</t>
  </si>
  <si>
    <t>４コマ漫画版</t>
  </si>
  <si>
    <t>ニッカン関西</t>
  </si>
  <si>
    <t>3月09日(土)</t>
  </si>
  <si>
    <t>smss1546</t>
  </si>
  <si>
    <t>sms_u963</t>
  </si>
  <si>
    <t>smss1547</t>
  </si>
  <si>
    <t>sms_u964</t>
  </si>
  <si>
    <t>４コマ漫画版※男女</t>
  </si>
  <si>
    <t>九スポ</t>
  </si>
  <si>
    <t>3月31日(日)</t>
  </si>
  <si>
    <t>smss1548</t>
  </si>
  <si>
    <t>sms_u965</t>
  </si>
  <si>
    <t>smss1549</t>
  </si>
  <si>
    <t>sms_u966</t>
  </si>
  <si>
    <t>スポーツ報知関東 1回目</t>
  </si>
  <si>
    <t>4C終面雑報</t>
  </si>
  <si>
    <t>smss1550</t>
  </si>
  <si>
    <t>sms_u967</t>
  </si>
  <si>
    <t>スポーツ報知関東 2回目</t>
  </si>
  <si>
    <t>3月07日(木)</t>
  </si>
  <si>
    <t>smss1551</t>
  </si>
  <si>
    <t>sms_u968</t>
  </si>
  <si>
    <t>4コマ漫画版</t>
  </si>
  <si>
    <t>50代の女性と出会えるサイト</t>
  </si>
  <si>
    <t>スポーツ報知関東</t>
  </si>
  <si>
    <t>終面全5段</t>
  </si>
  <si>
    <t>smss1552</t>
  </si>
  <si>
    <t>sms_u969</t>
  </si>
  <si>
    <t>五十代以上の女性との出会いの場</t>
  </si>
  <si>
    <t>smss1553</t>
  </si>
  <si>
    <t>sms_u970</t>
  </si>
  <si>
    <t>L版熟女＋漫画</t>
  </si>
  <si>
    <t>四十代以上の女性との出会い</t>
  </si>
  <si>
    <t>スポーツ報知関西</t>
  </si>
  <si>
    <t>smss1554</t>
  </si>
  <si>
    <t>sms_u971</t>
  </si>
  <si>
    <t>①59「出会いの大御所〇〇に危機！サービス史上最大の男性不足」</t>
  </si>
  <si>
    <t>sms_u972</t>
  </si>
  <si>
    <t>②60「私、バッグが好きなの（A子さん47歳）」</t>
  </si>
  <si>
    <t>半3段つかみ20段保証</t>
  </si>
  <si>
    <t>sms_u973</t>
  </si>
  <si>
    <t>③61「○○に登録したら一発でデキました！」</t>
  </si>
  <si>
    <t>半5段つかみ20段保証</t>
  </si>
  <si>
    <t>smss1555</t>
  </si>
  <si>
    <t>空電 (共通)</t>
  </si>
  <si>
    <t>sms_u974</t>
  </si>
  <si>
    <t>４コマ漫画版※記事風</t>
  </si>
  <si>
    <t>中京スポーツ</t>
  </si>
  <si>
    <t>3月15日(金)</t>
  </si>
  <si>
    <t>smss1556</t>
  </si>
  <si>
    <t>sms_u975</t>
  </si>
  <si>
    <t>久々にすごく興奮した</t>
  </si>
  <si>
    <t>3月01日(金)</t>
  </si>
  <si>
    <t>smss1557</t>
  </si>
  <si>
    <t>sms_u976</t>
  </si>
  <si>
    <t>記事枠</t>
  </si>
  <si>
    <t>smss1570</t>
  </si>
  <si>
    <t>新聞 TOTAL</t>
  </si>
  <si>
    <t>●雑誌 広告</t>
  </si>
  <si>
    <t>sms_u936</t>
  </si>
  <si>
    <t>カミオン</t>
  </si>
  <si>
    <t>4C1P</t>
  </si>
  <si>
    <t>smss1525</t>
  </si>
  <si>
    <t>sms_u937</t>
  </si>
  <si>
    <t>新50代版</t>
  </si>
  <si>
    <t>FLASH</t>
  </si>
  <si>
    <t>3月12日(火)</t>
  </si>
  <si>
    <t>smss1526</t>
  </si>
  <si>
    <t>sms_u938</t>
  </si>
  <si>
    <t>週刊実話</t>
  </si>
  <si>
    <t>表4</t>
  </si>
  <si>
    <t>3月14日(木)</t>
  </si>
  <si>
    <t>smss1527</t>
  </si>
  <si>
    <t>sms_u939</t>
  </si>
  <si>
    <t>求む50歳以上の女性と恋愛・結婚したい男性</t>
  </si>
  <si>
    <t>Tvnavi</t>
  </si>
  <si>
    <t>(月間Tvnavi)①</t>
  </si>
  <si>
    <t>smss1528</t>
  </si>
  <si>
    <t>sms_u940</t>
  </si>
  <si>
    <t>★出会いにコミット！今この出会いが超アツい</t>
  </si>
  <si>
    <t>smss1529</t>
  </si>
  <si>
    <t>smss1473</t>
  </si>
  <si>
    <t>いろいろ</t>
  </si>
  <si>
    <t>企画枠_横4コマ</t>
  </si>
  <si>
    <t>R55編集企画枠</t>
  </si>
  <si>
    <t>企画枠</t>
  </si>
  <si>
    <t>3/1～</t>
  </si>
  <si>
    <t>smss1474</t>
  </si>
  <si>
    <t>セレブ妻狩り編集企画枠</t>
  </si>
  <si>
    <t>smss1510</t>
  </si>
  <si>
    <t>双葉社</t>
  </si>
  <si>
    <t>CCG用</t>
  </si>
  <si>
    <t>週刊大衆.2W月（コミュニケーションガイド） 2枠</t>
  </si>
  <si>
    <t>3月11日(月)</t>
  </si>
  <si>
    <t>sms_a762</t>
  </si>
  <si>
    <t>コアマガジン</t>
  </si>
  <si>
    <t>2Pスポーツ新聞_v02_アイ(下着)桃瀬さん</t>
  </si>
  <si>
    <t>実話BUNKA超タブー</t>
  </si>
  <si>
    <t>4C2P</t>
  </si>
  <si>
    <t>smss1511</t>
  </si>
  <si>
    <t>sms_a761</t>
  </si>
  <si>
    <t>大洋図書</t>
  </si>
  <si>
    <t>5Pエロ画像メイン</t>
  </si>
  <si>
    <t>昭和の不思議101</t>
  </si>
  <si>
    <t>1C5P</t>
  </si>
  <si>
    <t>smss1509</t>
  </si>
  <si>
    <t>sms_a763</t>
  </si>
  <si>
    <t>ジーオーティー</t>
  </si>
  <si>
    <t>2P中心でか文字</t>
  </si>
  <si>
    <t>ZUBA!王</t>
  </si>
  <si>
    <t>smss1512</t>
  </si>
  <si>
    <t>sms_a764</t>
  </si>
  <si>
    <t>実話ナックルズGOLD</t>
  </si>
  <si>
    <t>smss1513</t>
  </si>
  <si>
    <t>sms_a765</t>
  </si>
  <si>
    <t>5P風俗(森下さん)</t>
  </si>
  <si>
    <t>あなたの知らない絶望社会</t>
  </si>
  <si>
    <t>smss1514</t>
  </si>
  <si>
    <t>sms_a766</t>
  </si>
  <si>
    <t>臨増ナックルズDX</t>
  </si>
  <si>
    <t>smss1515</t>
  </si>
  <si>
    <t>sms_a767</t>
  </si>
  <si>
    <t>袋とじ開ける前に！漫画</t>
  </si>
  <si>
    <t>実話BUNKAタブー</t>
  </si>
  <si>
    <t>袋とじ表4　4C1P</t>
  </si>
  <si>
    <t>smss1516</t>
  </si>
  <si>
    <t>sms_a768</t>
  </si>
  <si>
    <t>日本ジャーナル出版</t>
  </si>
  <si>
    <t>週刊実話増刊「実話ザ・タブー」</t>
  </si>
  <si>
    <t>3月27日(水)</t>
  </si>
  <si>
    <t>smss1517</t>
  </si>
  <si>
    <t>sms_a744</t>
  </si>
  <si>
    <t>ソフト・オン・デマンド</t>
  </si>
  <si>
    <t>1P記事_求む！中高年男性版（OL風）_アイ</t>
  </si>
  <si>
    <t>SOD女子社員</t>
  </si>
  <si>
    <t>編集対向4C1P</t>
  </si>
  <si>
    <t>3月28日(木)</t>
  </si>
  <si>
    <t>smss1456</t>
  </si>
  <si>
    <t>sms_a769</t>
  </si>
  <si>
    <t>日本文芸社</t>
  </si>
  <si>
    <t>1P記事_求む！中高年男性版_アイ</t>
  </si>
  <si>
    <t>週刊漫画ゴラク</t>
  </si>
  <si>
    <t>1C1P</t>
  </si>
  <si>
    <t>3月29日(金)</t>
  </si>
  <si>
    <t>smss1518</t>
  </si>
  <si>
    <t>雑誌 TOTAL</t>
  </si>
  <si>
    <t>●DVD 広告</t>
  </si>
  <si>
    <t>sms_a748</t>
  </si>
  <si>
    <t>インフォメディア</t>
  </si>
  <si>
    <t>DVD漫画まさお</t>
  </si>
  <si>
    <t>A5、日版PB、540円、8万部</t>
  </si>
  <si>
    <t>mv20i</t>
  </si>
  <si>
    <t>中にほしがるドスケベ五十路六十路妻!</t>
  </si>
  <si>
    <t>DVD対向4C1P</t>
  </si>
  <si>
    <t>smss1460</t>
  </si>
  <si>
    <t>sms_a749</t>
  </si>
  <si>
    <t>ダイアプレス</t>
  </si>
  <si>
    <t>DVD4コマ</t>
  </si>
  <si>
    <t>A4、日版PB、780円</t>
  </si>
  <si>
    <t>極BODY</t>
  </si>
  <si>
    <t>DVD袋表4C</t>
  </si>
  <si>
    <t>smss1461</t>
  </si>
  <si>
    <t>sms_a750</t>
  </si>
  <si>
    <t>ぶんか社</t>
  </si>
  <si>
    <t>EXCITING MAX!SPECIAL</t>
  </si>
  <si>
    <t>DVD袋裏1C+コンテンツ枠</t>
  </si>
  <si>
    <t>smss1462</t>
  </si>
  <si>
    <t>sms_a751</t>
  </si>
  <si>
    <t>好色妻が悶えるエロドラマ</t>
  </si>
  <si>
    <t>DVD袋裏4C</t>
  </si>
  <si>
    <t>3月13日(水)</t>
  </si>
  <si>
    <t>smss1463</t>
  </si>
  <si>
    <t>sms_a752</t>
  </si>
  <si>
    <t>三和出版</t>
  </si>
  <si>
    <t>A4、セブンPB、750円、7万部</t>
  </si>
  <si>
    <t>平成夜這い妻</t>
  </si>
  <si>
    <t>smss1464</t>
  </si>
  <si>
    <t>sms_a753</t>
  </si>
  <si>
    <t>A5、日版PB、600円、7万部</t>
  </si>
  <si>
    <t>追求!ドロ沼不倫</t>
  </si>
  <si>
    <t>smss1465</t>
  </si>
  <si>
    <t>sms_a754</t>
  </si>
  <si>
    <t>A4、CVS、840円、7万部</t>
  </si>
  <si>
    <t>接吻狂い</t>
  </si>
  <si>
    <t>3月18日(月)</t>
  </si>
  <si>
    <t>smss1466</t>
  </si>
  <si>
    <t>sms_a755</t>
  </si>
  <si>
    <t>極上人妻DX</t>
  </si>
  <si>
    <t>3月19日(火)</t>
  </si>
  <si>
    <t>smss1467</t>
  </si>
  <si>
    <t>sms_a756</t>
  </si>
  <si>
    <t>MAZI!</t>
  </si>
  <si>
    <t>DVD袋裏4C+コンテンツ枠</t>
  </si>
  <si>
    <t>smss1468</t>
  </si>
  <si>
    <t>sms_a770</t>
  </si>
  <si>
    <t>一水社</t>
  </si>
  <si>
    <t>A5、日版PB、定価540円</t>
  </si>
  <si>
    <t>しろうと美人妻中出し新作裏DVD270分</t>
  </si>
  <si>
    <t>3月20日(水)</t>
  </si>
  <si>
    <t>smss1519</t>
  </si>
  <si>
    <t>sms_a772</t>
  </si>
  <si>
    <t>B5、CVSセブン以外、500円</t>
  </si>
  <si>
    <t>しろうと美人妻地下DVD270分BLACK</t>
  </si>
  <si>
    <t>smss1521</t>
  </si>
  <si>
    <t>sms_a757</t>
  </si>
  <si>
    <t>DVDヨロシク!</t>
  </si>
  <si>
    <t>DVD貼付け面4C1/3P</t>
  </si>
  <si>
    <t>3月21日(木)</t>
  </si>
  <si>
    <t>smss1469</t>
  </si>
  <si>
    <t>sms_a758</t>
  </si>
  <si>
    <t>迷ったらコレ!!!!DVD再生して3分で即ヌケます。</t>
  </si>
  <si>
    <t>3月22日(金)</t>
  </si>
  <si>
    <t>smss1470</t>
  </si>
  <si>
    <t>sms_a759</t>
  </si>
  <si>
    <t>RUNA</t>
  </si>
  <si>
    <t>3月26日(火)</t>
  </si>
  <si>
    <t>smss1471</t>
  </si>
  <si>
    <t>sms_a760</t>
  </si>
  <si>
    <t>B5、日版PB、540円、8万部</t>
  </si>
  <si>
    <t>本物奥さまの密会映像!!凄まじい悶絶!絶頂の瞬間!</t>
  </si>
  <si>
    <t>smss1472</t>
  </si>
  <si>
    <t>sms_a771</t>
  </si>
  <si>
    <t>A4、書店売、定価1500円</t>
  </si>
  <si>
    <t>中出しGIANT～素人妻たちの秘め事　地下DVD9時間</t>
  </si>
  <si>
    <t>DVD貼付け面4C1/2P</t>
  </si>
  <si>
    <t>smss1520</t>
  </si>
  <si>
    <t>DVD TOTAL</t>
  </si>
  <si>
    <t>●WEB純広広告 広告</t>
  </si>
  <si>
    <t>sms_adp</t>
  </si>
  <si>
    <t>yi06</t>
  </si>
  <si>
    <t>アドポン</t>
  </si>
  <si>
    <t>3/26～3/31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</si>
  <si>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</si>
  <si>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</si>
  <si>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</si>
  <si>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</si>
  <si>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</si>
  <si>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</si>
  <si>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</si>
  <si>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</si>
  <si>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</si>
  <si>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3/1～3/31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</si>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</sst>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65</v>
      </c>
      <c r="D6" s="330">
        <v>6450000</v>
      </c>
      <c r="E6" s="79">
        <v>0</v>
      </c>
      <c r="F6" s="79">
        <v>0</v>
      </c>
      <c r="G6" s="79">
        <v>2839</v>
      </c>
      <c r="H6" s="89">
        <v>397</v>
      </c>
      <c r="I6" s="90">
        <v>0</v>
      </c>
      <c r="J6" s="143">
        <f>H6+I6</f>
        <v>397</v>
      </c>
      <c r="K6" s="80">
        <f>IFERROR(J6/G6,"-")</f>
        <v>0.13983797111659</v>
      </c>
      <c r="L6" s="79">
        <v>26</v>
      </c>
      <c r="M6" s="79">
        <v>83</v>
      </c>
      <c r="N6" s="80">
        <f>IFERROR(L6/J6,"-")</f>
        <v>0.065491183879093</v>
      </c>
      <c r="O6" s="81">
        <f>IFERROR(D6/J6,"-")</f>
        <v>16246.85138539</v>
      </c>
      <c r="P6" s="82">
        <v>75</v>
      </c>
      <c r="Q6" s="80">
        <f>IFERROR(P6/J6,"-")</f>
        <v>0.18891687657431</v>
      </c>
      <c r="R6" s="335">
        <v>6803005</v>
      </c>
      <c r="S6" s="336">
        <f>IFERROR(R6/J6,"-")</f>
        <v>17136.032745592</v>
      </c>
      <c r="T6" s="336">
        <f>IFERROR(R6/P6,"-")</f>
        <v>90706.733333333</v>
      </c>
      <c r="U6" s="330">
        <f>IFERROR(R6-D6,"-")</f>
        <v>353005</v>
      </c>
      <c r="V6" s="83">
        <f>R6/D6</f>
        <v>1.0547294573643</v>
      </c>
      <c r="W6" s="77"/>
      <c r="X6" s="142"/>
    </row>
    <row r="7" spans="1:24">
      <c r="A7" s="78"/>
      <c r="B7" s="84" t="s">
        <v>24</v>
      </c>
      <c r="C7" s="84">
        <v>33</v>
      </c>
      <c r="D7" s="330">
        <v>2259600</v>
      </c>
      <c r="E7" s="79">
        <v>0</v>
      </c>
      <c r="F7" s="79">
        <v>0</v>
      </c>
      <c r="G7" s="79">
        <v>1258</v>
      </c>
      <c r="H7" s="89">
        <v>254</v>
      </c>
      <c r="I7" s="90">
        <v>5</v>
      </c>
      <c r="J7" s="143">
        <f>H7+I7</f>
        <v>259</v>
      </c>
      <c r="K7" s="80">
        <f>IFERROR(J7/G7,"-")</f>
        <v>0.20588235294118</v>
      </c>
      <c r="L7" s="79">
        <v>20</v>
      </c>
      <c r="M7" s="79">
        <v>64</v>
      </c>
      <c r="N7" s="80">
        <f>IFERROR(L7/J7,"-")</f>
        <v>0.077220077220077</v>
      </c>
      <c r="O7" s="81">
        <f>IFERROR(D7/J7,"-")</f>
        <v>8724.3243243243</v>
      </c>
      <c r="P7" s="82">
        <v>47</v>
      </c>
      <c r="Q7" s="80">
        <f>IFERROR(P7/J7,"-")</f>
        <v>0.18146718146718</v>
      </c>
      <c r="R7" s="335">
        <v>5005432</v>
      </c>
      <c r="S7" s="336">
        <f>IFERROR(R7/J7,"-")</f>
        <v>19325.992277992</v>
      </c>
      <c r="T7" s="336">
        <f>IFERROR(R7/P7,"-")</f>
        <v>106498.55319149</v>
      </c>
      <c r="U7" s="330">
        <f>IFERROR(R7-D7,"-")</f>
        <v>2745832</v>
      </c>
      <c r="V7" s="83">
        <f>R7/D7</f>
        <v>2.2151849884935</v>
      </c>
      <c r="W7" s="77"/>
      <c r="X7" s="142"/>
    </row>
    <row r="8" spans="1:24">
      <c r="A8" s="78"/>
      <c r="B8" s="84" t="s">
        <v>25</v>
      </c>
      <c r="C8" s="84">
        <v>32</v>
      </c>
      <c r="D8" s="330">
        <v>1908000</v>
      </c>
      <c r="E8" s="79">
        <v>0</v>
      </c>
      <c r="F8" s="79">
        <v>0</v>
      </c>
      <c r="G8" s="79">
        <v>3306</v>
      </c>
      <c r="H8" s="89">
        <v>970</v>
      </c>
      <c r="I8" s="90">
        <v>5</v>
      </c>
      <c r="J8" s="143">
        <f>H8+I8</f>
        <v>975</v>
      </c>
      <c r="K8" s="80">
        <f>IFERROR(J8/G8,"-")</f>
        <v>0.29491833030853</v>
      </c>
      <c r="L8" s="79">
        <v>32</v>
      </c>
      <c r="M8" s="79">
        <v>233</v>
      </c>
      <c r="N8" s="80">
        <f>IFERROR(L8/J8,"-")</f>
        <v>0.032820512820513</v>
      </c>
      <c r="O8" s="81">
        <f>IFERROR(D8/J8,"-")</f>
        <v>1956.9230769231</v>
      </c>
      <c r="P8" s="82">
        <v>46</v>
      </c>
      <c r="Q8" s="80">
        <f>IFERROR(P8/J8,"-")</f>
        <v>0.047179487179487</v>
      </c>
      <c r="R8" s="335">
        <v>3292000</v>
      </c>
      <c r="S8" s="336">
        <f>IFERROR(R8/J8,"-")</f>
        <v>3376.4102564103</v>
      </c>
      <c r="T8" s="336">
        <f>IFERROR(R8/P8,"-")</f>
        <v>71565.217391304</v>
      </c>
      <c r="U8" s="330">
        <f>IFERROR(R8-D8,"-")</f>
        <v>1384000</v>
      </c>
      <c r="V8" s="83">
        <f>R8/D8</f>
        <v>1.7253668763103</v>
      </c>
      <c r="W8" s="77"/>
      <c r="X8" s="142"/>
    </row>
    <row r="9" spans="1:24">
      <c r="A9" s="78"/>
      <c r="B9" s="84" t="s">
        <v>26</v>
      </c>
      <c r="C9" s="84">
        <v>1</v>
      </c>
      <c r="D9" s="330">
        <v>500000</v>
      </c>
      <c r="E9" s="79">
        <v>0</v>
      </c>
      <c r="F9" s="79">
        <v>0</v>
      </c>
      <c r="G9" s="79">
        <v>1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-500000</v>
      </c>
      <c r="V9" s="83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16400</v>
      </c>
      <c r="E10" s="79">
        <v>0</v>
      </c>
      <c r="F10" s="79">
        <v>0</v>
      </c>
      <c r="G10" s="79">
        <v>302</v>
      </c>
      <c r="H10" s="89">
        <v>18</v>
      </c>
      <c r="I10" s="90">
        <v>1</v>
      </c>
      <c r="J10" s="143">
        <f>H10+I10</f>
        <v>19</v>
      </c>
      <c r="K10" s="80">
        <f>IFERROR(J10/G10,"-")</f>
        <v>0.062913907284768</v>
      </c>
      <c r="L10" s="79">
        <v>2</v>
      </c>
      <c r="M10" s="79">
        <v>6</v>
      </c>
      <c r="N10" s="80">
        <f>IFERROR(L10/J10,"-")</f>
        <v>0.10526315789474</v>
      </c>
      <c r="O10" s="81">
        <f>IFERROR(D10/J10,"-")</f>
        <v>863.15789473684</v>
      </c>
      <c r="P10" s="82">
        <v>4</v>
      </c>
      <c r="Q10" s="80">
        <f>IFERROR(P10/J10,"-")</f>
        <v>0.21052631578947</v>
      </c>
      <c r="R10" s="335">
        <v>82000</v>
      </c>
      <c r="S10" s="336">
        <f>IFERROR(R10/J10,"-")</f>
        <v>4315.7894736842</v>
      </c>
      <c r="T10" s="336">
        <f>IFERROR(R10/P10,"-")</f>
        <v>20500</v>
      </c>
      <c r="U10" s="330">
        <f>IFERROR(R10-D10,"-")</f>
        <v>65600</v>
      </c>
      <c r="V10" s="83">
        <f>R10/D10</f>
        <v>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186142</v>
      </c>
      <c r="H11" s="89">
        <v>1230</v>
      </c>
      <c r="I11" s="90">
        <v>67</v>
      </c>
      <c r="J11" s="143">
        <f>H11+I11</f>
        <v>1297</v>
      </c>
      <c r="K11" s="80">
        <f>IFERROR(J11/G11,"-")</f>
        <v>0.0069677987772776</v>
      </c>
      <c r="L11" s="79">
        <v>39</v>
      </c>
      <c r="M11" s="79">
        <v>449</v>
      </c>
      <c r="N11" s="80">
        <f>IFERROR(L11/J11,"-")</f>
        <v>0.030069390902082</v>
      </c>
      <c r="O11" s="81">
        <f>IFERROR(D11/J11,"-")</f>
        <v>0</v>
      </c>
      <c r="P11" s="82">
        <v>190</v>
      </c>
      <c r="Q11" s="80">
        <f>IFERROR(P11/J11,"-")</f>
        <v>0.14649190439476</v>
      </c>
      <c r="R11" s="335">
        <v>11746200</v>
      </c>
      <c r="S11" s="336">
        <f>IFERROR(R11/J11,"-")</f>
        <v>9056.4379336931</v>
      </c>
      <c r="T11" s="336">
        <f>IFERROR(R11/P11,"-")</f>
        <v>61822.105263158</v>
      </c>
      <c r="U11" s="330">
        <f>IFERROR(R11-D11,"-")</f>
        <v>11746200</v>
      </c>
      <c r="V11" s="83" t="str">
        <f>R11/D11</f>
        <v>0</v>
      </c>
      <c r="W11" s="77"/>
      <c r="X11" s="142"/>
    </row>
    <row r="12" spans="1:24">
      <c r="A12" s="78"/>
      <c r="B12" s="84" t="s">
        <v>29</v>
      </c>
      <c r="C12" s="84">
        <v>2</v>
      </c>
      <c r="D12" s="330">
        <v>0</v>
      </c>
      <c r="E12" s="79">
        <v>0</v>
      </c>
      <c r="F12" s="79">
        <v>0</v>
      </c>
      <c r="G12" s="79">
        <v>0</v>
      </c>
      <c r="H12" s="89">
        <v>49</v>
      </c>
      <c r="I12" s="90">
        <v>6</v>
      </c>
      <c r="J12" s="143">
        <f>H12+I12</f>
        <v>55</v>
      </c>
      <c r="K12" s="80" t="str">
        <f>IFERROR(J12/G12,"-")</f>
        <v>-</v>
      </c>
      <c r="L12" s="79">
        <v>1</v>
      </c>
      <c r="M12" s="79">
        <v>17</v>
      </c>
      <c r="N12" s="80">
        <f>IFERROR(L12/J12,"-")</f>
        <v>0.018181818181818</v>
      </c>
      <c r="O12" s="81">
        <f>IFERROR(D12/J12,"-")</f>
        <v>0</v>
      </c>
      <c r="P12" s="82">
        <v>4</v>
      </c>
      <c r="Q12" s="80">
        <f>IFERROR(P12/J12,"-")</f>
        <v>0.072727272727273</v>
      </c>
      <c r="R12" s="335">
        <v>32000</v>
      </c>
      <c r="S12" s="336">
        <f>IFERROR(R12/J12,"-")</f>
        <v>581.81818181818</v>
      </c>
      <c r="T12" s="336">
        <f>IFERROR(R12/P12,"-")</f>
        <v>8000</v>
      </c>
      <c r="U12" s="330">
        <f>IFERROR(R12-D12,"-")</f>
        <v>32000</v>
      </c>
      <c r="V12" s="83" t="str">
        <f>R12/D12</f>
        <v>0</v>
      </c>
      <c r="W12" s="77"/>
      <c r="X12" s="142"/>
    </row>
    <row r="13" spans="1:24">
      <c r="A13" s="30"/>
      <c r="B13" s="85"/>
      <c r="C13" s="85"/>
      <c r="D13" s="331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30"/>
      <c r="B14" s="37"/>
      <c r="C14" s="37"/>
      <c r="D14" s="332"/>
      <c r="E14" s="34"/>
      <c r="F14" s="34"/>
      <c r="G14" s="31"/>
      <c r="H14" s="31"/>
      <c r="I14" s="31"/>
      <c r="J14" s="31"/>
      <c r="K14" s="33"/>
      <c r="L14" s="33"/>
      <c r="M14" s="31"/>
      <c r="N14" s="33"/>
      <c r="O14" s="25"/>
      <c r="P14" s="25"/>
      <c r="Q14" s="25"/>
      <c r="R14" s="337"/>
      <c r="S14" s="337"/>
      <c r="T14" s="337"/>
      <c r="U14" s="337"/>
      <c r="V14" s="33"/>
      <c r="W14" s="59"/>
      <c r="X14" s="142"/>
    </row>
    <row r="15" spans="1:24">
      <c r="A15" s="19"/>
      <c r="B15" s="41"/>
      <c r="C15" s="41"/>
      <c r="D15" s="333">
        <f>SUM(D6:D13)</f>
        <v>11134000</v>
      </c>
      <c r="E15" s="41">
        <f>SUM(E6:E13)</f>
        <v>0</v>
      </c>
      <c r="F15" s="41">
        <f>SUM(F6:F13)</f>
        <v>0</v>
      </c>
      <c r="G15" s="41">
        <f>SUM(G6:G13)</f>
        <v>193848</v>
      </c>
      <c r="H15" s="41">
        <f>SUM(H6:H13)</f>
        <v>2918</v>
      </c>
      <c r="I15" s="41">
        <f>SUM(I6:I13)</f>
        <v>84</v>
      </c>
      <c r="J15" s="41">
        <f>SUM(J6:J13)</f>
        <v>3002</v>
      </c>
      <c r="K15" s="42">
        <f>IFERROR(J15/G15,"-")</f>
        <v>0.015486360447361</v>
      </c>
      <c r="L15" s="76">
        <f>SUM(L6:L13)</f>
        <v>120</v>
      </c>
      <c r="M15" s="76">
        <f>SUM(M6:M13)</f>
        <v>852</v>
      </c>
      <c r="N15" s="42">
        <f>IFERROR(L15/J15,"-")</f>
        <v>0.039973351099267</v>
      </c>
      <c r="O15" s="43">
        <f>IFERROR(D15/J15,"-")</f>
        <v>3708.8607594937</v>
      </c>
      <c r="P15" s="44">
        <f>SUM(P6:P13)</f>
        <v>366</v>
      </c>
      <c r="Q15" s="42">
        <f>IFERROR(P15/J15,"-")</f>
        <v>0.12191872085276</v>
      </c>
      <c r="R15" s="333">
        <f>SUM(R6:R13)</f>
        <v>26960637</v>
      </c>
      <c r="S15" s="333">
        <f>IFERROR(R15/J15,"-")</f>
        <v>8980.8917388408</v>
      </c>
      <c r="T15" s="333">
        <f>IFERROR(P15/P15,"-")</f>
        <v>1</v>
      </c>
      <c r="U15" s="333">
        <f>SUM(U6:U13)</f>
        <v>15826637</v>
      </c>
      <c r="V15" s="45">
        <f>IFERROR(R15/D15,"-")</f>
        <v>2.4214691036465</v>
      </c>
      <c r="W15" s="58"/>
      <c r="X15" s="142"/>
    </row>
    <row r="16" spans="1:24">
      <c r="X16" s="142"/>
    </row>
    <row r="17" spans="1:24">
      <c r="X17" s="142"/>
    </row>
    <row r="18" spans="1:24">
      <c r="X18" s="142"/>
    </row>
    <row r="19" spans="1:24">
      <c r="X19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1.3047619047619</v>
      </c>
      <c r="B6" s="347" t="s">
        <v>66</v>
      </c>
      <c r="C6" s="347"/>
      <c r="D6" s="347" t="s">
        <v>67</v>
      </c>
      <c r="E6" s="347" t="s">
        <v>68</v>
      </c>
      <c r="F6" s="347" t="s">
        <v>69</v>
      </c>
      <c r="G6" s="88" t="s">
        <v>70</v>
      </c>
      <c r="H6" s="88" t="s">
        <v>71</v>
      </c>
      <c r="I6" s="348" t="s">
        <v>72</v>
      </c>
      <c r="J6" s="330">
        <v>840000</v>
      </c>
      <c r="K6" s="79">
        <v>0</v>
      </c>
      <c r="L6" s="79">
        <v>0</v>
      </c>
      <c r="M6" s="79">
        <v>111</v>
      </c>
      <c r="N6" s="89">
        <v>15</v>
      </c>
      <c r="O6" s="90">
        <v>0</v>
      </c>
      <c r="P6" s="91">
        <f>N6+O6</f>
        <v>15</v>
      </c>
      <c r="Q6" s="80">
        <f>IFERROR(P6/M6,"-")</f>
        <v>0.13513513513514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11666.666666667</v>
      </c>
      <c r="V6" s="82">
        <v>4</v>
      </c>
      <c r="W6" s="80">
        <f>IF(P6=0,"-",V6/P6)</f>
        <v>0.26666666666667</v>
      </c>
      <c r="X6" s="335">
        <v>109000</v>
      </c>
      <c r="Y6" s="336">
        <f>IFERROR(X6/P6,"-")</f>
        <v>7266.6666666667</v>
      </c>
      <c r="Z6" s="336">
        <f>IFERROR(X6/V6,"-")</f>
        <v>27250</v>
      </c>
      <c r="AA6" s="330">
        <f>SUM(X6:X10)-SUM(J6:J10)</f>
        <v>256000</v>
      </c>
      <c r="AB6" s="83">
        <f>SUM(X6:X10)/SUM(J6:J10)</f>
        <v>1.3047619047619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7</v>
      </c>
      <c r="BO6" s="118">
        <f>IF(P6=0,"",IF(BN6=0,"",(BN6/P6)))</f>
        <v>0.46666666666667</v>
      </c>
      <c r="BP6" s="119">
        <v>2</v>
      </c>
      <c r="BQ6" s="120">
        <f>IFERROR(BP6/BN6,"-")</f>
        <v>0.28571428571429</v>
      </c>
      <c r="BR6" s="121">
        <v>6000</v>
      </c>
      <c r="BS6" s="122">
        <f>IFERROR(BR6/BN6,"-")</f>
        <v>857.14285714286</v>
      </c>
      <c r="BT6" s="123">
        <v>2</v>
      </c>
      <c r="BU6" s="123"/>
      <c r="BV6" s="123"/>
      <c r="BW6" s="124">
        <v>6</v>
      </c>
      <c r="BX6" s="125">
        <f>IF(P6=0,"",IF(BW6=0,"",(BW6/P6)))</f>
        <v>0.4</v>
      </c>
      <c r="BY6" s="126">
        <v>2</v>
      </c>
      <c r="BZ6" s="127">
        <f>IFERROR(BY6/BW6,"-")</f>
        <v>0.33333333333333</v>
      </c>
      <c r="CA6" s="128">
        <v>103000</v>
      </c>
      <c r="CB6" s="129">
        <f>IFERROR(CA6/BW6,"-")</f>
        <v>17166.666666667</v>
      </c>
      <c r="CC6" s="130"/>
      <c r="CD6" s="130"/>
      <c r="CE6" s="130">
        <v>2</v>
      </c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109000</v>
      </c>
      <c r="CQ6" s="139">
        <v>88000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73</v>
      </c>
      <c r="C7" s="347"/>
      <c r="D7" s="347" t="s">
        <v>67</v>
      </c>
      <c r="E7" s="347" t="s">
        <v>68</v>
      </c>
      <c r="F7" s="347" t="s">
        <v>69</v>
      </c>
      <c r="G7" s="88" t="s">
        <v>74</v>
      </c>
      <c r="H7" s="88" t="s">
        <v>71</v>
      </c>
      <c r="I7" s="348" t="s">
        <v>72</v>
      </c>
      <c r="J7" s="330"/>
      <c r="K7" s="79">
        <v>0</v>
      </c>
      <c r="L7" s="79">
        <v>0</v>
      </c>
      <c r="M7" s="79">
        <v>75</v>
      </c>
      <c r="N7" s="89">
        <v>11</v>
      </c>
      <c r="O7" s="90">
        <v>0</v>
      </c>
      <c r="P7" s="91">
        <f>N7+O7</f>
        <v>11</v>
      </c>
      <c r="Q7" s="80">
        <f>IFERROR(P7/M7,"-")</f>
        <v>0.14666666666667</v>
      </c>
      <c r="R7" s="79">
        <v>0</v>
      </c>
      <c r="S7" s="79">
        <v>5</v>
      </c>
      <c r="T7" s="80">
        <f>IFERROR(R7/(P7),"-")</f>
        <v>0</v>
      </c>
      <c r="U7" s="336"/>
      <c r="V7" s="82">
        <v>1</v>
      </c>
      <c r="W7" s="80">
        <f>IF(P7=0,"-",V7/P7)</f>
        <v>0.090909090909091</v>
      </c>
      <c r="X7" s="335">
        <v>9000</v>
      </c>
      <c r="Y7" s="336">
        <f>IFERROR(X7/P7,"-")</f>
        <v>818.18181818182</v>
      </c>
      <c r="Z7" s="336">
        <f>IFERROR(X7/V7,"-")</f>
        <v>9000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0.18181818181818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0.18181818181818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0.54545454545455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0.090909090909091</v>
      </c>
      <c r="BY7" s="126">
        <v>1</v>
      </c>
      <c r="BZ7" s="127">
        <f>IFERROR(BY7/BW7,"-")</f>
        <v>1</v>
      </c>
      <c r="CA7" s="128">
        <v>9000</v>
      </c>
      <c r="CB7" s="129">
        <f>IFERROR(CA7/BW7,"-")</f>
        <v>9000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9000</v>
      </c>
      <c r="CQ7" s="139">
        <v>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67</v>
      </c>
      <c r="E8" s="347" t="s">
        <v>68</v>
      </c>
      <c r="F8" s="347" t="s">
        <v>69</v>
      </c>
      <c r="G8" s="88" t="s">
        <v>76</v>
      </c>
      <c r="H8" s="88" t="s">
        <v>71</v>
      </c>
      <c r="I8" s="348" t="s">
        <v>72</v>
      </c>
      <c r="J8" s="330"/>
      <c r="K8" s="79">
        <v>0</v>
      </c>
      <c r="L8" s="79">
        <v>0</v>
      </c>
      <c r="M8" s="79">
        <v>52</v>
      </c>
      <c r="N8" s="89">
        <v>4</v>
      </c>
      <c r="O8" s="90">
        <v>0</v>
      </c>
      <c r="P8" s="91">
        <f>N8+O8</f>
        <v>4</v>
      </c>
      <c r="Q8" s="80">
        <f>IFERROR(P8/M8,"-")</f>
        <v>0.076923076923077</v>
      </c>
      <c r="R8" s="79">
        <v>1</v>
      </c>
      <c r="S8" s="79">
        <v>3</v>
      </c>
      <c r="T8" s="80">
        <f>IFERROR(R8/(P8),"-")</f>
        <v>0.25</v>
      </c>
      <c r="U8" s="336"/>
      <c r="V8" s="82">
        <v>2</v>
      </c>
      <c r="W8" s="80">
        <f>IF(P8=0,"-",V8/P8)</f>
        <v>0.5</v>
      </c>
      <c r="X8" s="335">
        <v>367000</v>
      </c>
      <c r="Y8" s="336">
        <f>IFERROR(X8/P8,"-")</f>
        <v>91750</v>
      </c>
      <c r="Z8" s="336">
        <f>IFERROR(X8/V8,"-")</f>
        <v>183500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57000</v>
      </c>
      <c r="CB8" s="129">
        <f>IFERROR(CA8/BW8,"-")</f>
        <v>57000</v>
      </c>
      <c r="CC8" s="130"/>
      <c r="CD8" s="130"/>
      <c r="CE8" s="130">
        <v>1</v>
      </c>
      <c r="CF8" s="131">
        <v>1</v>
      </c>
      <c r="CG8" s="132">
        <f>IF(P8=0,"",IF(CF8=0,"",(CF8/P8)))</f>
        <v>0.25</v>
      </c>
      <c r="CH8" s="133">
        <v>1</v>
      </c>
      <c r="CI8" s="134">
        <f>IFERROR(CH8/CF8,"-")</f>
        <v>1</v>
      </c>
      <c r="CJ8" s="135">
        <v>310000</v>
      </c>
      <c r="CK8" s="136">
        <f>IFERROR(CJ8/CF8,"-")</f>
        <v>310000</v>
      </c>
      <c r="CL8" s="137"/>
      <c r="CM8" s="137"/>
      <c r="CN8" s="137">
        <v>1</v>
      </c>
      <c r="CO8" s="138">
        <v>2</v>
      </c>
      <c r="CP8" s="139">
        <v>367000</v>
      </c>
      <c r="CQ8" s="139">
        <v>310000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77</v>
      </c>
      <c r="C9" s="347"/>
      <c r="D9" s="347" t="s">
        <v>67</v>
      </c>
      <c r="E9" s="347" t="s">
        <v>68</v>
      </c>
      <c r="F9" s="347" t="s">
        <v>69</v>
      </c>
      <c r="G9" s="88" t="s">
        <v>78</v>
      </c>
      <c r="H9" s="88" t="s">
        <v>71</v>
      </c>
      <c r="I9" s="348" t="s">
        <v>72</v>
      </c>
      <c r="J9" s="330"/>
      <c r="K9" s="79">
        <v>0</v>
      </c>
      <c r="L9" s="79">
        <v>0</v>
      </c>
      <c r="M9" s="79">
        <v>34</v>
      </c>
      <c r="N9" s="89">
        <v>2</v>
      </c>
      <c r="O9" s="90">
        <v>0</v>
      </c>
      <c r="P9" s="91">
        <f>N9+O9</f>
        <v>2</v>
      </c>
      <c r="Q9" s="80">
        <f>IFERROR(P9/M9,"-")</f>
        <v>0.058823529411765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80</v>
      </c>
      <c r="F10" s="347" t="s">
        <v>81</v>
      </c>
      <c r="G10" s="88" t="s">
        <v>82</v>
      </c>
      <c r="H10" s="88"/>
      <c r="I10" s="88"/>
      <c r="J10" s="330"/>
      <c r="K10" s="79">
        <v>0</v>
      </c>
      <c r="L10" s="79">
        <v>0</v>
      </c>
      <c r="M10" s="79">
        <v>126</v>
      </c>
      <c r="N10" s="89">
        <v>40</v>
      </c>
      <c r="O10" s="90">
        <v>0</v>
      </c>
      <c r="P10" s="91">
        <f>N10+O10</f>
        <v>40</v>
      </c>
      <c r="Q10" s="80">
        <f>IFERROR(P10/M10,"-")</f>
        <v>0.31746031746032</v>
      </c>
      <c r="R10" s="79">
        <v>3</v>
      </c>
      <c r="S10" s="79">
        <v>3</v>
      </c>
      <c r="T10" s="80">
        <f>IFERROR(R10/(P10),"-")</f>
        <v>0.075</v>
      </c>
      <c r="U10" s="336"/>
      <c r="V10" s="82">
        <v>6</v>
      </c>
      <c r="W10" s="80">
        <f>IF(P10=0,"-",V10/P10)</f>
        <v>0.15</v>
      </c>
      <c r="X10" s="335">
        <v>611000</v>
      </c>
      <c r="Y10" s="336">
        <f>IFERROR(X10/P10,"-")</f>
        <v>15275</v>
      </c>
      <c r="Z10" s="336">
        <f>IFERROR(X10/V10,"-")</f>
        <v>101833.33333333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10</v>
      </c>
      <c r="BF10" s="111">
        <f>IF(P10=0,"",IF(BE10=0,"",(BE10/P10)))</f>
        <v>0.25</v>
      </c>
      <c r="BG10" s="110">
        <v>1</v>
      </c>
      <c r="BH10" s="112">
        <f>IFERROR(BG10/BE10,"-")</f>
        <v>0.1</v>
      </c>
      <c r="BI10" s="113">
        <v>6000</v>
      </c>
      <c r="BJ10" s="114">
        <f>IFERROR(BI10/BE10,"-")</f>
        <v>600</v>
      </c>
      <c r="BK10" s="115"/>
      <c r="BL10" s="115">
        <v>1</v>
      </c>
      <c r="BM10" s="115"/>
      <c r="BN10" s="117">
        <v>14</v>
      </c>
      <c r="BO10" s="118">
        <f>IF(P10=0,"",IF(BN10=0,"",(BN10/P10)))</f>
        <v>0.35</v>
      </c>
      <c r="BP10" s="119">
        <v>1</v>
      </c>
      <c r="BQ10" s="120">
        <f>IFERROR(BP10/BN10,"-")</f>
        <v>0.071428571428571</v>
      </c>
      <c r="BR10" s="121">
        <v>6000</v>
      </c>
      <c r="BS10" s="122">
        <f>IFERROR(BR10/BN10,"-")</f>
        <v>428.57142857143</v>
      </c>
      <c r="BT10" s="123"/>
      <c r="BU10" s="123">
        <v>1</v>
      </c>
      <c r="BV10" s="123"/>
      <c r="BW10" s="124">
        <v>14</v>
      </c>
      <c r="BX10" s="125">
        <f>IF(P10=0,"",IF(BW10=0,"",(BW10/P10)))</f>
        <v>0.35</v>
      </c>
      <c r="BY10" s="126">
        <v>4</v>
      </c>
      <c r="BZ10" s="127">
        <f>IFERROR(BY10/BW10,"-")</f>
        <v>0.28571428571429</v>
      </c>
      <c r="CA10" s="128">
        <v>599000</v>
      </c>
      <c r="CB10" s="129">
        <f>IFERROR(CA10/BW10,"-")</f>
        <v>42785.714285714</v>
      </c>
      <c r="CC10" s="130">
        <v>1</v>
      </c>
      <c r="CD10" s="130">
        <v>1</v>
      </c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6</v>
      </c>
      <c r="CP10" s="139">
        <v>611000</v>
      </c>
      <c r="CQ10" s="139">
        <v>411000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2.406432748538</v>
      </c>
      <c r="B11" s="347" t="s">
        <v>83</v>
      </c>
      <c r="C11" s="347"/>
      <c r="D11" s="347" t="s">
        <v>67</v>
      </c>
      <c r="E11" s="347" t="s">
        <v>84</v>
      </c>
      <c r="F11" s="347" t="s">
        <v>69</v>
      </c>
      <c r="G11" s="88" t="s">
        <v>85</v>
      </c>
      <c r="H11" s="88" t="s">
        <v>71</v>
      </c>
      <c r="I11" s="348" t="s">
        <v>86</v>
      </c>
      <c r="J11" s="330">
        <v>684000</v>
      </c>
      <c r="K11" s="79">
        <v>0</v>
      </c>
      <c r="L11" s="79">
        <v>0</v>
      </c>
      <c r="M11" s="79">
        <v>81</v>
      </c>
      <c r="N11" s="89">
        <v>9</v>
      </c>
      <c r="O11" s="90">
        <v>0</v>
      </c>
      <c r="P11" s="91">
        <f>N11+O11</f>
        <v>9</v>
      </c>
      <c r="Q11" s="80">
        <f>IFERROR(P11/M11,"-")</f>
        <v>0.11111111111111</v>
      </c>
      <c r="R11" s="79">
        <v>0</v>
      </c>
      <c r="S11" s="79">
        <v>2</v>
      </c>
      <c r="T11" s="80">
        <f>IFERROR(R11/(P11),"-")</f>
        <v>0</v>
      </c>
      <c r="U11" s="336">
        <f>IFERROR(J11/SUM(N11:O16),"-")</f>
        <v>20117.647058824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962000</v>
      </c>
      <c r="AB11" s="83">
        <f>SUM(X11:X16)/SUM(J11:J16)</f>
        <v>2.406432748538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0.44444444444444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0.11111111111111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67</v>
      </c>
      <c r="E12" s="347" t="s">
        <v>84</v>
      </c>
      <c r="F12" s="347" t="s">
        <v>81</v>
      </c>
      <c r="G12" s="88"/>
      <c r="H12" s="88"/>
      <c r="I12" s="88"/>
      <c r="J12" s="330"/>
      <c r="K12" s="79">
        <v>0</v>
      </c>
      <c r="L12" s="79">
        <v>0</v>
      </c>
      <c r="M12" s="79">
        <v>20</v>
      </c>
      <c r="N12" s="89">
        <v>7</v>
      </c>
      <c r="O12" s="90">
        <v>0</v>
      </c>
      <c r="P12" s="91">
        <f>N12+O12</f>
        <v>7</v>
      </c>
      <c r="Q12" s="80">
        <f>IFERROR(P12/M12,"-")</f>
        <v>0.35</v>
      </c>
      <c r="R12" s="79">
        <v>0</v>
      </c>
      <c r="S12" s="79">
        <v>2</v>
      </c>
      <c r="T12" s="80">
        <f>IFERROR(R12/(P12),"-")</f>
        <v>0</v>
      </c>
      <c r="U12" s="336"/>
      <c r="V12" s="82">
        <v>2</v>
      </c>
      <c r="W12" s="80">
        <f>IF(P12=0,"-",V12/P12)</f>
        <v>0.28571428571429</v>
      </c>
      <c r="X12" s="335">
        <v>133000</v>
      </c>
      <c r="Y12" s="336">
        <f>IFERROR(X12/P12,"-")</f>
        <v>19000</v>
      </c>
      <c r="Z12" s="336">
        <f>IFERROR(X12/V12,"-")</f>
        <v>66500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0.42857142857143</v>
      </c>
      <c r="BP12" s="119">
        <v>1</v>
      </c>
      <c r="BQ12" s="120">
        <f>IFERROR(BP12/BN12,"-")</f>
        <v>0.33333333333333</v>
      </c>
      <c r="BR12" s="121">
        <v>128000</v>
      </c>
      <c r="BS12" s="122">
        <f>IFERROR(BR12/BN12,"-")</f>
        <v>42666.666666667</v>
      </c>
      <c r="BT12" s="123"/>
      <c r="BU12" s="123"/>
      <c r="BV12" s="123">
        <v>1</v>
      </c>
      <c r="BW12" s="124">
        <v>3</v>
      </c>
      <c r="BX12" s="125">
        <f>IF(P12=0,"",IF(BW12=0,"",(BW12/P12)))</f>
        <v>0.42857142857143</v>
      </c>
      <c r="BY12" s="126">
        <v>1</v>
      </c>
      <c r="BZ12" s="127">
        <f>IFERROR(BY12/BW12,"-")</f>
        <v>0.33333333333333</v>
      </c>
      <c r="CA12" s="128">
        <v>5000</v>
      </c>
      <c r="CB12" s="129">
        <f>IFERROR(CA12/BW12,"-")</f>
        <v>1666.6666666667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133000</v>
      </c>
      <c r="CQ12" s="139">
        <v>128000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67</v>
      </c>
      <c r="E13" s="347" t="s">
        <v>89</v>
      </c>
      <c r="F13" s="347" t="s">
        <v>90</v>
      </c>
      <c r="G13" s="88" t="s">
        <v>91</v>
      </c>
      <c r="H13" s="88" t="s">
        <v>92</v>
      </c>
      <c r="I13" s="349" t="s">
        <v>93</v>
      </c>
      <c r="J13" s="330"/>
      <c r="K13" s="79">
        <v>0</v>
      </c>
      <c r="L13" s="79">
        <v>0</v>
      </c>
      <c r="M13" s="79">
        <v>37</v>
      </c>
      <c r="N13" s="89">
        <v>2</v>
      </c>
      <c r="O13" s="90">
        <v>0</v>
      </c>
      <c r="P13" s="91">
        <f>N13+O13</f>
        <v>2</v>
      </c>
      <c r="Q13" s="80">
        <f>IFERROR(P13/M13,"-")</f>
        <v>0.054054054054054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67</v>
      </c>
      <c r="E14" s="347" t="s">
        <v>89</v>
      </c>
      <c r="F14" s="347" t="s">
        <v>81</v>
      </c>
      <c r="G14" s="88"/>
      <c r="H14" s="88"/>
      <c r="I14" s="88"/>
      <c r="J14" s="330"/>
      <c r="K14" s="79">
        <v>0</v>
      </c>
      <c r="L14" s="79">
        <v>0</v>
      </c>
      <c r="M14" s="79">
        <v>9</v>
      </c>
      <c r="N14" s="89">
        <v>8</v>
      </c>
      <c r="O14" s="90">
        <v>0</v>
      </c>
      <c r="P14" s="91">
        <f>N14+O14</f>
        <v>8</v>
      </c>
      <c r="Q14" s="80">
        <f>IFERROR(P14/M14,"-")</f>
        <v>0.88888888888889</v>
      </c>
      <c r="R14" s="79">
        <v>1</v>
      </c>
      <c r="S14" s="79">
        <v>3</v>
      </c>
      <c r="T14" s="80">
        <f>IFERROR(R14/(P14),"-")</f>
        <v>0.125</v>
      </c>
      <c r="U14" s="336"/>
      <c r="V14" s="82">
        <v>3</v>
      </c>
      <c r="W14" s="80">
        <f>IF(P14=0,"-",V14/P14)</f>
        <v>0.375</v>
      </c>
      <c r="X14" s="335">
        <v>1513000</v>
      </c>
      <c r="Y14" s="336">
        <f>IFERROR(X14/P14,"-")</f>
        <v>189125</v>
      </c>
      <c r="Z14" s="336">
        <f>IFERROR(X14/V14,"-")</f>
        <v>504333.33333333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>
        <v>2</v>
      </c>
      <c r="BQ14" s="120">
        <f>IFERROR(BP14/BN14,"-")</f>
        <v>0.5</v>
      </c>
      <c r="BR14" s="121">
        <v>65000</v>
      </c>
      <c r="BS14" s="122">
        <f>IFERROR(BR14/BN14,"-")</f>
        <v>16250</v>
      </c>
      <c r="BT14" s="123">
        <v>1</v>
      </c>
      <c r="BU14" s="123"/>
      <c r="BV14" s="123">
        <v>1</v>
      </c>
      <c r="BW14" s="124">
        <v>2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0.25</v>
      </c>
      <c r="CH14" s="133">
        <v>1</v>
      </c>
      <c r="CI14" s="134">
        <f>IFERROR(CH14/CF14,"-")</f>
        <v>0.5</v>
      </c>
      <c r="CJ14" s="135">
        <v>1448000</v>
      </c>
      <c r="CK14" s="136">
        <f>IFERROR(CJ14/CF14,"-")</f>
        <v>724000</v>
      </c>
      <c r="CL14" s="137"/>
      <c r="CM14" s="137"/>
      <c r="CN14" s="137">
        <v>1</v>
      </c>
      <c r="CO14" s="138">
        <v>3</v>
      </c>
      <c r="CP14" s="139">
        <v>1513000</v>
      </c>
      <c r="CQ14" s="139">
        <v>1448000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95</v>
      </c>
      <c r="C15" s="347"/>
      <c r="D15" s="347" t="s">
        <v>96</v>
      </c>
      <c r="E15" s="347" t="s">
        <v>97</v>
      </c>
      <c r="F15" s="347" t="s">
        <v>98</v>
      </c>
      <c r="G15" s="88" t="s">
        <v>91</v>
      </c>
      <c r="H15" s="88" t="s">
        <v>92</v>
      </c>
      <c r="I15" s="348" t="s">
        <v>99</v>
      </c>
      <c r="J15" s="330"/>
      <c r="K15" s="79">
        <v>0</v>
      </c>
      <c r="L15" s="79">
        <v>0</v>
      </c>
      <c r="M15" s="79">
        <v>52</v>
      </c>
      <c r="N15" s="89">
        <v>3</v>
      </c>
      <c r="O15" s="90">
        <v>0</v>
      </c>
      <c r="P15" s="91">
        <f>N15+O15</f>
        <v>3</v>
      </c>
      <c r="Q15" s="80">
        <f>IFERROR(P15/M15,"-")</f>
        <v>0.057692307692308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100</v>
      </c>
      <c r="C16" s="347"/>
      <c r="D16" s="347" t="s">
        <v>96</v>
      </c>
      <c r="E16" s="347" t="s">
        <v>97</v>
      </c>
      <c r="F16" s="347" t="s">
        <v>81</v>
      </c>
      <c r="G16" s="88"/>
      <c r="H16" s="88"/>
      <c r="I16" s="88"/>
      <c r="J16" s="330"/>
      <c r="K16" s="79">
        <v>0</v>
      </c>
      <c r="L16" s="79">
        <v>0</v>
      </c>
      <c r="M16" s="79">
        <v>14</v>
      </c>
      <c r="N16" s="89">
        <v>5</v>
      </c>
      <c r="O16" s="90">
        <v>0</v>
      </c>
      <c r="P16" s="91">
        <f>N16+O16</f>
        <v>5</v>
      </c>
      <c r="Q16" s="80">
        <f>IFERROR(P16/M16,"-")</f>
        <v>0.35714285714286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0.19583333333333</v>
      </c>
      <c r="B17" s="347" t="s">
        <v>101</v>
      </c>
      <c r="C17" s="347"/>
      <c r="D17" s="347" t="s">
        <v>102</v>
      </c>
      <c r="E17" s="347" t="s">
        <v>103</v>
      </c>
      <c r="F17" s="347" t="s">
        <v>69</v>
      </c>
      <c r="G17" s="88" t="s">
        <v>104</v>
      </c>
      <c r="H17" s="88" t="s">
        <v>71</v>
      </c>
      <c r="I17" s="349" t="s">
        <v>105</v>
      </c>
      <c r="J17" s="330">
        <v>720000</v>
      </c>
      <c r="K17" s="79">
        <v>0</v>
      </c>
      <c r="L17" s="79">
        <v>0</v>
      </c>
      <c r="M17" s="79">
        <v>163</v>
      </c>
      <c r="N17" s="89">
        <v>19</v>
      </c>
      <c r="O17" s="90">
        <v>0</v>
      </c>
      <c r="P17" s="91">
        <f>N17+O17</f>
        <v>19</v>
      </c>
      <c r="Q17" s="80">
        <f>IFERROR(P17/M17,"-")</f>
        <v>0.11656441717791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18000</v>
      </c>
      <c r="V17" s="82">
        <v>2</v>
      </c>
      <c r="W17" s="80">
        <f>IF(P17=0,"-",V17/P17)</f>
        <v>0.10526315789474</v>
      </c>
      <c r="X17" s="335">
        <v>18000</v>
      </c>
      <c r="Y17" s="336">
        <f>IFERROR(X17/P17,"-")</f>
        <v>947.36842105263</v>
      </c>
      <c r="Z17" s="336">
        <f>IFERROR(X17/V17,"-")</f>
        <v>9000</v>
      </c>
      <c r="AA17" s="330">
        <f>SUM(X17:X18)-SUM(J17:J18)</f>
        <v>-579000</v>
      </c>
      <c r="AB17" s="83">
        <f>SUM(X17:X18)/SUM(J17:J18)</f>
        <v>0.19583333333333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0.052631578947368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0.052631578947368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5</v>
      </c>
      <c r="BF17" s="111">
        <f>IF(P17=0,"",IF(BE17=0,"",(BE17/P17)))</f>
        <v>0.26315789473684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9</v>
      </c>
      <c r="BO17" s="118">
        <f>IF(P17=0,"",IF(BN17=0,"",(BN17/P17)))</f>
        <v>0.47368421052632</v>
      </c>
      <c r="BP17" s="119">
        <v>1</v>
      </c>
      <c r="BQ17" s="120">
        <f>IFERROR(BP17/BN17,"-")</f>
        <v>0.11111111111111</v>
      </c>
      <c r="BR17" s="121">
        <v>15000</v>
      </c>
      <c r="BS17" s="122">
        <f>IFERROR(BR17/BN17,"-")</f>
        <v>1666.6666666667</v>
      </c>
      <c r="BT17" s="123"/>
      <c r="BU17" s="123">
        <v>1</v>
      </c>
      <c r="BV17" s="123"/>
      <c r="BW17" s="124">
        <v>3</v>
      </c>
      <c r="BX17" s="125">
        <f>IF(P17=0,"",IF(BW17=0,"",(BW17/P17)))</f>
        <v>0.15789473684211</v>
      </c>
      <c r="BY17" s="126">
        <v>1</v>
      </c>
      <c r="BZ17" s="127">
        <f>IFERROR(BY17/BW17,"-")</f>
        <v>0.33333333333333</v>
      </c>
      <c r="CA17" s="128">
        <v>3000</v>
      </c>
      <c r="CB17" s="129">
        <f>IFERROR(CA17/BW17,"-")</f>
        <v>1000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18000</v>
      </c>
      <c r="CQ17" s="139">
        <v>15000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106</v>
      </c>
      <c r="C18" s="347"/>
      <c r="D18" s="347" t="s">
        <v>102</v>
      </c>
      <c r="E18" s="347" t="s">
        <v>103</v>
      </c>
      <c r="F18" s="347" t="s">
        <v>81</v>
      </c>
      <c r="G18" s="88"/>
      <c r="H18" s="88"/>
      <c r="I18" s="88"/>
      <c r="J18" s="330"/>
      <c r="K18" s="79">
        <v>0</v>
      </c>
      <c r="L18" s="79">
        <v>0</v>
      </c>
      <c r="M18" s="79">
        <v>44</v>
      </c>
      <c r="N18" s="89">
        <v>21</v>
      </c>
      <c r="O18" s="90">
        <v>0</v>
      </c>
      <c r="P18" s="91">
        <f>N18+O18</f>
        <v>21</v>
      </c>
      <c r="Q18" s="80">
        <f>IFERROR(P18/M18,"-")</f>
        <v>0.47727272727273</v>
      </c>
      <c r="R18" s="79">
        <v>2</v>
      </c>
      <c r="S18" s="79">
        <v>3</v>
      </c>
      <c r="T18" s="80">
        <f>IFERROR(R18/(P18),"-")</f>
        <v>0.095238095238095</v>
      </c>
      <c r="U18" s="336"/>
      <c r="V18" s="82">
        <v>6</v>
      </c>
      <c r="W18" s="80">
        <f>IF(P18=0,"-",V18/P18)</f>
        <v>0.28571428571429</v>
      </c>
      <c r="X18" s="335">
        <v>123000</v>
      </c>
      <c r="Y18" s="336">
        <f>IFERROR(X18/P18,"-")</f>
        <v>5857.1428571429</v>
      </c>
      <c r="Z18" s="336">
        <f>IFERROR(X18/V18,"-")</f>
        <v>20500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4</v>
      </c>
      <c r="AW18" s="105">
        <f>IF(P18=0,"",IF(AV18=0,"",(AV18/P18)))</f>
        <v>0.19047619047619</v>
      </c>
      <c r="AX18" s="104">
        <v>1</v>
      </c>
      <c r="AY18" s="106">
        <f>IFERROR(AX18/AV18,"-")</f>
        <v>0.25</v>
      </c>
      <c r="AZ18" s="107">
        <v>5000</v>
      </c>
      <c r="BA18" s="108">
        <f>IFERROR(AZ18/AV18,"-")</f>
        <v>1250</v>
      </c>
      <c r="BB18" s="109">
        <v>1</v>
      </c>
      <c r="BC18" s="109"/>
      <c r="BD18" s="109"/>
      <c r="BE18" s="110">
        <v>6</v>
      </c>
      <c r="BF18" s="111">
        <f>IF(P18=0,"",IF(BE18=0,"",(BE18/P18)))</f>
        <v>0.28571428571429</v>
      </c>
      <c r="BG18" s="110">
        <v>1</v>
      </c>
      <c r="BH18" s="112">
        <f>IFERROR(BG18/BE18,"-")</f>
        <v>0.16666666666667</v>
      </c>
      <c r="BI18" s="113">
        <v>3000</v>
      </c>
      <c r="BJ18" s="114">
        <f>IFERROR(BI18/BE18,"-")</f>
        <v>500</v>
      </c>
      <c r="BK18" s="115">
        <v>1</v>
      </c>
      <c r="BL18" s="115"/>
      <c r="BM18" s="115"/>
      <c r="BN18" s="117">
        <v>8</v>
      </c>
      <c r="BO18" s="118">
        <f>IF(P18=0,"",IF(BN18=0,"",(BN18/P18)))</f>
        <v>0.38095238095238</v>
      </c>
      <c r="BP18" s="119">
        <v>2</v>
      </c>
      <c r="BQ18" s="120">
        <f>IFERROR(BP18/BN18,"-")</f>
        <v>0.25</v>
      </c>
      <c r="BR18" s="121">
        <v>15000</v>
      </c>
      <c r="BS18" s="122">
        <f>IFERROR(BR18/BN18,"-")</f>
        <v>1875</v>
      </c>
      <c r="BT18" s="123">
        <v>2</v>
      </c>
      <c r="BU18" s="123"/>
      <c r="BV18" s="123"/>
      <c r="BW18" s="124">
        <v>1</v>
      </c>
      <c r="BX18" s="125">
        <f>IF(P18=0,"",IF(BW18=0,"",(BW18/P18)))</f>
        <v>0.047619047619048</v>
      </c>
      <c r="BY18" s="126">
        <v>1</v>
      </c>
      <c r="BZ18" s="127">
        <f>IFERROR(BY18/BW18,"-")</f>
        <v>1</v>
      </c>
      <c r="CA18" s="128">
        <v>95000</v>
      </c>
      <c r="CB18" s="129">
        <f>IFERROR(CA18/BW18,"-")</f>
        <v>95000</v>
      </c>
      <c r="CC18" s="130"/>
      <c r="CD18" s="130"/>
      <c r="CE18" s="130">
        <v>1</v>
      </c>
      <c r="CF18" s="131">
        <v>2</v>
      </c>
      <c r="CG18" s="132">
        <f>IF(P18=0,"",IF(CF18=0,"",(CF18/P18)))</f>
        <v>0.095238095238095</v>
      </c>
      <c r="CH18" s="133">
        <v>1</v>
      </c>
      <c r="CI18" s="134">
        <f>IFERROR(CH18/CF18,"-")</f>
        <v>0.5</v>
      </c>
      <c r="CJ18" s="135">
        <v>5000</v>
      </c>
      <c r="CK18" s="136">
        <f>IFERROR(CJ18/CF18,"-")</f>
        <v>2500</v>
      </c>
      <c r="CL18" s="137">
        <v>1</v>
      </c>
      <c r="CM18" s="137"/>
      <c r="CN18" s="137"/>
      <c r="CO18" s="138">
        <v>6</v>
      </c>
      <c r="CP18" s="139">
        <v>123000</v>
      </c>
      <c r="CQ18" s="139">
        <v>95000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0.54791666666667</v>
      </c>
      <c r="B19" s="347" t="s">
        <v>107</v>
      </c>
      <c r="C19" s="347"/>
      <c r="D19" s="347" t="s">
        <v>102</v>
      </c>
      <c r="E19" s="347" t="s">
        <v>108</v>
      </c>
      <c r="F19" s="347" t="s">
        <v>69</v>
      </c>
      <c r="G19" s="88" t="s">
        <v>74</v>
      </c>
      <c r="H19" s="88" t="s">
        <v>109</v>
      </c>
      <c r="I19" s="88" t="s">
        <v>110</v>
      </c>
      <c r="J19" s="330">
        <v>480000</v>
      </c>
      <c r="K19" s="79">
        <v>0</v>
      </c>
      <c r="L19" s="79">
        <v>0</v>
      </c>
      <c r="M19" s="79">
        <v>61</v>
      </c>
      <c r="N19" s="89">
        <v>7</v>
      </c>
      <c r="O19" s="90">
        <v>0</v>
      </c>
      <c r="P19" s="91">
        <f>N19+O19</f>
        <v>7</v>
      </c>
      <c r="Q19" s="80">
        <f>IFERROR(P19/M19,"-")</f>
        <v>0.11475409836066</v>
      </c>
      <c r="R19" s="79">
        <v>0</v>
      </c>
      <c r="S19" s="79">
        <v>3</v>
      </c>
      <c r="T19" s="80">
        <f>IFERROR(R19/(P19),"-")</f>
        <v>0</v>
      </c>
      <c r="U19" s="336">
        <f>IFERROR(J19/SUM(N19:O22),"-")</f>
        <v>11162.790697674</v>
      </c>
      <c r="V19" s="82">
        <v>1</v>
      </c>
      <c r="W19" s="80">
        <f>IF(P19=0,"-",V19/P19)</f>
        <v>0.14285714285714</v>
      </c>
      <c r="X19" s="335">
        <v>10000</v>
      </c>
      <c r="Y19" s="336">
        <f>IFERROR(X19/P19,"-")</f>
        <v>1428.5714285714</v>
      </c>
      <c r="Z19" s="336">
        <f>IFERROR(X19/V19,"-")</f>
        <v>10000</v>
      </c>
      <c r="AA19" s="330">
        <f>SUM(X19:X22)-SUM(J19:J22)</f>
        <v>-217000</v>
      </c>
      <c r="AB19" s="83">
        <f>SUM(X19:X22)/SUM(J19:J22)</f>
        <v>0.54791666666667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0.14285714285714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0.28571428571429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0.14285714285714</v>
      </c>
      <c r="CH19" s="133">
        <v>1</v>
      </c>
      <c r="CI19" s="134">
        <f>IFERROR(CH19/CF19,"-")</f>
        <v>1</v>
      </c>
      <c r="CJ19" s="135">
        <v>10000</v>
      </c>
      <c r="CK19" s="136">
        <f>IFERROR(CJ19/CF19,"-")</f>
        <v>10000</v>
      </c>
      <c r="CL19" s="137"/>
      <c r="CM19" s="137">
        <v>1</v>
      </c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111</v>
      </c>
      <c r="C20" s="347"/>
      <c r="D20" s="347" t="s">
        <v>102</v>
      </c>
      <c r="E20" s="347" t="s">
        <v>112</v>
      </c>
      <c r="F20" s="347" t="s">
        <v>69</v>
      </c>
      <c r="G20" s="88"/>
      <c r="H20" s="88" t="s">
        <v>109</v>
      </c>
      <c r="I20" s="88"/>
      <c r="J20" s="330"/>
      <c r="K20" s="79">
        <v>0</v>
      </c>
      <c r="L20" s="79">
        <v>0</v>
      </c>
      <c r="M20" s="79">
        <v>123</v>
      </c>
      <c r="N20" s="89">
        <v>6</v>
      </c>
      <c r="O20" s="90">
        <v>0</v>
      </c>
      <c r="P20" s="91">
        <f>N20+O20</f>
        <v>6</v>
      </c>
      <c r="Q20" s="80">
        <f>IFERROR(P20/M20,"-")</f>
        <v>0.048780487804878</v>
      </c>
      <c r="R20" s="79">
        <v>0</v>
      </c>
      <c r="S20" s="79">
        <v>2</v>
      </c>
      <c r="T20" s="80">
        <f>IFERROR(R20/(P20),"-")</f>
        <v>0</v>
      </c>
      <c r="U20" s="336"/>
      <c r="V20" s="82">
        <v>2</v>
      </c>
      <c r="W20" s="80">
        <f>IF(P20=0,"-",V20/P20)</f>
        <v>0.33333333333333</v>
      </c>
      <c r="X20" s="335">
        <v>21000</v>
      </c>
      <c r="Y20" s="336">
        <f>IFERROR(X20/P20,"-")</f>
        <v>3500</v>
      </c>
      <c r="Z20" s="336">
        <f>IFERROR(X20/V20,"-")</f>
        <v>10500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0.16666666666667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0.16666666666667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4</v>
      </c>
      <c r="BO20" s="118">
        <f>IF(P20=0,"",IF(BN20=0,"",(BN20/P20)))</f>
        <v>0.66666666666667</v>
      </c>
      <c r="BP20" s="119">
        <v>2</v>
      </c>
      <c r="BQ20" s="120">
        <f>IFERROR(BP20/BN20,"-")</f>
        <v>0.5</v>
      </c>
      <c r="BR20" s="121">
        <v>21000</v>
      </c>
      <c r="BS20" s="122">
        <f>IFERROR(BR20/BN20,"-")</f>
        <v>5250</v>
      </c>
      <c r="BT20" s="123">
        <v>1</v>
      </c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21000</v>
      </c>
      <c r="CQ20" s="139">
        <v>18000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113</v>
      </c>
      <c r="C21" s="347"/>
      <c r="D21" s="347" t="s">
        <v>102</v>
      </c>
      <c r="E21" s="347" t="s">
        <v>114</v>
      </c>
      <c r="F21" s="347" t="s">
        <v>69</v>
      </c>
      <c r="G21" s="88"/>
      <c r="H21" s="88" t="s">
        <v>109</v>
      </c>
      <c r="I21" s="88"/>
      <c r="J21" s="330"/>
      <c r="K21" s="79">
        <v>0</v>
      </c>
      <c r="L21" s="79">
        <v>0</v>
      </c>
      <c r="M21" s="79">
        <v>96</v>
      </c>
      <c r="N21" s="89">
        <v>7</v>
      </c>
      <c r="O21" s="90">
        <v>0</v>
      </c>
      <c r="P21" s="91">
        <f>N21+O21</f>
        <v>7</v>
      </c>
      <c r="Q21" s="80">
        <f>IFERROR(P21/M21,"-")</f>
        <v>0.072916666666667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0.14285714285714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0.14285714285714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5</v>
      </c>
      <c r="BX21" s="125">
        <f>IF(P21=0,"",IF(BW21=0,"",(BW21/P21)))</f>
        <v>0.71428571428571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115</v>
      </c>
      <c r="C22" s="347"/>
      <c r="D22" s="347" t="s">
        <v>80</v>
      </c>
      <c r="E22" s="347" t="s">
        <v>80</v>
      </c>
      <c r="F22" s="347" t="s">
        <v>81</v>
      </c>
      <c r="G22" s="88"/>
      <c r="H22" s="88"/>
      <c r="I22" s="88"/>
      <c r="J22" s="330"/>
      <c r="K22" s="79">
        <v>0</v>
      </c>
      <c r="L22" s="79">
        <v>0</v>
      </c>
      <c r="M22" s="79">
        <v>89</v>
      </c>
      <c r="N22" s="89">
        <v>23</v>
      </c>
      <c r="O22" s="90">
        <v>0</v>
      </c>
      <c r="P22" s="91">
        <f>N22+O22</f>
        <v>23</v>
      </c>
      <c r="Q22" s="80">
        <f>IFERROR(P22/M22,"-")</f>
        <v>0.25842696629213</v>
      </c>
      <c r="R22" s="79">
        <v>2</v>
      </c>
      <c r="S22" s="79">
        <v>3</v>
      </c>
      <c r="T22" s="80">
        <f>IFERROR(R22/(P22),"-")</f>
        <v>0.08695652173913</v>
      </c>
      <c r="U22" s="336"/>
      <c r="V22" s="82">
        <v>6</v>
      </c>
      <c r="W22" s="80">
        <f>IF(P22=0,"-",V22/P22)</f>
        <v>0.26086956521739</v>
      </c>
      <c r="X22" s="335">
        <v>232000</v>
      </c>
      <c r="Y22" s="336">
        <f>IFERROR(X22/P22,"-")</f>
        <v>10086.956521739</v>
      </c>
      <c r="Z22" s="336">
        <f>IFERROR(X22/V22,"-")</f>
        <v>38666.666666667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2</v>
      </c>
      <c r="AW22" s="105">
        <f>IF(P22=0,"",IF(AV22=0,"",(AV22/P22)))</f>
        <v>0.08695652173913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0.1304347826087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10</v>
      </c>
      <c r="BO22" s="118">
        <f>IF(P22=0,"",IF(BN22=0,"",(BN22/P22)))</f>
        <v>0.43478260869565</v>
      </c>
      <c r="BP22" s="119">
        <v>1</v>
      </c>
      <c r="BQ22" s="120">
        <f>IFERROR(BP22/BN22,"-")</f>
        <v>0.1</v>
      </c>
      <c r="BR22" s="121">
        <v>108000</v>
      </c>
      <c r="BS22" s="122">
        <f>IFERROR(BR22/BN22,"-")</f>
        <v>10800</v>
      </c>
      <c r="BT22" s="123"/>
      <c r="BU22" s="123"/>
      <c r="BV22" s="123">
        <v>1</v>
      </c>
      <c r="BW22" s="124">
        <v>6</v>
      </c>
      <c r="BX22" s="125">
        <f>IF(P22=0,"",IF(BW22=0,"",(BW22/P22)))</f>
        <v>0.26086956521739</v>
      </c>
      <c r="BY22" s="126">
        <v>3</v>
      </c>
      <c r="BZ22" s="127">
        <f>IFERROR(BY22/BW22,"-")</f>
        <v>0.5</v>
      </c>
      <c r="CA22" s="128">
        <v>90000</v>
      </c>
      <c r="CB22" s="129">
        <f>IFERROR(CA22/BW22,"-")</f>
        <v>15000</v>
      </c>
      <c r="CC22" s="130"/>
      <c r="CD22" s="130">
        <v>1</v>
      </c>
      <c r="CE22" s="130">
        <v>2</v>
      </c>
      <c r="CF22" s="131">
        <v>2</v>
      </c>
      <c r="CG22" s="132">
        <f>IF(P22=0,"",IF(CF22=0,"",(CF22/P22)))</f>
        <v>0.08695652173913</v>
      </c>
      <c r="CH22" s="133">
        <v>2</v>
      </c>
      <c r="CI22" s="134">
        <f>IFERROR(CH22/CF22,"-")</f>
        <v>1</v>
      </c>
      <c r="CJ22" s="135">
        <v>34000</v>
      </c>
      <c r="CK22" s="136">
        <f>IFERROR(CJ22/CF22,"-")</f>
        <v>17000</v>
      </c>
      <c r="CL22" s="137">
        <v>1</v>
      </c>
      <c r="CM22" s="137"/>
      <c r="CN22" s="137">
        <v>1</v>
      </c>
      <c r="CO22" s="138">
        <v>6</v>
      </c>
      <c r="CP22" s="139">
        <v>232000</v>
      </c>
      <c r="CQ22" s="139">
        <v>108000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2.25</v>
      </c>
      <c r="B23" s="347" t="s">
        <v>116</v>
      </c>
      <c r="C23" s="347"/>
      <c r="D23" s="347" t="s">
        <v>117</v>
      </c>
      <c r="E23" s="347" t="s">
        <v>84</v>
      </c>
      <c r="F23" s="347" t="s">
        <v>98</v>
      </c>
      <c r="G23" s="88" t="s">
        <v>70</v>
      </c>
      <c r="H23" s="88" t="s">
        <v>92</v>
      </c>
      <c r="I23" s="88"/>
      <c r="J23" s="330">
        <v>144000</v>
      </c>
      <c r="K23" s="79">
        <v>0</v>
      </c>
      <c r="L23" s="79">
        <v>0</v>
      </c>
      <c r="M23" s="79">
        <v>37</v>
      </c>
      <c r="N23" s="89">
        <v>3</v>
      </c>
      <c r="O23" s="90">
        <v>0</v>
      </c>
      <c r="P23" s="91">
        <f>N23+O23</f>
        <v>3</v>
      </c>
      <c r="Q23" s="80">
        <f>IFERROR(P23/M23,"-")</f>
        <v>0.081081081081081</v>
      </c>
      <c r="R23" s="79">
        <v>0</v>
      </c>
      <c r="S23" s="79">
        <v>0</v>
      </c>
      <c r="T23" s="80">
        <f>IFERROR(R23/(P23),"-")</f>
        <v>0</v>
      </c>
      <c r="U23" s="336">
        <f>IFERROR(J23/SUM(N23:O24),"-")</f>
        <v>14400</v>
      </c>
      <c r="V23" s="82">
        <v>1</v>
      </c>
      <c r="W23" s="80">
        <f>IF(P23=0,"-",V23/P23)</f>
        <v>0.33333333333333</v>
      </c>
      <c r="X23" s="335">
        <v>16000</v>
      </c>
      <c r="Y23" s="336">
        <f>IFERROR(X23/P23,"-")</f>
        <v>5333.3333333333</v>
      </c>
      <c r="Z23" s="336">
        <f>IFERROR(X23/V23,"-")</f>
        <v>16000</v>
      </c>
      <c r="AA23" s="330">
        <f>SUM(X23:X24)-SUM(J23:J24)</f>
        <v>180000</v>
      </c>
      <c r="AB23" s="83">
        <f>SUM(X23:X24)/SUM(J23:J24)</f>
        <v>2.25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16000</v>
      </c>
      <c r="CB23" s="129">
        <f>IFERROR(CA23/BW23,"-")</f>
        <v>16000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16000</v>
      </c>
      <c r="CQ23" s="139">
        <v>16000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118</v>
      </c>
      <c r="C24" s="347"/>
      <c r="D24" s="347" t="s">
        <v>117</v>
      </c>
      <c r="E24" s="347" t="s">
        <v>84</v>
      </c>
      <c r="F24" s="347" t="s">
        <v>81</v>
      </c>
      <c r="G24" s="88"/>
      <c r="H24" s="88"/>
      <c r="I24" s="88"/>
      <c r="J24" s="330"/>
      <c r="K24" s="79">
        <v>0</v>
      </c>
      <c r="L24" s="79">
        <v>0</v>
      </c>
      <c r="M24" s="79">
        <v>34</v>
      </c>
      <c r="N24" s="89">
        <v>7</v>
      </c>
      <c r="O24" s="90">
        <v>0</v>
      </c>
      <c r="P24" s="91">
        <f>N24+O24</f>
        <v>7</v>
      </c>
      <c r="Q24" s="80">
        <f>IFERROR(P24/M24,"-")</f>
        <v>0.20588235294118</v>
      </c>
      <c r="R24" s="79">
        <v>1</v>
      </c>
      <c r="S24" s="79">
        <v>1</v>
      </c>
      <c r="T24" s="80">
        <f>IFERROR(R24/(P24),"-")</f>
        <v>0.14285714285714</v>
      </c>
      <c r="U24" s="336"/>
      <c r="V24" s="82">
        <v>2</v>
      </c>
      <c r="W24" s="80">
        <f>IF(P24=0,"-",V24/P24)</f>
        <v>0.28571428571429</v>
      </c>
      <c r="X24" s="335">
        <v>308000</v>
      </c>
      <c r="Y24" s="336">
        <f>IFERROR(X24/P24,"-")</f>
        <v>44000</v>
      </c>
      <c r="Z24" s="336">
        <f>IFERROR(X24/V24,"-")</f>
        <v>154000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0.28571428571429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0.57142857142857</v>
      </c>
      <c r="BY24" s="126">
        <v>2</v>
      </c>
      <c r="BZ24" s="127">
        <f>IFERROR(BY24/BW24,"-")</f>
        <v>0.5</v>
      </c>
      <c r="CA24" s="128">
        <v>308000</v>
      </c>
      <c r="CB24" s="129">
        <f>IFERROR(CA24/BW24,"-")</f>
        <v>77000</v>
      </c>
      <c r="CC24" s="130"/>
      <c r="CD24" s="130"/>
      <c r="CE24" s="130">
        <v>2</v>
      </c>
      <c r="CF24" s="131">
        <v>1</v>
      </c>
      <c r="CG24" s="132">
        <f>IF(P24=0,"",IF(CF24=0,"",(CF24/P24)))</f>
        <v>0.14285714285714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2</v>
      </c>
      <c r="CP24" s="139">
        <v>308000</v>
      </c>
      <c r="CQ24" s="139">
        <v>196000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347" t="s">
        <v>119</v>
      </c>
      <c r="C25" s="347"/>
      <c r="D25" s="347" t="s">
        <v>120</v>
      </c>
      <c r="E25" s="347" t="s">
        <v>89</v>
      </c>
      <c r="F25" s="347" t="s">
        <v>90</v>
      </c>
      <c r="G25" s="88" t="s">
        <v>70</v>
      </c>
      <c r="H25" s="88" t="s">
        <v>92</v>
      </c>
      <c r="I25" s="88"/>
      <c r="J25" s="330">
        <v>144000</v>
      </c>
      <c r="K25" s="79">
        <v>0</v>
      </c>
      <c r="L25" s="79">
        <v>0</v>
      </c>
      <c r="M25" s="79">
        <v>61</v>
      </c>
      <c r="N25" s="89">
        <v>1</v>
      </c>
      <c r="O25" s="90">
        <v>0</v>
      </c>
      <c r="P25" s="91">
        <f>N25+O25</f>
        <v>1</v>
      </c>
      <c r="Q25" s="80">
        <f>IFERROR(P25/M25,"-")</f>
        <v>0.016393442622951</v>
      </c>
      <c r="R25" s="79">
        <v>0</v>
      </c>
      <c r="S25" s="79">
        <v>1</v>
      </c>
      <c r="T25" s="80">
        <f>IFERROR(R25/(P25),"-")</f>
        <v>0</v>
      </c>
      <c r="U25" s="336">
        <f>IFERROR(J25/SUM(N25:O26),"-")</f>
        <v>72000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-144000</v>
      </c>
      <c r="AB25" s="83">
        <f>SUM(X25:X26)/SUM(J25:J26)</f>
        <v>0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120</v>
      </c>
      <c r="E26" s="347" t="s">
        <v>89</v>
      </c>
      <c r="F26" s="347" t="s">
        <v>81</v>
      </c>
      <c r="G26" s="88"/>
      <c r="H26" s="88"/>
      <c r="I26" s="88"/>
      <c r="J26" s="330"/>
      <c r="K26" s="79">
        <v>0</v>
      </c>
      <c r="L26" s="79">
        <v>0</v>
      </c>
      <c r="M26" s="79">
        <v>17</v>
      </c>
      <c r="N26" s="89">
        <v>1</v>
      </c>
      <c r="O26" s="90">
        <v>0</v>
      </c>
      <c r="P26" s="91">
        <f>N26+O26</f>
        <v>1</v>
      </c>
      <c r="Q26" s="80">
        <f>IFERROR(P26/M26,"-")</f>
        <v>0.058823529411765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0.79444444444444</v>
      </c>
      <c r="B27" s="347" t="s">
        <v>122</v>
      </c>
      <c r="C27" s="347"/>
      <c r="D27" s="347" t="s">
        <v>123</v>
      </c>
      <c r="E27" s="347" t="s">
        <v>89</v>
      </c>
      <c r="F27" s="347" t="s">
        <v>98</v>
      </c>
      <c r="G27" s="88" t="s">
        <v>74</v>
      </c>
      <c r="H27" s="88" t="s">
        <v>92</v>
      </c>
      <c r="I27" s="88"/>
      <c r="J27" s="330">
        <v>180000</v>
      </c>
      <c r="K27" s="79">
        <v>0</v>
      </c>
      <c r="L27" s="79">
        <v>0</v>
      </c>
      <c r="M27" s="79">
        <v>23</v>
      </c>
      <c r="N27" s="89">
        <v>4</v>
      </c>
      <c r="O27" s="90">
        <v>0</v>
      </c>
      <c r="P27" s="91">
        <f>N27+O27</f>
        <v>4</v>
      </c>
      <c r="Q27" s="80">
        <f>IFERROR(P27/M27,"-")</f>
        <v>0.17391304347826</v>
      </c>
      <c r="R27" s="79">
        <v>0</v>
      </c>
      <c r="S27" s="79">
        <v>0</v>
      </c>
      <c r="T27" s="80">
        <f>IFERROR(R27/(P27),"-")</f>
        <v>0</v>
      </c>
      <c r="U27" s="336">
        <f>IFERROR(J27/SUM(N27:O28),"-")</f>
        <v>13846.153846154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-37000</v>
      </c>
      <c r="AB27" s="83">
        <f>SUM(X27:X28)/SUM(J27:J28)</f>
        <v>0.79444444444444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2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124</v>
      </c>
      <c r="C28" s="347"/>
      <c r="D28" s="347" t="s">
        <v>123</v>
      </c>
      <c r="E28" s="347" t="s">
        <v>89</v>
      </c>
      <c r="F28" s="347" t="s">
        <v>81</v>
      </c>
      <c r="G28" s="88"/>
      <c r="H28" s="88"/>
      <c r="I28" s="88"/>
      <c r="J28" s="330"/>
      <c r="K28" s="79">
        <v>0</v>
      </c>
      <c r="L28" s="79">
        <v>0</v>
      </c>
      <c r="M28" s="79">
        <v>20</v>
      </c>
      <c r="N28" s="89">
        <v>9</v>
      </c>
      <c r="O28" s="90">
        <v>0</v>
      </c>
      <c r="P28" s="91">
        <f>N28+O28</f>
        <v>9</v>
      </c>
      <c r="Q28" s="80">
        <f>IFERROR(P28/M28,"-")</f>
        <v>0.45</v>
      </c>
      <c r="R28" s="79">
        <v>0</v>
      </c>
      <c r="S28" s="79">
        <v>2</v>
      </c>
      <c r="T28" s="80">
        <f>IFERROR(R28/(P28),"-")</f>
        <v>0</v>
      </c>
      <c r="U28" s="336"/>
      <c r="V28" s="82">
        <v>2</v>
      </c>
      <c r="W28" s="80">
        <f>IF(P28=0,"-",V28/P28)</f>
        <v>0.22222222222222</v>
      </c>
      <c r="X28" s="335">
        <v>143000</v>
      </c>
      <c r="Y28" s="336">
        <f>IFERROR(X28/P28,"-")</f>
        <v>15888.888888889</v>
      </c>
      <c r="Z28" s="336">
        <f>IFERROR(X28/V28,"-")</f>
        <v>71500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0.11111111111111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0.55555555555556</v>
      </c>
      <c r="BP28" s="119">
        <v>2</v>
      </c>
      <c r="BQ28" s="120">
        <f>IFERROR(BP28/BN28,"-")</f>
        <v>0.4</v>
      </c>
      <c r="BR28" s="121">
        <v>143000</v>
      </c>
      <c r="BS28" s="122">
        <f>IFERROR(BR28/BN28,"-")</f>
        <v>28600</v>
      </c>
      <c r="BT28" s="123">
        <v>1</v>
      </c>
      <c r="BU28" s="123"/>
      <c r="BV28" s="123">
        <v>1</v>
      </c>
      <c r="BW28" s="124">
        <v>3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143000</v>
      </c>
      <c r="CQ28" s="139">
        <v>138000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0.21153846153846</v>
      </c>
      <c r="B29" s="347" t="s">
        <v>125</v>
      </c>
      <c r="C29" s="347"/>
      <c r="D29" s="347" t="s">
        <v>96</v>
      </c>
      <c r="E29" s="347" t="s">
        <v>68</v>
      </c>
      <c r="F29" s="347" t="s">
        <v>98</v>
      </c>
      <c r="G29" s="88" t="s">
        <v>85</v>
      </c>
      <c r="H29" s="88" t="s">
        <v>92</v>
      </c>
      <c r="I29" s="349" t="s">
        <v>126</v>
      </c>
      <c r="J29" s="330">
        <v>156000</v>
      </c>
      <c r="K29" s="79">
        <v>0</v>
      </c>
      <c r="L29" s="79">
        <v>0</v>
      </c>
      <c r="M29" s="79">
        <v>33</v>
      </c>
      <c r="N29" s="89">
        <v>4</v>
      </c>
      <c r="O29" s="90">
        <v>0</v>
      </c>
      <c r="P29" s="91">
        <f>N29+O29</f>
        <v>4</v>
      </c>
      <c r="Q29" s="80">
        <f>IFERROR(P29/M29,"-")</f>
        <v>0.12121212121212</v>
      </c>
      <c r="R29" s="79">
        <v>1</v>
      </c>
      <c r="S29" s="79">
        <v>1</v>
      </c>
      <c r="T29" s="80">
        <f>IFERROR(R29/(P29),"-")</f>
        <v>0.25</v>
      </c>
      <c r="U29" s="336">
        <f>IFERROR(J29/SUM(N29:O30),"-")</f>
        <v>26000</v>
      </c>
      <c r="V29" s="82">
        <v>2</v>
      </c>
      <c r="W29" s="80">
        <f>IF(P29=0,"-",V29/P29)</f>
        <v>0.5</v>
      </c>
      <c r="X29" s="335">
        <v>33000</v>
      </c>
      <c r="Y29" s="336">
        <f>IFERROR(X29/P29,"-")</f>
        <v>8250</v>
      </c>
      <c r="Z29" s="336">
        <f>IFERROR(X29/V29,"-")</f>
        <v>16500</v>
      </c>
      <c r="AA29" s="330">
        <f>SUM(X29:X30)-SUM(J29:J30)</f>
        <v>-123000</v>
      </c>
      <c r="AB29" s="83">
        <f>SUM(X29:X30)/SUM(J29:J30)</f>
        <v>0.21153846153846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>
        <v>2</v>
      </c>
      <c r="BQ29" s="120">
        <f>IFERROR(BP29/BN29,"-")</f>
        <v>1</v>
      </c>
      <c r="BR29" s="121">
        <v>33000</v>
      </c>
      <c r="BS29" s="122">
        <f>IFERROR(BR29/BN29,"-")</f>
        <v>16500</v>
      </c>
      <c r="BT29" s="123">
        <v>1</v>
      </c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33000</v>
      </c>
      <c r="CQ29" s="139">
        <v>30000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127</v>
      </c>
      <c r="C30" s="347"/>
      <c r="D30" s="347" t="s">
        <v>96</v>
      </c>
      <c r="E30" s="347" t="s">
        <v>68</v>
      </c>
      <c r="F30" s="347" t="s">
        <v>81</v>
      </c>
      <c r="G30" s="88"/>
      <c r="H30" s="88"/>
      <c r="I30" s="88"/>
      <c r="J30" s="330"/>
      <c r="K30" s="79">
        <v>0</v>
      </c>
      <c r="L30" s="79">
        <v>0</v>
      </c>
      <c r="M30" s="79">
        <v>8</v>
      </c>
      <c r="N30" s="89">
        <v>2</v>
      </c>
      <c r="O30" s="90">
        <v>0</v>
      </c>
      <c r="P30" s="91">
        <f>N30+O30</f>
        <v>2</v>
      </c>
      <c r="Q30" s="80">
        <f>IFERROR(P30/M30,"-")</f>
        <v>0.25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347" t="s">
        <v>128</v>
      </c>
      <c r="C31" s="347"/>
      <c r="D31" s="347" t="s">
        <v>120</v>
      </c>
      <c r="E31" s="347" t="s">
        <v>89</v>
      </c>
      <c r="F31" s="347" t="s">
        <v>90</v>
      </c>
      <c r="G31" s="88" t="s">
        <v>85</v>
      </c>
      <c r="H31" s="88" t="s">
        <v>92</v>
      </c>
      <c r="I31" s="348" t="s">
        <v>129</v>
      </c>
      <c r="J31" s="330">
        <v>156000</v>
      </c>
      <c r="K31" s="79">
        <v>0</v>
      </c>
      <c r="L31" s="79">
        <v>0</v>
      </c>
      <c r="M31" s="79">
        <v>30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>
        <f>IFERROR(J31/SUM(N31:O32),"-")</f>
        <v>78000</v>
      </c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>
        <f>SUM(X31:X32)-SUM(J31:J32)</f>
        <v>-156000</v>
      </c>
      <c r="AB31" s="83">
        <f>SUM(X31:X32)/SUM(J31:J32)</f>
        <v>0</v>
      </c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120</v>
      </c>
      <c r="E32" s="347" t="s">
        <v>89</v>
      </c>
      <c r="F32" s="347" t="s">
        <v>81</v>
      </c>
      <c r="G32" s="88"/>
      <c r="H32" s="88"/>
      <c r="I32" s="88"/>
      <c r="J32" s="330"/>
      <c r="K32" s="79">
        <v>0</v>
      </c>
      <c r="L32" s="79">
        <v>0</v>
      </c>
      <c r="M32" s="79">
        <v>16</v>
      </c>
      <c r="N32" s="89">
        <v>2</v>
      </c>
      <c r="O32" s="90">
        <v>0</v>
      </c>
      <c r="P32" s="91">
        <f>N32+O32</f>
        <v>2</v>
      </c>
      <c r="Q32" s="80">
        <f>IFERROR(P32/M32,"-")</f>
        <v>0.125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2.8782051282051</v>
      </c>
      <c r="B33" s="347" t="s">
        <v>131</v>
      </c>
      <c r="C33" s="347"/>
      <c r="D33" s="347" t="s">
        <v>132</v>
      </c>
      <c r="E33" s="347" t="s">
        <v>133</v>
      </c>
      <c r="F33" s="347" t="s">
        <v>98</v>
      </c>
      <c r="G33" s="88" t="s">
        <v>91</v>
      </c>
      <c r="H33" s="88" t="s">
        <v>92</v>
      </c>
      <c r="I33" s="349" t="s">
        <v>134</v>
      </c>
      <c r="J33" s="330">
        <v>156000</v>
      </c>
      <c r="K33" s="79">
        <v>0</v>
      </c>
      <c r="L33" s="79">
        <v>0</v>
      </c>
      <c r="M33" s="79">
        <v>40</v>
      </c>
      <c r="N33" s="89">
        <v>4</v>
      </c>
      <c r="O33" s="90">
        <v>0</v>
      </c>
      <c r="P33" s="91">
        <f>N33+O33</f>
        <v>4</v>
      </c>
      <c r="Q33" s="80">
        <f>IFERROR(P33/M33,"-")</f>
        <v>0.1</v>
      </c>
      <c r="R33" s="79">
        <v>0</v>
      </c>
      <c r="S33" s="79">
        <v>2</v>
      </c>
      <c r="T33" s="80">
        <f>IFERROR(R33/(P33),"-")</f>
        <v>0</v>
      </c>
      <c r="U33" s="336">
        <f>IFERROR(J33/SUM(N33:O34),"-")</f>
        <v>14181.818181818</v>
      </c>
      <c r="V33" s="82">
        <v>1</v>
      </c>
      <c r="W33" s="80">
        <f>IF(P33=0,"-",V33/P33)</f>
        <v>0.25</v>
      </c>
      <c r="X33" s="335">
        <v>6000</v>
      </c>
      <c r="Y33" s="336">
        <f>IFERROR(X33/P33,"-")</f>
        <v>1500</v>
      </c>
      <c r="Z33" s="336">
        <f>IFERROR(X33/V33,"-")</f>
        <v>6000</v>
      </c>
      <c r="AA33" s="330">
        <f>SUM(X33:X34)-SUM(J33:J34)</f>
        <v>293000</v>
      </c>
      <c r="AB33" s="83">
        <f>SUM(X33:X34)/SUM(J33:J34)</f>
        <v>2.8782051282051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0.5</v>
      </c>
      <c r="BY33" s="126">
        <v>1</v>
      </c>
      <c r="BZ33" s="127">
        <f>IFERROR(BY33/BW33,"-")</f>
        <v>0.5</v>
      </c>
      <c r="CA33" s="128">
        <v>6000</v>
      </c>
      <c r="CB33" s="129">
        <f>IFERROR(CA33/BW33,"-")</f>
        <v>3000</v>
      </c>
      <c r="CC33" s="130">
        <v>1</v>
      </c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6000</v>
      </c>
      <c r="CQ33" s="139">
        <v>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132</v>
      </c>
      <c r="E34" s="347" t="s">
        <v>133</v>
      </c>
      <c r="F34" s="347" t="s">
        <v>81</v>
      </c>
      <c r="G34" s="88"/>
      <c r="H34" s="88"/>
      <c r="I34" s="88"/>
      <c r="J34" s="330"/>
      <c r="K34" s="79">
        <v>0</v>
      </c>
      <c r="L34" s="79">
        <v>0</v>
      </c>
      <c r="M34" s="79">
        <v>14</v>
      </c>
      <c r="N34" s="89">
        <v>7</v>
      </c>
      <c r="O34" s="90">
        <v>0</v>
      </c>
      <c r="P34" s="91">
        <f>N34+O34</f>
        <v>7</v>
      </c>
      <c r="Q34" s="80">
        <f>IFERROR(P34/M34,"-")</f>
        <v>0.5</v>
      </c>
      <c r="R34" s="79">
        <v>3</v>
      </c>
      <c r="S34" s="79">
        <v>0</v>
      </c>
      <c r="T34" s="80">
        <f>IFERROR(R34/(P34),"-")</f>
        <v>0.42857142857143</v>
      </c>
      <c r="U34" s="336"/>
      <c r="V34" s="82">
        <v>3</v>
      </c>
      <c r="W34" s="80">
        <f>IF(P34=0,"-",V34/P34)</f>
        <v>0.42857142857143</v>
      </c>
      <c r="X34" s="335">
        <v>443000</v>
      </c>
      <c r="Y34" s="336">
        <f>IFERROR(X34/P34,"-")</f>
        <v>63285.714285714</v>
      </c>
      <c r="Z34" s="336">
        <f>IFERROR(X34/V34,"-")</f>
        <v>147666.66666667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0.14285714285714</v>
      </c>
      <c r="BP34" s="119">
        <v>1</v>
      </c>
      <c r="BQ34" s="120">
        <f>IFERROR(BP34/BN34,"-")</f>
        <v>1</v>
      </c>
      <c r="BR34" s="121">
        <v>140000</v>
      </c>
      <c r="BS34" s="122">
        <f>IFERROR(BR34/BN34,"-")</f>
        <v>140000</v>
      </c>
      <c r="BT34" s="123"/>
      <c r="BU34" s="123"/>
      <c r="BV34" s="123">
        <v>1</v>
      </c>
      <c r="BW34" s="124">
        <v>3</v>
      </c>
      <c r="BX34" s="125">
        <f>IF(P34=0,"",IF(BW34=0,"",(BW34/P34)))</f>
        <v>0.42857142857143</v>
      </c>
      <c r="BY34" s="126">
        <v>2</v>
      </c>
      <c r="BZ34" s="127">
        <f>IFERROR(BY34/BW34,"-")</f>
        <v>0.66666666666667</v>
      </c>
      <c r="CA34" s="128">
        <v>303000</v>
      </c>
      <c r="CB34" s="129">
        <f>IFERROR(CA34/BW34,"-")</f>
        <v>101000</v>
      </c>
      <c r="CC34" s="130">
        <v>1</v>
      </c>
      <c r="CD34" s="130"/>
      <c r="CE34" s="130">
        <v>1</v>
      </c>
      <c r="CF34" s="131">
        <v>1</v>
      </c>
      <c r="CG34" s="132">
        <f>IF(P34=0,"",IF(CF34=0,"",(CF34/P34)))</f>
        <v>0.14285714285714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3</v>
      </c>
      <c r="CP34" s="139">
        <v>443000</v>
      </c>
      <c r="CQ34" s="139">
        <v>300000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0.090277777777778</v>
      </c>
      <c r="B35" s="347" t="s">
        <v>136</v>
      </c>
      <c r="C35" s="347"/>
      <c r="D35" s="347" t="s">
        <v>137</v>
      </c>
      <c r="E35" s="347" t="s">
        <v>138</v>
      </c>
      <c r="F35" s="347" t="s">
        <v>98</v>
      </c>
      <c r="G35" s="88" t="s">
        <v>139</v>
      </c>
      <c r="H35" s="88" t="s">
        <v>71</v>
      </c>
      <c r="I35" s="349" t="s">
        <v>93</v>
      </c>
      <c r="J35" s="330">
        <v>144000</v>
      </c>
      <c r="K35" s="79">
        <v>0</v>
      </c>
      <c r="L35" s="79">
        <v>0</v>
      </c>
      <c r="M35" s="79">
        <v>80</v>
      </c>
      <c r="N35" s="89">
        <v>5</v>
      </c>
      <c r="O35" s="90">
        <v>0</v>
      </c>
      <c r="P35" s="91">
        <f>N35+O35</f>
        <v>5</v>
      </c>
      <c r="Q35" s="80">
        <f>IFERROR(P35/M35,"-")</f>
        <v>0.0625</v>
      </c>
      <c r="R35" s="79">
        <v>0</v>
      </c>
      <c r="S35" s="79">
        <v>2</v>
      </c>
      <c r="T35" s="80">
        <f>IFERROR(R35/(P35),"-")</f>
        <v>0</v>
      </c>
      <c r="U35" s="336">
        <f>IFERROR(J35/SUM(N35:O36),"-")</f>
        <v>8470.5882352941</v>
      </c>
      <c r="V35" s="82">
        <v>1</v>
      </c>
      <c r="W35" s="80">
        <f>IF(P35=0,"-",V35/P35)</f>
        <v>0.2</v>
      </c>
      <c r="X35" s="335">
        <v>3000</v>
      </c>
      <c r="Y35" s="336">
        <f>IFERROR(X35/P35,"-")</f>
        <v>600</v>
      </c>
      <c r="Z35" s="336">
        <f>IFERROR(X35/V35,"-")</f>
        <v>3000</v>
      </c>
      <c r="AA35" s="330">
        <f>SUM(X35:X36)-SUM(J35:J36)</f>
        <v>-131000</v>
      </c>
      <c r="AB35" s="83">
        <f>SUM(X35:X36)/SUM(J35:J36)</f>
        <v>0.090277777777778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0.6</v>
      </c>
      <c r="BP35" s="119">
        <v>1</v>
      </c>
      <c r="BQ35" s="120">
        <f>IFERROR(BP35/BN35,"-")</f>
        <v>0.33333333333333</v>
      </c>
      <c r="BR35" s="121">
        <v>3000</v>
      </c>
      <c r="BS35" s="122">
        <f>IFERROR(BR35/BN35,"-")</f>
        <v>1000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140</v>
      </c>
      <c r="C36" s="347"/>
      <c r="D36" s="347" t="s">
        <v>137</v>
      </c>
      <c r="E36" s="347" t="s">
        <v>138</v>
      </c>
      <c r="F36" s="347" t="s">
        <v>81</v>
      </c>
      <c r="G36" s="88"/>
      <c r="H36" s="88"/>
      <c r="I36" s="88"/>
      <c r="J36" s="330"/>
      <c r="K36" s="79">
        <v>0</v>
      </c>
      <c r="L36" s="79">
        <v>0</v>
      </c>
      <c r="M36" s="79">
        <v>41</v>
      </c>
      <c r="N36" s="89">
        <v>12</v>
      </c>
      <c r="O36" s="90">
        <v>0</v>
      </c>
      <c r="P36" s="91">
        <f>N36+O36</f>
        <v>12</v>
      </c>
      <c r="Q36" s="80">
        <f>IFERROR(P36/M36,"-")</f>
        <v>0.29268292682927</v>
      </c>
      <c r="R36" s="79">
        <v>0</v>
      </c>
      <c r="S36" s="79">
        <v>1</v>
      </c>
      <c r="T36" s="80">
        <f>IFERROR(R36/(P36),"-")</f>
        <v>0</v>
      </c>
      <c r="U36" s="336"/>
      <c r="V36" s="82">
        <v>2</v>
      </c>
      <c r="W36" s="80">
        <f>IF(P36=0,"-",V36/P36)</f>
        <v>0.16666666666667</v>
      </c>
      <c r="X36" s="335">
        <v>10000</v>
      </c>
      <c r="Y36" s="336">
        <f>IFERROR(X36/P36,"-")</f>
        <v>833.33333333333</v>
      </c>
      <c r="Z36" s="336">
        <f>IFERROR(X36/V36,"-")</f>
        <v>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0.083333333333333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4</v>
      </c>
      <c r="BF36" s="111">
        <f>IF(P36=0,"",IF(BE36=0,"",(BE36/P36)))</f>
        <v>0.33333333333333</v>
      </c>
      <c r="BG36" s="110">
        <v>2</v>
      </c>
      <c r="BH36" s="112">
        <f>IFERROR(BG36/BE36,"-")</f>
        <v>0.5</v>
      </c>
      <c r="BI36" s="113">
        <v>10000</v>
      </c>
      <c r="BJ36" s="114">
        <f>IFERROR(BI36/BE36,"-")</f>
        <v>2500</v>
      </c>
      <c r="BK36" s="115">
        <v>2</v>
      </c>
      <c r="BL36" s="115"/>
      <c r="BM36" s="115"/>
      <c r="BN36" s="117">
        <v>2</v>
      </c>
      <c r="BO36" s="118">
        <f>IF(P36=0,"",IF(BN36=0,"",(BN36/P36)))</f>
        <v>0.16666666666667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2</v>
      </c>
      <c r="CG36" s="132">
        <f>IF(P36=0,"",IF(CF36=0,"",(CF36/P36)))</f>
        <v>0.16666666666667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2</v>
      </c>
      <c r="CP36" s="139">
        <v>10000</v>
      </c>
      <c r="CQ36" s="139">
        <v>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</v>
      </c>
      <c r="B37" s="347" t="s">
        <v>141</v>
      </c>
      <c r="C37" s="347"/>
      <c r="D37" s="347" t="s">
        <v>96</v>
      </c>
      <c r="E37" s="347" t="s">
        <v>68</v>
      </c>
      <c r="F37" s="347" t="s">
        <v>90</v>
      </c>
      <c r="G37" s="88" t="s">
        <v>139</v>
      </c>
      <c r="H37" s="88" t="s">
        <v>71</v>
      </c>
      <c r="I37" s="348" t="s">
        <v>99</v>
      </c>
      <c r="J37" s="330">
        <v>144000</v>
      </c>
      <c r="K37" s="79">
        <v>0</v>
      </c>
      <c r="L37" s="79">
        <v>0</v>
      </c>
      <c r="M37" s="79">
        <v>118</v>
      </c>
      <c r="N37" s="89">
        <v>12</v>
      </c>
      <c r="O37" s="90">
        <v>0</v>
      </c>
      <c r="P37" s="91">
        <f>N37+O37</f>
        <v>12</v>
      </c>
      <c r="Q37" s="80">
        <f>IFERROR(P37/M37,"-")</f>
        <v>0.10169491525424</v>
      </c>
      <c r="R37" s="79">
        <v>0</v>
      </c>
      <c r="S37" s="79">
        <v>4</v>
      </c>
      <c r="T37" s="80">
        <f>IFERROR(R37/(P37),"-")</f>
        <v>0</v>
      </c>
      <c r="U37" s="336">
        <f>IFERROR(J37/SUM(N37:O38),"-")</f>
        <v>9000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-144000</v>
      </c>
      <c r="AB37" s="83">
        <f>SUM(X37:X38)/SUM(J37:J38)</f>
        <v>0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0.083333333333333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2</v>
      </c>
      <c r="AW37" s="105">
        <f>IF(P37=0,"",IF(AV37=0,"",(AV37/P37)))</f>
        <v>0.16666666666667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3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5</v>
      </c>
      <c r="BO37" s="118">
        <f>IF(P37=0,"",IF(BN37=0,"",(BN37/P37)))</f>
        <v>0.41666666666667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0.083333333333333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142</v>
      </c>
      <c r="C38" s="347"/>
      <c r="D38" s="347" t="s">
        <v>96</v>
      </c>
      <c r="E38" s="347" t="s">
        <v>68</v>
      </c>
      <c r="F38" s="347" t="s">
        <v>81</v>
      </c>
      <c r="G38" s="88"/>
      <c r="H38" s="88"/>
      <c r="I38" s="88"/>
      <c r="J38" s="330"/>
      <c r="K38" s="79">
        <v>0</v>
      </c>
      <c r="L38" s="79">
        <v>0</v>
      </c>
      <c r="M38" s="79">
        <v>13</v>
      </c>
      <c r="N38" s="89">
        <v>4</v>
      </c>
      <c r="O38" s="90">
        <v>0</v>
      </c>
      <c r="P38" s="91">
        <f>N38+O38</f>
        <v>4</v>
      </c>
      <c r="Q38" s="80">
        <f>IFERROR(P38/M38,"-")</f>
        <v>0.30769230769231</v>
      </c>
      <c r="R38" s="79">
        <v>0</v>
      </c>
      <c r="S38" s="79">
        <v>1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1.0055555555556</v>
      </c>
      <c r="B39" s="347" t="s">
        <v>143</v>
      </c>
      <c r="C39" s="347"/>
      <c r="D39" s="347" t="s">
        <v>137</v>
      </c>
      <c r="E39" s="347" t="s">
        <v>89</v>
      </c>
      <c r="F39" s="347" t="s">
        <v>69</v>
      </c>
      <c r="G39" s="88" t="s">
        <v>104</v>
      </c>
      <c r="H39" s="88" t="s">
        <v>92</v>
      </c>
      <c r="I39" s="349" t="s">
        <v>126</v>
      </c>
      <c r="J39" s="330">
        <v>360000</v>
      </c>
      <c r="K39" s="79">
        <v>0</v>
      </c>
      <c r="L39" s="79">
        <v>0</v>
      </c>
      <c r="M39" s="79">
        <v>109</v>
      </c>
      <c r="N39" s="89">
        <v>13</v>
      </c>
      <c r="O39" s="90">
        <v>0</v>
      </c>
      <c r="P39" s="91">
        <f>N39+O39</f>
        <v>13</v>
      </c>
      <c r="Q39" s="80">
        <f>IFERROR(P39/M39,"-")</f>
        <v>0.11926605504587</v>
      </c>
      <c r="R39" s="79">
        <v>0</v>
      </c>
      <c r="S39" s="79">
        <v>5</v>
      </c>
      <c r="T39" s="80">
        <f>IFERROR(R39/(P39),"-")</f>
        <v>0</v>
      </c>
      <c r="U39" s="336">
        <f>IFERROR(J39/SUM(N39:O40),"-")</f>
        <v>18000</v>
      </c>
      <c r="V39" s="82">
        <v>3</v>
      </c>
      <c r="W39" s="80">
        <f>IF(P39=0,"-",V39/P39)</f>
        <v>0.23076923076923</v>
      </c>
      <c r="X39" s="335">
        <v>251000</v>
      </c>
      <c r="Y39" s="336">
        <f>IFERROR(X39/P39,"-")</f>
        <v>19307.692307692</v>
      </c>
      <c r="Z39" s="336">
        <f>IFERROR(X39/V39,"-")</f>
        <v>83666.666666667</v>
      </c>
      <c r="AA39" s="330">
        <f>SUM(X39:X40)-SUM(J39:J40)</f>
        <v>2000</v>
      </c>
      <c r="AB39" s="83">
        <f>SUM(X39:X40)/SUM(J39:J40)</f>
        <v>1.0055555555556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0.076923076923077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3</v>
      </c>
      <c r="BF39" s="111">
        <f>IF(P39=0,"",IF(BE39=0,"",(BE39/P39)))</f>
        <v>0.23076923076923</v>
      </c>
      <c r="BG39" s="110">
        <v>1</v>
      </c>
      <c r="BH39" s="112">
        <f>IFERROR(BG39/BE39,"-")</f>
        <v>0.33333333333333</v>
      </c>
      <c r="BI39" s="113">
        <v>8000</v>
      </c>
      <c r="BJ39" s="114">
        <f>IFERROR(BI39/BE39,"-")</f>
        <v>2666.6666666667</v>
      </c>
      <c r="BK39" s="115"/>
      <c r="BL39" s="115">
        <v>1</v>
      </c>
      <c r="BM39" s="115"/>
      <c r="BN39" s="117">
        <v>7</v>
      </c>
      <c r="BO39" s="118">
        <f>IF(P39=0,"",IF(BN39=0,"",(BN39/P39)))</f>
        <v>0.53846153846154</v>
      </c>
      <c r="BP39" s="119">
        <v>1</v>
      </c>
      <c r="BQ39" s="120">
        <f>IFERROR(BP39/BN39,"-")</f>
        <v>0.14285714285714</v>
      </c>
      <c r="BR39" s="121">
        <v>64000</v>
      </c>
      <c r="BS39" s="122">
        <f>IFERROR(BR39/BN39,"-")</f>
        <v>9142.8571428571</v>
      </c>
      <c r="BT39" s="123"/>
      <c r="BU39" s="123"/>
      <c r="BV39" s="123">
        <v>1</v>
      </c>
      <c r="BW39" s="124">
        <v>1</v>
      </c>
      <c r="BX39" s="125">
        <f>IF(P39=0,"",IF(BW39=0,"",(BW39/P39)))</f>
        <v>0.076923076923077</v>
      </c>
      <c r="BY39" s="126">
        <v>1</v>
      </c>
      <c r="BZ39" s="127">
        <f>IFERROR(BY39/BW39,"-")</f>
        <v>1</v>
      </c>
      <c r="CA39" s="128">
        <v>179000</v>
      </c>
      <c r="CB39" s="129">
        <f>IFERROR(CA39/BW39,"-")</f>
        <v>179000</v>
      </c>
      <c r="CC39" s="130"/>
      <c r="CD39" s="130"/>
      <c r="CE39" s="130">
        <v>1</v>
      </c>
      <c r="CF39" s="131">
        <v>1</v>
      </c>
      <c r="CG39" s="132">
        <f>IF(P39=0,"",IF(CF39=0,"",(CF39/P39)))</f>
        <v>0.076923076923077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3</v>
      </c>
      <c r="CP39" s="139">
        <v>251000</v>
      </c>
      <c r="CQ39" s="139">
        <v>179000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/>
      <c r="B40" s="347" t="s">
        <v>144</v>
      </c>
      <c r="C40" s="347"/>
      <c r="D40" s="347" t="s">
        <v>137</v>
      </c>
      <c r="E40" s="347" t="s">
        <v>89</v>
      </c>
      <c r="F40" s="347" t="s">
        <v>81</v>
      </c>
      <c r="G40" s="88"/>
      <c r="H40" s="88"/>
      <c r="I40" s="88"/>
      <c r="J40" s="330"/>
      <c r="K40" s="79">
        <v>0</v>
      </c>
      <c r="L40" s="79">
        <v>0</v>
      </c>
      <c r="M40" s="79">
        <v>27</v>
      </c>
      <c r="N40" s="89">
        <v>7</v>
      </c>
      <c r="O40" s="90">
        <v>0</v>
      </c>
      <c r="P40" s="91">
        <f>N40+O40</f>
        <v>7</v>
      </c>
      <c r="Q40" s="80">
        <f>IFERROR(P40/M40,"-")</f>
        <v>0.25925925925926</v>
      </c>
      <c r="R40" s="79">
        <v>1</v>
      </c>
      <c r="S40" s="79">
        <v>2</v>
      </c>
      <c r="T40" s="80">
        <f>IFERROR(R40/(P40),"-")</f>
        <v>0.14285714285714</v>
      </c>
      <c r="U40" s="336"/>
      <c r="V40" s="82">
        <v>3</v>
      </c>
      <c r="W40" s="80">
        <f>IF(P40=0,"-",V40/P40)</f>
        <v>0.42857142857143</v>
      </c>
      <c r="X40" s="335">
        <v>111000</v>
      </c>
      <c r="Y40" s="336">
        <f>IFERROR(X40/P40,"-")</f>
        <v>15857.142857143</v>
      </c>
      <c r="Z40" s="336">
        <f>IFERROR(X40/V40,"-")</f>
        <v>37000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0.28571428571429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0.28571428571429</v>
      </c>
      <c r="BP40" s="119">
        <v>1</v>
      </c>
      <c r="BQ40" s="120">
        <f>IFERROR(BP40/BN40,"-")</f>
        <v>0.5</v>
      </c>
      <c r="BR40" s="121">
        <v>3000</v>
      </c>
      <c r="BS40" s="122">
        <f>IFERROR(BR40/BN40,"-")</f>
        <v>1500</v>
      </c>
      <c r="BT40" s="123">
        <v>1</v>
      </c>
      <c r="BU40" s="123"/>
      <c r="BV40" s="123"/>
      <c r="BW40" s="124">
        <v>1</v>
      </c>
      <c r="BX40" s="125">
        <f>IF(P40=0,"",IF(BW40=0,"",(BW40/P40)))</f>
        <v>0.14285714285714</v>
      </c>
      <c r="BY40" s="126">
        <v>1</v>
      </c>
      <c r="BZ40" s="127">
        <f>IFERROR(BY40/BW40,"-")</f>
        <v>1</v>
      </c>
      <c r="CA40" s="128">
        <v>10000</v>
      </c>
      <c r="CB40" s="129">
        <f>IFERROR(CA40/BW40,"-")</f>
        <v>10000</v>
      </c>
      <c r="CC40" s="130">
        <v>1</v>
      </c>
      <c r="CD40" s="130"/>
      <c r="CE40" s="130"/>
      <c r="CF40" s="131">
        <v>2</v>
      </c>
      <c r="CG40" s="132">
        <f>IF(P40=0,"",IF(CF40=0,"",(CF40/P40)))</f>
        <v>0.28571428571429</v>
      </c>
      <c r="CH40" s="133">
        <v>1</v>
      </c>
      <c r="CI40" s="134">
        <f>IFERROR(CH40/CF40,"-")</f>
        <v>0.5</v>
      </c>
      <c r="CJ40" s="135">
        <v>98000</v>
      </c>
      <c r="CK40" s="136">
        <f>IFERROR(CJ40/CF40,"-")</f>
        <v>49000</v>
      </c>
      <c r="CL40" s="137"/>
      <c r="CM40" s="137"/>
      <c r="CN40" s="137">
        <v>1</v>
      </c>
      <c r="CO40" s="138">
        <v>3</v>
      </c>
      <c r="CP40" s="139">
        <v>111000</v>
      </c>
      <c r="CQ40" s="139">
        <v>98000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0.12121212121212</v>
      </c>
      <c r="B41" s="347" t="s">
        <v>145</v>
      </c>
      <c r="C41" s="347"/>
      <c r="D41" s="347" t="s">
        <v>96</v>
      </c>
      <c r="E41" s="347" t="s">
        <v>97</v>
      </c>
      <c r="F41" s="347" t="s">
        <v>98</v>
      </c>
      <c r="G41" s="88" t="s">
        <v>146</v>
      </c>
      <c r="H41" s="88" t="s">
        <v>92</v>
      </c>
      <c r="I41" s="88" t="s">
        <v>147</v>
      </c>
      <c r="J41" s="330">
        <v>132000</v>
      </c>
      <c r="K41" s="79">
        <v>0</v>
      </c>
      <c r="L41" s="79">
        <v>0</v>
      </c>
      <c r="M41" s="79">
        <v>42</v>
      </c>
      <c r="N41" s="89">
        <v>3</v>
      </c>
      <c r="O41" s="90">
        <v>0</v>
      </c>
      <c r="P41" s="91">
        <f>N41+O41</f>
        <v>3</v>
      </c>
      <c r="Q41" s="80">
        <f>IFERROR(P41/M41,"-")</f>
        <v>0.071428571428571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18857.142857143</v>
      </c>
      <c r="V41" s="82">
        <v>1</v>
      </c>
      <c r="W41" s="80">
        <f>IF(P41=0,"-",V41/P41)</f>
        <v>0.33333333333333</v>
      </c>
      <c r="X41" s="335">
        <v>8000</v>
      </c>
      <c r="Y41" s="336">
        <f>IFERROR(X41/P41,"-")</f>
        <v>2666.6666666667</v>
      </c>
      <c r="Z41" s="336">
        <f>IFERROR(X41/V41,"-")</f>
        <v>8000</v>
      </c>
      <c r="AA41" s="330">
        <f>SUM(X41:X42)-SUM(J41:J42)</f>
        <v>-116000</v>
      </c>
      <c r="AB41" s="83">
        <f>SUM(X41:X42)/SUM(J41:J42)</f>
        <v>0.12121212121212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0.33333333333333</v>
      </c>
      <c r="CH41" s="133">
        <v>1</v>
      </c>
      <c r="CI41" s="134">
        <f>IFERROR(CH41/CF41,"-")</f>
        <v>1</v>
      </c>
      <c r="CJ41" s="135">
        <v>8000</v>
      </c>
      <c r="CK41" s="136">
        <f>IFERROR(CJ41/CF41,"-")</f>
        <v>8000</v>
      </c>
      <c r="CL41" s="137"/>
      <c r="CM41" s="137">
        <v>1</v>
      </c>
      <c r="CN41" s="137"/>
      <c r="CO41" s="138">
        <v>1</v>
      </c>
      <c r="CP41" s="139">
        <v>8000</v>
      </c>
      <c r="CQ41" s="139">
        <v>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148</v>
      </c>
      <c r="C42" s="347"/>
      <c r="D42" s="347" t="s">
        <v>96</v>
      </c>
      <c r="E42" s="347" t="s">
        <v>97</v>
      </c>
      <c r="F42" s="347" t="s">
        <v>81</v>
      </c>
      <c r="G42" s="88"/>
      <c r="H42" s="88"/>
      <c r="I42" s="88"/>
      <c r="J42" s="330"/>
      <c r="K42" s="79">
        <v>0</v>
      </c>
      <c r="L42" s="79">
        <v>0</v>
      </c>
      <c r="M42" s="79">
        <v>17</v>
      </c>
      <c r="N42" s="89">
        <v>4</v>
      </c>
      <c r="O42" s="90">
        <v>0</v>
      </c>
      <c r="P42" s="91">
        <f>N42+O42</f>
        <v>4</v>
      </c>
      <c r="Q42" s="80">
        <f>IFERROR(P42/M42,"-")</f>
        <v>0.23529411764706</v>
      </c>
      <c r="R42" s="79">
        <v>0</v>
      </c>
      <c r="S42" s="79">
        <v>1</v>
      </c>
      <c r="T42" s="80">
        <f>IFERROR(R42/(P42),"-")</f>
        <v>0</v>
      </c>
      <c r="U42" s="336"/>
      <c r="V42" s="82">
        <v>1</v>
      </c>
      <c r="W42" s="80">
        <f>IF(P42=0,"-",V42/P42)</f>
        <v>0.25</v>
      </c>
      <c r="X42" s="335">
        <v>8000</v>
      </c>
      <c r="Y42" s="336">
        <f>IFERROR(X42/P42,"-")</f>
        <v>2000</v>
      </c>
      <c r="Z42" s="336">
        <f>IFERROR(X42/V42,"-")</f>
        <v>8000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4</v>
      </c>
      <c r="BO42" s="118">
        <f>IF(P42=0,"",IF(BN42=0,"",(BN42/P42)))</f>
        <v>1</v>
      </c>
      <c r="BP42" s="119">
        <v>1</v>
      </c>
      <c r="BQ42" s="120">
        <f>IFERROR(BP42/BN42,"-")</f>
        <v>0.25</v>
      </c>
      <c r="BR42" s="121">
        <v>8000</v>
      </c>
      <c r="BS42" s="122">
        <f>IFERROR(BR42/BN42,"-")</f>
        <v>2000</v>
      </c>
      <c r="BT42" s="123"/>
      <c r="BU42" s="123">
        <v>1</v>
      </c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8000</v>
      </c>
      <c r="CQ42" s="139">
        <v>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0.057692307692308</v>
      </c>
      <c r="B43" s="347" t="s">
        <v>149</v>
      </c>
      <c r="C43" s="347"/>
      <c r="D43" s="347" t="s">
        <v>150</v>
      </c>
      <c r="E43" s="347" t="s">
        <v>89</v>
      </c>
      <c r="F43" s="347" t="s">
        <v>90</v>
      </c>
      <c r="G43" s="88" t="s">
        <v>151</v>
      </c>
      <c r="H43" s="88" t="s">
        <v>92</v>
      </c>
      <c r="I43" s="349" t="s">
        <v>152</v>
      </c>
      <c r="J43" s="330">
        <v>156000</v>
      </c>
      <c r="K43" s="79">
        <v>0</v>
      </c>
      <c r="L43" s="79">
        <v>0</v>
      </c>
      <c r="M43" s="79">
        <v>73</v>
      </c>
      <c r="N43" s="89">
        <v>3</v>
      </c>
      <c r="O43" s="90">
        <v>0</v>
      </c>
      <c r="P43" s="91">
        <f>N43+O43</f>
        <v>3</v>
      </c>
      <c r="Q43" s="80">
        <f>IFERROR(P43/M43,"-")</f>
        <v>0.041095890410959</v>
      </c>
      <c r="R43" s="79">
        <v>0</v>
      </c>
      <c r="S43" s="79">
        <v>0</v>
      </c>
      <c r="T43" s="80">
        <f>IFERROR(R43/(P43),"-")</f>
        <v>0</v>
      </c>
      <c r="U43" s="336">
        <f>IFERROR(J43/SUM(N43:O44),"-")</f>
        <v>17333.333333333</v>
      </c>
      <c r="V43" s="82">
        <v>1</v>
      </c>
      <c r="W43" s="80">
        <f>IF(P43=0,"-",V43/P43)</f>
        <v>0.33333333333333</v>
      </c>
      <c r="X43" s="335">
        <v>9000</v>
      </c>
      <c r="Y43" s="336">
        <f>IFERROR(X43/P43,"-")</f>
        <v>3000</v>
      </c>
      <c r="Z43" s="336">
        <f>IFERROR(X43/V43,"-")</f>
        <v>9000</v>
      </c>
      <c r="AA43" s="330">
        <f>SUM(X43:X44)-SUM(J43:J44)</f>
        <v>-147000</v>
      </c>
      <c r="AB43" s="83">
        <f>SUM(X43:X44)/SUM(J43:J44)</f>
        <v>0.057692307692308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>
        <v>1</v>
      </c>
      <c r="BQ43" s="120">
        <f>IFERROR(BP43/BN43,"-")</f>
        <v>0.5</v>
      </c>
      <c r="BR43" s="121">
        <v>9000</v>
      </c>
      <c r="BS43" s="122">
        <f>IFERROR(BR43/BN43,"-")</f>
        <v>4500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0.33333333333333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1</v>
      </c>
      <c r="CP43" s="139">
        <v>9000</v>
      </c>
      <c r="CQ43" s="139">
        <v>9000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153</v>
      </c>
      <c r="C44" s="347"/>
      <c r="D44" s="347" t="s">
        <v>150</v>
      </c>
      <c r="E44" s="347" t="s">
        <v>89</v>
      </c>
      <c r="F44" s="347" t="s">
        <v>81</v>
      </c>
      <c r="G44" s="88"/>
      <c r="H44" s="88"/>
      <c r="I44" s="88"/>
      <c r="J44" s="330"/>
      <c r="K44" s="79">
        <v>0</v>
      </c>
      <c r="L44" s="79">
        <v>0</v>
      </c>
      <c r="M44" s="79">
        <v>14</v>
      </c>
      <c r="N44" s="89">
        <v>6</v>
      </c>
      <c r="O44" s="90">
        <v>0</v>
      </c>
      <c r="P44" s="91">
        <f>N44+O44</f>
        <v>6</v>
      </c>
      <c r="Q44" s="80">
        <f>IFERROR(P44/M44,"-")</f>
        <v>0.42857142857143</v>
      </c>
      <c r="R44" s="79">
        <v>0</v>
      </c>
      <c r="S44" s="79">
        <v>1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5</v>
      </c>
      <c r="BO44" s="118">
        <f>IF(P44=0,"",IF(BN44=0,"",(BN44/P44)))</f>
        <v>0.83333333333333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0.16666666666667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0.096153846153846</v>
      </c>
      <c r="B45" s="347" t="s">
        <v>154</v>
      </c>
      <c r="C45" s="347"/>
      <c r="D45" s="347" t="s">
        <v>117</v>
      </c>
      <c r="E45" s="347" t="s">
        <v>133</v>
      </c>
      <c r="F45" s="347" t="s">
        <v>69</v>
      </c>
      <c r="G45" s="88" t="s">
        <v>151</v>
      </c>
      <c r="H45" s="88" t="s">
        <v>92</v>
      </c>
      <c r="I45" s="348" t="s">
        <v>129</v>
      </c>
      <c r="J45" s="330">
        <v>156000</v>
      </c>
      <c r="K45" s="79">
        <v>0</v>
      </c>
      <c r="L45" s="79">
        <v>0</v>
      </c>
      <c r="M45" s="79">
        <v>29</v>
      </c>
      <c r="N45" s="89">
        <v>5</v>
      </c>
      <c r="O45" s="90">
        <v>0</v>
      </c>
      <c r="P45" s="91">
        <f>N45+O45</f>
        <v>5</v>
      </c>
      <c r="Q45" s="80">
        <f>IFERROR(P45/M45,"-")</f>
        <v>0.17241379310345</v>
      </c>
      <c r="R45" s="79">
        <v>0</v>
      </c>
      <c r="S45" s="79">
        <v>2</v>
      </c>
      <c r="T45" s="80">
        <f>IFERROR(R45/(P45),"-")</f>
        <v>0</v>
      </c>
      <c r="U45" s="336">
        <f>IFERROR(J45/SUM(N45:O46),"-")</f>
        <v>15600</v>
      </c>
      <c r="V45" s="82">
        <v>1</v>
      </c>
      <c r="W45" s="80">
        <f>IF(P45=0,"-",V45/P45)</f>
        <v>0.2</v>
      </c>
      <c r="X45" s="335">
        <v>3000</v>
      </c>
      <c r="Y45" s="336">
        <f>IFERROR(X45/P45,"-")</f>
        <v>600</v>
      </c>
      <c r="Z45" s="336">
        <f>IFERROR(X45/V45,"-")</f>
        <v>3000</v>
      </c>
      <c r="AA45" s="330">
        <f>SUM(X45:X46)-SUM(J45:J46)</f>
        <v>-141000</v>
      </c>
      <c r="AB45" s="83">
        <f>SUM(X45:X46)/SUM(J45:J46)</f>
        <v>0.096153846153846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0.4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0.6</v>
      </c>
      <c r="BP45" s="119">
        <v>1</v>
      </c>
      <c r="BQ45" s="120">
        <f>IFERROR(BP45/BN45,"-")</f>
        <v>0.33333333333333</v>
      </c>
      <c r="BR45" s="121">
        <v>3000</v>
      </c>
      <c r="BS45" s="122">
        <f>IFERROR(BR45/BN45,"-")</f>
        <v>1000</v>
      </c>
      <c r="BT45" s="123">
        <v>1</v>
      </c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155</v>
      </c>
      <c r="C46" s="347"/>
      <c r="D46" s="347" t="s">
        <v>117</v>
      </c>
      <c r="E46" s="347" t="s">
        <v>133</v>
      </c>
      <c r="F46" s="347" t="s">
        <v>81</v>
      </c>
      <c r="G46" s="88"/>
      <c r="H46" s="88"/>
      <c r="I46" s="88"/>
      <c r="J46" s="330"/>
      <c r="K46" s="79">
        <v>0</v>
      </c>
      <c r="L46" s="79">
        <v>0</v>
      </c>
      <c r="M46" s="79">
        <v>5</v>
      </c>
      <c r="N46" s="89">
        <v>5</v>
      </c>
      <c r="O46" s="90">
        <v>0</v>
      </c>
      <c r="P46" s="91">
        <f>N46+O46</f>
        <v>5</v>
      </c>
      <c r="Q46" s="80">
        <f>IFERROR(P46/M46,"-")</f>
        <v>1</v>
      </c>
      <c r="R46" s="79">
        <v>1</v>
      </c>
      <c r="S46" s="79">
        <v>0</v>
      </c>
      <c r="T46" s="80">
        <f>IFERROR(R46/(P46),"-")</f>
        <v>0.2</v>
      </c>
      <c r="U46" s="336"/>
      <c r="V46" s="82">
        <v>1</v>
      </c>
      <c r="W46" s="80">
        <f>IF(P46=0,"-",V46/P46)</f>
        <v>0.2</v>
      </c>
      <c r="X46" s="335">
        <v>12000</v>
      </c>
      <c r="Y46" s="336">
        <f>IFERROR(X46/P46,"-")</f>
        <v>2400</v>
      </c>
      <c r="Z46" s="336">
        <f>IFERROR(X46/V46,"-")</f>
        <v>12000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4</v>
      </c>
      <c r="BO46" s="118">
        <f>IF(P46=0,"",IF(BN46=0,"",(BN46/P46)))</f>
        <v>0.8</v>
      </c>
      <c r="BP46" s="119">
        <v>1</v>
      </c>
      <c r="BQ46" s="120">
        <f>IFERROR(BP46/BN46,"-")</f>
        <v>0.25</v>
      </c>
      <c r="BR46" s="121">
        <v>12000</v>
      </c>
      <c r="BS46" s="122">
        <f>IFERROR(BR46/BN46,"-")</f>
        <v>3000</v>
      </c>
      <c r="BT46" s="123"/>
      <c r="BU46" s="123"/>
      <c r="BV46" s="123">
        <v>1</v>
      </c>
      <c r="BW46" s="124">
        <v>1</v>
      </c>
      <c r="BX46" s="125">
        <f>IF(P46=0,"",IF(BW46=0,"",(BW46/P46)))</f>
        <v>0.2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12000</v>
      </c>
      <c r="CQ46" s="139">
        <v>12000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0.125</v>
      </c>
      <c r="B47" s="347" t="s">
        <v>156</v>
      </c>
      <c r="C47" s="347"/>
      <c r="D47" s="347" t="s">
        <v>157</v>
      </c>
      <c r="E47" s="347" t="s">
        <v>89</v>
      </c>
      <c r="F47" s="347" t="s">
        <v>69</v>
      </c>
      <c r="G47" s="88" t="s">
        <v>158</v>
      </c>
      <c r="H47" s="88" t="s">
        <v>92</v>
      </c>
      <c r="I47" s="348" t="s">
        <v>159</v>
      </c>
      <c r="J47" s="330">
        <v>96000</v>
      </c>
      <c r="K47" s="79">
        <v>0</v>
      </c>
      <c r="L47" s="79">
        <v>0</v>
      </c>
      <c r="M47" s="79">
        <v>44</v>
      </c>
      <c r="N47" s="89">
        <v>2</v>
      </c>
      <c r="O47" s="90">
        <v>0</v>
      </c>
      <c r="P47" s="91">
        <f>N47+O47</f>
        <v>2</v>
      </c>
      <c r="Q47" s="80">
        <f>IFERROR(P47/M47,"-")</f>
        <v>0.045454545454545</v>
      </c>
      <c r="R47" s="79">
        <v>0</v>
      </c>
      <c r="S47" s="79">
        <v>1</v>
      </c>
      <c r="T47" s="80">
        <f>IFERROR(R47/(P47),"-")</f>
        <v>0</v>
      </c>
      <c r="U47" s="336">
        <f>IFERROR(J47/SUM(N47:O48),"-")</f>
        <v>12000</v>
      </c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>
        <f>SUM(X47:X48)-SUM(J47:J48)</f>
        <v>-84000</v>
      </c>
      <c r="AB47" s="83">
        <f>SUM(X47:X48)/SUM(J47:J48)</f>
        <v>0.125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0.5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160</v>
      </c>
      <c r="C48" s="347"/>
      <c r="D48" s="347" t="s">
        <v>157</v>
      </c>
      <c r="E48" s="347" t="s">
        <v>89</v>
      </c>
      <c r="F48" s="347" t="s">
        <v>81</v>
      </c>
      <c r="G48" s="88"/>
      <c r="H48" s="88"/>
      <c r="I48" s="88"/>
      <c r="J48" s="330"/>
      <c r="K48" s="79">
        <v>0</v>
      </c>
      <c r="L48" s="79">
        <v>0</v>
      </c>
      <c r="M48" s="79">
        <v>13</v>
      </c>
      <c r="N48" s="89">
        <v>6</v>
      </c>
      <c r="O48" s="90">
        <v>0</v>
      </c>
      <c r="P48" s="91">
        <f>N48+O48</f>
        <v>6</v>
      </c>
      <c r="Q48" s="80">
        <f>IFERROR(P48/M48,"-")</f>
        <v>0.46153846153846</v>
      </c>
      <c r="R48" s="79">
        <v>0</v>
      </c>
      <c r="S48" s="79">
        <v>2</v>
      </c>
      <c r="T48" s="80">
        <f>IFERROR(R48/(P48),"-")</f>
        <v>0</v>
      </c>
      <c r="U48" s="336"/>
      <c r="V48" s="82">
        <v>1</v>
      </c>
      <c r="W48" s="80">
        <f>IF(P48=0,"-",V48/P48)</f>
        <v>0.16666666666667</v>
      </c>
      <c r="X48" s="335">
        <v>12000</v>
      </c>
      <c r="Y48" s="336">
        <f>IFERROR(X48/P48,"-")</f>
        <v>2000</v>
      </c>
      <c r="Z48" s="336">
        <f>IFERROR(X48/V48,"-")</f>
        <v>12000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0.16666666666667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0.16666666666667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0.5</v>
      </c>
      <c r="BP48" s="119">
        <v>1</v>
      </c>
      <c r="BQ48" s="120">
        <f>IFERROR(BP48/BN48,"-")</f>
        <v>0.33333333333333</v>
      </c>
      <c r="BR48" s="121">
        <v>12000</v>
      </c>
      <c r="BS48" s="122">
        <f>IFERROR(BR48/BN48,"-")</f>
        <v>4000</v>
      </c>
      <c r="BT48" s="123"/>
      <c r="BU48" s="123"/>
      <c r="BV48" s="123">
        <v>1</v>
      </c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0.16666666666667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1</v>
      </c>
      <c r="CP48" s="139">
        <v>12000</v>
      </c>
      <c r="CQ48" s="139">
        <v>12000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10.677083333333</v>
      </c>
      <c r="B49" s="347" t="s">
        <v>161</v>
      </c>
      <c r="C49" s="347"/>
      <c r="D49" s="347" t="s">
        <v>117</v>
      </c>
      <c r="E49" s="347" t="s">
        <v>133</v>
      </c>
      <c r="F49" s="347" t="s">
        <v>90</v>
      </c>
      <c r="G49" s="88" t="s">
        <v>158</v>
      </c>
      <c r="H49" s="88" t="s">
        <v>92</v>
      </c>
      <c r="I49" s="348" t="s">
        <v>72</v>
      </c>
      <c r="J49" s="330">
        <v>96000</v>
      </c>
      <c r="K49" s="79">
        <v>0</v>
      </c>
      <c r="L49" s="79">
        <v>0</v>
      </c>
      <c r="M49" s="79">
        <v>25</v>
      </c>
      <c r="N49" s="89">
        <v>3</v>
      </c>
      <c r="O49" s="90">
        <v>0</v>
      </c>
      <c r="P49" s="91">
        <f>N49+O49</f>
        <v>3</v>
      </c>
      <c r="Q49" s="80">
        <f>IFERROR(P49/M49,"-")</f>
        <v>0.12</v>
      </c>
      <c r="R49" s="79">
        <v>1</v>
      </c>
      <c r="S49" s="79">
        <v>1</v>
      </c>
      <c r="T49" s="80">
        <f>IFERROR(R49/(P49),"-")</f>
        <v>0.33333333333333</v>
      </c>
      <c r="U49" s="336">
        <f>IFERROR(J49/SUM(N49:O50),"-")</f>
        <v>13714.285714286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929000</v>
      </c>
      <c r="AB49" s="83">
        <f>SUM(X49:X50)/SUM(J49:J50)</f>
        <v>10.677083333333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0.33333333333333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162</v>
      </c>
      <c r="C50" s="347"/>
      <c r="D50" s="347" t="s">
        <v>117</v>
      </c>
      <c r="E50" s="347" t="s">
        <v>133</v>
      </c>
      <c r="F50" s="347" t="s">
        <v>81</v>
      </c>
      <c r="G50" s="88"/>
      <c r="H50" s="88"/>
      <c r="I50" s="88"/>
      <c r="J50" s="330"/>
      <c r="K50" s="79">
        <v>0</v>
      </c>
      <c r="L50" s="79">
        <v>0</v>
      </c>
      <c r="M50" s="79">
        <v>9</v>
      </c>
      <c r="N50" s="89">
        <v>4</v>
      </c>
      <c r="O50" s="90">
        <v>0</v>
      </c>
      <c r="P50" s="91">
        <f>N50+O50</f>
        <v>4</v>
      </c>
      <c r="Q50" s="80">
        <f>IFERROR(P50/M50,"-")</f>
        <v>0.44444444444444</v>
      </c>
      <c r="R50" s="79">
        <v>2</v>
      </c>
      <c r="S50" s="79">
        <v>2</v>
      </c>
      <c r="T50" s="80">
        <f>IFERROR(R50/(P50),"-")</f>
        <v>0.5</v>
      </c>
      <c r="U50" s="336"/>
      <c r="V50" s="82">
        <v>3</v>
      </c>
      <c r="W50" s="80">
        <f>IF(P50=0,"-",V50/P50)</f>
        <v>0.75</v>
      </c>
      <c r="X50" s="335">
        <v>1025000</v>
      </c>
      <c r="Y50" s="336">
        <f>IFERROR(X50/P50,"-")</f>
        <v>256250</v>
      </c>
      <c r="Z50" s="336">
        <f>IFERROR(X50/V50,"-")</f>
        <v>341666.66666667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>
        <v>1</v>
      </c>
      <c r="BH50" s="112">
        <f>IFERROR(BG50/BE50,"-")</f>
        <v>1</v>
      </c>
      <c r="BI50" s="113">
        <v>448000</v>
      </c>
      <c r="BJ50" s="114">
        <f>IFERROR(BI50/BE50,"-")</f>
        <v>448000</v>
      </c>
      <c r="BK50" s="115"/>
      <c r="BL50" s="115"/>
      <c r="BM50" s="115">
        <v>1</v>
      </c>
      <c r="BN50" s="117">
        <v>2</v>
      </c>
      <c r="BO50" s="118">
        <f>IF(P50=0,"",IF(BN50=0,"",(BN50/P50)))</f>
        <v>0.5</v>
      </c>
      <c r="BP50" s="119">
        <v>1</v>
      </c>
      <c r="BQ50" s="120">
        <f>IFERROR(BP50/BN50,"-")</f>
        <v>0.5</v>
      </c>
      <c r="BR50" s="121">
        <v>129000</v>
      </c>
      <c r="BS50" s="122">
        <f>IFERROR(BR50/BN50,"-")</f>
        <v>64500</v>
      </c>
      <c r="BT50" s="123"/>
      <c r="BU50" s="123"/>
      <c r="BV50" s="123">
        <v>1</v>
      </c>
      <c r="BW50" s="124">
        <v>1</v>
      </c>
      <c r="BX50" s="125">
        <f>IF(P50=0,"",IF(BW50=0,"",(BW50/P50)))</f>
        <v>0.25</v>
      </c>
      <c r="BY50" s="126">
        <v>1</v>
      </c>
      <c r="BZ50" s="127">
        <f>IFERROR(BY50/BW50,"-")</f>
        <v>1</v>
      </c>
      <c r="CA50" s="128">
        <v>448000</v>
      </c>
      <c r="CB50" s="129">
        <f>IFERROR(CA50/BW50,"-")</f>
        <v>448000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3</v>
      </c>
      <c r="CP50" s="139">
        <v>1025000</v>
      </c>
      <c r="CQ50" s="139">
        <v>448000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18.86675</v>
      </c>
      <c r="B51" s="347" t="s">
        <v>163</v>
      </c>
      <c r="C51" s="347"/>
      <c r="D51" s="347" t="s">
        <v>81</v>
      </c>
      <c r="E51" s="347" t="s">
        <v>89</v>
      </c>
      <c r="F51" s="347" t="s">
        <v>98</v>
      </c>
      <c r="G51" s="88" t="s">
        <v>164</v>
      </c>
      <c r="H51" s="88" t="s">
        <v>165</v>
      </c>
      <c r="I51" s="348" t="s">
        <v>72</v>
      </c>
      <c r="J51" s="330">
        <v>60000</v>
      </c>
      <c r="K51" s="79">
        <v>0</v>
      </c>
      <c r="L51" s="79">
        <v>0</v>
      </c>
      <c r="M51" s="79">
        <v>22</v>
      </c>
      <c r="N51" s="89">
        <v>2</v>
      </c>
      <c r="O51" s="90">
        <v>0</v>
      </c>
      <c r="P51" s="91">
        <f>N51+O51</f>
        <v>2</v>
      </c>
      <c r="Q51" s="80">
        <f>IFERROR(P51/M51,"-")</f>
        <v>0.090909090909091</v>
      </c>
      <c r="R51" s="79">
        <v>0</v>
      </c>
      <c r="S51" s="79">
        <v>2</v>
      </c>
      <c r="T51" s="80">
        <f>IFERROR(R51/(P51),"-")</f>
        <v>0</v>
      </c>
      <c r="U51" s="336">
        <f>IFERROR(J51/SUM(N51:O52),"-")</f>
        <v>20000</v>
      </c>
      <c r="V51" s="82">
        <v>1</v>
      </c>
      <c r="W51" s="80">
        <f>IF(P51=0,"-",V51/P51)</f>
        <v>0.5</v>
      </c>
      <c r="X51" s="335">
        <v>4000</v>
      </c>
      <c r="Y51" s="336">
        <f>IFERROR(X51/P51,"-")</f>
        <v>2000</v>
      </c>
      <c r="Z51" s="336">
        <f>IFERROR(X51/V51,"-")</f>
        <v>4000</v>
      </c>
      <c r="AA51" s="330">
        <f>SUM(X51:X52)-SUM(J51:J52)</f>
        <v>1072005</v>
      </c>
      <c r="AB51" s="83">
        <f>SUM(X51:X52)/SUM(J51:J52)</f>
        <v>18.86675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>
        <v>1</v>
      </c>
      <c r="BQ51" s="120">
        <f>IFERROR(BP51/BN51,"-")</f>
        <v>1</v>
      </c>
      <c r="BR51" s="121">
        <v>4000</v>
      </c>
      <c r="BS51" s="122">
        <f>IFERROR(BR51/BN51,"-")</f>
        <v>4000</v>
      </c>
      <c r="BT51" s="123"/>
      <c r="BU51" s="123">
        <v>1</v>
      </c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4000</v>
      </c>
      <c r="CQ51" s="139">
        <v>4000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166</v>
      </c>
      <c r="C52" s="347"/>
      <c r="D52" s="347" t="s">
        <v>81</v>
      </c>
      <c r="E52" s="347" t="s">
        <v>89</v>
      </c>
      <c r="F52" s="347" t="s">
        <v>81</v>
      </c>
      <c r="G52" s="88"/>
      <c r="H52" s="88"/>
      <c r="I52" s="88"/>
      <c r="J52" s="330"/>
      <c r="K52" s="79">
        <v>0</v>
      </c>
      <c r="L52" s="79">
        <v>0</v>
      </c>
      <c r="M52" s="79">
        <v>3</v>
      </c>
      <c r="N52" s="89">
        <v>1</v>
      </c>
      <c r="O52" s="90">
        <v>0</v>
      </c>
      <c r="P52" s="91">
        <f>N52+O52</f>
        <v>1</v>
      </c>
      <c r="Q52" s="80">
        <f>IFERROR(P52/M52,"-")</f>
        <v>0.33333333333333</v>
      </c>
      <c r="R52" s="79">
        <v>1</v>
      </c>
      <c r="S52" s="79">
        <v>0</v>
      </c>
      <c r="T52" s="80">
        <f>IFERROR(R52/(P52),"-")</f>
        <v>1</v>
      </c>
      <c r="U52" s="336"/>
      <c r="V52" s="82">
        <v>1</v>
      </c>
      <c r="W52" s="80">
        <f>IF(P52=0,"-",V52/P52)</f>
        <v>1</v>
      </c>
      <c r="X52" s="335">
        <v>1128005</v>
      </c>
      <c r="Y52" s="336">
        <f>IFERROR(X52/P52,"-")</f>
        <v>1128005</v>
      </c>
      <c r="Z52" s="336">
        <f>IFERROR(X52/V52,"-")</f>
        <v>1128005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>
        <v>1</v>
      </c>
      <c r="BZ52" s="127">
        <f>IFERROR(BY52/BW52,"-")</f>
        <v>1</v>
      </c>
      <c r="CA52" s="128">
        <v>1128005</v>
      </c>
      <c r="CB52" s="129">
        <f>IFERROR(CA52/BW52,"-")</f>
        <v>1128005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1128005</v>
      </c>
      <c r="CQ52" s="139">
        <v>1128005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>
        <f>AB53</f>
        <v>0.13333333333333</v>
      </c>
      <c r="B53" s="347" t="s">
        <v>167</v>
      </c>
      <c r="C53" s="347"/>
      <c r="D53" s="347" t="s">
        <v>81</v>
      </c>
      <c r="E53" s="347" t="s">
        <v>133</v>
      </c>
      <c r="F53" s="347" t="s">
        <v>90</v>
      </c>
      <c r="G53" s="88" t="s">
        <v>168</v>
      </c>
      <c r="H53" s="88" t="s">
        <v>165</v>
      </c>
      <c r="I53" s="88" t="s">
        <v>169</v>
      </c>
      <c r="J53" s="330">
        <v>60000</v>
      </c>
      <c r="K53" s="79">
        <v>0</v>
      </c>
      <c r="L53" s="79">
        <v>0</v>
      </c>
      <c r="M53" s="79">
        <v>29</v>
      </c>
      <c r="N53" s="89">
        <v>3</v>
      </c>
      <c r="O53" s="90">
        <v>0</v>
      </c>
      <c r="P53" s="91">
        <f>N53+O53</f>
        <v>3</v>
      </c>
      <c r="Q53" s="80">
        <f>IFERROR(P53/M53,"-")</f>
        <v>0.10344827586207</v>
      </c>
      <c r="R53" s="79">
        <v>1</v>
      </c>
      <c r="S53" s="79">
        <v>1</v>
      </c>
      <c r="T53" s="80">
        <f>IFERROR(R53/(P53),"-")</f>
        <v>0.33333333333333</v>
      </c>
      <c r="U53" s="336">
        <f>IFERROR(J53/SUM(N53:O54),"-")</f>
        <v>10000</v>
      </c>
      <c r="V53" s="82">
        <v>1</v>
      </c>
      <c r="W53" s="80">
        <f>IF(P53=0,"-",V53/P53)</f>
        <v>0.33333333333333</v>
      </c>
      <c r="X53" s="335">
        <v>8000</v>
      </c>
      <c r="Y53" s="336">
        <f>IFERROR(X53/P53,"-")</f>
        <v>2666.6666666667</v>
      </c>
      <c r="Z53" s="336">
        <f>IFERROR(X53/V53,"-")</f>
        <v>8000</v>
      </c>
      <c r="AA53" s="330">
        <f>SUM(X53:X54)-SUM(J53:J54)</f>
        <v>-52000</v>
      </c>
      <c r="AB53" s="83">
        <f>SUM(X53:X54)/SUM(J53:J54)</f>
        <v>0.13333333333333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2</v>
      </c>
      <c r="AN53" s="99">
        <f>IF(P53=0,"",IF(AM53=0,"",(AM53/P53)))</f>
        <v>0.66666666666667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>
        <v>1</v>
      </c>
      <c r="BZ53" s="127">
        <f>IFERROR(BY53/BW53,"-")</f>
        <v>1</v>
      </c>
      <c r="CA53" s="128">
        <v>8000</v>
      </c>
      <c r="CB53" s="129">
        <f>IFERROR(CA53/BW53,"-")</f>
        <v>8000</v>
      </c>
      <c r="CC53" s="130"/>
      <c r="CD53" s="130">
        <v>1</v>
      </c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8000</v>
      </c>
      <c r="CQ53" s="139">
        <v>8000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170</v>
      </c>
      <c r="C54" s="347"/>
      <c r="D54" s="347" t="s">
        <v>81</v>
      </c>
      <c r="E54" s="347" t="s">
        <v>133</v>
      </c>
      <c r="F54" s="347" t="s">
        <v>81</v>
      </c>
      <c r="G54" s="88"/>
      <c r="H54" s="88"/>
      <c r="I54" s="88"/>
      <c r="J54" s="330"/>
      <c r="K54" s="79">
        <v>0</v>
      </c>
      <c r="L54" s="79">
        <v>0</v>
      </c>
      <c r="M54" s="79">
        <v>80</v>
      </c>
      <c r="N54" s="89">
        <v>3</v>
      </c>
      <c r="O54" s="90">
        <v>0</v>
      </c>
      <c r="P54" s="91">
        <f>N54+O54</f>
        <v>3</v>
      </c>
      <c r="Q54" s="80">
        <f>IFERROR(P54/M54,"-")</f>
        <v>0.0375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0.33333333333333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0.66666666666667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0.016666666666667</v>
      </c>
      <c r="B55" s="347" t="s">
        <v>171</v>
      </c>
      <c r="C55" s="347"/>
      <c r="D55" s="347" t="s">
        <v>172</v>
      </c>
      <c r="E55" s="347" t="s">
        <v>173</v>
      </c>
      <c r="F55" s="347" t="s">
        <v>69</v>
      </c>
      <c r="G55" s="88" t="s">
        <v>174</v>
      </c>
      <c r="H55" s="88" t="s">
        <v>175</v>
      </c>
      <c r="I55" s="348" t="s">
        <v>86</v>
      </c>
      <c r="J55" s="330">
        <v>300000</v>
      </c>
      <c r="K55" s="79">
        <v>0</v>
      </c>
      <c r="L55" s="79">
        <v>0</v>
      </c>
      <c r="M55" s="79">
        <v>79</v>
      </c>
      <c r="N55" s="89">
        <v>5</v>
      </c>
      <c r="O55" s="90">
        <v>0</v>
      </c>
      <c r="P55" s="91">
        <f>N55+O55</f>
        <v>5</v>
      </c>
      <c r="Q55" s="80">
        <f>IFERROR(P55/M55,"-")</f>
        <v>0.063291139240506</v>
      </c>
      <c r="R55" s="79">
        <v>0</v>
      </c>
      <c r="S55" s="79">
        <v>0</v>
      </c>
      <c r="T55" s="80">
        <f>IFERROR(R55/(P55),"-")</f>
        <v>0</v>
      </c>
      <c r="U55" s="336">
        <f>IFERROR(J55/SUM(N55:O56),"-")</f>
        <v>27272.727272727</v>
      </c>
      <c r="V55" s="82">
        <v>1</v>
      </c>
      <c r="W55" s="80">
        <f>IF(P55=0,"-",V55/P55)</f>
        <v>0.2</v>
      </c>
      <c r="X55" s="335">
        <v>5000</v>
      </c>
      <c r="Y55" s="336">
        <f>IFERROR(X55/P55,"-")</f>
        <v>1000</v>
      </c>
      <c r="Z55" s="336">
        <f>IFERROR(X55/V55,"-")</f>
        <v>5000</v>
      </c>
      <c r="AA55" s="330">
        <f>SUM(X55:X56)-SUM(J55:J56)</f>
        <v>-295000</v>
      </c>
      <c r="AB55" s="83">
        <f>SUM(X55:X56)/SUM(J55:J56)</f>
        <v>0.016666666666667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3</v>
      </c>
      <c r="BO55" s="118">
        <f>IF(P55=0,"",IF(BN55=0,"",(BN55/P55)))</f>
        <v>0.6</v>
      </c>
      <c r="BP55" s="119">
        <v>1</v>
      </c>
      <c r="BQ55" s="120">
        <f>IFERROR(BP55/BN55,"-")</f>
        <v>0.33333333333333</v>
      </c>
      <c r="BR55" s="121">
        <v>5000</v>
      </c>
      <c r="BS55" s="122">
        <f>IFERROR(BR55/BN55,"-")</f>
        <v>1666.6666666667</v>
      </c>
      <c r="BT55" s="123">
        <v>1</v>
      </c>
      <c r="BU55" s="123"/>
      <c r="BV55" s="123"/>
      <c r="BW55" s="124">
        <v>1</v>
      </c>
      <c r="BX55" s="125">
        <f>IF(P55=0,"",IF(BW55=0,"",(BW55/P55)))</f>
        <v>0.2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5000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176</v>
      </c>
      <c r="C56" s="347"/>
      <c r="D56" s="347" t="s">
        <v>172</v>
      </c>
      <c r="E56" s="347" t="s">
        <v>173</v>
      </c>
      <c r="F56" s="347" t="s">
        <v>81</v>
      </c>
      <c r="G56" s="88"/>
      <c r="H56" s="88"/>
      <c r="I56" s="88"/>
      <c r="J56" s="330"/>
      <c r="K56" s="79">
        <v>0</v>
      </c>
      <c r="L56" s="79">
        <v>0</v>
      </c>
      <c r="M56" s="79">
        <v>10</v>
      </c>
      <c r="N56" s="89">
        <v>6</v>
      </c>
      <c r="O56" s="90">
        <v>0</v>
      </c>
      <c r="P56" s="91">
        <f>N56+O56</f>
        <v>6</v>
      </c>
      <c r="Q56" s="80">
        <f>IFERROR(P56/M56,"-")</f>
        <v>0.6</v>
      </c>
      <c r="R56" s="79">
        <v>0</v>
      </c>
      <c r="S56" s="79">
        <v>1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4</v>
      </c>
      <c r="BX56" s="125">
        <f>IF(P56=0,"",IF(BW56=0,"",(BW56/P56)))</f>
        <v>0.66666666666667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0.077777777777778</v>
      </c>
      <c r="B57" s="347" t="s">
        <v>177</v>
      </c>
      <c r="C57" s="347"/>
      <c r="D57" s="347" t="s">
        <v>120</v>
      </c>
      <c r="E57" s="347" t="s">
        <v>178</v>
      </c>
      <c r="F57" s="347" t="s">
        <v>98</v>
      </c>
      <c r="G57" s="88" t="s">
        <v>174</v>
      </c>
      <c r="H57" s="88" t="s">
        <v>92</v>
      </c>
      <c r="I57" s="349" t="s">
        <v>93</v>
      </c>
      <c r="J57" s="330">
        <v>180000</v>
      </c>
      <c r="K57" s="79">
        <v>0</v>
      </c>
      <c r="L57" s="79">
        <v>0</v>
      </c>
      <c r="M57" s="79">
        <v>41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>
        <f>IFERROR(J57/SUM(N57:O58),"-")</f>
        <v>30000</v>
      </c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>
        <f>SUM(X57:X58)-SUM(J57:J58)</f>
        <v>-166000</v>
      </c>
      <c r="AB57" s="83">
        <f>SUM(X57:X58)/SUM(J57:J58)</f>
        <v>0.077777777777778</v>
      </c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179</v>
      </c>
      <c r="C58" s="347"/>
      <c r="D58" s="347" t="s">
        <v>120</v>
      </c>
      <c r="E58" s="347" t="s">
        <v>178</v>
      </c>
      <c r="F58" s="347" t="s">
        <v>81</v>
      </c>
      <c r="G58" s="88"/>
      <c r="H58" s="88"/>
      <c r="I58" s="88"/>
      <c r="J58" s="330"/>
      <c r="K58" s="79">
        <v>0</v>
      </c>
      <c r="L58" s="79">
        <v>0</v>
      </c>
      <c r="M58" s="79">
        <v>10</v>
      </c>
      <c r="N58" s="89">
        <v>6</v>
      </c>
      <c r="O58" s="90">
        <v>0</v>
      </c>
      <c r="P58" s="91">
        <f>N58+O58</f>
        <v>6</v>
      </c>
      <c r="Q58" s="80">
        <f>IFERROR(P58/M58,"-")</f>
        <v>0.6</v>
      </c>
      <c r="R58" s="79">
        <v>0</v>
      </c>
      <c r="S58" s="79">
        <v>0</v>
      </c>
      <c r="T58" s="80">
        <f>IFERROR(R58/(P58),"-")</f>
        <v>0</v>
      </c>
      <c r="U58" s="336"/>
      <c r="V58" s="82">
        <v>1</v>
      </c>
      <c r="W58" s="80">
        <f>IF(P58=0,"-",V58/P58)</f>
        <v>0.16666666666667</v>
      </c>
      <c r="X58" s="335">
        <v>14000</v>
      </c>
      <c r="Y58" s="336">
        <f>IFERROR(X58/P58,"-")</f>
        <v>2333.3333333333</v>
      </c>
      <c r="Z58" s="336">
        <f>IFERROR(X58/V58,"-")</f>
        <v>14000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6</v>
      </c>
      <c r="BO58" s="118">
        <f>IF(P58=0,"",IF(BN58=0,"",(BN58/P58)))</f>
        <v>1</v>
      </c>
      <c r="BP58" s="119">
        <v>1</v>
      </c>
      <c r="BQ58" s="120">
        <f>IFERROR(BP58/BN58,"-")</f>
        <v>0.16666666666667</v>
      </c>
      <c r="BR58" s="121">
        <v>14000</v>
      </c>
      <c r="BS58" s="122">
        <f>IFERROR(BR58/BN58,"-")</f>
        <v>2333.3333333333</v>
      </c>
      <c r="BT58" s="123"/>
      <c r="BU58" s="123"/>
      <c r="BV58" s="123">
        <v>1</v>
      </c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14000</v>
      </c>
      <c r="CQ58" s="139">
        <v>14000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0.29385964912281</v>
      </c>
      <c r="B59" s="347" t="s">
        <v>180</v>
      </c>
      <c r="C59" s="347"/>
      <c r="D59" s="347" t="s">
        <v>181</v>
      </c>
      <c r="E59" s="347" t="s">
        <v>182</v>
      </c>
      <c r="F59" s="347" t="s">
        <v>69</v>
      </c>
      <c r="G59" s="88" t="s">
        <v>183</v>
      </c>
      <c r="H59" s="88" t="s">
        <v>71</v>
      </c>
      <c r="I59" s="88"/>
      <c r="J59" s="330">
        <v>228000</v>
      </c>
      <c r="K59" s="79">
        <v>0</v>
      </c>
      <c r="L59" s="79">
        <v>0</v>
      </c>
      <c r="M59" s="79">
        <v>74</v>
      </c>
      <c r="N59" s="89">
        <v>8</v>
      </c>
      <c r="O59" s="90">
        <v>0</v>
      </c>
      <c r="P59" s="91">
        <f>N59+O59</f>
        <v>8</v>
      </c>
      <c r="Q59" s="80">
        <f>IFERROR(P59/M59,"-")</f>
        <v>0.10810810810811</v>
      </c>
      <c r="R59" s="79">
        <v>1</v>
      </c>
      <c r="S59" s="79">
        <v>6</v>
      </c>
      <c r="T59" s="80">
        <f>IFERROR(R59/(P59),"-")</f>
        <v>0.125</v>
      </c>
      <c r="U59" s="336">
        <f>IFERROR(J59/SUM(N59:O60),"-")</f>
        <v>19000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-161000</v>
      </c>
      <c r="AB59" s="83">
        <f>SUM(X59:X60)/SUM(J59:J60)</f>
        <v>0.29385964912281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4</v>
      </c>
      <c r="BF59" s="111">
        <f>IF(P59=0,"",IF(BE59=0,"",(BE59/P59)))</f>
        <v>0.5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3</v>
      </c>
      <c r="BO59" s="118">
        <f>IF(P59=0,"",IF(BN59=0,"",(BN59/P59)))</f>
        <v>0.375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0.125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184</v>
      </c>
      <c r="C60" s="347"/>
      <c r="D60" s="347" t="s">
        <v>181</v>
      </c>
      <c r="E60" s="347" t="s">
        <v>182</v>
      </c>
      <c r="F60" s="347" t="s">
        <v>81</v>
      </c>
      <c r="G60" s="88"/>
      <c r="H60" s="88"/>
      <c r="I60" s="88"/>
      <c r="J60" s="330"/>
      <c r="K60" s="79">
        <v>0</v>
      </c>
      <c r="L60" s="79">
        <v>0</v>
      </c>
      <c r="M60" s="79">
        <v>13</v>
      </c>
      <c r="N60" s="89">
        <v>4</v>
      </c>
      <c r="O60" s="90">
        <v>0</v>
      </c>
      <c r="P60" s="91">
        <f>N60+O60</f>
        <v>4</v>
      </c>
      <c r="Q60" s="80">
        <f>IFERROR(P60/M60,"-")</f>
        <v>0.30769230769231</v>
      </c>
      <c r="R60" s="79">
        <v>2</v>
      </c>
      <c r="S60" s="79">
        <v>1</v>
      </c>
      <c r="T60" s="80">
        <f>IFERROR(R60/(P60),"-")</f>
        <v>0.5</v>
      </c>
      <c r="U60" s="336"/>
      <c r="V60" s="82">
        <v>2</v>
      </c>
      <c r="W60" s="80">
        <f>IF(P60=0,"-",V60/P60)</f>
        <v>0.5</v>
      </c>
      <c r="X60" s="335">
        <v>67000</v>
      </c>
      <c r="Y60" s="336">
        <f>IFERROR(X60/P60,"-")</f>
        <v>16750</v>
      </c>
      <c r="Z60" s="336">
        <f>IFERROR(X60/V60,"-")</f>
        <v>33500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0.25</v>
      </c>
      <c r="BG60" s="110">
        <v>1</v>
      </c>
      <c r="BH60" s="112">
        <f>IFERROR(BG60/BE60,"-")</f>
        <v>1</v>
      </c>
      <c r="BI60" s="113">
        <v>16000</v>
      </c>
      <c r="BJ60" s="114">
        <f>IFERROR(BI60/BE60,"-")</f>
        <v>16000</v>
      </c>
      <c r="BK60" s="115"/>
      <c r="BL60" s="115">
        <v>1</v>
      </c>
      <c r="BM60" s="115"/>
      <c r="BN60" s="117">
        <v>2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0.25</v>
      </c>
      <c r="BY60" s="126">
        <v>1</v>
      </c>
      <c r="BZ60" s="127">
        <f>IFERROR(BY60/BW60,"-")</f>
        <v>1</v>
      </c>
      <c r="CA60" s="128">
        <v>51000</v>
      </c>
      <c r="CB60" s="129">
        <f>IFERROR(CA60/BW60,"-")</f>
        <v>51000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2</v>
      </c>
      <c r="CP60" s="139">
        <v>67000</v>
      </c>
      <c r="CQ60" s="139">
        <v>51000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0.023076923076923</v>
      </c>
      <c r="B61" s="347" t="s">
        <v>185</v>
      </c>
      <c r="C61" s="347"/>
      <c r="D61" s="347" t="s">
        <v>117</v>
      </c>
      <c r="E61" s="347" t="s">
        <v>186</v>
      </c>
      <c r="F61" s="347" t="s">
        <v>69</v>
      </c>
      <c r="G61" s="88" t="s">
        <v>174</v>
      </c>
      <c r="H61" s="88" t="s">
        <v>109</v>
      </c>
      <c r="I61" s="88" t="s">
        <v>110</v>
      </c>
      <c r="J61" s="330">
        <v>390000</v>
      </c>
      <c r="K61" s="79">
        <v>0</v>
      </c>
      <c r="L61" s="79">
        <v>0</v>
      </c>
      <c r="M61" s="79">
        <v>66</v>
      </c>
      <c r="N61" s="89">
        <v>3</v>
      </c>
      <c r="O61" s="90">
        <v>0</v>
      </c>
      <c r="P61" s="91">
        <f>N61+O61</f>
        <v>3</v>
      </c>
      <c r="Q61" s="80">
        <f>IFERROR(P61/M61,"-")</f>
        <v>0.045454545454545</v>
      </c>
      <c r="R61" s="79">
        <v>1</v>
      </c>
      <c r="S61" s="79">
        <v>0</v>
      </c>
      <c r="T61" s="80">
        <f>IFERROR(R61/(P61),"-")</f>
        <v>0.33333333333333</v>
      </c>
      <c r="U61" s="336">
        <f>IFERROR(J61/SUM(N61:O64),"-")</f>
        <v>30000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SUM(X61:X64)-SUM(J61:J64)</f>
        <v>-381000</v>
      </c>
      <c r="AB61" s="83">
        <f>SUM(X61:X64)/SUM(J61:J64)</f>
        <v>0.023076923076923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0.33333333333333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1</v>
      </c>
      <c r="BO61" s="118">
        <f>IF(P61=0,"",IF(BN61=0,"",(BN61/P61)))</f>
        <v>0.33333333333333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0.33333333333333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187</v>
      </c>
      <c r="C62" s="347"/>
      <c r="D62" s="347" t="s">
        <v>117</v>
      </c>
      <c r="E62" s="347" t="s">
        <v>188</v>
      </c>
      <c r="F62" s="347" t="s">
        <v>69</v>
      </c>
      <c r="G62" s="88" t="s">
        <v>174</v>
      </c>
      <c r="H62" s="88" t="s">
        <v>189</v>
      </c>
      <c r="I62" s="88"/>
      <c r="J62" s="330"/>
      <c r="K62" s="79">
        <v>0</v>
      </c>
      <c r="L62" s="79">
        <v>0</v>
      </c>
      <c r="M62" s="79">
        <v>75</v>
      </c>
      <c r="N62" s="89">
        <v>4</v>
      </c>
      <c r="O62" s="90">
        <v>0</v>
      </c>
      <c r="P62" s="91">
        <f>N62+O62</f>
        <v>4</v>
      </c>
      <c r="Q62" s="80">
        <f>IFERROR(P62/M62,"-")</f>
        <v>0.053333333333333</v>
      </c>
      <c r="R62" s="79">
        <v>0</v>
      </c>
      <c r="S62" s="79">
        <v>1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0.25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0.75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190</v>
      </c>
      <c r="C63" s="347"/>
      <c r="D63" s="347" t="s">
        <v>117</v>
      </c>
      <c r="E63" s="347" t="s">
        <v>191</v>
      </c>
      <c r="F63" s="347" t="s">
        <v>69</v>
      </c>
      <c r="G63" s="88" t="s">
        <v>174</v>
      </c>
      <c r="H63" s="88" t="s">
        <v>192</v>
      </c>
      <c r="I63" s="88"/>
      <c r="J63" s="330"/>
      <c r="K63" s="79">
        <v>0</v>
      </c>
      <c r="L63" s="79">
        <v>0</v>
      </c>
      <c r="M63" s="79">
        <v>1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193</v>
      </c>
      <c r="C64" s="347"/>
      <c r="D64" s="347" t="s">
        <v>80</v>
      </c>
      <c r="E64" s="347" t="s">
        <v>80</v>
      </c>
      <c r="F64" s="347" t="s">
        <v>81</v>
      </c>
      <c r="G64" s="88" t="s">
        <v>194</v>
      </c>
      <c r="H64" s="88"/>
      <c r="I64" s="88"/>
      <c r="J64" s="330"/>
      <c r="K64" s="79">
        <v>0</v>
      </c>
      <c r="L64" s="79">
        <v>0</v>
      </c>
      <c r="M64" s="79">
        <v>32</v>
      </c>
      <c r="N64" s="89">
        <v>6</v>
      </c>
      <c r="O64" s="90">
        <v>0</v>
      </c>
      <c r="P64" s="91">
        <f>N64+O64</f>
        <v>6</v>
      </c>
      <c r="Q64" s="80">
        <f>IFERROR(P64/M64,"-")</f>
        <v>0.1875</v>
      </c>
      <c r="R64" s="79">
        <v>1</v>
      </c>
      <c r="S64" s="79">
        <v>0</v>
      </c>
      <c r="T64" s="80">
        <f>IFERROR(R64/(P64),"-")</f>
        <v>0.16666666666667</v>
      </c>
      <c r="U64" s="336"/>
      <c r="V64" s="82">
        <v>1</v>
      </c>
      <c r="W64" s="80">
        <f>IF(P64=0,"-",V64/P64)</f>
        <v>0.16666666666667</v>
      </c>
      <c r="X64" s="335">
        <v>9000</v>
      </c>
      <c r="Y64" s="336">
        <f>IFERROR(X64/P64,"-")</f>
        <v>1500</v>
      </c>
      <c r="Z64" s="336">
        <f>IFERROR(X64/V64,"-")</f>
        <v>9000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0.16666666666667</v>
      </c>
      <c r="BY64" s="126">
        <v>1</v>
      </c>
      <c r="BZ64" s="127">
        <f>IFERROR(BY64/BW64,"-")</f>
        <v>1</v>
      </c>
      <c r="CA64" s="128">
        <v>9000</v>
      </c>
      <c r="CB64" s="129">
        <f>IFERROR(CA64/BW64,"-")</f>
        <v>9000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9000</v>
      </c>
      <c r="CQ64" s="139">
        <v>9000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0.088888888888889</v>
      </c>
      <c r="B65" s="347" t="s">
        <v>195</v>
      </c>
      <c r="C65" s="347"/>
      <c r="D65" s="347" t="s">
        <v>196</v>
      </c>
      <c r="E65" s="347" t="s">
        <v>173</v>
      </c>
      <c r="F65" s="347" t="s">
        <v>69</v>
      </c>
      <c r="G65" s="88" t="s">
        <v>197</v>
      </c>
      <c r="H65" s="88" t="s">
        <v>71</v>
      </c>
      <c r="I65" s="88" t="s">
        <v>198</v>
      </c>
      <c r="J65" s="330">
        <v>180000</v>
      </c>
      <c r="K65" s="79">
        <v>0</v>
      </c>
      <c r="L65" s="79">
        <v>0</v>
      </c>
      <c r="M65" s="79">
        <v>32</v>
      </c>
      <c r="N65" s="89">
        <v>4</v>
      </c>
      <c r="O65" s="90">
        <v>0</v>
      </c>
      <c r="P65" s="91">
        <f>N65+O65</f>
        <v>4</v>
      </c>
      <c r="Q65" s="80">
        <f>IFERROR(P65/M65,"-")</f>
        <v>0.125</v>
      </c>
      <c r="R65" s="79">
        <v>0</v>
      </c>
      <c r="S65" s="79">
        <v>0</v>
      </c>
      <c r="T65" s="80">
        <f>IFERROR(R65/(P65),"-")</f>
        <v>0</v>
      </c>
      <c r="U65" s="336">
        <f>IFERROR(J65/SUM(N65:O66),"-")</f>
        <v>12857.142857143</v>
      </c>
      <c r="V65" s="82">
        <v>1</v>
      </c>
      <c r="W65" s="80">
        <f>IF(P65=0,"-",V65/P65)</f>
        <v>0.25</v>
      </c>
      <c r="X65" s="335">
        <v>13000</v>
      </c>
      <c r="Y65" s="336">
        <f>IFERROR(X65/P65,"-")</f>
        <v>3250</v>
      </c>
      <c r="Z65" s="336">
        <f>IFERROR(X65/V65,"-")</f>
        <v>13000</v>
      </c>
      <c r="AA65" s="330">
        <f>SUM(X65:X66)-SUM(J65:J66)</f>
        <v>-164000</v>
      </c>
      <c r="AB65" s="83">
        <f>SUM(X65:X66)/SUM(J65:J66)</f>
        <v>0.088888888888889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0.75</v>
      </c>
      <c r="BP65" s="119">
        <v>1</v>
      </c>
      <c r="BQ65" s="120">
        <f>IFERROR(BP65/BN65,"-")</f>
        <v>0.33333333333333</v>
      </c>
      <c r="BR65" s="121">
        <v>13000</v>
      </c>
      <c r="BS65" s="122">
        <f>IFERROR(BR65/BN65,"-")</f>
        <v>4333.3333333333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13000</v>
      </c>
      <c r="CQ65" s="139">
        <v>13000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199</v>
      </c>
      <c r="C66" s="347"/>
      <c r="D66" s="347" t="s">
        <v>196</v>
      </c>
      <c r="E66" s="347" t="s">
        <v>173</v>
      </c>
      <c r="F66" s="347" t="s">
        <v>81</v>
      </c>
      <c r="G66" s="88"/>
      <c r="H66" s="88"/>
      <c r="I66" s="88"/>
      <c r="J66" s="330"/>
      <c r="K66" s="79">
        <v>0</v>
      </c>
      <c r="L66" s="79">
        <v>0</v>
      </c>
      <c r="M66" s="79">
        <v>28</v>
      </c>
      <c r="N66" s="89">
        <v>10</v>
      </c>
      <c r="O66" s="90">
        <v>0</v>
      </c>
      <c r="P66" s="91">
        <f>N66+O66</f>
        <v>10</v>
      </c>
      <c r="Q66" s="80">
        <f>IFERROR(P66/M66,"-")</f>
        <v>0.35714285714286</v>
      </c>
      <c r="R66" s="79">
        <v>0</v>
      </c>
      <c r="S66" s="79">
        <v>1</v>
      </c>
      <c r="T66" s="80">
        <f>IFERROR(R66/(P66),"-")</f>
        <v>0</v>
      </c>
      <c r="U66" s="336"/>
      <c r="V66" s="82">
        <v>1</v>
      </c>
      <c r="W66" s="80">
        <f>IF(P66=0,"-",V66/P66)</f>
        <v>0.1</v>
      </c>
      <c r="X66" s="335">
        <v>3000</v>
      </c>
      <c r="Y66" s="336">
        <f>IFERROR(X66/P66,"-")</f>
        <v>300</v>
      </c>
      <c r="Z66" s="336">
        <f>IFERROR(X66/V66,"-")</f>
        <v>3000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3</v>
      </c>
      <c r="BF66" s="111">
        <f>IF(P66=0,"",IF(BE66=0,"",(BE66/P66)))</f>
        <v>0.3</v>
      </c>
      <c r="BG66" s="110">
        <v>1</v>
      </c>
      <c r="BH66" s="112">
        <f>IFERROR(BG66/BE66,"-")</f>
        <v>0.33333333333333</v>
      </c>
      <c r="BI66" s="113">
        <v>3000</v>
      </c>
      <c r="BJ66" s="114">
        <f>IFERROR(BI66/BE66,"-")</f>
        <v>1000</v>
      </c>
      <c r="BK66" s="115">
        <v>1</v>
      </c>
      <c r="BL66" s="115"/>
      <c r="BM66" s="115"/>
      <c r="BN66" s="117">
        <v>4</v>
      </c>
      <c r="BO66" s="118">
        <f>IF(P66=0,"",IF(BN66=0,"",(BN66/P66)))</f>
        <v>0.4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3</v>
      </c>
      <c r="BX66" s="125">
        <f>IF(P66=0,"",IF(BW66=0,"",(BW66/P66)))</f>
        <v>0.3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0.046296296296296</v>
      </c>
      <c r="B67" s="347" t="s">
        <v>200</v>
      </c>
      <c r="C67" s="347"/>
      <c r="D67" s="347" t="s">
        <v>123</v>
      </c>
      <c r="E67" s="347" t="s">
        <v>201</v>
      </c>
      <c r="F67" s="347" t="s">
        <v>90</v>
      </c>
      <c r="G67" s="88" t="s">
        <v>197</v>
      </c>
      <c r="H67" s="88" t="s">
        <v>92</v>
      </c>
      <c r="I67" s="88" t="s">
        <v>202</v>
      </c>
      <c r="J67" s="330">
        <v>108000</v>
      </c>
      <c r="K67" s="79">
        <v>0</v>
      </c>
      <c r="L67" s="79">
        <v>0</v>
      </c>
      <c r="M67" s="79">
        <v>23</v>
      </c>
      <c r="N67" s="89">
        <v>2</v>
      </c>
      <c r="O67" s="90">
        <v>0</v>
      </c>
      <c r="P67" s="91">
        <f>N67+O67</f>
        <v>2</v>
      </c>
      <c r="Q67" s="80">
        <f>IFERROR(P67/M67,"-")</f>
        <v>0.08695652173913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36000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-103000</v>
      </c>
      <c r="AB67" s="83">
        <f>SUM(X67:X68)/SUM(J67:J68)</f>
        <v>0.046296296296296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2</v>
      </c>
      <c r="BX67" s="125">
        <f>IF(P67=0,"",IF(BW67=0,"",(BW67/P67)))</f>
        <v>1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203</v>
      </c>
      <c r="C68" s="347"/>
      <c r="D68" s="347" t="s">
        <v>123</v>
      </c>
      <c r="E68" s="347" t="s">
        <v>201</v>
      </c>
      <c r="F68" s="347" t="s">
        <v>81</v>
      </c>
      <c r="G68" s="88"/>
      <c r="H68" s="88"/>
      <c r="I68" s="88"/>
      <c r="J68" s="330"/>
      <c r="K68" s="79">
        <v>0</v>
      </c>
      <c r="L68" s="79">
        <v>0</v>
      </c>
      <c r="M68" s="79">
        <v>3</v>
      </c>
      <c r="N68" s="89">
        <v>1</v>
      </c>
      <c r="O68" s="90">
        <v>0</v>
      </c>
      <c r="P68" s="91">
        <f>N68+O68</f>
        <v>1</v>
      </c>
      <c r="Q68" s="80">
        <f>IFERROR(P68/M68,"-")</f>
        <v>0.33333333333333</v>
      </c>
      <c r="R68" s="79">
        <v>0</v>
      </c>
      <c r="S68" s="79">
        <v>0</v>
      </c>
      <c r="T68" s="80">
        <f>IFERROR(R68/(P68),"-")</f>
        <v>0</v>
      </c>
      <c r="U68" s="336"/>
      <c r="V68" s="82">
        <v>1</v>
      </c>
      <c r="W68" s="80">
        <f>IF(P68=0,"-",V68/P68)</f>
        <v>1</v>
      </c>
      <c r="X68" s="335">
        <v>5000</v>
      </c>
      <c r="Y68" s="336">
        <f>IFERROR(X68/P68,"-")</f>
        <v>5000</v>
      </c>
      <c r="Z68" s="336">
        <f>IFERROR(X68/V68,"-")</f>
        <v>5000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1</v>
      </c>
      <c r="BG68" s="110">
        <v>1</v>
      </c>
      <c r="BH68" s="112">
        <f>IFERROR(BG68/BE68,"-")</f>
        <v>1</v>
      </c>
      <c r="BI68" s="113">
        <v>5000</v>
      </c>
      <c r="BJ68" s="114">
        <f>IFERROR(BI68/BE68,"-")</f>
        <v>5000</v>
      </c>
      <c r="BK68" s="115">
        <v>1</v>
      </c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5000</v>
      </c>
      <c r="CQ68" s="139">
        <v>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 t="str">
        <f>AB69</f>
        <v>0</v>
      </c>
      <c r="B69" s="347" t="s">
        <v>204</v>
      </c>
      <c r="C69" s="347"/>
      <c r="D69" s="347"/>
      <c r="E69" s="347"/>
      <c r="F69" s="347" t="s">
        <v>69</v>
      </c>
      <c r="G69" s="88" t="s">
        <v>158</v>
      </c>
      <c r="H69" s="88" t="s">
        <v>205</v>
      </c>
      <c r="I69" s="348" t="s">
        <v>86</v>
      </c>
      <c r="J69" s="330">
        <v>0</v>
      </c>
      <c r="K69" s="79">
        <v>0</v>
      </c>
      <c r="L69" s="79">
        <v>0</v>
      </c>
      <c r="M69" s="79">
        <v>38</v>
      </c>
      <c r="N69" s="89">
        <v>1</v>
      </c>
      <c r="O69" s="90">
        <v>0</v>
      </c>
      <c r="P69" s="91">
        <f>N69+O69</f>
        <v>1</v>
      </c>
      <c r="Q69" s="80">
        <f>IFERROR(P69/M69,"-")</f>
        <v>0.026315789473684</v>
      </c>
      <c r="R69" s="79">
        <v>0</v>
      </c>
      <c r="S69" s="79">
        <v>1</v>
      </c>
      <c r="T69" s="80">
        <f>IFERROR(R69/(P69),"-")</f>
        <v>0</v>
      </c>
      <c r="U69" s="336">
        <f>IFERROR(J69/SUM(N69:O70),"-")</f>
        <v>0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0</v>
      </c>
      <c r="AB69" s="83" t="str">
        <f>SUM(X69:X70)/SUM(J69:J70)</f>
        <v>0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206</v>
      </c>
      <c r="C70" s="347"/>
      <c r="D70" s="347"/>
      <c r="E70" s="347"/>
      <c r="F70" s="347" t="s">
        <v>81</v>
      </c>
      <c r="G70" s="88"/>
      <c r="H70" s="88"/>
      <c r="I70" s="88"/>
      <c r="J70" s="330"/>
      <c r="K70" s="79">
        <v>0</v>
      </c>
      <c r="L70" s="79">
        <v>0</v>
      </c>
      <c r="M70" s="79">
        <v>1</v>
      </c>
      <c r="N70" s="89">
        <v>1</v>
      </c>
      <c r="O70" s="90">
        <v>0</v>
      </c>
      <c r="P70" s="91">
        <f>N70+O70</f>
        <v>1</v>
      </c>
      <c r="Q70" s="80">
        <f>IFERROR(P70/M70,"-")</f>
        <v>1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>
        <v>1</v>
      </c>
      <c r="CG70" s="132">
        <f>IF(P70=0,"",IF(CF70=0,"",(CF70/P70)))</f>
        <v>1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30"/>
      <c r="B71" s="85"/>
      <c r="C71" s="86"/>
      <c r="D71" s="86"/>
      <c r="E71" s="86"/>
      <c r="F71" s="87"/>
      <c r="G71" s="88"/>
      <c r="H71" s="88"/>
      <c r="I71" s="88"/>
      <c r="J71" s="331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7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30"/>
      <c r="B72" s="37"/>
      <c r="C72" s="21"/>
      <c r="D72" s="21"/>
      <c r="E72" s="21"/>
      <c r="F72" s="22"/>
      <c r="G72" s="36"/>
      <c r="H72" s="36"/>
      <c r="I72" s="73"/>
      <c r="J72" s="332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9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19">
        <f>AB73</f>
        <v>1.0547294573643</v>
      </c>
      <c r="B73" s="39"/>
      <c r="C73" s="39"/>
      <c r="D73" s="39"/>
      <c r="E73" s="39"/>
      <c r="F73" s="39"/>
      <c r="G73" s="40" t="s">
        <v>207</v>
      </c>
      <c r="H73" s="40"/>
      <c r="I73" s="40"/>
      <c r="J73" s="333">
        <f>SUM(J6:J72)</f>
        <v>6450000</v>
      </c>
      <c r="K73" s="41">
        <f>SUM(K6:K72)</f>
        <v>0</v>
      </c>
      <c r="L73" s="41">
        <f>SUM(L6:L72)</f>
        <v>0</v>
      </c>
      <c r="M73" s="41">
        <f>SUM(M6:M72)</f>
        <v>2839</v>
      </c>
      <c r="N73" s="41">
        <f>SUM(N6:N72)</f>
        <v>397</v>
      </c>
      <c r="O73" s="41">
        <f>SUM(O6:O72)</f>
        <v>0</v>
      </c>
      <c r="P73" s="41">
        <f>SUM(P6:P72)</f>
        <v>397</v>
      </c>
      <c r="Q73" s="42">
        <f>IFERROR(P73/M73,"-")</f>
        <v>0.13983797111659</v>
      </c>
      <c r="R73" s="76">
        <f>SUM(R6:R72)</f>
        <v>26</v>
      </c>
      <c r="S73" s="76">
        <f>SUM(S6:S72)</f>
        <v>83</v>
      </c>
      <c r="T73" s="42">
        <f>IFERROR(R73/P73,"-")</f>
        <v>0.065491183879093</v>
      </c>
      <c r="U73" s="338">
        <f>IFERROR(J73/P73,"-")</f>
        <v>16246.85138539</v>
      </c>
      <c r="V73" s="44">
        <f>SUM(V6:V72)</f>
        <v>75</v>
      </c>
      <c r="W73" s="42">
        <f>IFERROR(V73/P73,"-")</f>
        <v>0.18891687657431</v>
      </c>
      <c r="X73" s="333">
        <f>SUM(X6:X72)</f>
        <v>6803005</v>
      </c>
      <c r="Y73" s="333">
        <f>IFERROR(X73/P73,"-")</f>
        <v>17136.032745592</v>
      </c>
      <c r="Z73" s="333">
        <f>IFERROR(X73/V73,"-")</f>
        <v>90706.733333333</v>
      </c>
      <c r="AA73" s="333">
        <f>X73-J73</f>
        <v>353005</v>
      </c>
      <c r="AB73" s="45">
        <f>X73/J73</f>
        <v>1.0547294573643</v>
      </c>
      <c r="AC73" s="58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4"/>
    <mergeCell ref="J61:J64"/>
    <mergeCell ref="U61:U64"/>
    <mergeCell ref="AA61:AA64"/>
    <mergeCell ref="AB61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208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16.725</v>
      </c>
      <c r="B6" s="347" t="s">
        <v>209</v>
      </c>
      <c r="C6" s="347"/>
      <c r="D6" s="347" t="s">
        <v>132</v>
      </c>
      <c r="E6" s="347" t="s">
        <v>68</v>
      </c>
      <c r="F6" s="347" t="s">
        <v>98</v>
      </c>
      <c r="G6" s="88" t="s">
        <v>210</v>
      </c>
      <c r="H6" s="88" t="s">
        <v>211</v>
      </c>
      <c r="I6" s="88" t="s">
        <v>202</v>
      </c>
      <c r="J6" s="330">
        <v>120000</v>
      </c>
      <c r="K6" s="79">
        <v>0</v>
      </c>
      <c r="L6" s="79">
        <v>0</v>
      </c>
      <c r="M6" s="79">
        <v>55</v>
      </c>
      <c r="N6" s="89">
        <v>7</v>
      </c>
      <c r="O6" s="90">
        <v>0</v>
      </c>
      <c r="P6" s="91">
        <f>N6+O6</f>
        <v>7</v>
      </c>
      <c r="Q6" s="80">
        <f>IFERROR(P6/M6,"-")</f>
        <v>0.12727272727273</v>
      </c>
      <c r="R6" s="79">
        <v>1</v>
      </c>
      <c r="S6" s="79">
        <v>4</v>
      </c>
      <c r="T6" s="80">
        <f>IFERROR(R6/(P6),"-")</f>
        <v>0.14285714285714</v>
      </c>
      <c r="U6" s="336">
        <f>IFERROR(J6/SUM(N6:O7),"-")</f>
        <v>7058.8235294118</v>
      </c>
      <c r="V6" s="82">
        <v>1</v>
      </c>
      <c r="W6" s="80">
        <f>IF(P6=0,"-",V6/P6)</f>
        <v>0.14285714285714</v>
      </c>
      <c r="X6" s="335">
        <v>76000</v>
      </c>
      <c r="Y6" s="336">
        <f>IFERROR(X6/P6,"-")</f>
        <v>10857.142857143</v>
      </c>
      <c r="Z6" s="336">
        <f>IFERROR(X6/V6,"-")</f>
        <v>76000</v>
      </c>
      <c r="AA6" s="330">
        <f>SUM(X6:X7)-SUM(J6:J7)</f>
        <v>1887000</v>
      </c>
      <c r="AB6" s="83">
        <f>SUM(X6:X7)/SUM(J6:J7)</f>
        <v>16.725</v>
      </c>
      <c r="AC6" s="77"/>
      <c r="AD6" s="92">
        <v>1</v>
      </c>
      <c r="AE6" s="93">
        <f>IF(P6=0,"",IF(AD6=0,"",(AD6/P6)))</f>
        <v>0.14285714285714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0.57142857142857</v>
      </c>
      <c r="BG6" s="110">
        <v>1</v>
      </c>
      <c r="BH6" s="112">
        <f>IFERROR(BG6/BE6,"-")</f>
        <v>0.25</v>
      </c>
      <c r="BI6" s="113">
        <v>76000</v>
      </c>
      <c r="BJ6" s="114">
        <f>IFERROR(BI6/BE6,"-")</f>
        <v>19000</v>
      </c>
      <c r="BK6" s="115"/>
      <c r="BL6" s="115"/>
      <c r="BM6" s="115">
        <v>1</v>
      </c>
      <c r="BN6" s="117">
        <v>1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76000</v>
      </c>
      <c r="CQ6" s="139">
        <v>76000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212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19</v>
      </c>
      <c r="N7" s="89">
        <v>10</v>
      </c>
      <c r="O7" s="90">
        <v>0</v>
      </c>
      <c r="P7" s="91">
        <f>N7+O7</f>
        <v>10</v>
      </c>
      <c r="Q7" s="80">
        <f>IFERROR(P7/M7,"-")</f>
        <v>0.52631578947368</v>
      </c>
      <c r="R7" s="79">
        <v>2</v>
      </c>
      <c r="S7" s="79">
        <v>1</v>
      </c>
      <c r="T7" s="80">
        <f>IFERROR(R7/(P7),"-")</f>
        <v>0.2</v>
      </c>
      <c r="U7" s="336"/>
      <c r="V7" s="82">
        <v>2</v>
      </c>
      <c r="W7" s="80">
        <f>IF(P7=0,"-",V7/P7)</f>
        <v>0.2</v>
      </c>
      <c r="X7" s="335">
        <v>1931000</v>
      </c>
      <c r="Y7" s="336">
        <f>IFERROR(X7/P7,"-")</f>
        <v>193100</v>
      </c>
      <c r="Z7" s="336">
        <f>IFERROR(X7/V7,"-")</f>
        <v>965500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3</v>
      </c>
      <c r="AW7" s="105">
        <f>IF(P7=0,"",IF(AV7=0,"",(AV7/P7)))</f>
        <v>0.3</v>
      </c>
      <c r="AX7" s="104">
        <v>1</v>
      </c>
      <c r="AY7" s="106">
        <f>IFERROR(AX7/AV7,"-")</f>
        <v>0.33333333333333</v>
      </c>
      <c r="AZ7" s="107">
        <v>14000</v>
      </c>
      <c r="BA7" s="108">
        <f>IFERROR(AZ7/AV7,"-")</f>
        <v>4666.6666666667</v>
      </c>
      <c r="BB7" s="109"/>
      <c r="BC7" s="109"/>
      <c r="BD7" s="109">
        <v>1</v>
      </c>
      <c r="BE7" s="110">
        <v>3</v>
      </c>
      <c r="BF7" s="111">
        <f>IF(P7=0,"",IF(BE7=0,"",(BE7/P7)))</f>
        <v>0.3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0.1</v>
      </c>
      <c r="CH7" s="133">
        <v>1</v>
      </c>
      <c r="CI7" s="134">
        <f>IFERROR(CH7/CF7,"-")</f>
        <v>1</v>
      </c>
      <c r="CJ7" s="135">
        <v>1927000</v>
      </c>
      <c r="CK7" s="136">
        <f>IFERROR(CJ7/CF7,"-")</f>
        <v>1927000</v>
      </c>
      <c r="CL7" s="137"/>
      <c r="CM7" s="137"/>
      <c r="CN7" s="137">
        <v>1</v>
      </c>
      <c r="CO7" s="138">
        <v>2</v>
      </c>
      <c r="CP7" s="139">
        <v>1931000</v>
      </c>
      <c r="CQ7" s="139">
        <v>1927000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0.27272727272727</v>
      </c>
      <c r="B8" s="347" t="s">
        <v>213</v>
      </c>
      <c r="C8" s="347"/>
      <c r="D8" s="347" t="s">
        <v>214</v>
      </c>
      <c r="E8" s="347" t="s">
        <v>68</v>
      </c>
      <c r="F8" s="347" t="s">
        <v>69</v>
      </c>
      <c r="G8" s="88" t="s">
        <v>215</v>
      </c>
      <c r="H8" s="88" t="s">
        <v>211</v>
      </c>
      <c r="I8" s="88" t="s">
        <v>216</v>
      </c>
      <c r="J8" s="330">
        <v>330000</v>
      </c>
      <c r="K8" s="79">
        <v>0</v>
      </c>
      <c r="L8" s="79">
        <v>0</v>
      </c>
      <c r="M8" s="79">
        <v>120</v>
      </c>
      <c r="N8" s="89">
        <v>30</v>
      </c>
      <c r="O8" s="90">
        <v>0</v>
      </c>
      <c r="P8" s="91">
        <f>N8+O8</f>
        <v>30</v>
      </c>
      <c r="Q8" s="80">
        <f>IFERROR(P8/M8,"-")</f>
        <v>0.25</v>
      </c>
      <c r="R8" s="79">
        <v>1</v>
      </c>
      <c r="S8" s="79">
        <v>16</v>
      </c>
      <c r="T8" s="80">
        <f>IFERROR(R8/(P8),"-")</f>
        <v>0.033333333333333</v>
      </c>
      <c r="U8" s="336">
        <f>IFERROR(J8/SUM(N8:O9),"-")</f>
        <v>7173.9130434783</v>
      </c>
      <c r="V8" s="82">
        <v>3</v>
      </c>
      <c r="W8" s="80">
        <f>IF(P8=0,"-",V8/P8)</f>
        <v>0.1</v>
      </c>
      <c r="X8" s="335">
        <v>56000</v>
      </c>
      <c r="Y8" s="336">
        <f>IFERROR(X8/P8,"-")</f>
        <v>1866.6666666667</v>
      </c>
      <c r="Z8" s="336">
        <f>IFERROR(X8/V8,"-")</f>
        <v>18666.666666667</v>
      </c>
      <c r="AA8" s="330">
        <f>SUM(X8:X9)-SUM(J8:J9)</f>
        <v>-240000</v>
      </c>
      <c r="AB8" s="83">
        <f>SUM(X8:X9)/SUM(J8:J9)</f>
        <v>0.27272727272727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5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6</v>
      </c>
      <c r="AW8" s="105">
        <f>IF(P8=0,"",IF(AV8=0,"",(AV8/P8)))</f>
        <v>0.2</v>
      </c>
      <c r="AX8" s="104">
        <v>1</v>
      </c>
      <c r="AY8" s="106">
        <f>IFERROR(AX8/AV8,"-")</f>
        <v>0.16666666666667</v>
      </c>
      <c r="AZ8" s="107">
        <v>8000</v>
      </c>
      <c r="BA8" s="108">
        <f>IFERROR(AZ8/AV8,"-")</f>
        <v>1333.3333333333</v>
      </c>
      <c r="BB8" s="109"/>
      <c r="BC8" s="109">
        <v>1</v>
      </c>
      <c r="BD8" s="109"/>
      <c r="BE8" s="110">
        <v>4</v>
      </c>
      <c r="BF8" s="111">
        <f>IF(P8=0,"",IF(BE8=0,"",(BE8/P8)))</f>
        <v>0.13333333333333</v>
      </c>
      <c r="BG8" s="110">
        <v>1</v>
      </c>
      <c r="BH8" s="112">
        <f>IFERROR(BG8/BE8,"-")</f>
        <v>0.25</v>
      </c>
      <c r="BI8" s="113">
        <v>18000</v>
      </c>
      <c r="BJ8" s="114">
        <f>IFERROR(BI8/BE8,"-")</f>
        <v>4500</v>
      </c>
      <c r="BK8" s="115"/>
      <c r="BL8" s="115"/>
      <c r="BM8" s="115">
        <v>1</v>
      </c>
      <c r="BN8" s="117">
        <v>11</v>
      </c>
      <c r="BO8" s="118">
        <f>IF(P8=0,"",IF(BN8=0,"",(BN8/P8)))</f>
        <v>0.36666666666667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</v>
      </c>
      <c r="BY8" s="126">
        <v>1</v>
      </c>
      <c r="BZ8" s="127">
        <f>IFERROR(BY8/BW8,"-")</f>
        <v>0.33333333333333</v>
      </c>
      <c r="CA8" s="128">
        <v>30000</v>
      </c>
      <c r="CB8" s="129">
        <f>IFERROR(CA8/BW8,"-")</f>
        <v>10000</v>
      </c>
      <c r="CC8" s="130"/>
      <c r="CD8" s="130"/>
      <c r="CE8" s="130">
        <v>1</v>
      </c>
      <c r="CF8" s="131">
        <v>1</v>
      </c>
      <c r="CG8" s="132">
        <f>IF(P8=0,"",IF(CF8=0,"",(CF8/P8)))</f>
        <v>0.033333333333333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56000</v>
      </c>
      <c r="CQ8" s="139">
        <v>30000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217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43</v>
      </c>
      <c r="N9" s="89">
        <v>16</v>
      </c>
      <c r="O9" s="90">
        <v>0</v>
      </c>
      <c r="P9" s="91">
        <f>N9+O9</f>
        <v>16</v>
      </c>
      <c r="Q9" s="80">
        <f>IFERROR(P9/M9,"-")</f>
        <v>0.37209302325581</v>
      </c>
      <c r="R9" s="79">
        <v>0</v>
      </c>
      <c r="S9" s="79">
        <v>5</v>
      </c>
      <c r="T9" s="80">
        <f>IFERROR(R9/(P9),"-")</f>
        <v>0</v>
      </c>
      <c r="U9" s="336"/>
      <c r="V9" s="82">
        <v>2</v>
      </c>
      <c r="W9" s="80">
        <f>IF(P9=0,"-",V9/P9)</f>
        <v>0.125</v>
      </c>
      <c r="X9" s="335">
        <v>34000</v>
      </c>
      <c r="Y9" s="336">
        <f>IFERROR(X9/P9,"-")</f>
        <v>2125</v>
      </c>
      <c r="Z9" s="336">
        <f>IFERROR(X9/V9,"-")</f>
        <v>17000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5</v>
      </c>
      <c r="AN9" s="99">
        <f>IF(P9=0,"",IF(AM9=0,"",(AM9/P9)))</f>
        <v>0.3125</v>
      </c>
      <c r="AO9" s="98">
        <v>1</v>
      </c>
      <c r="AP9" s="100">
        <f>IFERROR(AO9/AM9,"-")</f>
        <v>0.2</v>
      </c>
      <c r="AQ9" s="101">
        <v>9000</v>
      </c>
      <c r="AR9" s="102">
        <f>IFERROR(AQ9/AM9,"-")</f>
        <v>1800</v>
      </c>
      <c r="AS9" s="103"/>
      <c r="AT9" s="103"/>
      <c r="AU9" s="103">
        <v>1</v>
      </c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0.125</v>
      </c>
      <c r="BG9" s="110">
        <v>1</v>
      </c>
      <c r="BH9" s="112">
        <f>IFERROR(BG9/BE9,"-")</f>
        <v>0.5</v>
      </c>
      <c r="BI9" s="113">
        <v>25000</v>
      </c>
      <c r="BJ9" s="114">
        <f>IFERROR(BI9/BE9,"-")</f>
        <v>12500</v>
      </c>
      <c r="BK9" s="115"/>
      <c r="BL9" s="115"/>
      <c r="BM9" s="115">
        <v>1</v>
      </c>
      <c r="BN9" s="117">
        <v>5</v>
      </c>
      <c r="BO9" s="118">
        <f>IF(P9=0,"",IF(BN9=0,"",(BN9/P9)))</f>
        <v>0.3125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0.1875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0.0625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34000</v>
      </c>
      <c r="CQ9" s="139">
        <v>25000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1.5427927927928</v>
      </c>
      <c r="B10" s="347" t="s">
        <v>218</v>
      </c>
      <c r="C10" s="347"/>
      <c r="D10" s="347" t="s">
        <v>214</v>
      </c>
      <c r="E10" s="347" t="s">
        <v>68</v>
      </c>
      <c r="F10" s="347" t="s">
        <v>69</v>
      </c>
      <c r="G10" s="88" t="s">
        <v>219</v>
      </c>
      <c r="H10" s="88" t="s">
        <v>220</v>
      </c>
      <c r="I10" s="88" t="s">
        <v>221</v>
      </c>
      <c r="J10" s="330">
        <v>444000</v>
      </c>
      <c r="K10" s="79">
        <v>0</v>
      </c>
      <c r="L10" s="79">
        <v>0</v>
      </c>
      <c r="M10" s="79">
        <v>146</v>
      </c>
      <c r="N10" s="89">
        <v>17</v>
      </c>
      <c r="O10" s="90">
        <v>0</v>
      </c>
      <c r="P10" s="91">
        <f>N10+O10</f>
        <v>17</v>
      </c>
      <c r="Q10" s="80">
        <f>IFERROR(P10/M10,"-")</f>
        <v>0.11643835616438</v>
      </c>
      <c r="R10" s="79">
        <v>1</v>
      </c>
      <c r="S10" s="79">
        <v>4</v>
      </c>
      <c r="T10" s="80">
        <f>IFERROR(R10/(P10),"-")</f>
        <v>0.058823529411765</v>
      </c>
      <c r="U10" s="336">
        <f>IFERROR(J10/SUM(N10:O11),"-")</f>
        <v>9250</v>
      </c>
      <c r="V10" s="82">
        <v>4</v>
      </c>
      <c r="W10" s="80">
        <f>IF(P10=0,"-",V10/P10)</f>
        <v>0.23529411764706</v>
      </c>
      <c r="X10" s="335">
        <v>29000</v>
      </c>
      <c r="Y10" s="336">
        <f>IFERROR(X10/P10,"-")</f>
        <v>1705.8823529412</v>
      </c>
      <c r="Z10" s="336">
        <f>IFERROR(X10/V10,"-")</f>
        <v>7250</v>
      </c>
      <c r="AA10" s="330">
        <f>SUM(X10:X11)-SUM(J10:J11)</f>
        <v>241000</v>
      </c>
      <c r="AB10" s="83">
        <f>SUM(X10:X11)/SUM(J10:J11)</f>
        <v>1.5427927927928</v>
      </c>
      <c r="AC10" s="77"/>
      <c r="AD10" s="92">
        <v>2</v>
      </c>
      <c r="AE10" s="93">
        <f>IF(P10=0,"",IF(AD10=0,"",(AD10/P10)))</f>
        <v>0.11764705882353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3</v>
      </c>
      <c r="AW10" s="105">
        <f>IF(P10=0,"",IF(AV10=0,"",(AV10/P10)))</f>
        <v>0.17647058823529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0.11764705882353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0.41176470588235</v>
      </c>
      <c r="BP10" s="119">
        <v>3</v>
      </c>
      <c r="BQ10" s="120">
        <f>IFERROR(BP10/BN10,"-")</f>
        <v>0.42857142857143</v>
      </c>
      <c r="BR10" s="121">
        <v>21000</v>
      </c>
      <c r="BS10" s="122">
        <f>IFERROR(BR10/BN10,"-")</f>
        <v>3000</v>
      </c>
      <c r="BT10" s="123">
        <v>2</v>
      </c>
      <c r="BU10" s="123"/>
      <c r="BV10" s="123">
        <v>1</v>
      </c>
      <c r="BW10" s="124">
        <v>3</v>
      </c>
      <c r="BX10" s="125">
        <f>IF(P10=0,"",IF(BW10=0,"",(BW10/P10)))</f>
        <v>0.17647058823529</v>
      </c>
      <c r="BY10" s="126">
        <v>1</v>
      </c>
      <c r="BZ10" s="127">
        <f>IFERROR(BY10/BW10,"-")</f>
        <v>0.33333333333333</v>
      </c>
      <c r="CA10" s="128">
        <v>8000</v>
      </c>
      <c r="CB10" s="129">
        <f>IFERROR(CA10/BW10,"-")</f>
        <v>2666.6666666667</v>
      </c>
      <c r="CC10" s="130"/>
      <c r="CD10" s="130">
        <v>1</v>
      </c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29000</v>
      </c>
      <c r="CQ10" s="139">
        <v>15000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222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58</v>
      </c>
      <c r="N11" s="89">
        <v>31</v>
      </c>
      <c r="O11" s="90">
        <v>0</v>
      </c>
      <c r="P11" s="91">
        <f>N11+O11</f>
        <v>31</v>
      </c>
      <c r="Q11" s="80">
        <f>IFERROR(P11/M11,"-")</f>
        <v>0.53448275862069</v>
      </c>
      <c r="R11" s="79">
        <v>3</v>
      </c>
      <c r="S11" s="79">
        <v>4</v>
      </c>
      <c r="T11" s="80">
        <f>IFERROR(R11/(P11),"-")</f>
        <v>0.096774193548387</v>
      </c>
      <c r="U11" s="336"/>
      <c r="V11" s="82">
        <v>8</v>
      </c>
      <c r="W11" s="80">
        <f>IF(P11=0,"-",V11/P11)</f>
        <v>0.25806451612903</v>
      </c>
      <c r="X11" s="335">
        <v>656000</v>
      </c>
      <c r="Y11" s="336">
        <f>IFERROR(X11/P11,"-")</f>
        <v>21161.290322581</v>
      </c>
      <c r="Z11" s="336">
        <f>IFERROR(X11/V11,"-")</f>
        <v>82000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0.032258064516129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9</v>
      </c>
      <c r="BF11" s="111">
        <f>IF(P11=0,"",IF(BE11=0,"",(BE11/P11)))</f>
        <v>0.29032258064516</v>
      </c>
      <c r="BG11" s="110">
        <v>2</v>
      </c>
      <c r="BH11" s="112">
        <f>IFERROR(BG11/BE11,"-")</f>
        <v>0.22222222222222</v>
      </c>
      <c r="BI11" s="113">
        <v>73000</v>
      </c>
      <c r="BJ11" s="114">
        <f>IFERROR(BI11/BE11,"-")</f>
        <v>8111.1111111111</v>
      </c>
      <c r="BK11" s="115">
        <v>1</v>
      </c>
      <c r="BL11" s="115"/>
      <c r="BM11" s="115">
        <v>1</v>
      </c>
      <c r="BN11" s="117">
        <v>9</v>
      </c>
      <c r="BO11" s="118">
        <f>IF(P11=0,"",IF(BN11=0,"",(BN11/P11)))</f>
        <v>0.29032258064516</v>
      </c>
      <c r="BP11" s="119">
        <v>3</v>
      </c>
      <c r="BQ11" s="120">
        <f>IFERROR(BP11/BN11,"-")</f>
        <v>0.33333333333333</v>
      </c>
      <c r="BR11" s="121">
        <v>94000</v>
      </c>
      <c r="BS11" s="122">
        <f>IFERROR(BR11/BN11,"-")</f>
        <v>10444.444444444</v>
      </c>
      <c r="BT11" s="123"/>
      <c r="BU11" s="123"/>
      <c r="BV11" s="123">
        <v>3</v>
      </c>
      <c r="BW11" s="124">
        <v>9</v>
      </c>
      <c r="BX11" s="125">
        <f>IF(P11=0,"",IF(BW11=0,"",(BW11/P11)))</f>
        <v>0.29032258064516</v>
      </c>
      <c r="BY11" s="126">
        <v>3</v>
      </c>
      <c r="BZ11" s="127">
        <f>IFERROR(BY11/BW11,"-")</f>
        <v>0.33333333333333</v>
      </c>
      <c r="CA11" s="128">
        <v>489000</v>
      </c>
      <c r="CB11" s="129">
        <f>IFERROR(CA11/BW11,"-")</f>
        <v>54333.333333333</v>
      </c>
      <c r="CC11" s="130"/>
      <c r="CD11" s="130"/>
      <c r="CE11" s="130">
        <v>3</v>
      </c>
      <c r="CF11" s="131">
        <v>3</v>
      </c>
      <c r="CG11" s="132">
        <f>IF(P11=0,"",IF(CF11=0,"",(CF11/P11)))</f>
        <v>0.096774193548387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8</v>
      </c>
      <c r="CP11" s="139">
        <v>656000</v>
      </c>
      <c r="CQ11" s="139">
        <v>374000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0.18095238095238</v>
      </c>
      <c r="B12" s="347" t="s">
        <v>223</v>
      </c>
      <c r="C12" s="347"/>
      <c r="D12" s="347"/>
      <c r="E12" s="347" t="s">
        <v>224</v>
      </c>
      <c r="F12" s="347" t="s">
        <v>69</v>
      </c>
      <c r="G12" s="88" t="s">
        <v>225</v>
      </c>
      <c r="H12" s="88" t="s">
        <v>226</v>
      </c>
      <c r="I12" s="349" t="s">
        <v>134</v>
      </c>
      <c r="J12" s="330">
        <v>210000</v>
      </c>
      <c r="K12" s="79">
        <v>0</v>
      </c>
      <c r="L12" s="79">
        <v>0</v>
      </c>
      <c r="M12" s="79">
        <v>85</v>
      </c>
      <c r="N12" s="89">
        <v>4</v>
      </c>
      <c r="O12" s="90">
        <v>1</v>
      </c>
      <c r="P12" s="91">
        <f>N12+O12</f>
        <v>5</v>
      </c>
      <c r="Q12" s="80">
        <f>IFERROR(P12/M12,"-")</f>
        <v>0.058823529411765</v>
      </c>
      <c r="R12" s="79">
        <v>0</v>
      </c>
      <c r="S12" s="79">
        <v>2</v>
      </c>
      <c r="T12" s="80">
        <f>IFERROR(R12/(P12),"-")</f>
        <v>0</v>
      </c>
      <c r="U12" s="336">
        <f>IFERROR(J12/SUM(N12:O15),"-")</f>
        <v>14000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SUM(X12:X15)-SUM(J12:J15)</f>
        <v>-172000</v>
      </c>
      <c r="AB12" s="83">
        <f>SUM(X12:X15)/SUM(J12:J15)</f>
        <v>0.18095238095238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0.6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227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5</v>
      </c>
      <c r="N13" s="89">
        <v>2</v>
      </c>
      <c r="O13" s="90">
        <v>3</v>
      </c>
      <c r="P13" s="91">
        <f>N13+O13</f>
        <v>5</v>
      </c>
      <c r="Q13" s="80">
        <f>IFERROR(P13/M13,"-")</f>
        <v>1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228</v>
      </c>
      <c r="C14" s="347"/>
      <c r="D14" s="347"/>
      <c r="E14" s="347" t="s">
        <v>229</v>
      </c>
      <c r="F14" s="347" t="s">
        <v>69</v>
      </c>
      <c r="G14" s="88" t="s">
        <v>225</v>
      </c>
      <c r="H14" s="88" t="s">
        <v>226</v>
      </c>
      <c r="I14" s="88"/>
      <c r="J14" s="330"/>
      <c r="K14" s="79">
        <v>0</v>
      </c>
      <c r="L14" s="79">
        <v>0</v>
      </c>
      <c r="M14" s="79">
        <v>61</v>
      </c>
      <c r="N14" s="89">
        <v>3</v>
      </c>
      <c r="O14" s="90">
        <v>0</v>
      </c>
      <c r="P14" s="91">
        <f>N14+O14</f>
        <v>3</v>
      </c>
      <c r="Q14" s="80">
        <f>IFERROR(P14/M14,"-")</f>
        <v>0.049180327868852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0.66666666666667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230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11</v>
      </c>
      <c r="N15" s="89">
        <v>2</v>
      </c>
      <c r="O15" s="90">
        <v>0</v>
      </c>
      <c r="P15" s="91">
        <f>N15+O15</f>
        <v>2</v>
      </c>
      <c r="Q15" s="80">
        <f>IFERROR(P15/M15,"-")</f>
        <v>0.18181818181818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0.5</v>
      </c>
      <c r="X15" s="335">
        <v>38000</v>
      </c>
      <c r="Y15" s="336">
        <f>IFERROR(X15/P15,"-")</f>
        <v>19000</v>
      </c>
      <c r="Z15" s="336">
        <f>IFERROR(X15/V15,"-")</f>
        <v>38000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>
        <v>1</v>
      </c>
      <c r="BQ15" s="120">
        <f>IFERROR(BP15/BN15,"-")</f>
        <v>1</v>
      </c>
      <c r="BR15" s="121">
        <v>38000</v>
      </c>
      <c r="BS15" s="122">
        <f>IFERROR(BR15/BN15,"-")</f>
        <v>38000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38000</v>
      </c>
      <c r="CQ15" s="139">
        <v>38000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2.9289215686275</v>
      </c>
      <c r="B16" s="347" t="s">
        <v>231</v>
      </c>
      <c r="C16" s="347" t="s">
        <v>232</v>
      </c>
      <c r="D16" s="347" t="s">
        <v>233</v>
      </c>
      <c r="E16" s="347"/>
      <c r="F16" s="347" t="s">
        <v>81</v>
      </c>
      <c r="G16" s="88" t="s">
        <v>234</v>
      </c>
      <c r="H16" s="88" t="s">
        <v>235</v>
      </c>
      <c r="I16" s="88" t="s">
        <v>236</v>
      </c>
      <c r="J16" s="330">
        <v>81600</v>
      </c>
      <c r="K16" s="79">
        <v>0</v>
      </c>
      <c r="L16" s="79">
        <v>0</v>
      </c>
      <c r="M16" s="79">
        <v>62</v>
      </c>
      <c r="N16" s="89">
        <v>23</v>
      </c>
      <c r="O16" s="90">
        <v>0</v>
      </c>
      <c r="P16" s="91">
        <f>N16+O16</f>
        <v>23</v>
      </c>
      <c r="Q16" s="80">
        <f>IFERROR(P16/M16,"-")</f>
        <v>0.37096774193548</v>
      </c>
      <c r="R16" s="79">
        <v>2</v>
      </c>
      <c r="S16" s="79">
        <v>5</v>
      </c>
      <c r="T16" s="80">
        <f>IFERROR(R16/(P16),"-")</f>
        <v>0.08695652173913</v>
      </c>
      <c r="U16" s="336">
        <f>IFERROR(J16/SUM(N16:O16),"-")</f>
        <v>3547.8260869565</v>
      </c>
      <c r="V16" s="82">
        <v>4</v>
      </c>
      <c r="W16" s="80">
        <f>IF(P16=0,"-",V16/P16)</f>
        <v>0.17391304347826</v>
      </c>
      <c r="X16" s="335">
        <v>239000</v>
      </c>
      <c r="Y16" s="336">
        <f>IFERROR(X16/P16,"-")</f>
        <v>10391.304347826</v>
      </c>
      <c r="Z16" s="336">
        <f>IFERROR(X16/V16,"-")</f>
        <v>59750</v>
      </c>
      <c r="AA16" s="330">
        <f>SUM(X16:X16)-SUM(J16:J16)</f>
        <v>157400</v>
      </c>
      <c r="AB16" s="83">
        <f>SUM(X16:X16)/SUM(J16:J16)</f>
        <v>2.9289215686275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7</v>
      </c>
      <c r="AN16" s="99">
        <f>IF(P16=0,"",IF(AM16=0,"",(AM16/P16)))</f>
        <v>0.30434782608696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0.043478260869565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4</v>
      </c>
      <c r="BF16" s="111">
        <f>IF(P16=0,"",IF(BE16=0,"",(BE16/P16)))</f>
        <v>0.17391304347826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9</v>
      </c>
      <c r="BO16" s="118">
        <f>IF(P16=0,"",IF(BN16=0,"",(BN16/P16)))</f>
        <v>0.39130434782609</v>
      </c>
      <c r="BP16" s="119">
        <v>2</v>
      </c>
      <c r="BQ16" s="120">
        <f>IFERROR(BP16/BN16,"-")</f>
        <v>0.22222222222222</v>
      </c>
      <c r="BR16" s="121">
        <v>33000</v>
      </c>
      <c r="BS16" s="122">
        <f>IFERROR(BR16/BN16,"-")</f>
        <v>3666.6666666667</v>
      </c>
      <c r="BT16" s="123">
        <v>1</v>
      </c>
      <c r="BU16" s="123"/>
      <c r="BV16" s="123">
        <v>1</v>
      </c>
      <c r="BW16" s="124">
        <v>2</v>
      </c>
      <c r="BX16" s="125">
        <f>IF(P16=0,"",IF(BW16=0,"",(BW16/P16)))</f>
        <v>0.08695652173913</v>
      </c>
      <c r="BY16" s="126">
        <v>2</v>
      </c>
      <c r="BZ16" s="127">
        <f>IFERROR(BY16/BW16,"-")</f>
        <v>1</v>
      </c>
      <c r="CA16" s="128">
        <v>206000</v>
      </c>
      <c r="CB16" s="129">
        <f>IFERROR(CA16/BW16,"-")</f>
        <v>103000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239000</v>
      </c>
      <c r="CQ16" s="139">
        <v>180000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0.80952380952381</v>
      </c>
      <c r="B17" s="347" t="s">
        <v>237</v>
      </c>
      <c r="C17" s="347" t="s">
        <v>232</v>
      </c>
      <c r="D17" s="347" t="s">
        <v>233</v>
      </c>
      <c r="E17" s="347"/>
      <c r="F17" s="347" t="s">
        <v>81</v>
      </c>
      <c r="G17" s="88" t="s">
        <v>238</v>
      </c>
      <c r="H17" s="88" t="s">
        <v>235</v>
      </c>
      <c r="I17" s="88" t="s">
        <v>236</v>
      </c>
      <c r="J17" s="330">
        <v>84000</v>
      </c>
      <c r="K17" s="79">
        <v>0</v>
      </c>
      <c r="L17" s="79">
        <v>0</v>
      </c>
      <c r="M17" s="79">
        <v>34</v>
      </c>
      <c r="N17" s="89">
        <v>15</v>
      </c>
      <c r="O17" s="90">
        <v>0</v>
      </c>
      <c r="P17" s="91">
        <f>N17+O17</f>
        <v>15</v>
      </c>
      <c r="Q17" s="80">
        <f>IFERROR(P17/M17,"-")</f>
        <v>0.44117647058824</v>
      </c>
      <c r="R17" s="79">
        <v>1</v>
      </c>
      <c r="S17" s="79">
        <v>1</v>
      </c>
      <c r="T17" s="80">
        <f>IFERROR(R17/(P17),"-")</f>
        <v>0.066666666666667</v>
      </c>
      <c r="U17" s="336">
        <f>IFERROR(J17/SUM(N17:O17),"-")</f>
        <v>5600</v>
      </c>
      <c r="V17" s="82">
        <v>1</v>
      </c>
      <c r="W17" s="80">
        <f>IF(P17=0,"-",V17/P17)</f>
        <v>0.066666666666667</v>
      </c>
      <c r="X17" s="335">
        <v>68000</v>
      </c>
      <c r="Y17" s="336">
        <f>IFERROR(X17/P17,"-")</f>
        <v>4533.3333333333</v>
      </c>
      <c r="Z17" s="336">
        <f>IFERROR(X17/V17,"-")</f>
        <v>68000</v>
      </c>
      <c r="AA17" s="330">
        <f>SUM(X17:X17)-SUM(J17:J17)</f>
        <v>-16000</v>
      </c>
      <c r="AB17" s="83">
        <f>SUM(X17:X17)/SUM(J17:J17)</f>
        <v>0.80952380952381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0.066666666666667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4</v>
      </c>
      <c r="BF17" s="111">
        <f>IF(P17=0,"",IF(BE17=0,"",(BE17/P17)))</f>
        <v>0.26666666666667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0.13333333333333</v>
      </c>
      <c r="BY17" s="126">
        <v>1</v>
      </c>
      <c r="BZ17" s="127">
        <f>IFERROR(BY17/BW17,"-")</f>
        <v>0.5</v>
      </c>
      <c r="CA17" s="128">
        <v>68000</v>
      </c>
      <c r="CB17" s="129">
        <f>IFERROR(CA17/BW17,"-")</f>
        <v>34000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68000</v>
      </c>
      <c r="CQ17" s="139">
        <v>68000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0.033333333333333</v>
      </c>
      <c r="B18" s="347" t="s">
        <v>239</v>
      </c>
      <c r="C18" s="347" t="s">
        <v>240</v>
      </c>
      <c r="D18" s="347" t="s">
        <v>241</v>
      </c>
      <c r="E18" s="347"/>
      <c r="F18" s="347" t="s">
        <v>81</v>
      </c>
      <c r="G18" s="88" t="s">
        <v>242</v>
      </c>
      <c r="H18" s="88" t="s">
        <v>235</v>
      </c>
      <c r="I18" s="88" t="s">
        <v>243</v>
      </c>
      <c r="J18" s="330">
        <v>90000</v>
      </c>
      <c r="K18" s="79">
        <v>0</v>
      </c>
      <c r="L18" s="79">
        <v>0</v>
      </c>
      <c r="M18" s="79">
        <v>47</v>
      </c>
      <c r="N18" s="89">
        <v>5</v>
      </c>
      <c r="O18" s="90">
        <v>0</v>
      </c>
      <c r="P18" s="91">
        <f>N18+O18</f>
        <v>5</v>
      </c>
      <c r="Q18" s="80">
        <f>IFERROR(P18/M18,"-")</f>
        <v>0.1063829787234</v>
      </c>
      <c r="R18" s="79">
        <v>0</v>
      </c>
      <c r="S18" s="79">
        <v>2</v>
      </c>
      <c r="T18" s="80">
        <f>IFERROR(R18/(P18),"-")</f>
        <v>0</v>
      </c>
      <c r="U18" s="336">
        <f>IFERROR(J18/SUM(N18:O18),"-")</f>
        <v>18000</v>
      </c>
      <c r="V18" s="82">
        <v>1</v>
      </c>
      <c r="W18" s="80">
        <f>IF(P18=0,"-",V18/P18)</f>
        <v>0.2</v>
      </c>
      <c r="X18" s="335">
        <v>3000</v>
      </c>
      <c r="Y18" s="336">
        <f>IFERROR(X18/P18,"-")</f>
        <v>600</v>
      </c>
      <c r="Z18" s="336">
        <f>IFERROR(X18/V18,"-")</f>
        <v>3000</v>
      </c>
      <c r="AA18" s="330">
        <f>SUM(X18:X18)-SUM(J18:J18)</f>
        <v>-87000</v>
      </c>
      <c r="AB18" s="83">
        <f>SUM(X18:X18)/SUM(J18:J18)</f>
        <v>0.033333333333333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>
        <v>1</v>
      </c>
      <c r="AP18" s="100">
        <f>IFERROR(AO18/AM18,"-")</f>
        <v>1</v>
      </c>
      <c r="AQ18" s="101">
        <v>3000</v>
      </c>
      <c r="AR18" s="102">
        <f>IFERROR(AQ18/AM18,"-")</f>
        <v>3000</v>
      </c>
      <c r="AS18" s="103">
        <v>1</v>
      </c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3.6060606060606</v>
      </c>
      <c r="B19" s="347" t="s">
        <v>244</v>
      </c>
      <c r="C19" s="347" t="s">
        <v>245</v>
      </c>
      <c r="D19" s="347" t="s">
        <v>246</v>
      </c>
      <c r="E19" s="347"/>
      <c r="F19" s="347" t="s">
        <v>69</v>
      </c>
      <c r="G19" s="88" t="s">
        <v>247</v>
      </c>
      <c r="H19" s="88" t="s">
        <v>248</v>
      </c>
      <c r="I19" s="88" t="s">
        <v>202</v>
      </c>
      <c r="J19" s="330">
        <v>66000</v>
      </c>
      <c r="K19" s="79">
        <v>0</v>
      </c>
      <c r="L19" s="79">
        <v>0</v>
      </c>
      <c r="M19" s="79">
        <v>8</v>
      </c>
      <c r="N19" s="89">
        <v>1</v>
      </c>
      <c r="O19" s="90">
        <v>0</v>
      </c>
      <c r="P19" s="91">
        <f>N19+O19</f>
        <v>1</v>
      </c>
      <c r="Q19" s="80">
        <f>IFERROR(P19/M19,"-")</f>
        <v>0.125</v>
      </c>
      <c r="R19" s="79">
        <v>1</v>
      </c>
      <c r="S19" s="79">
        <v>0</v>
      </c>
      <c r="T19" s="80">
        <f>IFERROR(R19/(P19),"-")</f>
        <v>1</v>
      </c>
      <c r="U19" s="336">
        <f>IFERROR(J19/SUM(N19:O20),"-")</f>
        <v>22000</v>
      </c>
      <c r="V19" s="82">
        <v>1</v>
      </c>
      <c r="W19" s="80">
        <f>IF(P19=0,"-",V19/P19)</f>
        <v>1</v>
      </c>
      <c r="X19" s="335">
        <v>223000</v>
      </c>
      <c r="Y19" s="336">
        <f>IFERROR(X19/P19,"-")</f>
        <v>223000</v>
      </c>
      <c r="Z19" s="336">
        <f>IFERROR(X19/V19,"-")</f>
        <v>223000</v>
      </c>
      <c r="AA19" s="330">
        <f>SUM(X19:X20)-SUM(J19:J20)</f>
        <v>172000</v>
      </c>
      <c r="AB19" s="83">
        <f>SUM(X19:X20)/SUM(J19:J20)</f>
        <v>3.6060606060606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223000</v>
      </c>
      <c r="CK19" s="136">
        <f>IFERROR(CJ19/CF19,"-")</f>
        <v>223000</v>
      </c>
      <c r="CL19" s="137"/>
      <c r="CM19" s="137"/>
      <c r="CN19" s="137">
        <v>1</v>
      </c>
      <c r="CO19" s="138">
        <v>1</v>
      </c>
      <c r="CP19" s="139">
        <v>223000</v>
      </c>
      <c r="CQ19" s="139">
        <v>223000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249</v>
      </c>
      <c r="C20" s="347"/>
      <c r="D20" s="347"/>
      <c r="E20" s="347"/>
      <c r="F20" s="347" t="s">
        <v>81</v>
      </c>
      <c r="G20" s="88"/>
      <c r="H20" s="88"/>
      <c r="I20" s="88"/>
      <c r="J20" s="330"/>
      <c r="K20" s="79">
        <v>0</v>
      </c>
      <c r="L20" s="79">
        <v>0</v>
      </c>
      <c r="M20" s="79">
        <v>7</v>
      </c>
      <c r="N20" s="89">
        <v>2</v>
      </c>
      <c r="O20" s="90">
        <v>0</v>
      </c>
      <c r="P20" s="91">
        <f>N20+O20</f>
        <v>2</v>
      </c>
      <c r="Q20" s="80">
        <f>IFERROR(P20/M20,"-")</f>
        <v>0.28571428571429</v>
      </c>
      <c r="R20" s="79">
        <v>0</v>
      </c>
      <c r="S20" s="79">
        <v>0</v>
      </c>
      <c r="T20" s="80">
        <f>IFERROR(R20/(P20),"-")</f>
        <v>0</v>
      </c>
      <c r="U20" s="336"/>
      <c r="V20" s="82">
        <v>1</v>
      </c>
      <c r="W20" s="80">
        <f>IF(P20=0,"-",V20/P20)</f>
        <v>0.5</v>
      </c>
      <c r="X20" s="335">
        <v>15000</v>
      </c>
      <c r="Y20" s="336">
        <f>IFERROR(X20/P20,"-")</f>
        <v>7500</v>
      </c>
      <c r="Z20" s="336">
        <f>IFERROR(X20/V20,"-")</f>
        <v>15000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>
        <v>1</v>
      </c>
      <c r="BZ20" s="127">
        <f>IFERROR(BY20/BW20,"-")</f>
        <v>1</v>
      </c>
      <c r="CA20" s="128">
        <v>15000</v>
      </c>
      <c r="CB20" s="129">
        <f>IFERROR(CA20/BW20,"-")</f>
        <v>15000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15000</v>
      </c>
      <c r="CQ20" s="139">
        <v>15000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3.9333333333333</v>
      </c>
      <c r="B21" s="347" t="s">
        <v>250</v>
      </c>
      <c r="C21" s="347" t="s">
        <v>251</v>
      </c>
      <c r="D21" s="347" t="s">
        <v>252</v>
      </c>
      <c r="E21" s="347"/>
      <c r="F21" s="347" t="s">
        <v>98</v>
      </c>
      <c r="G21" s="88" t="s">
        <v>253</v>
      </c>
      <c r="H21" s="88" t="s">
        <v>254</v>
      </c>
      <c r="I21" s="88" t="s">
        <v>147</v>
      </c>
      <c r="J21" s="330">
        <v>90000</v>
      </c>
      <c r="K21" s="79">
        <v>0</v>
      </c>
      <c r="L21" s="79">
        <v>0</v>
      </c>
      <c r="M21" s="79">
        <v>25</v>
      </c>
      <c r="N21" s="89">
        <v>3</v>
      </c>
      <c r="O21" s="90">
        <v>0</v>
      </c>
      <c r="P21" s="91">
        <f>N21+O21</f>
        <v>3</v>
      </c>
      <c r="Q21" s="80">
        <f>IFERROR(P21/M21,"-")</f>
        <v>0.12</v>
      </c>
      <c r="R21" s="79">
        <v>0</v>
      </c>
      <c r="S21" s="79">
        <v>0</v>
      </c>
      <c r="T21" s="80">
        <f>IFERROR(R21/(P21),"-")</f>
        <v>0</v>
      </c>
      <c r="U21" s="336">
        <f>IFERROR(J21/SUM(N21:O22),"-")</f>
        <v>6923.0769230769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264000</v>
      </c>
      <c r="AB21" s="83">
        <f>SUM(X21:X22)/SUM(J21:J22)</f>
        <v>3.9333333333333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0.33333333333333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255</v>
      </c>
      <c r="C22" s="347"/>
      <c r="D22" s="347"/>
      <c r="E22" s="347"/>
      <c r="F22" s="347" t="s">
        <v>81</v>
      </c>
      <c r="G22" s="88"/>
      <c r="H22" s="88"/>
      <c r="I22" s="88"/>
      <c r="J22" s="330"/>
      <c r="K22" s="79">
        <v>0</v>
      </c>
      <c r="L22" s="79">
        <v>0</v>
      </c>
      <c r="M22" s="79">
        <v>28</v>
      </c>
      <c r="N22" s="89">
        <v>10</v>
      </c>
      <c r="O22" s="90">
        <v>0</v>
      </c>
      <c r="P22" s="91">
        <f>N22+O22</f>
        <v>10</v>
      </c>
      <c r="Q22" s="80">
        <f>IFERROR(P22/M22,"-")</f>
        <v>0.35714285714286</v>
      </c>
      <c r="R22" s="79">
        <v>2</v>
      </c>
      <c r="S22" s="79">
        <v>0</v>
      </c>
      <c r="T22" s="80">
        <f>IFERROR(R22/(P22),"-")</f>
        <v>0.2</v>
      </c>
      <c r="U22" s="336"/>
      <c r="V22" s="82">
        <v>4</v>
      </c>
      <c r="W22" s="80">
        <f>IF(P22=0,"-",V22/P22)</f>
        <v>0.4</v>
      </c>
      <c r="X22" s="335">
        <v>354000</v>
      </c>
      <c r="Y22" s="336">
        <f>IFERROR(X22/P22,"-")</f>
        <v>35400</v>
      </c>
      <c r="Z22" s="336">
        <f>IFERROR(X22/V22,"-")</f>
        <v>88500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</v>
      </c>
      <c r="BP22" s="119">
        <v>1</v>
      </c>
      <c r="BQ22" s="120">
        <f>IFERROR(BP22/BN22,"-")</f>
        <v>0.5</v>
      </c>
      <c r="BR22" s="121">
        <v>321000</v>
      </c>
      <c r="BS22" s="122">
        <f>IFERROR(BR22/BN22,"-")</f>
        <v>160500</v>
      </c>
      <c r="BT22" s="123"/>
      <c r="BU22" s="123"/>
      <c r="BV22" s="123">
        <v>1</v>
      </c>
      <c r="BW22" s="124">
        <v>4</v>
      </c>
      <c r="BX22" s="125">
        <f>IF(P22=0,"",IF(BW22=0,"",(BW22/P22)))</f>
        <v>0.4</v>
      </c>
      <c r="BY22" s="126">
        <v>2</v>
      </c>
      <c r="BZ22" s="127">
        <f>IFERROR(BY22/BW22,"-")</f>
        <v>0.5</v>
      </c>
      <c r="CA22" s="128">
        <v>23000</v>
      </c>
      <c r="CB22" s="129">
        <f>IFERROR(CA22/BW22,"-")</f>
        <v>5750</v>
      </c>
      <c r="CC22" s="130">
        <v>1</v>
      </c>
      <c r="CD22" s="130"/>
      <c r="CE22" s="130">
        <v>1</v>
      </c>
      <c r="CF22" s="131">
        <v>1</v>
      </c>
      <c r="CG22" s="132">
        <f>IF(P22=0,"",IF(CF22=0,"",(CF22/P22)))</f>
        <v>0.1</v>
      </c>
      <c r="CH22" s="133">
        <v>1</v>
      </c>
      <c r="CI22" s="134">
        <f>IFERROR(CH22/CF22,"-")</f>
        <v>1</v>
      </c>
      <c r="CJ22" s="135">
        <v>10000</v>
      </c>
      <c r="CK22" s="136">
        <f>IFERROR(CJ22/CF22,"-")</f>
        <v>10000</v>
      </c>
      <c r="CL22" s="137"/>
      <c r="CM22" s="137">
        <v>1</v>
      </c>
      <c r="CN22" s="137"/>
      <c r="CO22" s="138">
        <v>4</v>
      </c>
      <c r="CP22" s="139">
        <v>354000</v>
      </c>
      <c r="CQ22" s="139">
        <v>321000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5.0348205128205</v>
      </c>
      <c r="B23" s="347" t="s">
        <v>256</v>
      </c>
      <c r="C23" s="347" t="s">
        <v>257</v>
      </c>
      <c r="D23" s="347" t="s">
        <v>258</v>
      </c>
      <c r="E23" s="347"/>
      <c r="F23" s="347" t="s">
        <v>69</v>
      </c>
      <c r="G23" s="88" t="s">
        <v>259</v>
      </c>
      <c r="H23" s="88" t="s">
        <v>248</v>
      </c>
      <c r="I23" s="349" t="s">
        <v>152</v>
      </c>
      <c r="J23" s="330">
        <v>156000</v>
      </c>
      <c r="K23" s="79">
        <v>0</v>
      </c>
      <c r="L23" s="79">
        <v>0</v>
      </c>
      <c r="M23" s="79">
        <v>34</v>
      </c>
      <c r="N23" s="89">
        <v>7</v>
      </c>
      <c r="O23" s="90">
        <v>0</v>
      </c>
      <c r="P23" s="91">
        <f>N23+O23</f>
        <v>7</v>
      </c>
      <c r="Q23" s="80">
        <f>IFERROR(P23/M23,"-")</f>
        <v>0.20588235294118</v>
      </c>
      <c r="R23" s="79">
        <v>2</v>
      </c>
      <c r="S23" s="79">
        <v>0</v>
      </c>
      <c r="T23" s="80">
        <f>IFERROR(R23/(P23),"-")</f>
        <v>0.28571428571429</v>
      </c>
      <c r="U23" s="336">
        <f>IFERROR(J23/SUM(N23:O24),"-")</f>
        <v>14181.818181818</v>
      </c>
      <c r="V23" s="82">
        <v>2</v>
      </c>
      <c r="W23" s="80">
        <f>IF(P23=0,"-",V23/P23)</f>
        <v>0.28571428571429</v>
      </c>
      <c r="X23" s="335">
        <v>780432</v>
      </c>
      <c r="Y23" s="336">
        <f>IFERROR(X23/P23,"-")</f>
        <v>111490.28571429</v>
      </c>
      <c r="Z23" s="336">
        <f>IFERROR(X23/V23,"-")</f>
        <v>390216</v>
      </c>
      <c r="AA23" s="330">
        <f>SUM(X23:X24)-SUM(J23:J24)</f>
        <v>629432</v>
      </c>
      <c r="AB23" s="83">
        <f>SUM(X23:X24)/SUM(J23:J24)</f>
        <v>5.0348205128205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0.14285714285714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5</v>
      </c>
      <c r="BF23" s="111">
        <f>IF(P23=0,"",IF(BE23=0,"",(BE23/P23)))</f>
        <v>0.71428571428571</v>
      </c>
      <c r="BG23" s="110">
        <v>1</v>
      </c>
      <c r="BH23" s="112">
        <f>IFERROR(BG23/BE23,"-")</f>
        <v>0.2</v>
      </c>
      <c r="BI23" s="113">
        <v>210000</v>
      </c>
      <c r="BJ23" s="114">
        <f>IFERROR(BI23/BE23,"-")</f>
        <v>42000</v>
      </c>
      <c r="BK23" s="115"/>
      <c r="BL23" s="115"/>
      <c r="BM23" s="115">
        <v>1</v>
      </c>
      <c r="BN23" s="117">
        <v>1</v>
      </c>
      <c r="BO23" s="118">
        <f>IF(P23=0,"",IF(BN23=0,"",(BN23/P23)))</f>
        <v>0.14285714285714</v>
      </c>
      <c r="BP23" s="119">
        <v>1</v>
      </c>
      <c r="BQ23" s="120">
        <f>IFERROR(BP23/BN23,"-")</f>
        <v>1</v>
      </c>
      <c r="BR23" s="121">
        <v>570432</v>
      </c>
      <c r="BS23" s="122">
        <f>IFERROR(BR23/BN23,"-")</f>
        <v>570432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780432</v>
      </c>
      <c r="CQ23" s="139">
        <v>570432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347" t="s">
        <v>260</v>
      </c>
      <c r="C24" s="347"/>
      <c r="D24" s="347"/>
      <c r="E24" s="347"/>
      <c r="F24" s="347" t="s">
        <v>81</v>
      </c>
      <c r="G24" s="88"/>
      <c r="H24" s="88"/>
      <c r="I24" s="88"/>
      <c r="J24" s="330"/>
      <c r="K24" s="79">
        <v>0</v>
      </c>
      <c r="L24" s="79">
        <v>0</v>
      </c>
      <c r="M24" s="79">
        <v>7</v>
      </c>
      <c r="N24" s="89">
        <v>4</v>
      </c>
      <c r="O24" s="90">
        <v>0</v>
      </c>
      <c r="P24" s="91">
        <f>N24+O24</f>
        <v>4</v>
      </c>
      <c r="Q24" s="80">
        <f>IFERROR(P24/M24,"-")</f>
        <v>0.57142857142857</v>
      </c>
      <c r="R24" s="79">
        <v>0</v>
      </c>
      <c r="S24" s="79">
        <v>0</v>
      </c>
      <c r="T24" s="80">
        <f>IFERROR(R24/(P24),"-")</f>
        <v>0</v>
      </c>
      <c r="U24" s="336"/>
      <c r="V24" s="82">
        <v>1</v>
      </c>
      <c r="W24" s="80">
        <f>IF(P24=0,"-",V24/P24)</f>
        <v>0.25</v>
      </c>
      <c r="X24" s="335">
        <v>5000</v>
      </c>
      <c r="Y24" s="336">
        <f>IFERROR(X24/P24,"-")</f>
        <v>1250</v>
      </c>
      <c r="Z24" s="336">
        <f>IFERROR(X24/V24,"-")</f>
        <v>5000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0.25</v>
      </c>
      <c r="BY24" s="126">
        <v>1</v>
      </c>
      <c r="BZ24" s="127">
        <f>IFERROR(BY24/BW24,"-")</f>
        <v>1</v>
      </c>
      <c r="CA24" s="128">
        <v>5000</v>
      </c>
      <c r="CB24" s="129">
        <f>IFERROR(CA24/BW24,"-")</f>
        <v>5000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0.35714285714286</v>
      </c>
      <c r="B25" s="347" t="s">
        <v>261</v>
      </c>
      <c r="C25" s="347" t="s">
        <v>251</v>
      </c>
      <c r="D25" s="347" t="s">
        <v>252</v>
      </c>
      <c r="E25" s="347"/>
      <c r="F25" s="347" t="s">
        <v>98</v>
      </c>
      <c r="G25" s="88" t="s">
        <v>262</v>
      </c>
      <c r="H25" s="88" t="s">
        <v>254</v>
      </c>
      <c r="I25" s="88" t="s">
        <v>243</v>
      </c>
      <c r="J25" s="330">
        <v>84000</v>
      </c>
      <c r="K25" s="79">
        <v>0</v>
      </c>
      <c r="L25" s="79">
        <v>0</v>
      </c>
      <c r="M25" s="79">
        <v>65</v>
      </c>
      <c r="N25" s="89">
        <v>4</v>
      </c>
      <c r="O25" s="90">
        <v>0</v>
      </c>
      <c r="P25" s="91">
        <f>N25+O25</f>
        <v>4</v>
      </c>
      <c r="Q25" s="80">
        <f>IFERROR(P25/M25,"-")</f>
        <v>0.061538461538462</v>
      </c>
      <c r="R25" s="79">
        <v>0</v>
      </c>
      <c r="S25" s="79">
        <v>0</v>
      </c>
      <c r="T25" s="80">
        <f>IFERROR(R25/(P25),"-")</f>
        <v>0</v>
      </c>
      <c r="U25" s="336">
        <f>IFERROR(J25/SUM(N25:O26),"-")</f>
        <v>7000</v>
      </c>
      <c r="V25" s="82">
        <v>2</v>
      </c>
      <c r="W25" s="80">
        <f>IF(P25=0,"-",V25/P25)</f>
        <v>0.5</v>
      </c>
      <c r="X25" s="335">
        <v>13000</v>
      </c>
      <c r="Y25" s="336">
        <f>IFERROR(X25/P25,"-")</f>
        <v>3250</v>
      </c>
      <c r="Z25" s="336">
        <f>IFERROR(X25/V25,"-")</f>
        <v>6500</v>
      </c>
      <c r="AA25" s="330">
        <f>SUM(X25:X26)-SUM(J25:J26)</f>
        <v>-54000</v>
      </c>
      <c r="AB25" s="83">
        <f>SUM(X25:X26)/SUM(J25:J26)</f>
        <v>0.35714285714286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0.75</v>
      </c>
      <c r="BP25" s="119">
        <v>1</v>
      </c>
      <c r="BQ25" s="120">
        <f>IFERROR(BP25/BN25,"-")</f>
        <v>0.33333333333333</v>
      </c>
      <c r="BR25" s="121">
        <v>5000</v>
      </c>
      <c r="BS25" s="122">
        <f>IFERROR(BR25/BN25,"-")</f>
        <v>1666.6666666667</v>
      </c>
      <c r="BT25" s="123">
        <v>1</v>
      </c>
      <c r="BU25" s="123"/>
      <c r="BV25" s="123"/>
      <c r="BW25" s="124">
        <v>1</v>
      </c>
      <c r="BX25" s="125">
        <f>IF(P25=0,"",IF(BW25=0,"",(BW25/P25)))</f>
        <v>0.25</v>
      </c>
      <c r="BY25" s="126">
        <v>1</v>
      </c>
      <c r="BZ25" s="127">
        <f>IFERROR(BY25/BW25,"-")</f>
        <v>1</v>
      </c>
      <c r="CA25" s="128">
        <v>8000</v>
      </c>
      <c r="CB25" s="129">
        <f>IFERROR(CA25/BW25,"-")</f>
        <v>8000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13000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263</v>
      </c>
      <c r="C26" s="347"/>
      <c r="D26" s="347"/>
      <c r="E26" s="347"/>
      <c r="F26" s="347" t="s">
        <v>81</v>
      </c>
      <c r="G26" s="88"/>
      <c r="H26" s="88"/>
      <c r="I26" s="88"/>
      <c r="J26" s="330"/>
      <c r="K26" s="79">
        <v>0</v>
      </c>
      <c r="L26" s="79">
        <v>0</v>
      </c>
      <c r="M26" s="79">
        <v>23</v>
      </c>
      <c r="N26" s="89">
        <v>8</v>
      </c>
      <c r="O26" s="90">
        <v>0</v>
      </c>
      <c r="P26" s="91">
        <f>N26+O26</f>
        <v>8</v>
      </c>
      <c r="Q26" s="80">
        <f>IFERROR(P26/M26,"-")</f>
        <v>0.34782608695652</v>
      </c>
      <c r="R26" s="79">
        <v>1</v>
      </c>
      <c r="S26" s="79">
        <v>1</v>
      </c>
      <c r="T26" s="80">
        <f>IFERROR(R26/(P26),"-")</f>
        <v>0.125</v>
      </c>
      <c r="U26" s="336"/>
      <c r="V26" s="82">
        <v>1</v>
      </c>
      <c r="W26" s="80">
        <f>IF(P26=0,"-",V26/P26)</f>
        <v>0.125</v>
      </c>
      <c r="X26" s="335">
        <v>17000</v>
      </c>
      <c r="Y26" s="336">
        <f>IFERROR(X26/P26,"-")</f>
        <v>2125</v>
      </c>
      <c r="Z26" s="336">
        <f>IFERROR(X26/V26,"-")</f>
        <v>17000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5</v>
      </c>
      <c r="BF26" s="111">
        <f>IF(P26=0,"",IF(BE26=0,"",(BE26/P26)))</f>
        <v>0.625</v>
      </c>
      <c r="BG26" s="110">
        <v>1</v>
      </c>
      <c r="BH26" s="112">
        <f>IFERROR(BG26/BE26,"-")</f>
        <v>0.2</v>
      </c>
      <c r="BI26" s="113">
        <v>17000</v>
      </c>
      <c r="BJ26" s="114">
        <f>IFERROR(BI26/BE26,"-")</f>
        <v>3400</v>
      </c>
      <c r="BK26" s="115"/>
      <c r="BL26" s="115"/>
      <c r="BM26" s="115">
        <v>1</v>
      </c>
      <c r="BN26" s="117">
        <v>2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17000</v>
      </c>
      <c r="CQ26" s="139">
        <v>17000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</v>
      </c>
      <c r="B27" s="347" t="s">
        <v>264</v>
      </c>
      <c r="C27" s="347" t="s">
        <v>245</v>
      </c>
      <c r="D27" s="347" t="s">
        <v>265</v>
      </c>
      <c r="E27" s="347"/>
      <c r="F27" s="347" t="s">
        <v>69</v>
      </c>
      <c r="G27" s="88" t="s">
        <v>266</v>
      </c>
      <c r="H27" s="88" t="s">
        <v>254</v>
      </c>
      <c r="I27" s="88" t="s">
        <v>243</v>
      </c>
      <c r="J27" s="330">
        <v>54000</v>
      </c>
      <c r="K27" s="79">
        <v>0</v>
      </c>
      <c r="L27" s="79">
        <v>0</v>
      </c>
      <c r="M27" s="79">
        <v>12</v>
      </c>
      <c r="N27" s="89">
        <v>2</v>
      </c>
      <c r="O27" s="90">
        <v>0</v>
      </c>
      <c r="P27" s="91">
        <f>N27+O27</f>
        <v>2</v>
      </c>
      <c r="Q27" s="80">
        <f>IFERROR(P27/M27,"-")</f>
        <v>0.16666666666667</v>
      </c>
      <c r="R27" s="79">
        <v>0</v>
      </c>
      <c r="S27" s="79">
        <v>0</v>
      </c>
      <c r="T27" s="80">
        <f>IFERROR(R27/(P27),"-")</f>
        <v>0</v>
      </c>
      <c r="U27" s="336">
        <f>IFERROR(J27/SUM(N27:O28),"-")</f>
        <v>5400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-54000</v>
      </c>
      <c r="AB27" s="83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267</v>
      </c>
      <c r="C28" s="347"/>
      <c r="D28" s="347"/>
      <c r="E28" s="347"/>
      <c r="F28" s="347" t="s">
        <v>81</v>
      </c>
      <c r="G28" s="88"/>
      <c r="H28" s="88"/>
      <c r="I28" s="88"/>
      <c r="J28" s="330"/>
      <c r="K28" s="79">
        <v>0</v>
      </c>
      <c r="L28" s="79">
        <v>0</v>
      </c>
      <c r="M28" s="79">
        <v>9</v>
      </c>
      <c r="N28" s="89">
        <v>8</v>
      </c>
      <c r="O28" s="90">
        <v>0</v>
      </c>
      <c r="P28" s="91">
        <f>N28+O28</f>
        <v>8</v>
      </c>
      <c r="Q28" s="80">
        <f>IFERROR(P28/M28,"-")</f>
        <v>0.88888888888889</v>
      </c>
      <c r="R28" s="79">
        <v>0</v>
      </c>
      <c r="S28" s="79">
        <v>2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>
        <v>1</v>
      </c>
      <c r="AE28" s="93">
        <f>IF(P28=0,"",IF(AD28=0,"",(AD28/P28)))</f>
        <v>0.125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1</v>
      </c>
      <c r="AN28" s="99">
        <f>IF(P28=0,"",IF(AM28=0,"",(AM28/P28)))</f>
        <v>0.125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2</v>
      </c>
      <c r="AW28" s="105">
        <f>IF(P28=0,"",IF(AV28=0,"",(AV28/P28)))</f>
        <v>0.25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0.65625</v>
      </c>
      <c r="B29" s="347" t="s">
        <v>268</v>
      </c>
      <c r="C29" s="347" t="s">
        <v>251</v>
      </c>
      <c r="D29" s="347" t="s">
        <v>246</v>
      </c>
      <c r="E29" s="347"/>
      <c r="F29" s="347" t="s">
        <v>98</v>
      </c>
      <c r="G29" s="88" t="s">
        <v>269</v>
      </c>
      <c r="H29" s="88" t="s">
        <v>248</v>
      </c>
      <c r="I29" s="88" t="s">
        <v>198</v>
      </c>
      <c r="J29" s="330">
        <v>96000</v>
      </c>
      <c r="K29" s="79">
        <v>0</v>
      </c>
      <c r="L29" s="79">
        <v>0</v>
      </c>
      <c r="M29" s="79">
        <v>31</v>
      </c>
      <c r="N29" s="89">
        <v>2</v>
      </c>
      <c r="O29" s="90">
        <v>0</v>
      </c>
      <c r="P29" s="91">
        <f>N29+O29</f>
        <v>2</v>
      </c>
      <c r="Q29" s="80">
        <f>IFERROR(P29/M29,"-")</f>
        <v>0.064516129032258</v>
      </c>
      <c r="R29" s="79">
        <v>0</v>
      </c>
      <c r="S29" s="79">
        <v>2</v>
      </c>
      <c r="T29" s="80">
        <f>IFERROR(R29/(P29),"-")</f>
        <v>0</v>
      </c>
      <c r="U29" s="336">
        <f>IFERROR(J29/SUM(N29:O30),"-")</f>
        <v>8727.2727272727</v>
      </c>
      <c r="V29" s="82">
        <v>1</v>
      </c>
      <c r="W29" s="80">
        <f>IF(P29=0,"-",V29/P29)</f>
        <v>0.5</v>
      </c>
      <c r="X29" s="335">
        <v>3000</v>
      </c>
      <c r="Y29" s="336">
        <f>IFERROR(X29/P29,"-")</f>
        <v>1500</v>
      </c>
      <c r="Z29" s="336">
        <f>IFERROR(X29/V29,"-")</f>
        <v>3000</v>
      </c>
      <c r="AA29" s="330">
        <f>SUM(X29:X30)-SUM(J29:J30)</f>
        <v>-33000</v>
      </c>
      <c r="AB29" s="83">
        <f>SUM(X29:X30)/SUM(J29:J30)</f>
        <v>0.65625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0.5</v>
      </c>
      <c r="AX29" s="104">
        <v>1</v>
      </c>
      <c r="AY29" s="106">
        <f>IFERROR(AX29/AV29,"-")</f>
        <v>1</v>
      </c>
      <c r="AZ29" s="107">
        <v>3000</v>
      </c>
      <c r="BA29" s="108">
        <f>IFERROR(AZ29/AV29,"-")</f>
        <v>3000</v>
      </c>
      <c r="BB29" s="109">
        <v>1</v>
      </c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3000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270</v>
      </c>
      <c r="C30" s="347"/>
      <c r="D30" s="347"/>
      <c r="E30" s="347"/>
      <c r="F30" s="347" t="s">
        <v>81</v>
      </c>
      <c r="G30" s="88"/>
      <c r="H30" s="88"/>
      <c r="I30" s="88"/>
      <c r="J30" s="330"/>
      <c r="K30" s="79">
        <v>0</v>
      </c>
      <c r="L30" s="79">
        <v>0</v>
      </c>
      <c r="M30" s="79">
        <v>25</v>
      </c>
      <c r="N30" s="89">
        <v>9</v>
      </c>
      <c r="O30" s="90">
        <v>0</v>
      </c>
      <c r="P30" s="91">
        <f>N30+O30</f>
        <v>9</v>
      </c>
      <c r="Q30" s="80">
        <f>IFERROR(P30/M30,"-")</f>
        <v>0.36</v>
      </c>
      <c r="R30" s="79">
        <v>0</v>
      </c>
      <c r="S30" s="79">
        <v>2</v>
      </c>
      <c r="T30" s="80">
        <f>IFERROR(R30/(P30),"-")</f>
        <v>0</v>
      </c>
      <c r="U30" s="336"/>
      <c r="V30" s="82">
        <v>1</v>
      </c>
      <c r="W30" s="80">
        <f>IF(P30=0,"-",V30/P30)</f>
        <v>0.11111111111111</v>
      </c>
      <c r="X30" s="335">
        <v>60000</v>
      </c>
      <c r="Y30" s="336">
        <f>IFERROR(X30/P30,"-")</f>
        <v>6666.6666666667</v>
      </c>
      <c r="Z30" s="336">
        <f>IFERROR(X30/V30,"-")</f>
        <v>60000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0.33333333333333</v>
      </c>
      <c r="BP30" s="119">
        <v>1</v>
      </c>
      <c r="BQ30" s="120">
        <f>IFERROR(BP30/BN30,"-")</f>
        <v>0.33333333333333</v>
      </c>
      <c r="BR30" s="121">
        <v>60000</v>
      </c>
      <c r="BS30" s="122">
        <f>IFERROR(BR30/BN30,"-")</f>
        <v>20000</v>
      </c>
      <c r="BT30" s="123"/>
      <c r="BU30" s="123"/>
      <c r="BV30" s="123">
        <v>1</v>
      </c>
      <c r="BW30" s="124">
        <v>3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60000</v>
      </c>
      <c r="CQ30" s="139">
        <v>60000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0.092592592592593</v>
      </c>
      <c r="B31" s="347" t="s">
        <v>271</v>
      </c>
      <c r="C31" s="347" t="s">
        <v>245</v>
      </c>
      <c r="D31" s="347" t="s">
        <v>272</v>
      </c>
      <c r="E31" s="347"/>
      <c r="F31" s="347" t="s">
        <v>69</v>
      </c>
      <c r="G31" s="88" t="s">
        <v>273</v>
      </c>
      <c r="H31" s="88" t="s">
        <v>274</v>
      </c>
      <c r="I31" s="349" t="s">
        <v>126</v>
      </c>
      <c r="J31" s="330">
        <v>54000</v>
      </c>
      <c r="K31" s="79">
        <v>0</v>
      </c>
      <c r="L31" s="79">
        <v>0</v>
      </c>
      <c r="M31" s="79">
        <v>27</v>
      </c>
      <c r="N31" s="89">
        <v>3</v>
      </c>
      <c r="O31" s="90">
        <v>0</v>
      </c>
      <c r="P31" s="91">
        <f>N31+O31</f>
        <v>3</v>
      </c>
      <c r="Q31" s="80">
        <f>IFERROR(P31/M31,"-")</f>
        <v>0.11111111111111</v>
      </c>
      <c r="R31" s="79">
        <v>0</v>
      </c>
      <c r="S31" s="79">
        <v>2</v>
      </c>
      <c r="T31" s="80">
        <f>IFERROR(R31/(P31),"-")</f>
        <v>0</v>
      </c>
      <c r="U31" s="336">
        <f>IFERROR(J31/SUM(N31:O32),"-")</f>
        <v>7714.2857142857</v>
      </c>
      <c r="V31" s="82">
        <v>1</v>
      </c>
      <c r="W31" s="80">
        <f>IF(P31=0,"-",V31/P31)</f>
        <v>0.33333333333333</v>
      </c>
      <c r="X31" s="335">
        <v>5000</v>
      </c>
      <c r="Y31" s="336">
        <f>IFERROR(X31/P31,"-")</f>
        <v>1666.6666666667</v>
      </c>
      <c r="Z31" s="336">
        <f>IFERROR(X31/V31,"-")</f>
        <v>5000</v>
      </c>
      <c r="AA31" s="330">
        <f>SUM(X31:X32)-SUM(J31:J32)</f>
        <v>-49000</v>
      </c>
      <c r="AB31" s="83">
        <f>SUM(X31:X32)/SUM(J31:J32)</f>
        <v>0.092592592592593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0.66666666666667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>
        <v>1</v>
      </c>
      <c r="BQ31" s="120">
        <f>IFERROR(BP31/BN31,"-")</f>
        <v>1</v>
      </c>
      <c r="BR31" s="121">
        <v>5000</v>
      </c>
      <c r="BS31" s="122">
        <f>IFERROR(BR31/BN31,"-")</f>
        <v>5000</v>
      </c>
      <c r="BT31" s="123">
        <v>1</v>
      </c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275</v>
      </c>
      <c r="C32" s="347"/>
      <c r="D32" s="347"/>
      <c r="E32" s="347"/>
      <c r="F32" s="347" t="s">
        <v>81</v>
      </c>
      <c r="G32" s="88"/>
      <c r="H32" s="88"/>
      <c r="I32" s="88"/>
      <c r="J32" s="330"/>
      <c r="K32" s="79">
        <v>0</v>
      </c>
      <c r="L32" s="79">
        <v>0</v>
      </c>
      <c r="M32" s="79">
        <v>78</v>
      </c>
      <c r="N32" s="89">
        <v>4</v>
      </c>
      <c r="O32" s="90">
        <v>0</v>
      </c>
      <c r="P32" s="91">
        <f>N32+O32</f>
        <v>4</v>
      </c>
      <c r="Q32" s="80">
        <f>IFERROR(P32/M32,"-")</f>
        <v>0.051282051282051</v>
      </c>
      <c r="R32" s="79">
        <v>0</v>
      </c>
      <c r="S32" s="79">
        <v>2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0.60416666666667</v>
      </c>
      <c r="B33" s="347" t="s">
        <v>276</v>
      </c>
      <c r="C33" s="347" t="s">
        <v>277</v>
      </c>
      <c r="D33" s="347" t="s">
        <v>272</v>
      </c>
      <c r="E33" s="347"/>
      <c r="F33" s="347" t="s">
        <v>69</v>
      </c>
      <c r="G33" s="88" t="s">
        <v>278</v>
      </c>
      <c r="H33" s="88" t="s">
        <v>274</v>
      </c>
      <c r="I33" s="88" t="s">
        <v>279</v>
      </c>
      <c r="J33" s="330">
        <v>144000</v>
      </c>
      <c r="K33" s="79">
        <v>0</v>
      </c>
      <c r="L33" s="79">
        <v>0</v>
      </c>
      <c r="M33" s="79">
        <v>45</v>
      </c>
      <c r="N33" s="89">
        <v>3</v>
      </c>
      <c r="O33" s="90">
        <v>0</v>
      </c>
      <c r="P33" s="91">
        <f>N33+O33</f>
        <v>3</v>
      </c>
      <c r="Q33" s="80">
        <f>IFERROR(P33/M33,"-")</f>
        <v>0.066666666666667</v>
      </c>
      <c r="R33" s="79">
        <v>0</v>
      </c>
      <c r="S33" s="79">
        <v>1</v>
      </c>
      <c r="T33" s="80">
        <f>IFERROR(R33/(P33),"-")</f>
        <v>0</v>
      </c>
      <c r="U33" s="336">
        <f>IFERROR(J33/SUM(N33:O34),"-")</f>
        <v>14400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SUM(X33:X34)-SUM(J33:J34)</f>
        <v>-57000</v>
      </c>
      <c r="AB33" s="83">
        <f>SUM(X33:X34)/SUM(J33:J34)</f>
        <v>0.60416666666667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0.33333333333333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0.66666666666667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280</v>
      </c>
      <c r="C34" s="347"/>
      <c r="D34" s="347"/>
      <c r="E34" s="347"/>
      <c r="F34" s="347" t="s">
        <v>81</v>
      </c>
      <c r="G34" s="88"/>
      <c r="H34" s="88"/>
      <c r="I34" s="88"/>
      <c r="J34" s="330"/>
      <c r="K34" s="79">
        <v>0</v>
      </c>
      <c r="L34" s="79">
        <v>0</v>
      </c>
      <c r="M34" s="79">
        <v>14</v>
      </c>
      <c r="N34" s="89">
        <v>7</v>
      </c>
      <c r="O34" s="90">
        <v>0</v>
      </c>
      <c r="P34" s="91">
        <f>N34+O34</f>
        <v>7</v>
      </c>
      <c r="Q34" s="80">
        <f>IFERROR(P34/M34,"-")</f>
        <v>0.5</v>
      </c>
      <c r="R34" s="79">
        <v>2</v>
      </c>
      <c r="S34" s="79">
        <v>2</v>
      </c>
      <c r="T34" s="80">
        <f>IFERROR(R34/(P34),"-")</f>
        <v>0.28571428571429</v>
      </c>
      <c r="U34" s="336"/>
      <c r="V34" s="82">
        <v>2</v>
      </c>
      <c r="W34" s="80">
        <f>IF(P34=0,"-",V34/P34)</f>
        <v>0.28571428571429</v>
      </c>
      <c r="X34" s="335">
        <v>87000</v>
      </c>
      <c r="Y34" s="336">
        <f>IFERROR(X34/P34,"-")</f>
        <v>12428.571428571</v>
      </c>
      <c r="Z34" s="336">
        <f>IFERROR(X34/V34,"-")</f>
        <v>43500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0.14285714285714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0.14285714285714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0.14285714285714</v>
      </c>
      <c r="BP34" s="119">
        <v>1</v>
      </c>
      <c r="BQ34" s="120">
        <f>IFERROR(BP34/BN34,"-")</f>
        <v>1</v>
      </c>
      <c r="BR34" s="121">
        <v>55000</v>
      </c>
      <c r="BS34" s="122">
        <f>IFERROR(BR34/BN34,"-")</f>
        <v>55000</v>
      </c>
      <c r="BT34" s="123"/>
      <c r="BU34" s="123"/>
      <c r="BV34" s="123">
        <v>1</v>
      </c>
      <c r="BW34" s="124">
        <v>2</v>
      </c>
      <c r="BX34" s="125">
        <f>IF(P34=0,"",IF(BW34=0,"",(BW34/P34)))</f>
        <v>0.28571428571429</v>
      </c>
      <c r="BY34" s="126">
        <v>1</v>
      </c>
      <c r="BZ34" s="127">
        <f>IFERROR(BY34/BW34,"-")</f>
        <v>0.5</v>
      </c>
      <c r="CA34" s="128">
        <v>32000</v>
      </c>
      <c r="CB34" s="129">
        <f>IFERROR(CA34/BW34,"-")</f>
        <v>16000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87000</v>
      </c>
      <c r="CQ34" s="139">
        <v>55000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3.8205128205128</v>
      </c>
      <c r="B35" s="347" t="s">
        <v>281</v>
      </c>
      <c r="C35" s="347" t="s">
        <v>282</v>
      </c>
      <c r="D35" s="347" t="s">
        <v>283</v>
      </c>
      <c r="E35" s="347"/>
      <c r="F35" s="347" t="s">
        <v>69</v>
      </c>
      <c r="G35" s="88" t="s">
        <v>284</v>
      </c>
      <c r="H35" s="88" t="s">
        <v>285</v>
      </c>
      <c r="I35" s="88" t="s">
        <v>286</v>
      </c>
      <c r="J35" s="330">
        <v>78000</v>
      </c>
      <c r="K35" s="79">
        <v>0</v>
      </c>
      <c r="L35" s="79">
        <v>0</v>
      </c>
      <c r="M35" s="79">
        <v>18</v>
      </c>
      <c r="N35" s="89">
        <v>2</v>
      </c>
      <c r="O35" s="90">
        <v>0</v>
      </c>
      <c r="P35" s="91">
        <f>N35+O35</f>
        <v>2</v>
      </c>
      <c r="Q35" s="80">
        <f>IFERROR(P35/M35,"-")</f>
        <v>0.11111111111111</v>
      </c>
      <c r="R35" s="79">
        <v>1</v>
      </c>
      <c r="S35" s="79">
        <v>1</v>
      </c>
      <c r="T35" s="80">
        <f>IFERROR(R35/(P35),"-")</f>
        <v>0.5</v>
      </c>
      <c r="U35" s="336">
        <f>IFERROR(J35/SUM(N35:O36),"-")</f>
        <v>26000</v>
      </c>
      <c r="V35" s="82">
        <v>1</v>
      </c>
      <c r="W35" s="80">
        <f>IF(P35=0,"-",V35/P35)</f>
        <v>0.5</v>
      </c>
      <c r="X35" s="335">
        <v>298000</v>
      </c>
      <c r="Y35" s="336">
        <f>IFERROR(X35/P35,"-")</f>
        <v>149000</v>
      </c>
      <c r="Z35" s="336">
        <f>IFERROR(X35/V35,"-")</f>
        <v>298000</v>
      </c>
      <c r="AA35" s="330">
        <f>SUM(X35:X36)-SUM(J35:J36)</f>
        <v>220000</v>
      </c>
      <c r="AB35" s="83">
        <f>SUM(X35:X36)/SUM(J35:J36)</f>
        <v>3.8205128205128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>
        <v>1</v>
      </c>
      <c r="BQ35" s="120">
        <f>IFERROR(BP35/BN35,"-")</f>
        <v>1</v>
      </c>
      <c r="BR35" s="121">
        <v>298000</v>
      </c>
      <c r="BS35" s="122">
        <f>IFERROR(BR35/BN35,"-")</f>
        <v>298000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298000</v>
      </c>
      <c r="CQ35" s="139">
        <v>298000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287</v>
      </c>
      <c r="C36" s="347"/>
      <c r="D36" s="347"/>
      <c r="E36" s="347"/>
      <c r="F36" s="347" t="s">
        <v>81</v>
      </c>
      <c r="G36" s="88"/>
      <c r="H36" s="88"/>
      <c r="I36" s="88"/>
      <c r="J36" s="330"/>
      <c r="K36" s="79">
        <v>0</v>
      </c>
      <c r="L36" s="79">
        <v>0</v>
      </c>
      <c r="M36" s="79">
        <v>1</v>
      </c>
      <c r="N36" s="89">
        <v>1</v>
      </c>
      <c r="O36" s="90">
        <v>0</v>
      </c>
      <c r="P36" s="91">
        <f>N36+O36</f>
        <v>1</v>
      </c>
      <c r="Q36" s="80">
        <f>IFERROR(P36/M36,"-")</f>
        <v>1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0.19230769230769</v>
      </c>
      <c r="B37" s="347" t="s">
        <v>288</v>
      </c>
      <c r="C37" s="347" t="s">
        <v>289</v>
      </c>
      <c r="D37" s="347" t="s">
        <v>290</v>
      </c>
      <c r="E37" s="347"/>
      <c r="F37" s="347" t="s">
        <v>98</v>
      </c>
      <c r="G37" s="88" t="s">
        <v>291</v>
      </c>
      <c r="H37" s="88" t="s">
        <v>292</v>
      </c>
      <c r="I37" s="88" t="s">
        <v>293</v>
      </c>
      <c r="J37" s="330">
        <v>78000</v>
      </c>
      <c r="K37" s="79">
        <v>0</v>
      </c>
      <c r="L37" s="79">
        <v>0</v>
      </c>
      <c r="M37" s="79">
        <v>47</v>
      </c>
      <c r="N37" s="89">
        <v>2</v>
      </c>
      <c r="O37" s="90">
        <v>1</v>
      </c>
      <c r="P37" s="91">
        <f>N37+O37</f>
        <v>3</v>
      </c>
      <c r="Q37" s="80">
        <f>IFERROR(P37/M37,"-")</f>
        <v>0.063829787234043</v>
      </c>
      <c r="R37" s="79">
        <v>0</v>
      </c>
      <c r="S37" s="79">
        <v>1</v>
      </c>
      <c r="T37" s="80">
        <f>IFERROR(R37/(P37),"-")</f>
        <v>0</v>
      </c>
      <c r="U37" s="336">
        <f>IFERROR(J37/SUM(N37:O38),"-")</f>
        <v>7800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-63000</v>
      </c>
      <c r="AB37" s="83">
        <f>SUM(X37:X38)/SUM(J37:J38)</f>
        <v>0.19230769230769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0.66666666666667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294</v>
      </c>
      <c r="C38" s="347"/>
      <c r="D38" s="347"/>
      <c r="E38" s="347"/>
      <c r="F38" s="347" t="s">
        <v>81</v>
      </c>
      <c r="G38" s="88"/>
      <c r="H38" s="88"/>
      <c r="I38" s="88"/>
      <c r="J38" s="330"/>
      <c r="K38" s="79">
        <v>0</v>
      </c>
      <c r="L38" s="79">
        <v>0</v>
      </c>
      <c r="M38" s="79">
        <v>8</v>
      </c>
      <c r="N38" s="89">
        <v>7</v>
      </c>
      <c r="O38" s="90">
        <v>0</v>
      </c>
      <c r="P38" s="91">
        <f>N38+O38</f>
        <v>7</v>
      </c>
      <c r="Q38" s="80">
        <f>IFERROR(P38/M38,"-")</f>
        <v>0.875</v>
      </c>
      <c r="R38" s="79">
        <v>0</v>
      </c>
      <c r="S38" s="79">
        <v>2</v>
      </c>
      <c r="T38" s="80">
        <f>IFERROR(R38/(P38),"-")</f>
        <v>0</v>
      </c>
      <c r="U38" s="336"/>
      <c r="V38" s="82">
        <v>2</v>
      </c>
      <c r="W38" s="80">
        <f>IF(P38=0,"-",V38/P38)</f>
        <v>0.28571428571429</v>
      </c>
      <c r="X38" s="335">
        <v>15000</v>
      </c>
      <c r="Y38" s="336">
        <f>IFERROR(X38/P38,"-")</f>
        <v>2142.8571428571</v>
      </c>
      <c r="Z38" s="336">
        <f>IFERROR(X38/V38,"-")</f>
        <v>7500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0.57142857142857</v>
      </c>
      <c r="BP38" s="119">
        <v>1</v>
      </c>
      <c r="BQ38" s="120">
        <f>IFERROR(BP38/BN38,"-")</f>
        <v>0.25</v>
      </c>
      <c r="BR38" s="121">
        <v>3000</v>
      </c>
      <c r="BS38" s="122">
        <f>IFERROR(BR38/BN38,"-")</f>
        <v>750</v>
      </c>
      <c r="BT38" s="123">
        <v>1</v>
      </c>
      <c r="BU38" s="123"/>
      <c r="BV38" s="123"/>
      <c r="BW38" s="124">
        <v>3</v>
      </c>
      <c r="BX38" s="125">
        <f>IF(P38=0,"",IF(BW38=0,"",(BW38/P38)))</f>
        <v>0.42857142857143</v>
      </c>
      <c r="BY38" s="126">
        <v>1</v>
      </c>
      <c r="BZ38" s="127">
        <f>IFERROR(BY38/BW38,"-")</f>
        <v>0.33333333333333</v>
      </c>
      <c r="CA38" s="128">
        <v>12000</v>
      </c>
      <c r="CB38" s="129">
        <f>IFERROR(CA38/BW38,"-")</f>
        <v>4000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15000</v>
      </c>
      <c r="CQ38" s="139">
        <v>12000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30"/>
      <c r="B39" s="85"/>
      <c r="C39" s="86"/>
      <c r="D39" s="86"/>
      <c r="E39" s="86"/>
      <c r="F39" s="87"/>
      <c r="G39" s="88"/>
      <c r="H39" s="88"/>
      <c r="I39" s="88"/>
      <c r="J39" s="33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7"/>
      <c r="V39" s="25"/>
      <c r="W39" s="25"/>
      <c r="X39" s="337"/>
      <c r="Y39" s="337"/>
      <c r="Z39" s="337"/>
      <c r="AA39" s="337"/>
      <c r="AB39" s="33"/>
      <c r="AC39" s="57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30"/>
      <c r="B40" s="37"/>
      <c r="C40" s="21"/>
      <c r="D40" s="21"/>
      <c r="E40" s="21"/>
      <c r="F40" s="22"/>
      <c r="G40" s="36"/>
      <c r="H40" s="36"/>
      <c r="I40" s="73"/>
      <c r="J40" s="332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337"/>
      <c r="V40" s="25"/>
      <c r="W40" s="25"/>
      <c r="X40" s="337"/>
      <c r="Y40" s="337"/>
      <c r="Z40" s="337"/>
      <c r="AA40" s="337"/>
      <c r="AB40" s="33"/>
      <c r="AC40" s="59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19">
        <f>AB41</f>
        <v>2.2151849884935</v>
      </c>
      <c r="B41" s="39"/>
      <c r="C41" s="39"/>
      <c r="D41" s="39"/>
      <c r="E41" s="39"/>
      <c r="F41" s="39"/>
      <c r="G41" s="40" t="s">
        <v>295</v>
      </c>
      <c r="H41" s="40"/>
      <c r="I41" s="40"/>
      <c r="J41" s="333">
        <f>SUM(J6:J40)</f>
        <v>2259600</v>
      </c>
      <c r="K41" s="41">
        <f>SUM(K6:K40)</f>
        <v>0</v>
      </c>
      <c r="L41" s="41">
        <f>SUM(L6:L40)</f>
        <v>0</v>
      </c>
      <c r="M41" s="41">
        <f>SUM(M6:M40)</f>
        <v>1258</v>
      </c>
      <c r="N41" s="41">
        <f>SUM(N6:N40)</f>
        <v>254</v>
      </c>
      <c r="O41" s="41">
        <f>SUM(O6:O40)</f>
        <v>5</v>
      </c>
      <c r="P41" s="41">
        <f>SUM(P6:P40)</f>
        <v>259</v>
      </c>
      <c r="Q41" s="42">
        <f>IFERROR(P41/M41,"-")</f>
        <v>0.20588235294118</v>
      </c>
      <c r="R41" s="76">
        <f>SUM(R6:R40)</f>
        <v>20</v>
      </c>
      <c r="S41" s="76">
        <f>SUM(S6:S40)</f>
        <v>64</v>
      </c>
      <c r="T41" s="42">
        <f>IFERROR(R41/P41,"-")</f>
        <v>0.077220077220077</v>
      </c>
      <c r="U41" s="338">
        <f>IFERROR(J41/P41,"-")</f>
        <v>8724.3243243243</v>
      </c>
      <c r="V41" s="44">
        <f>SUM(V6:V40)</f>
        <v>47</v>
      </c>
      <c r="W41" s="42">
        <f>IFERROR(V41/P41,"-")</f>
        <v>0.18146718146718</v>
      </c>
      <c r="X41" s="333">
        <f>SUM(X6:X40)</f>
        <v>5005432</v>
      </c>
      <c r="Y41" s="333">
        <f>IFERROR(X41/P41,"-")</f>
        <v>19325.992277992</v>
      </c>
      <c r="Z41" s="333">
        <f>IFERROR(X41/V41,"-")</f>
        <v>106498.55319149</v>
      </c>
      <c r="AA41" s="333">
        <f>X41-J41</f>
        <v>2745832</v>
      </c>
      <c r="AB41" s="45">
        <f>X41/J41</f>
        <v>2.2151849884935</v>
      </c>
      <c r="AC41" s="58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  <mergeCell ref="A16:A16"/>
    <mergeCell ref="J16:J16"/>
    <mergeCell ref="U16:U16"/>
    <mergeCell ref="AA16:AA16"/>
    <mergeCell ref="AB16:AB16"/>
    <mergeCell ref="A17:A17"/>
    <mergeCell ref="J17:J17"/>
    <mergeCell ref="U17:U17"/>
    <mergeCell ref="AA17:AA17"/>
    <mergeCell ref="AB17:AB17"/>
    <mergeCell ref="A18:A18"/>
    <mergeCell ref="J18:J18"/>
    <mergeCell ref="U18:U18"/>
    <mergeCell ref="AA18:AA18"/>
    <mergeCell ref="AB18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296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0.84444444444444</v>
      </c>
      <c r="B6" s="347" t="s">
        <v>297</v>
      </c>
      <c r="C6" s="347" t="s">
        <v>298</v>
      </c>
      <c r="D6" s="347" t="s">
        <v>299</v>
      </c>
      <c r="E6" s="347" t="s">
        <v>300</v>
      </c>
      <c r="F6" s="347" t="s">
        <v>301</v>
      </c>
      <c r="G6" s="88" t="s">
        <v>302</v>
      </c>
      <c r="H6" s="88" t="s">
        <v>303</v>
      </c>
      <c r="I6" s="88" t="s">
        <v>147</v>
      </c>
      <c r="J6" s="330">
        <v>90000</v>
      </c>
      <c r="K6" s="79">
        <v>0</v>
      </c>
      <c r="L6" s="79">
        <v>0</v>
      </c>
      <c r="M6" s="79">
        <v>28</v>
      </c>
      <c r="N6" s="89">
        <v>5</v>
      </c>
      <c r="O6" s="90">
        <v>0</v>
      </c>
      <c r="P6" s="91">
        <f>N6+O6</f>
        <v>5</v>
      </c>
      <c r="Q6" s="80">
        <f>IFERROR(P6/M6,"-")</f>
        <v>0.17857142857143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2368.4210526316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-14000</v>
      </c>
      <c r="AB6" s="83">
        <f>SUM(X6:X7)/SUM(J6:J7)</f>
        <v>0.84444444444444</v>
      </c>
      <c r="AC6" s="77"/>
      <c r="AD6" s="92">
        <v>1</v>
      </c>
      <c r="AE6" s="93">
        <f>IF(P6=0,"",IF(AD6=0,"",(AD6/P6)))</f>
        <v>0.2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304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97</v>
      </c>
      <c r="N7" s="89">
        <v>33</v>
      </c>
      <c r="O7" s="90">
        <v>0</v>
      </c>
      <c r="P7" s="91">
        <f>N7+O7</f>
        <v>33</v>
      </c>
      <c r="Q7" s="80">
        <f>IFERROR(P7/M7,"-")</f>
        <v>0.34020618556701</v>
      </c>
      <c r="R7" s="79">
        <v>1</v>
      </c>
      <c r="S7" s="79">
        <v>10</v>
      </c>
      <c r="T7" s="80">
        <f>IFERROR(R7/(P7),"-")</f>
        <v>0.03030303030303</v>
      </c>
      <c r="U7" s="336"/>
      <c r="V7" s="82">
        <v>2</v>
      </c>
      <c r="W7" s="80">
        <f>IF(P7=0,"-",V7/P7)</f>
        <v>0.060606060606061</v>
      </c>
      <c r="X7" s="335">
        <v>76000</v>
      </c>
      <c r="Y7" s="336">
        <f>IFERROR(X7/P7,"-")</f>
        <v>2303.0303030303</v>
      </c>
      <c r="Z7" s="336">
        <f>IFERROR(X7/V7,"-")</f>
        <v>38000</v>
      </c>
      <c r="AA7" s="330"/>
      <c r="AB7" s="83"/>
      <c r="AC7" s="77"/>
      <c r="AD7" s="92">
        <v>3</v>
      </c>
      <c r="AE7" s="93">
        <f>IF(P7=0,"",IF(AD7=0,"",(AD7/P7)))</f>
        <v>0.090909090909091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5</v>
      </c>
      <c r="AN7" s="99">
        <f>IF(P7=0,"",IF(AM7=0,"",(AM7/P7)))</f>
        <v>0.15151515151515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0.27272727272727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0.18181818181818</v>
      </c>
      <c r="BP7" s="119">
        <v>1</v>
      </c>
      <c r="BQ7" s="120">
        <f>IFERROR(BP7/BN7,"-")</f>
        <v>0.16666666666667</v>
      </c>
      <c r="BR7" s="121">
        <v>18000</v>
      </c>
      <c r="BS7" s="122">
        <f>IFERROR(BR7/BN7,"-")</f>
        <v>3000</v>
      </c>
      <c r="BT7" s="123"/>
      <c r="BU7" s="123">
        <v>1</v>
      </c>
      <c r="BV7" s="123"/>
      <c r="BW7" s="124">
        <v>6</v>
      </c>
      <c r="BX7" s="125">
        <f>IF(P7=0,"",IF(BW7=0,"",(BW7/P7)))</f>
        <v>0.18181818181818</v>
      </c>
      <c r="BY7" s="126">
        <v>1</v>
      </c>
      <c r="BZ7" s="127">
        <f>IFERROR(BY7/BW7,"-")</f>
        <v>0.16666666666667</v>
      </c>
      <c r="CA7" s="128">
        <v>58000</v>
      </c>
      <c r="CB7" s="129">
        <f>IFERROR(CA7/BW7,"-")</f>
        <v>9666.6666666667</v>
      </c>
      <c r="CC7" s="130"/>
      <c r="CD7" s="130"/>
      <c r="CE7" s="130">
        <v>1</v>
      </c>
      <c r="CF7" s="131">
        <v>1</v>
      </c>
      <c r="CG7" s="132">
        <f>IF(P7=0,"",IF(CF7=0,"",(CF7/P7)))</f>
        <v>0.03030303030303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76000</v>
      </c>
      <c r="CQ7" s="139">
        <v>58000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0.0625</v>
      </c>
      <c r="B8" s="347" t="s">
        <v>305</v>
      </c>
      <c r="C8" s="347" t="s">
        <v>306</v>
      </c>
      <c r="D8" s="347" t="s">
        <v>307</v>
      </c>
      <c r="E8" s="347" t="s">
        <v>308</v>
      </c>
      <c r="F8" s="347" t="s">
        <v>301</v>
      </c>
      <c r="G8" s="88" t="s">
        <v>309</v>
      </c>
      <c r="H8" s="88" t="s">
        <v>310</v>
      </c>
      <c r="I8" s="349" t="s">
        <v>152</v>
      </c>
      <c r="J8" s="330">
        <v>96000</v>
      </c>
      <c r="K8" s="79">
        <v>0</v>
      </c>
      <c r="L8" s="79">
        <v>0</v>
      </c>
      <c r="M8" s="79">
        <v>94</v>
      </c>
      <c r="N8" s="89">
        <v>18</v>
      </c>
      <c r="O8" s="90">
        <v>0</v>
      </c>
      <c r="P8" s="91">
        <f>N8+O8</f>
        <v>18</v>
      </c>
      <c r="Q8" s="80">
        <f>IFERROR(P8/M8,"-")</f>
        <v>0.19148936170213</v>
      </c>
      <c r="R8" s="79">
        <v>0</v>
      </c>
      <c r="S8" s="79">
        <v>6</v>
      </c>
      <c r="T8" s="80">
        <f>IFERROR(R8/(P8),"-")</f>
        <v>0</v>
      </c>
      <c r="U8" s="336">
        <f>IFERROR(J8/SUM(N8:O9),"-")</f>
        <v>2232.5581395349</v>
      </c>
      <c r="V8" s="82">
        <v>1</v>
      </c>
      <c r="W8" s="80">
        <f>IF(P8=0,"-",V8/P8)</f>
        <v>0.055555555555556</v>
      </c>
      <c r="X8" s="335">
        <v>6000</v>
      </c>
      <c r="Y8" s="336">
        <f>IFERROR(X8/P8,"-")</f>
        <v>333.33333333333</v>
      </c>
      <c r="Z8" s="336">
        <f>IFERROR(X8/V8,"-")</f>
        <v>6000</v>
      </c>
      <c r="AA8" s="330">
        <f>SUM(X8:X9)-SUM(J8:J9)</f>
        <v>-90000</v>
      </c>
      <c r="AB8" s="83">
        <f>SUM(X8:X9)/SUM(J8:J9)</f>
        <v>0.0625</v>
      </c>
      <c r="AC8" s="77"/>
      <c r="AD8" s="92">
        <v>2</v>
      </c>
      <c r="AE8" s="93">
        <f>IF(P8=0,"",IF(AD8=0,"",(AD8/P8)))</f>
        <v>0.11111111111111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13</v>
      </c>
      <c r="AN8" s="99">
        <f>IF(P8=0,"",IF(AM8=0,"",(AM8/P8)))</f>
        <v>0.72222222222222</v>
      </c>
      <c r="AO8" s="98">
        <v>1</v>
      </c>
      <c r="AP8" s="100">
        <f>IFERROR(AO8/AM8,"-")</f>
        <v>0.076923076923077</v>
      </c>
      <c r="AQ8" s="101">
        <v>6000</v>
      </c>
      <c r="AR8" s="102">
        <f>IFERROR(AQ8/AM8,"-")</f>
        <v>461.53846153846</v>
      </c>
      <c r="AS8" s="103"/>
      <c r="AT8" s="103">
        <v>1</v>
      </c>
      <c r="AU8" s="103"/>
      <c r="AV8" s="104">
        <v>1</v>
      </c>
      <c r="AW8" s="105">
        <f>IF(P8=0,"",IF(AV8=0,"",(AV8/P8)))</f>
        <v>0.055555555555556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0.11111111111111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311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50</v>
      </c>
      <c r="N9" s="89">
        <v>25</v>
      </c>
      <c r="O9" s="90">
        <v>0</v>
      </c>
      <c r="P9" s="91">
        <f>N9+O9</f>
        <v>25</v>
      </c>
      <c r="Q9" s="80">
        <f>IFERROR(P9/M9,"-")</f>
        <v>0.5</v>
      </c>
      <c r="R9" s="79">
        <v>0</v>
      </c>
      <c r="S9" s="79">
        <v>7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>
        <v>1</v>
      </c>
      <c r="AE9" s="93">
        <f>IF(P9=0,"",IF(AD9=0,"",(AD9/P9)))</f>
        <v>0.04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5</v>
      </c>
      <c r="AN9" s="99">
        <f>IF(P9=0,"",IF(AM9=0,"",(AM9/P9)))</f>
        <v>0.2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0.32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0.24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0.09009009009009</v>
      </c>
      <c r="B10" s="347" t="s">
        <v>312</v>
      </c>
      <c r="C10" s="347" t="s">
        <v>313</v>
      </c>
      <c r="D10" s="347" t="s">
        <v>299</v>
      </c>
      <c r="E10" s="347"/>
      <c r="F10" s="347" t="s">
        <v>301</v>
      </c>
      <c r="G10" s="88" t="s">
        <v>314</v>
      </c>
      <c r="H10" s="88" t="s">
        <v>315</v>
      </c>
      <c r="I10" s="88" t="s">
        <v>243</v>
      </c>
      <c r="J10" s="330">
        <v>222000</v>
      </c>
      <c r="K10" s="79">
        <v>0</v>
      </c>
      <c r="L10" s="79">
        <v>0</v>
      </c>
      <c r="M10" s="79">
        <v>96</v>
      </c>
      <c r="N10" s="89">
        <v>14</v>
      </c>
      <c r="O10" s="90">
        <v>0</v>
      </c>
      <c r="P10" s="91">
        <f>N10+O10</f>
        <v>14</v>
      </c>
      <c r="Q10" s="80">
        <f>IFERROR(P10/M10,"-")</f>
        <v>0.14583333333333</v>
      </c>
      <c r="R10" s="79">
        <v>0</v>
      </c>
      <c r="S10" s="79">
        <v>6</v>
      </c>
      <c r="T10" s="80">
        <f>IFERROR(R10/(P10),"-")</f>
        <v>0</v>
      </c>
      <c r="U10" s="336">
        <f>IFERROR(J10/SUM(N10:O11),"-")</f>
        <v>3827.5862068966</v>
      </c>
      <c r="V10" s="82">
        <v>1</v>
      </c>
      <c r="W10" s="80">
        <f>IF(P10=0,"-",V10/P10)</f>
        <v>0.071428571428571</v>
      </c>
      <c r="X10" s="335">
        <v>6000</v>
      </c>
      <c r="Y10" s="336">
        <f>IFERROR(X10/P10,"-")</f>
        <v>428.57142857143</v>
      </c>
      <c r="Z10" s="336">
        <f>IFERROR(X10/V10,"-")</f>
        <v>6000</v>
      </c>
      <c r="AA10" s="330">
        <f>SUM(X10:X11)-SUM(J10:J11)</f>
        <v>-202000</v>
      </c>
      <c r="AB10" s="83">
        <f>SUM(X10:X11)/SUM(J10:J11)</f>
        <v>0.09009009009009</v>
      </c>
      <c r="AC10" s="77"/>
      <c r="AD10" s="92">
        <v>1</v>
      </c>
      <c r="AE10" s="93">
        <f>IF(P10=0,"",IF(AD10=0,"",(AD10/P10)))</f>
        <v>0.071428571428571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4</v>
      </c>
      <c r="AN10" s="99">
        <f>IF(P10=0,"",IF(AM10=0,"",(AM10/P10)))</f>
        <v>0.28571428571429</v>
      </c>
      <c r="AO10" s="98">
        <v>1</v>
      </c>
      <c r="AP10" s="100">
        <f>IFERROR(AO10/AM10,"-")</f>
        <v>0.25</v>
      </c>
      <c r="AQ10" s="101">
        <v>6000</v>
      </c>
      <c r="AR10" s="102">
        <f>IFERROR(AQ10/AM10,"-")</f>
        <v>1500</v>
      </c>
      <c r="AS10" s="103"/>
      <c r="AT10" s="103">
        <v>1</v>
      </c>
      <c r="AU10" s="103"/>
      <c r="AV10" s="104">
        <v>2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0.21428571428571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0.14285714285714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6000</v>
      </c>
      <c r="CQ10" s="139">
        <v>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316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133</v>
      </c>
      <c r="N11" s="89">
        <v>44</v>
      </c>
      <c r="O11" s="90">
        <v>0</v>
      </c>
      <c r="P11" s="91">
        <f>N11+O11</f>
        <v>44</v>
      </c>
      <c r="Q11" s="80">
        <f>IFERROR(P11/M11,"-")</f>
        <v>0.33082706766917</v>
      </c>
      <c r="R11" s="79">
        <v>0</v>
      </c>
      <c r="S11" s="79">
        <v>10</v>
      </c>
      <c r="T11" s="80">
        <f>IFERROR(R11/(P11),"-")</f>
        <v>0</v>
      </c>
      <c r="U11" s="336"/>
      <c r="V11" s="82">
        <v>1</v>
      </c>
      <c r="W11" s="80">
        <f>IF(P11=0,"-",V11/P11)</f>
        <v>0.022727272727273</v>
      </c>
      <c r="X11" s="335">
        <v>14000</v>
      </c>
      <c r="Y11" s="336">
        <f>IFERROR(X11/P11,"-")</f>
        <v>318.18181818182</v>
      </c>
      <c r="Z11" s="336">
        <f>IFERROR(X11/V11,"-")</f>
        <v>14000</v>
      </c>
      <c r="AA11" s="330"/>
      <c r="AB11" s="83"/>
      <c r="AC11" s="77"/>
      <c r="AD11" s="92">
        <v>2</v>
      </c>
      <c r="AE11" s="93">
        <f>IF(P11=0,"",IF(AD11=0,"",(AD11/P11)))</f>
        <v>0.045454545454545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12</v>
      </c>
      <c r="AN11" s="99">
        <f>IF(P11=0,"",IF(AM11=0,"",(AM11/P11)))</f>
        <v>0.27272727272727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13</v>
      </c>
      <c r="BF11" s="111">
        <f>IF(P11=0,"",IF(BE11=0,"",(BE11/P11)))</f>
        <v>0.29545454545455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7</v>
      </c>
      <c r="BO11" s="118">
        <f>IF(P11=0,"",IF(BN11=0,"",(BN11/P11)))</f>
        <v>0.15909090909091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0.090909090909091</v>
      </c>
      <c r="BY11" s="126">
        <v>1</v>
      </c>
      <c r="BZ11" s="127">
        <f>IFERROR(BY11/BW11,"-")</f>
        <v>0.25</v>
      </c>
      <c r="CA11" s="128">
        <v>14000</v>
      </c>
      <c r="CB11" s="129">
        <f>IFERROR(CA11/BW11,"-")</f>
        <v>3500</v>
      </c>
      <c r="CC11" s="130"/>
      <c r="CD11" s="130"/>
      <c r="CE11" s="130">
        <v>1</v>
      </c>
      <c r="CF11" s="131">
        <v>2</v>
      </c>
      <c r="CG11" s="132">
        <f>IF(P11=0,"",IF(CF11=0,"",(CF11/P11)))</f>
        <v>0.045454545454545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14000</v>
      </c>
      <c r="CQ11" s="139">
        <v>14000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3.03125</v>
      </c>
      <c r="B12" s="347" t="s">
        <v>317</v>
      </c>
      <c r="C12" s="347" t="s">
        <v>251</v>
      </c>
      <c r="D12" s="347" t="s">
        <v>307</v>
      </c>
      <c r="E12" s="347"/>
      <c r="F12" s="347" t="s">
        <v>301</v>
      </c>
      <c r="G12" s="88" t="s">
        <v>318</v>
      </c>
      <c r="H12" s="88" t="s">
        <v>319</v>
      </c>
      <c r="I12" s="88" t="s">
        <v>320</v>
      </c>
      <c r="J12" s="330">
        <v>96000</v>
      </c>
      <c r="K12" s="79">
        <v>0</v>
      </c>
      <c r="L12" s="79">
        <v>0</v>
      </c>
      <c r="M12" s="79">
        <v>152</v>
      </c>
      <c r="N12" s="89">
        <v>17</v>
      </c>
      <c r="O12" s="90">
        <v>0</v>
      </c>
      <c r="P12" s="91">
        <f>N12+O12</f>
        <v>17</v>
      </c>
      <c r="Q12" s="80">
        <f>IFERROR(P12/M12,"-")</f>
        <v>0.11184210526316</v>
      </c>
      <c r="R12" s="79">
        <v>0</v>
      </c>
      <c r="S12" s="79">
        <v>2</v>
      </c>
      <c r="T12" s="80">
        <f>IFERROR(R12/(P12),"-")</f>
        <v>0</v>
      </c>
      <c r="U12" s="336">
        <f>IFERROR(J12/SUM(N12:O13),"-")</f>
        <v>1500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195000</v>
      </c>
      <c r="AB12" s="83">
        <f>SUM(X12:X13)/SUM(J12:J13)</f>
        <v>3.03125</v>
      </c>
      <c r="AC12" s="77"/>
      <c r="AD12" s="92">
        <v>4</v>
      </c>
      <c r="AE12" s="93">
        <f>IF(P12=0,"",IF(AD12=0,"",(AD12/P12)))</f>
        <v>0.23529411764706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0.11764705882353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0.11764705882353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0.11764705882353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0.29411764705882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0.11764705882353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321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123</v>
      </c>
      <c r="N13" s="89">
        <v>47</v>
      </c>
      <c r="O13" s="90">
        <v>0</v>
      </c>
      <c r="P13" s="91">
        <f>N13+O13</f>
        <v>47</v>
      </c>
      <c r="Q13" s="80">
        <f>IFERROR(P13/M13,"-")</f>
        <v>0.38211382113821</v>
      </c>
      <c r="R13" s="79">
        <v>1</v>
      </c>
      <c r="S13" s="79">
        <v>9</v>
      </c>
      <c r="T13" s="80">
        <f>IFERROR(R13/(P13),"-")</f>
        <v>0.021276595744681</v>
      </c>
      <c r="U13" s="336"/>
      <c r="V13" s="82">
        <v>3</v>
      </c>
      <c r="W13" s="80">
        <f>IF(P13=0,"-",V13/P13)</f>
        <v>0.063829787234043</v>
      </c>
      <c r="X13" s="335">
        <v>291000</v>
      </c>
      <c r="Y13" s="336">
        <f>IFERROR(X13/P13,"-")</f>
        <v>6191.4893617021</v>
      </c>
      <c r="Z13" s="336">
        <f>IFERROR(X13/V13,"-")</f>
        <v>97000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6</v>
      </c>
      <c r="AN13" s="99">
        <f>IF(P13=0,"",IF(AM13=0,"",(AM13/P13)))</f>
        <v>0.12765957446809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0.042553191489362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16</v>
      </c>
      <c r="BF13" s="111">
        <f>IF(P13=0,"",IF(BE13=0,"",(BE13/P13)))</f>
        <v>0.34042553191489</v>
      </c>
      <c r="BG13" s="110">
        <v>1</v>
      </c>
      <c r="BH13" s="112">
        <f>IFERROR(BG13/BE13,"-")</f>
        <v>0.0625</v>
      </c>
      <c r="BI13" s="113">
        <v>39000</v>
      </c>
      <c r="BJ13" s="114">
        <f>IFERROR(BI13/BE13,"-")</f>
        <v>2437.5</v>
      </c>
      <c r="BK13" s="115"/>
      <c r="BL13" s="115"/>
      <c r="BM13" s="115">
        <v>1</v>
      </c>
      <c r="BN13" s="117">
        <v>16</v>
      </c>
      <c r="BO13" s="118">
        <f>IF(P13=0,"",IF(BN13=0,"",(BN13/P13)))</f>
        <v>0.34042553191489</v>
      </c>
      <c r="BP13" s="119">
        <v>1</v>
      </c>
      <c r="BQ13" s="120">
        <f>IFERROR(BP13/BN13,"-")</f>
        <v>0.0625</v>
      </c>
      <c r="BR13" s="121">
        <v>170000</v>
      </c>
      <c r="BS13" s="122">
        <f>IFERROR(BR13/BN13,"-")</f>
        <v>10625</v>
      </c>
      <c r="BT13" s="123"/>
      <c r="BU13" s="123"/>
      <c r="BV13" s="123">
        <v>1</v>
      </c>
      <c r="BW13" s="124">
        <v>4</v>
      </c>
      <c r="BX13" s="125">
        <f>IF(P13=0,"",IF(BW13=0,"",(BW13/P13)))</f>
        <v>0.085106382978723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3</v>
      </c>
      <c r="CG13" s="132">
        <f>IF(P13=0,"",IF(CF13=0,"",(CF13/P13)))</f>
        <v>0.063829787234043</v>
      </c>
      <c r="CH13" s="133">
        <v>1</v>
      </c>
      <c r="CI13" s="134">
        <f>IFERROR(CH13/CF13,"-")</f>
        <v>0.33333333333333</v>
      </c>
      <c r="CJ13" s="135">
        <v>82000</v>
      </c>
      <c r="CK13" s="136">
        <f>IFERROR(CJ13/CF13,"-")</f>
        <v>27333.333333333</v>
      </c>
      <c r="CL13" s="137"/>
      <c r="CM13" s="137"/>
      <c r="CN13" s="137">
        <v>1</v>
      </c>
      <c r="CO13" s="138">
        <v>3</v>
      </c>
      <c r="CP13" s="139">
        <v>291000</v>
      </c>
      <c r="CQ13" s="139">
        <v>170000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0.90151515151515</v>
      </c>
      <c r="B14" s="347" t="s">
        <v>322</v>
      </c>
      <c r="C14" s="347" t="s">
        <v>323</v>
      </c>
      <c r="D14" s="347" t="s">
        <v>299</v>
      </c>
      <c r="E14" s="347" t="s">
        <v>324</v>
      </c>
      <c r="F14" s="347" t="s">
        <v>301</v>
      </c>
      <c r="G14" s="88" t="s">
        <v>325</v>
      </c>
      <c r="H14" s="88" t="s">
        <v>310</v>
      </c>
      <c r="I14" s="88" t="s">
        <v>221</v>
      </c>
      <c r="J14" s="330">
        <v>132000</v>
      </c>
      <c r="K14" s="79">
        <v>0</v>
      </c>
      <c r="L14" s="79">
        <v>0</v>
      </c>
      <c r="M14" s="79">
        <v>77</v>
      </c>
      <c r="N14" s="89">
        <v>7</v>
      </c>
      <c r="O14" s="90">
        <v>0</v>
      </c>
      <c r="P14" s="91">
        <f>N14+O14</f>
        <v>7</v>
      </c>
      <c r="Q14" s="80">
        <f>IFERROR(P14/M14,"-")</f>
        <v>0.090909090909091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2400</v>
      </c>
      <c r="V14" s="82">
        <v>1</v>
      </c>
      <c r="W14" s="80">
        <f>IF(P14=0,"-",V14/P14)</f>
        <v>0.14285714285714</v>
      </c>
      <c r="X14" s="335">
        <v>3000</v>
      </c>
      <c r="Y14" s="336">
        <f>IFERROR(X14/P14,"-")</f>
        <v>428.57142857143</v>
      </c>
      <c r="Z14" s="336">
        <f>IFERROR(X14/V14,"-")</f>
        <v>3000</v>
      </c>
      <c r="AA14" s="330">
        <f>SUM(X14:X15)-SUM(J14:J15)</f>
        <v>-13000</v>
      </c>
      <c r="AB14" s="83">
        <f>SUM(X14:X15)/SUM(J14:J15)</f>
        <v>0.90151515151515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3</v>
      </c>
      <c r="AN14" s="99">
        <f>IF(P14=0,"",IF(AM14=0,"",(AM14/P14)))</f>
        <v>0.42857142857143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0.42857142857143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>
        <v>1</v>
      </c>
      <c r="BZ14" s="127">
        <f>IFERROR(BY14/BW14,"-")</f>
        <v>1</v>
      </c>
      <c r="CA14" s="128">
        <v>3000</v>
      </c>
      <c r="CB14" s="129">
        <f>IFERROR(CA14/BW14,"-")</f>
        <v>3000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326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100</v>
      </c>
      <c r="N15" s="89">
        <v>47</v>
      </c>
      <c r="O15" s="90">
        <v>1</v>
      </c>
      <c r="P15" s="91">
        <f>N15+O15</f>
        <v>48</v>
      </c>
      <c r="Q15" s="80">
        <f>IFERROR(P15/M15,"-")</f>
        <v>0.48</v>
      </c>
      <c r="R15" s="79">
        <v>2</v>
      </c>
      <c r="S15" s="79">
        <v>6</v>
      </c>
      <c r="T15" s="80">
        <f>IFERROR(R15/(P15),"-")</f>
        <v>0.041666666666667</v>
      </c>
      <c r="U15" s="336"/>
      <c r="V15" s="82">
        <v>1</v>
      </c>
      <c r="W15" s="80">
        <f>IF(P15=0,"-",V15/P15)</f>
        <v>0.020833333333333</v>
      </c>
      <c r="X15" s="335">
        <v>116000</v>
      </c>
      <c r="Y15" s="336">
        <f>IFERROR(X15/P15,"-")</f>
        <v>2416.6666666667</v>
      </c>
      <c r="Z15" s="336">
        <f>IFERROR(X15/V15,"-")</f>
        <v>116000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6</v>
      </c>
      <c r="AN15" s="99">
        <f>IF(P15=0,"",IF(AM15=0,"",(AM15/P15)))</f>
        <v>0.125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7</v>
      </c>
      <c r="AW15" s="105">
        <f>IF(P15=0,"",IF(AV15=0,"",(AV15/P15)))</f>
        <v>0.14583333333333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11</v>
      </c>
      <c r="BF15" s="111">
        <f>IF(P15=0,"",IF(BE15=0,"",(BE15/P15)))</f>
        <v>0.22916666666667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14</v>
      </c>
      <c r="BO15" s="118">
        <f>IF(P15=0,"",IF(BN15=0,"",(BN15/P15)))</f>
        <v>0.29166666666667</v>
      </c>
      <c r="BP15" s="119">
        <v>1</v>
      </c>
      <c r="BQ15" s="120">
        <f>IFERROR(BP15/BN15,"-")</f>
        <v>0.071428571428571</v>
      </c>
      <c r="BR15" s="121">
        <v>116000</v>
      </c>
      <c r="BS15" s="122">
        <f>IFERROR(BR15/BN15,"-")</f>
        <v>8285.7142857143</v>
      </c>
      <c r="BT15" s="123"/>
      <c r="BU15" s="123"/>
      <c r="BV15" s="123">
        <v>1</v>
      </c>
      <c r="BW15" s="124">
        <v>10</v>
      </c>
      <c r="BX15" s="125">
        <f>IF(P15=0,"",IF(BW15=0,"",(BW15/P15)))</f>
        <v>0.20833333333333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116000</v>
      </c>
      <c r="CQ15" s="139">
        <v>116000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0.21969696969697</v>
      </c>
      <c r="B16" s="347" t="s">
        <v>327</v>
      </c>
      <c r="C16" s="347" t="s">
        <v>323</v>
      </c>
      <c r="D16" s="347" t="s">
        <v>299</v>
      </c>
      <c r="E16" s="347" t="s">
        <v>328</v>
      </c>
      <c r="F16" s="347" t="s">
        <v>301</v>
      </c>
      <c r="G16" s="88" t="s">
        <v>329</v>
      </c>
      <c r="H16" s="88" t="s">
        <v>303</v>
      </c>
      <c r="I16" s="88" t="s">
        <v>221</v>
      </c>
      <c r="J16" s="330">
        <v>132000</v>
      </c>
      <c r="K16" s="79">
        <v>0</v>
      </c>
      <c r="L16" s="79">
        <v>0</v>
      </c>
      <c r="M16" s="79">
        <v>34</v>
      </c>
      <c r="N16" s="89">
        <v>5</v>
      </c>
      <c r="O16" s="90">
        <v>0</v>
      </c>
      <c r="P16" s="91">
        <f>N16+O16</f>
        <v>5</v>
      </c>
      <c r="Q16" s="80">
        <f>IFERROR(P16/M16,"-")</f>
        <v>0.14705882352941</v>
      </c>
      <c r="R16" s="79">
        <v>0</v>
      </c>
      <c r="S16" s="79">
        <v>2</v>
      </c>
      <c r="T16" s="80">
        <f>IFERROR(R16/(P16),"-")</f>
        <v>0</v>
      </c>
      <c r="U16" s="336">
        <f>IFERROR(J16/SUM(N16:O17),"-")</f>
        <v>4888.8888888889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-103000</v>
      </c>
      <c r="AB16" s="83">
        <f>SUM(X16:X17)/SUM(J16:J17)</f>
        <v>0.21969696969697</v>
      </c>
      <c r="AC16" s="77"/>
      <c r="AD16" s="92">
        <v>1</v>
      </c>
      <c r="AE16" s="93">
        <f>IF(P16=0,"",IF(AD16=0,"",(AD16/P16)))</f>
        <v>0.2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330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82</v>
      </c>
      <c r="N17" s="89">
        <v>22</v>
      </c>
      <c r="O17" s="90">
        <v>0</v>
      </c>
      <c r="P17" s="91">
        <f>N17+O17</f>
        <v>22</v>
      </c>
      <c r="Q17" s="80">
        <f>IFERROR(P17/M17,"-")</f>
        <v>0.26829268292683</v>
      </c>
      <c r="R17" s="79">
        <v>1</v>
      </c>
      <c r="S17" s="79">
        <v>1</v>
      </c>
      <c r="T17" s="80">
        <f>IFERROR(R17/(P17),"-")</f>
        <v>0.045454545454545</v>
      </c>
      <c r="U17" s="336"/>
      <c r="V17" s="82">
        <v>2</v>
      </c>
      <c r="W17" s="80">
        <f>IF(P17=0,"-",V17/P17)</f>
        <v>0.090909090909091</v>
      </c>
      <c r="X17" s="335">
        <v>29000</v>
      </c>
      <c r="Y17" s="336">
        <f>IFERROR(X17/P17,"-")</f>
        <v>1318.1818181818</v>
      </c>
      <c r="Z17" s="336">
        <f>IFERROR(X17/V17,"-")</f>
        <v>14500</v>
      </c>
      <c r="AA17" s="330"/>
      <c r="AB17" s="83"/>
      <c r="AC17" s="77"/>
      <c r="AD17" s="92">
        <v>1</v>
      </c>
      <c r="AE17" s="93">
        <f>IF(P17=0,"",IF(AD17=0,"",(AD17/P17)))</f>
        <v>0.045454545454545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4</v>
      </c>
      <c r="AN17" s="99">
        <f>IF(P17=0,"",IF(AM17=0,"",(AM17/P17)))</f>
        <v>0.18181818181818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3</v>
      </c>
      <c r="AW17" s="105">
        <f>IF(P17=0,"",IF(AV17=0,"",(AV17/P17)))</f>
        <v>0.13636363636364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0.045454545454545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10</v>
      </c>
      <c r="BO17" s="118">
        <f>IF(P17=0,"",IF(BN17=0,"",(BN17/P17)))</f>
        <v>0.45454545454545</v>
      </c>
      <c r="BP17" s="119">
        <v>1</v>
      </c>
      <c r="BQ17" s="120">
        <f>IFERROR(BP17/BN17,"-")</f>
        <v>0.1</v>
      </c>
      <c r="BR17" s="121">
        <v>3000</v>
      </c>
      <c r="BS17" s="122">
        <f>IFERROR(BR17/BN17,"-")</f>
        <v>300</v>
      </c>
      <c r="BT17" s="123">
        <v>1</v>
      </c>
      <c r="BU17" s="123"/>
      <c r="BV17" s="123"/>
      <c r="BW17" s="124">
        <v>3</v>
      </c>
      <c r="BX17" s="125">
        <f>IF(P17=0,"",IF(BW17=0,"",(BW17/P17)))</f>
        <v>0.13636363636364</v>
      </c>
      <c r="BY17" s="126">
        <v>1</v>
      </c>
      <c r="BZ17" s="127">
        <f>IFERROR(BY17/BW17,"-")</f>
        <v>0.33333333333333</v>
      </c>
      <c r="CA17" s="128">
        <v>26000</v>
      </c>
      <c r="CB17" s="129">
        <f>IFERROR(CA17/BW17,"-")</f>
        <v>8666.6666666667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29000</v>
      </c>
      <c r="CQ17" s="139">
        <v>26000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0.041666666666667</v>
      </c>
      <c r="B18" s="347" t="s">
        <v>331</v>
      </c>
      <c r="C18" s="347" t="s">
        <v>323</v>
      </c>
      <c r="D18" s="347" t="s">
        <v>299</v>
      </c>
      <c r="E18" s="347" t="s">
        <v>332</v>
      </c>
      <c r="F18" s="347" t="s">
        <v>301</v>
      </c>
      <c r="G18" s="88" t="s">
        <v>333</v>
      </c>
      <c r="H18" s="88" t="s">
        <v>310</v>
      </c>
      <c r="I18" s="88" t="s">
        <v>334</v>
      </c>
      <c r="J18" s="330">
        <v>144000</v>
      </c>
      <c r="K18" s="79">
        <v>0</v>
      </c>
      <c r="L18" s="79">
        <v>0</v>
      </c>
      <c r="M18" s="79">
        <v>55</v>
      </c>
      <c r="N18" s="89">
        <v>16</v>
      </c>
      <c r="O18" s="90">
        <v>0</v>
      </c>
      <c r="P18" s="91">
        <f>N18+O18</f>
        <v>16</v>
      </c>
      <c r="Q18" s="80">
        <f>IFERROR(P18/M18,"-")</f>
        <v>0.29090909090909</v>
      </c>
      <c r="R18" s="79">
        <v>0</v>
      </c>
      <c r="S18" s="79">
        <v>11</v>
      </c>
      <c r="T18" s="80">
        <f>IFERROR(R18/(P18),"-")</f>
        <v>0</v>
      </c>
      <c r="U18" s="336">
        <f>IFERROR(J18/SUM(N18:O19),"-")</f>
        <v>2526.3157894737</v>
      </c>
      <c r="V18" s="82">
        <v>1</v>
      </c>
      <c r="W18" s="80">
        <f>IF(P18=0,"-",V18/P18)</f>
        <v>0.0625</v>
      </c>
      <c r="X18" s="335">
        <v>3000</v>
      </c>
      <c r="Y18" s="336">
        <f>IFERROR(X18/P18,"-")</f>
        <v>187.5</v>
      </c>
      <c r="Z18" s="336">
        <f>IFERROR(X18/V18,"-")</f>
        <v>3000</v>
      </c>
      <c r="AA18" s="330">
        <f>SUM(X18:X19)-SUM(J18:J19)</f>
        <v>-138000</v>
      </c>
      <c r="AB18" s="83">
        <f>SUM(X18:X19)/SUM(J18:J19)</f>
        <v>0.041666666666667</v>
      </c>
      <c r="AC18" s="77"/>
      <c r="AD18" s="92">
        <v>7</v>
      </c>
      <c r="AE18" s="93">
        <f>IF(P18=0,"",IF(AD18=0,"",(AD18/P18)))</f>
        <v>0.4375</v>
      </c>
      <c r="AF18" s="92">
        <v>1</v>
      </c>
      <c r="AG18" s="94">
        <f>IFERROR(AF18/AD18,"-")</f>
        <v>0.14285714285714</v>
      </c>
      <c r="AH18" s="95">
        <v>3000</v>
      </c>
      <c r="AI18" s="96">
        <f>IFERROR(AH18/AD18,"-")</f>
        <v>428.57142857143</v>
      </c>
      <c r="AJ18" s="97">
        <v>1</v>
      </c>
      <c r="AK18" s="97"/>
      <c r="AL18" s="97"/>
      <c r="AM18" s="98">
        <v>5</v>
      </c>
      <c r="AN18" s="99">
        <f>IF(P18=0,"",IF(AM18=0,"",(AM18/P18)))</f>
        <v>0.3125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0.0625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0.0625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335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86</v>
      </c>
      <c r="N19" s="89">
        <v>41</v>
      </c>
      <c r="O19" s="90">
        <v>0</v>
      </c>
      <c r="P19" s="91">
        <f>N19+O19</f>
        <v>41</v>
      </c>
      <c r="Q19" s="80">
        <f>IFERROR(P19/M19,"-")</f>
        <v>0.47674418604651</v>
      </c>
      <c r="R19" s="79">
        <v>0</v>
      </c>
      <c r="S19" s="79">
        <v>13</v>
      </c>
      <c r="T19" s="80">
        <f>IFERROR(R19/(P19),"-")</f>
        <v>0</v>
      </c>
      <c r="U19" s="336"/>
      <c r="V19" s="82">
        <v>1</v>
      </c>
      <c r="W19" s="80">
        <f>IF(P19=0,"-",V19/P19)</f>
        <v>0.024390243902439</v>
      </c>
      <c r="X19" s="335">
        <v>3000</v>
      </c>
      <c r="Y19" s="336">
        <f>IFERROR(X19/P19,"-")</f>
        <v>73.170731707317</v>
      </c>
      <c r="Z19" s="336">
        <f>IFERROR(X19/V19,"-")</f>
        <v>3000</v>
      </c>
      <c r="AA19" s="330"/>
      <c r="AB19" s="83"/>
      <c r="AC19" s="77"/>
      <c r="AD19" s="92">
        <v>1</v>
      </c>
      <c r="AE19" s="93">
        <f>IF(P19=0,"",IF(AD19=0,"",(AD19/P19)))</f>
        <v>0.024390243902439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11</v>
      </c>
      <c r="AN19" s="99">
        <f>IF(P19=0,"",IF(AM19=0,"",(AM19/P19)))</f>
        <v>0.26829268292683</v>
      </c>
      <c r="AO19" s="98">
        <v>1</v>
      </c>
      <c r="AP19" s="100">
        <f>IFERROR(AO19/AM19,"-")</f>
        <v>0.090909090909091</v>
      </c>
      <c r="AQ19" s="101">
        <v>3000</v>
      </c>
      <c r="AR19" s="102">
        <f>IFERROR(AQ19/AM19,"-")</f>
        <v>272.72727272727</v>
      </c>
      <c r="AS19" s="103">
        <v>1</v>
      </c>
      <c r="AT19" s="103"/>
      <c r="AU19" s="103"/>
      <c r="AV19" s="104">
        <v>9</v>
      </c>
      <c r="AW19" s="105">
        <f>IF(P19=0,"",IF(AV19=0,"",(AV19/P19)))</f>
        <v>0.21951219512195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8</v>
      </c>
      <c r="BF19" s="111">
        <f>IF(P19=0,"",IF(BE19=0,"",(BE19/P19)))</f>
        <v>0.19512195121951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8</v>
      </c>
      <c r="BO19" s="118">
        <f>IF(P19=0,"",IF(BN19=0,"",(BN19/P19)))</f>
        <v>0.19512195121951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0.073170731707317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0.024390243902439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7.3872549019608</v>
      </c>
      <c r="B20" s="347" t="s">
        <v>336</v>
      </c>
      <c r="C20" s="347" t="s">
        <v>323</v>
      </c>
      <c r="D20" s="347" t="s">
        <v>307</v>
      </c>
      <c r="E20" s="347"/>
      <c r="F20" s="347" t="s">
        <v>301</v>
      </c>
      <c r="G20" s="88" t="s">
        <v>337</v>
      </c>
      <c r="H20" s="88" t="s">
        <v>310</v>
      </c>
      <c r="I20" s="88" t="s">
        <v>338</v>
      </c>
      <c r="J20" s="330">
        <v>204000</v>
      </c>
      <c r="K20" s="79">
        <v>0</v>
      </c>
      <c r="L20" s="79">
        <v>0</v>
      </c>
      <c r="M20" s="79">
        <v>266</v>
      </c>
      <c r="N20" s="89">
        <v>31</v>
      </c>
      <c r="O20" s="90">
        <v>0</v>
      </c>
      <c r="P20" s="91">
        <f>N20+O20</f>
        <v>31</v>
      </c>
      <c r="Q20" s="80">
        <f>IFERROR(P20/M20,"-")</f>
        <v>0.11654135338346</v>
      </c>
      <c r="R20" s="79">
        <v>3</v>
      </c>
      <c r="S20" s="79">
        <v>11</v>
      </c>
      <c r="T20" s="80">
        <f>IFERROR(R20/(P20),"-")</f>
        <v>0.096774193548387</v>
      </c>
      <c r="U20" s="336">
        <f>IFERROR(J20/SUM(N20:O21),"-")</f>
        <v>1871.5596330275</v>
      </c>
      <c r="V20" s="82">
        <v>2</v>
      </c>
      <c r="W20" s="80">
        <f>IF(P20=0,"-",V20/P20)</f>
        <v>0.064516129032258</v>
      </c>
      <c r="X20" s="335">
        <v>340000</v>
      </c>
      <c r="Y20" s="336">
        <f>IFERROR(X20/P20,"-")</f>
        <v>10967.741935484</v>
      </c>
      <c r="Z20" s="336">
        <f>IFERROR(X20/V20,"-")</f>
        <v>170000</v>
      </c>
      <c r="AA20" s="330">
        <f>SUM(X20:X21)-SUM(J20:J21)</f>
        <v>1303000</v>
      </c>
      <c r="AB20" s="83">
        <f>SUM(X20:X21)/SUM(J20:J21)</f>
        <v>7.3872549019608</v>
      </c>
      <c r="AC20" s="77"/>
      <c r="AD20" s="92">
        <v>5</v>
      </c>
      <c r="AE20" s="93">
        <f>IF(P20=0,"",IF(AD20=0,"",(AD20/P20)))</f>
        <v>0.16129032258065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6</v>
      </c>
      <c r="AN20" s="99">
        <f>IF(P20=0,"",IF(AM20=0,"",(AM20/P20)))</f>
        <v>0.19354838709677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6</v>
      </c>
      <c r="AW20" s="105">
        <f>IF(P20=0,"",IF(AV20=0,"",(AV20/P20)))</f>
        <v>0.19354838709677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0.064516129032258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7</v>
      </c>
      <c r="BO20" s="118">
        <f>IF(P20=0,"",IF(BN20=0,"",(BN20/P20)))</f>
        <v>0.2258064516129</v>
      </c>
      <c r="BP20" s="119">
        <v>2</v>
      </c>
      <c r="BQ20" s="120">
        <f>IFERROR(BP20/BN20,"-")</f>
        <v>0.28571428571429</v>
      </c>
      <c r="BR20" s="121">
        <v>340000</v>
      </c>
      <c r="BS20" s="122">
        <f>IFERROR(BR20/BN20,"-")</f>
        <v>48571.428571429</v>
      </c>
      <c r="BT20" s="123"/>
      <c r="BU20" s="123"/>
      <c r="BV20" s="123">
        <v>2</v>
      </c>
      <c r="BW20" s="124">
        <v>3</v>
      </c>
      <c r="BX20" s="125">
        <f>IF(P20=0,"",IF(BW20=0,"",(BW20/P20)))</f>
        <v>0.096774193548387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0.064516129032258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340000</v>
      </c>
      <c r="CQ20" s="139">
        <v>234000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339</v>
      </c>
      <c r="C21" s="347"/>
      <c r="D21" s="347"/>
      <c r="E21" s="347"/>
      <c r="F21" s="347" t="s">
        <v>81</v>
      </c>
      <c r="G21" s="88"/>
      <c r="H21" s="88"/>
      <c r="I21" s="88"/>
      <c r="J21" s="330"/>
      <c r="K21" s="79">
        <v>0</v>
      </c>
      <c r="L21" s="79">
        <v>0</v>
      </c>
      <c r="M21" s="79">
        <v>149</v>
      </c>
      <c r="N21" s="89">
        <v>77</v>
      </c>
      <c r="O21" s="90">
        <v>1</v>
      </c>
      <c r="P21" s="91">
        <f>N21+O21</f>
        <v>78</v>
      </c>
      <c r="Q21" s="80">
        <f>IFERROR(P21/M21,"-")</f>
        <v>0.52348993288591</v>
      </c>
      <c r="R21" s="79">
        <v>4</v>
      </c>
      <c r="S21" s="79">
        <v>16</v>
      </c>
      <c r="T21" s="80">
        <f>IFERROR(R21/(P21),"-")</f>
        <v>0.051282051282051</v>
      </c>
      <c r="U21" s="336"/>
      <c r="V21" s="82">
        <v>6</v>
      </c>
      <c r="W21" s="80">
        <f>IF(P21=0,"-",V21/P21)</f>
        <v>0.076923076923077</v>
      </c>
      <c r="X21" s="335">
        <v>1167000</v>
      </c>
      <c r="Y21" s="336">
        <f>IFERROR(X21/P21,"-")</f>
        <v>14961.538461538</v>
      </c>
      <c r="Z21" s="336">
        <f>IFERROR(X21/V21,"-")</f>
        <v>194500</v>
      </c>
      <c r="AA21" s="330"/>
      <c r="AB21" s="83"/>
      <c r="AC21" s="77"/>
      <c r="AD21" s="92">
        <v>5</v>
      </c>
      <c r="AE21" s="93">
        <f>IF(P21=0,"",IF(AD21=0,"",(AD21/P21)))</f>
        <v>0.064102564102564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19</v>
      </c>
      <c r="AN21" s="99">
        <f>IF(P21=0,"",IF(AM21=0,"",(AM21/P21)))</f>
        <v>0.24358974358974</v>
      </c>
      <c r="AO21" s="98">
        <v>2</v>
      </c>
      <c r="AP21" s="100">
        <f>IFERROR(AO21/AM21,"-")</f>
        <v>0.10526315789474</v>
      </c>
      <c r="AQ21" s="101">
        <v>426000</v>
      </c>
      <c r="AR21" s="102">
        <f>IFERROR(AQ21/AM21,"-")</f>
        <v>22421.052631579</v>
      </c>
      <c r="AS21" s="103">
        <v>1</v>
      </c>
      <c r="AT21" s="103"/>
      <c r="AU21" s="103">
        <v>1</v>
      </c>
      <c r="AV21" s="104">
        <v>7</v>
      </c>
      <c r="AW21" s="105">
        <f>IF(P21=0,"",IF(AV21=0,"",(AV21/P21)))</f>
        <v>0.08974358974359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16</v>
      </c>
      <c r="BF21" s="111">
        <f>IF(P21=0,"",IF(BE21=0,"",(BE21/P21)))</f>
        <v>0.20512820512821</v>
      </c>
      <c r="BG21" s="110">
        <v>1</v>
      </c>
      <c r="BH21" s="112">
        <f>IFERROR(BG21/BE21,"-")</f>
        <v>0.0625</v>
      </c>
      <c r="BI21" s="113">
        <v>28000</v>
      </c>
      <c r="BJ21" s="114">
        <f>IFERROR(BI21/BE21,"-")</f>
        <v>1750</v>
      </c>
      <c r="BK21" s="115"/>
      <c r="BL21" s="115"/>
      <c r="BM21" s="115">
        <v>1</v>
      </c>
      <c r="BN21" s="117">
        <v>19</v>
      </c>
      <c r="BO21" s="118">
        <f>IF(P21=0,"",IF(BN21=0,"",(BN21/P21)))</f>
        <v>0.24358974358974</v>
      </c>
      <c r="BP21" s="119">
        <v>1</v>
      </c>
      <c r="BQ21" s="120">
        <f>IFERROR(BP21/BN21,"-")</f>
        <v>0.052631578947368</v>
      </c>
      <c r="BR21" s="121">
        <v>3000</v>
      </c>
      <c r="BS21" s="122">
        <f>IFERROR(BR21/BN21,"-")</f>
        <v>157.89473684211</v>
      </c>
      <c r="BT21" s="123">
        <v>1</v>
      </c>
      <c r="BU21" s="123"/>
      <c r="BV21" s="123"/>
      <c r="BW21" s="124">
        <v>10</v>
      </c>
      <c r="BX21" s="125">
        <f>IF(P21=0,"",IF(BW21=0,"",(BW21/P21)))</f>
        <v>0.12820512820513</v>
      </c>
      <c r="BY21" s="126">
        <v>2</v>
      </c>
      <c r="BZ21" s="127">
        <f>IFERROR(BY21/BW21,"-")</f>
        <v>0.2</v>
      </c>
      <c r="CA21" s="128">
        <v>710000</v>
      </c>
      <c r="CB21" s="129">
        <f>IFERROR(CA21/BW21,"-")</f>
        <v>71000</v>
      </c>
      <c r="CC21" s="130"/>
      <c r="CD21" s="130">
        <v>1</v>
      </c>
      <c r="CE21" s="130">
        <v>1</v>
      </c>
      <c r="CF21" s="131">
        <v>2</v>
      </c>
      <c r="CG21" s="132">
        <f>IF(P21=0,"",IF(CF21=0,"",(CF21/P21)))</f>
        <v>0.025641025641026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6</v>
      </c>
      <c r="CP21" s="139">
        <v>1167000</v>
      </c>
      <c r="CQ21" s="139">
        <v>700000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0.86458333333333</v>
      </c>
      <c r="B22" s="347" t="s">
        <v>340</v>
      </c>
      <c r="C22" s="347" t="s">
        <v>251</v>
      </c>
      <c r="D22" s="347" t="s">
        <v>307</v>
      </c>
      <c r="E22" s="347"/>
      <c r="F22" s="347" t="s">
        <v>301</v>
      </c>
      <c r="G22" s="88" t="s">
        <v>341</v>
      </c>
      <c r="H22" s="88" t="s">
        <v>342</v>
      </c>
      <c r="I22" s="88" t="s">
        <v>338</v>
      </c>
      <c r="J22" s="330">
        <v>96000</v>
      </c>
      <c r="K22" s="79">
        <v>0</v>
      </c>
      <c r="L22" s="79">
        <v>0</v>
      </c>
      <c r="M22" s="79">
        <v>111</v>
      </c>
      <c r="N22" s="89">
        <v>19</v>
      </c>
      <c r="O22" s="90">
        <v>0</v>
      </c>
      <c r="P22" s="91">
        <f>N22+O22</f>
        <v>19</v>
      </c>
      <c r="Q22" s="80">
        <f>IFERROR(P22/M22,"-")</f>
        <v>0.17117117117117</v>
      </c>
      <c r="R22" s="79">
        <v>1</v>
      </c>
      <c r="S22" s="79">
        <v>6</v>
      </c>
      <c r="T22" s="80">
        <f>IFERROR(R22/(P22),"-")</f>
        <v>0.052631578947368</v>
      </c>
      <c r="U22" s="336">
        <f>IFERROR(J22/SUM(N22:O23),"-")</f>
        <v>1432.8358208955</v>
      </c>
      <c r="V22" s="82">
        <v>1</v>
      </c>
      <c r="W22" s="80">
        <f>IF(P22=0,"-",V22/P22)</f>
        <v>0.052631578947368</v>
      </c>
      <c r="X22" s="335">
        <v>83000</v>
      </c>
      <c r="Y22" s="336">
        <f>IFERROR(X22/P22,"-")</f>
        <v>4368.4210526316</v>
      </c>
      <c r="Z22" s="336">
        <f>IFERROR(X22/V22,"-")</f>
        <v>83000</v>
      </c>
      <c r="AA22" s="330">
        <f>SUM(X22:X23)-SUM(J22:J23)</f>
        <v>-13000</v>
      </c>
      <c r="AB22" s="83">
        <f>SUM(X22:X23)/SUM(J22:J23)</f>
        <v>0.86458333333333</v>
      </c>
      <c r="AC22" s="77"/>
      <c r="AD22" s="92">
        <v>3</v>
      </c>
      <c r="AE22" s="93">
        <f>IF(P22=0,"",IF(AD22=0,"",(AD22/P22)))</f>
        <v>0.15789473684211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4</v>
      </c>
      <c r="AN22" s="99">
        <f>IF(P22=0,"",IF(AM22=0,"",(AM22/P22)))</f>
        <v>0.21052631578947</v>
      </c>
      <c r="AO22" s="98">
        <v>1</v>
      </c>
      <c r="AP22" s="100">
        <f>IFERROR(AO22/AM22,"-")</f>
        <v>0.25</v>
      </c>
      <c r="AQ22" s="101">
        <v>83000</v>
      </c>
      <c r="AR22" s="102">
        <f>IFERROR(AQ22/AM22,"-")</f>
        <v>20750</v>
      </c>
      <c r="AS22" s="103"/>
      <c r="AT22" s="103"/>
      <c r="AU22" s="103">
        <v>1</v>
      </c>
      <c r="AV22" s="104">
        <v>2</v>
      </c>
      <c r="AW22" s="105">
        <f>IF(P22=0,"",IF(AV22=0,"",(AV22/P22)))</f>
        <v>0.10526315789474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6</v>
      </c>
      <c r="BF22" s="111">
        <f>IF(P22=0,"",IF(BE22=0,"",(BE22/P22)))</f>
        <v>0.31578947368421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0.21052631578947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83000</v>
      </c>
      <c r="CQ22" s="139">
        <v>83000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343</v>
      </c>
      <c r="C23" s="347"/>
      <c r="D23" s="347"/>
      <c r="E23" s="347"/>
      <c r="F23" s="347" t="s">
        <v>81</v>
      </c>
      <c r="G23" s="88"/>
      <c r="H23" s="88"/>
      <c r="I23" s="88"/>
      <c r="J23" s="330"/>
      <c r="K23" s="79">
        <v>0</v>
      </c>
      <c r="L23" s="79">
        <v>0</v>
      </c>
      <c r="M23" s="79">
        <v>110</v>
      </c>
      <c r="N23" s="89">
        <v>48</v>
      </c>
      <c r="O23" s="90">
        <v>0</v>
      </c>
      <c r="P23" s="91">
        <f>N23+O23</f>
        <v>48</v>
      </c>
      <c r="Q23" s="80">
        <f>IFERROR(P23/M23,"-")</f>
        <v>0.43636363636364</v>
      </c>
      <c r="R23" s="79">
        <v>0</v>
      </c>
      <c r="S23" s="79">
        <v>3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4</v>
      </c>
      <c r="AN23" s="99">
        <f>IF(P23=0,"",IF(AM23=0,"",(AM23/P23)))</f>
        <v>0.083333333333333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9</v>
      </c>
      <c r="AW23" s="105">
        <f>IF(P23=0,"",IF(AV23=0,"",(AV23/P23)))</f>
        <v>0.1875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15</v>
      </c>
      <c r="BF23" s="111">
        <f>IF(P23=0,"",IF(BE23=0,"",(BE23/P23)))</f>
        <v>0.3125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14</v>
      </c>
      <c r="BO23" s="118">
        <f>IF(P23=0,"",IF(BN23=0,"",(BN23/P23)))</f>
        <v>0.29166666666667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0.125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0.44444444444444</v>
      </c>
      <c r="B24" s="347" t="s">
        <v>344</v>
      </c>
      <c r="C24" s="347" t="s">
        <v>345</v>
      </c>
      <c r="D24" s="347" t="s">
        <v>299</v>
      </c>
      <c r="E24" s="347" t="s">
        <v>346</v>
      </c>
      <c r="F24" s="347" t="s">
        <v>301</v>
      </c>
      <c r="G24" s="88" t="s">
        <v>347</v>
      </c>
      <c r="H24" s="88" t="s">
        <v>310</v>
      </c>
      <c r="I24" s="88" t="s">
        <v>348</v>
      </c>
      <c r="J24" s="330">
        <v>90000</v>
      </c>
      <c r="K24" s="79">
        <v>0</v>
      </c>
      <c r="L24" s="79">
        <v>0</v>
      </c>
      <c r="M24" s="79">
        <v>70</v>
      </c>
      <c r="N24" s="89">
        <v>13</v>
      </c>
      <c r="O24" s="90">
        <v>0</v>
      </c>
      <c r="P24" s="91">
        <f>N24+O24</f>
        <v>13</v>
      </c>
      <c r="Q24" s="80">
        <f>IFERROR(P24/M24,"-")</f>
        <v>0.18571428571429</v>
      </c>
      <c r="R24" s="79">
        <v>0</v>
      </c>
      <c r="S24" s="79">
        <v>3</v>
      </c>
      <c r="T24" s="80">
        <f>IFERROR(R24/(P24),"-")</f>
        <v>0</v>
      </c>
      <c r="U24" s="336">
        <f>IFERROR(J24/SUM(N24:O25),"-")</f>
        <v>1500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-50000</v>
      </c>
      <c r="AB24" s="83">
        <f>SUM(X24:X25)/SUM(J24:J25)</f>
        <v>0.44444444444444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0.076923076923077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4</v>
      </c>
      <c r="AW24" s="105">
        <f>IF(P24=0,"",IF(AV24=0,"",(AV24/P24)))</f>
        <v>0.30769230769231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4</v>
      </c>
      <c r="BF24" s="111">
        <f>IF(P24=0,"",IF(BE24=0,"",(BE24/P24)))</f>
        <v>0.30769230769231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0.23076923076923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0.076923076923077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349</v>
      </c>
      <c r="C25" s="347"/>
      <c r="D25" s="347"/>
      <c r="E25" s="347"/>
      <c r="F25" s="347" t="s">
        <v>81</v>
      </c>
      <c r="G25" s="88"/>
      <c r="H25" s="88"/>
      <c r="I25" s="88"/>
      <c r="J25" s="330"/>
      <c r="K25" s="79">
        <v>0</v>
      </c>
      <c r="L25" s="79">
        <v>0</v>
      </c>
      <c r="M25" s="79">
        <v>119</v>
      </c>
      <c r="N25" s="89">
        <v>47</v>
      </c>
      <c r="O25" s="90">
        <v>0</v>
      </c>
      <c r="P25" s="91">
        <f>N25+O25</f>
        <v>47</v>
      </c>
      <c r="Q25" s="80">
        <f>IFERROR(P25/M25,"-")</f>
        <v>0.39495798319328</v>
      </c>
      <c r="R25" s="79">
        <v>0</v>
      </c>
      <c r="S25" s="79">
        <v>11</v>
      </c>
      <c r="T25" s="80">
        <f>IFERROR(R25/(P25),"-")</f>
        <v>0</v>
      </c>
      <c r="U25" s="336"/>
      <c r="V25" s="82">
        <v>3</v>
      </c>
      <c r="W25" s="80">
        <f>IF(P25=0,"-",V25/P25)</f>
        <v>0.063829787234043</v>
      </c>
      <c r="X25" s="335">
        <v>40000</v>
      </c>
      <c r="Y25" s="336">
        <f>IFERROR(X25/P25,"-")</f>
        <v>851.06382978723</v>
      </c>
      <c r="Z25" s="336">
        <f>IFERROR(X25/V25,"-")</f>
        <v>13333.333333333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10</v>
      </c>
      <c r="AN25" s="99">
        <f>IF(P25=0,"",IF(AM25=0,"",(AM25/P25)))</f>
        <v>0.21276595744681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5</v>
      </c>
      <c r="AW25" s="105">
        <f>IF(P25=0,"",IF(AV25=0,"",(AV25/P25)))</f>
        <v>0.1063829787234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12</v>
      </c>
      <c r="BF25" s="111">
        <f>IF(P25=0,"",IF(BE25=0,"",(BE25/P25)))</f>
        <v>0.25531914893617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15</v>
      </c>
      <c r="BO25" s="118">
        <f>IF(P25=0,"",IF(BN25=0,"",(BN25/P25)))</f>
        <v>0.31914893617021</v>
      </c>
      <c r="BP25" s="119">
        <v>2</v>
      </c>
      <c r="BQ25" s="120">
        <f>IFERROR(BP25/BN25,"-")</f>
        <v>0.13333333333333</v>
      </c>
      <c r="BR25" s="121">
        <v>34000</v>
      </c>
      <c r="BS25" s="122">
        <f>IFERROR(BR25/BN25,"-")</f>
        <v>2266.6666666667</v>
      </c>
      <c r="BT25" s="123">
        <v>1</v>
      </c>
      <c r="BU25" s="123"/>
      <c r="BV25" s="123">
        <v>1</v>
      </c>
      <c r="BW25" s="124">
        <v>5</v>
      </c>
      <c r="BX25" s="125">
        <f>IF(P25=0,"",IF(BW25=0,"",(BW25/P25)))</f>
        <v>0.1063829787234</v>
      </c>
      <c r="BY25" s="126">
        <v>1</v>
      </c>
      <c r="BZ25" s="127">
        <f>IFERROR(BY25/BW25,"-")</f>
        <v>0.2</v>
      </c>
      <c r="CA25" s="128">
        <v>6000</v>
      </c>
      <c r="CB25" s="129">
        <f>IFERROR(CA25/BW25,"-")</f>
        <v>1200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40000</v>
      </c>
      <c r="CQ25" s="139">
        <v>31000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0.51111111111111</v>
      </c>
      <c r="B26" s="347" t="s">
        <v>350</v>
      </c>
      <c r="C26" s="347" t="s">
        <v>345</v>
      </c>
      <c r="D26" s="347" t="s">
        <v>307</v>
      </c>
      <c r="E26" s="347" t="s">
        <v>351</v>
      </c>
      <c r="F26" s="347" t="s">
        <v>301</v>
      </c>
      <c r="G26" s="88" t="s">
        <v>352</v>
      </c>
      <c r="H26" s="88" t="s">
        <v>310</v>
      </c>
      <c r="I26" s="88" t="s">
        <v>348</v>
      </c>
      <c r="J26" s="330">
        <v>90000</v>
      </c>
      <c r="K26" s="79">
        <v>0</v>
      </c>
      <c r="L26" s="79">
        <v>0</v>
      </c>
      <c r="M26" s="79">
        <v>54</v>
      </c>
      <c r="N26" s="89">
        <v>11</v>
      </c>
      <c r="O26" s="90">
        <v>0</v>
      </c>
      <c r="P26" s="91">
        <f>N26+O26</f>
        <v>11</v>
      </c>
      <c r="Q26" s="80">
        <f>IFERROR(P26/M26,"-")</f>
        <v>0.2037037037037</v>
      </c>
      <c r="R26" s="79">
        <v>1</v>
      </c>
      <c r="S26" s="79">
        <v>3</v>
      </c>
      <c r="T26" s="80">
        <f>IFERROR(R26/(P26),"-")</f>
        <v>0.090909090909091</v>
      </c>
      <c r="U26" s="336">
        <f>IFERROR(J26/SUM(N26:O27),"-")</f>
        <v>1111.1111111111</v>
      </c>
      <c r="V26" s="82">
        <v>1</v>
      </c>
      <c r="W26" s="80">
        <f>IF(P26=0,"-",V26/P26)</f>
        <v>0.090909090909091</v>
      </c>
      <c r="X26" s="335">
        <v>11000</v>
      </c>
      <c r="Y26" s="336">
        <f>IFERROR(X26/P26,"-")</f>
        <v>1000</v>
      </c>
      <c r="Z26" s="336">
        <f>IFERROR(X26/V26,"-")</f>
        <v>11000</v>
      </c>
      <c r="AA26" s="330">
        <f>SUM(X26:X27)-SUM(J26:J27)</f>
        <v>-44000</v>
      </c>
      <c r="AB26" s="83">
        <f>SUM(X26:X27)/SUM(J26:J27)</f>
        <v>0.51111111111111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0.090909090909091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0.18181818181818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7</v>
      </c>
      <c r="BO26" s="118">
        <f>IF(P26=0,"",IF(BN26=0,"",(BN26/P26)))</f>
        <v>0.63636363636364</v>
      </c>
      <c r="BP26" s="119">
        <v>1</v>
      </c>
      <c r="BQ26" s="120">
        <f>IFERROR(BP26/BN26,"-")</f>
        <v>0.14285714285714</v>
      </c>
      <c r="BR26" s="121">
        <v>11000</v>
      </c>
      <c r="BS26" s="122">
        <f>IFERROR(BR26/BN26,"-")</f>
        <v>1571.4285714286</v>
      </c>
      <c r="BT26" s="123"/>
      <c r="BU26" s="123"/>
      <c r="BV26" s="123">
        <v>1</v>
      </c>
      <c r="BW26" s="124">
        <v>1</v>
      </c>
      <c r="BX26" s="125">
        <f>IF(P26=0,"",IF(BW26=0,"",(BW26/P26)))</f>
        <v>0.090909090909091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11000</v>
      </c>
      <c r="CQ26" s="139">
        <v>11000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353</v>
      </c>
      <c r="C27" s="347"/>
      <c r="D27" s="347"/>
      <c r="E27" s="347"/>
      <c r="F27" s="347" t="s">
        <v>81</v>
      </c>
      <c r="G27" s="88"/>
      <c r="H27" s="88"/>
      <c r="I27" s="88"/>
      <c r="J27" s="330"/>
      <c r="K27" s="79">
        <v>0</v>
      </c>
      <c r="L27" s="79">
        <v>0</v>
      </c>
      <c r="M27" s="79">
        <v>153</v>
      </c>
      <c r="N27" s="89">
        <v>69</v>
      </c>
      <c r="O27" s="90">
        <v>1</v>
      </c>
      <c r="P27" s="91">
        <f>N27+O27</f>
        <v>70</v>
      </c>
      <c r="Q27" s="80">
        <f>IFERROR(P27/M27,"-")</f>
        <v>0.45751633986928</v>
      </c>
      <c r="R27" s="79">
        <v>3</v>
      </c>
      <c r="S27" s="79">
        <v>15</v>
      </c>
      <c r="T27" s="80">
        <f>IFERROR(R27/(P27),"-")</f>
        <v>0.042857142857143</v>
      </c>
      <c r="U27" s="336"/>
      <c r="V27" s="82">
        <v>2</v>
      </c>
      <c r="W27" s="80">
        <f>IF(P27=0,"-",V27/P27)</f>
        <v>0.028571428571429</v>
      </c>
      <c r="X27" s="335">
        <v>35000</v>
      </c>
      <c r="Y27" s="336">
        <f>IFERROR(X27/P27,"-")</f>
        <v>500</v>
      </c>
      <c r="Z27" s="336">
        <f>IFERROR(X27/V27,"-")</f>
        <v>17500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7</v>
      </c>
      <c r="AN27" s="99">
        <f>IF(P27=0,"",IF(AM27=0,"",(AM27/P27)))</f>
        <v>0.1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2</v>
      </c>
      <c r="AW27" s="105">
        <f>IF(P27=0,"",IF(AV27=0,"",(AV27/P27)))</f>
        <v>0.028571428571429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20</v>
      </c>
      <c r="BF27" s="111">
        <f>IF(P27=0,"",IF(BE27=0,"",(BE27/P27)))</f>
        <v>0.28571428571429</v>
      </c>
      <c r="BG27" s="110">
        <v>1</v>
      </c>
      <c r="BH27" s="112">
        <f>IFERROR(BG27/BE27,"-")</f>
        <v>0.05</v>
      </c>
      <c r="BI27" s="113">
        <v>5000</v>
      </c>
      <c r="BJ27" s="114">
        <f>IFERROR(BI27/BE27,"-")</f>
        <v>250</v>
      </c>
      <c r="BK27" s="115">
        <v>1</v>
      </c>
      <c r="BL27" s="115"/>
      <c r="BM27" s="115"/>
      <c r="BN27" s="117">
        <v>21</v>
      </c>
      <c r="BO27" s="118">
        <f>IF(P27=0,"",IF(BN27=0,"",(BN27/P27)))</f>
        <v>0.3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17</v>
      </c>
      <c r="BX27" s="125">
        <f>IF(P27=0,"",IF(BW27=0,"",(BW27/P27)))</f>
        <v>0.24285714285714</v>
      </c>
      <c r="BY27" s="126">
        <v>1</v>
      </c>
      <c r="BZ27" s="127">
        <f>IFERROR(BY27/BW27,"-")</f>
        <v>0.058823529411765</v>
      </c>
      <c r="CA27" s="128">
        <v>30000</v>
      </c>
      <c r="CB27" s="129">
        <f>IFERROR(CA27/BW27,"-")</f>
        <v>1764.7058823529</v>
      </c>
      <c r="CC27" s="130"/>
      <c r="CD27" s="130"/>
      <c r="CE27" s="130">
        <v>1</v>
      </c>
      <c r="CF27" s="131">
        <v>3</v>
      </c>
      <c r="CG27" s="132">
        <f>IF(P27=0,"",IF(CF27=0,"",(CF27/P27)))</f>
        <v>0.042857142857143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2</v>
      </c>
      <c r="CP27" s="139">
        <v>35000</v>
      </c>
      <c r="CQ27" s="139">
        <v>30000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2.4583333333333</v>
      </c>
      <c r="B28" s="347" t="s">
        <v>354</v>
      </c>
      <c r="C28" s="347" t="s">
        <v>323</v>
      </c>
      <c r="D28" s="347" t="s">
        <v>307</v>
      </c>
      <c r="E28" s="347"/>
      <c r="F28" s="347" t="s">
        <v>301</v>
      </c>
      <c r="G28" s="88" t="s">
        <v>355</v>
      </c>
      <c r="H28" s="88" t="s">
        <v>356</v>
      </c>
      <c r="I28" s="88" t="s">
        <v>357</v>
      </c>
      <c r="J28" s="330">
        <v>120000</v>
      </c>
      <c r="K28" s="79">
        <v>0</v>
      </c>
      <c r="L28" s="79">
        <v>0</v>
      </c>
      <c r="M28" s="79">
        <v>281</v>
      </c>
      <c r="N28" s="89">
        <v>48</v>
      </c>
      <c r="O28" s="90">
        <v>0</v>
      </c>
      <c r="P28" s="91">
        <f>N28+O28</f>
        <v>48</v>
      </c>
      <c r="Q28" s="80">
        <f>IFERROR(P28/M28,"-")</f>
        <v>0.17081850533808</v>
      </c>
      <c r="R28" s="79">
        <v>2</v>
      </c>
      <c r="S28" s="79">
        <v>15</v>
      </c>
      <c r="T28" s="80">
        <f>IFERROR(R28/(P28),"-")</f>
        <v>0.041666666666667</v>
      </c>
      <c r="U28" s="336">
        <f>IFERROR(J28/SUM(N28:O29),"-")</f>
        <v>1071.4285714286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175000</v>
      </c>
      <c r="AB28" s="83">
        <f>SUM(X28:X29)/SUM(J28:J29)</f>
        <v>2.4583333333333</v>
      </c>
      <c r="AC28" s="77"/>
      <c r="AD28" s="92">
        <v>10</v>
      </c>
      <c r="AE28" s="93">
        <f>IF(P28=0,"",IF(AD28=0,"",(AD28/P28)))</f>
        <v>0.20833333333333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10</v>
      </c>
      <c r="AN28" s="99">
        <f>IF(P28=0,"",IF(AM28=0,"",(AM28/P28)))</f>
        <v>0.20833333333333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13</v>
      </c>
      <c r="AW28" s="105">
        <f>IF(P28=0,"",IF(AV28=0,"",(AV28/P28)))</f>
        <v>0.27083333333333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8</v>
      </c>
      <c r="BF28" s="111">
        <f>IF(P28=0,"",IF(BE28=0,"",(BE28/P28)))</f>
        <v>0.16666666666667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0.083333333333333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0.041666666666667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0.020833333333333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358</v>
      </c>
      <c r="C29" s="347"/>
      <c r="D29" s="347"/>
      <c r="E29" s="347"/>
      <c r="F29" s="347" t="s">
        <v>81</v>
      </c>
      <c r="G29" s="88"/>
      <c r="H29" s="88"/>
      <c r="I29" s="88"/>
      <c r="J29" s="330"/>
      <c r="K29" s="79">
        <v>0</v>
      </c>
      <c r="L29" s="79">
        <v>0</v>
      </c>
      <c r="M29" s="79">
        <v>142</v>
      </c>
      <c r="N29" s="89">
        <v>63</v>
      </c>
      <c r="O29" s="90">
        <v>1</v>
      </c>
      <c r="P29" s="91">
        <f>N29+O29</f>
        <v>64</v>
      </c>
      <c r="Q29" s="80">
        <f>IFERROR(P29/M29,"-")</f>
        <v>0.45070422535211</v>
      </c>
      <c r="R29" s="79">
        <v>4</v>
      </c>
      <c r="S29" s="79">
        <v>16</v>
      </c>
      <c r="T29" s="80">
        <f>IFERROR(R29/(P29),"-")</f>
        <v>0.0625</v>
      </c>
      <c r="U29" s="336"/>
      <c r="V29" s="82">
        <v>8</v>
      </c>
      <c r="W29" s="80">
        <f>IF(P29=0,"-",V29/P29)</f>
        <v>0.125</v>
      </c>
      <c r="X29" s="335">
        <v>295000</v>
      </c>
      <c r="Y29" s="336">
        <f>IFERROR(X29/P29,"-")</f>
        <v>4609.375</v>
      </c>
      <c r="Z29" s="336">
        <f>IFERROR(X29/V29,"-")</f>
        <v>36875</v>
      </c>
      <c r="AA29" s="330"/>
      <c r="AB29" s="83"/>
      <c r="AC29" s="77"/>
      <c r="AD29" s="92">
        <v>1</v>
      </c>
      <c r="AE29" s="93">
        <f>IF(P29=0,"",IF(AD29=0,"",(AD29/P29)))</f>
        <v>0.015625</v>
      </c>
      <c r="AF29" s="92">
        <v>1</v>
      </c>
      <c r="AG29" s="94">
        <f>IFERROR(AF29/AD29,"-")</f>
        <v>1</v>
      </c>
      <c r="AH29" s="95">
        <v>3000</v>
      </c>
      <c r="AI29" s="96">
        <f>IFERROR(AH29/AD29,"-")</f>
        <v>3000</v>
      </c>
      <c r="AJ29" s="97">
        <v>1</v>
      </c>
      <c r="AK29" s="97"/>
      <c r="AL29" s="97"/>
      <c r="AM29" s="98">
        <v>11</v>
      </c>
      <c r="AN29" s="99">
        <f>IF(P29=0,"",IF(AM29=0,"",(AM29/P29)))</f>
        <v>0.171875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10</v>
      </c>
      <c r="AW29" s="105">
        <f>IF(P29=0,"",IF(AV29=0,"",(AV29/P29)))</f>
        <v>0.15625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13</v>
      </c>
      <c r="BF29" s="111">
        <f>IF(P29=0,"",IF(BE29=0,"",(BE29/P29)))</f>
        <v>0.203125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22</v>
      </c>
      <c r="BO29" s="118">
        <f>IF(P29=0,"",IF(BN29=0,"",(BN29/P29)))</f>
        <v>0.34375</v>
      </c>
      <c r="BP29" s="119">
        <v>5</v>
      </c>
      <c r="BQ29" s="120">
        <f>IFERROR(BP29/BN29,"-")</f>
        <v>0.22727272727273</v>
      </c>
      <c r="BR29" s="121">
        <v>258000</v>
      </c>
      <c r="BS29" s="122">
        <f>IFERROR(BR29/BN29,"-")</f>
        <v>11727.272727273</v>
      </c>
      <c r="BT29" s="123"/>
      <c r="BU29" s="123"/>
      <c r="BV29" s="123">
        <v>5</v>
      </c>
      <c r="BW29" s="124">
        <v>7</v>
      </c>
      <c r="BX29" s="125">
        <f>IF(P29=0,"",IF(BW29=0,"",(BW29/P29)))</f>
        <v>0.109375</v>
      </c>
      <c r="BY29" s="126">
        <v>2</v>
      </c>
      <c r="BZ29" s="127">
        <f>IFERROR(BY29/BW29,"-")</f>
        <v>0.28571428571429</v>
      </c>
      <c r="CA29" s="128">
        <v>34000</v>
      </c>
      <c r="CB29" s="129">
        <f>IFERROR(CA29/BW29,"-")</f>
        <v>4857.1428571429</v>
      </c>
      <c r="CC29" s="130"/>
      <c r="CD29" s="130">
        <v>1</v>
      </c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8</v>
      </c>
      <c r="CP29" s="139">
        <v>295000</v>
      </c>
      <c r="CQ29" s="139">
        <v>131000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0.9469696969697</v>
      </c>
      <c r="B30" s="347" t="s">
        <v>359</v>
      </c>
      <c r="C30" s="347" t="s">
        <v>323</v>
      </c>
      <c r="D30" s="347" t="s">
        <v>299</v>
      </c>
      <c r="E30" s="347" t="s">
        <v>328</v>
      </c>
      <c r="F30" s="347" t="s">
        <v>301</v>
      </c>
      <c r="G30" s="88" t="s">
        <v>360</v>
      </c>
      <c r="H30" s="88" t="s">
        <v>303</v>
      </c>
      <c r="I30" s="88" t="s">
        <v>361</v>
      </c>
      <c r="J30" s="330">
        <v>132000</v>
      </c>
      <c r="K30" s="79">
        <v>0</v>
      </c>
      <c r="L30" s="79">
        <v>0</v>
      </c>
      <c r="M30" s="79">
        <v>128</v>
      </c>
      <c r="N30" s="89">
        <v>25</v>
      </c>
      <c r="O30" s="90">
        <v>0</v>
      </c>
      <c r="P30" s="91">
        <f>N30+O30</f>
        <v>25</v>
      </c>
      <c r="Q30" s="80">
        <f>IFERROR(P30/M30,"-")</f>
        <v>0.1953125</v>
      </c>
      <c r="R30" s="79">
        <v>0</v>
      </c>
      <c r="S30" s="79">
        <v>11</v>
      </c>
      <c r="T30" s="80">
        <f>IFERROR(R30/(P30),"-")</f>
        <v>0</v>
      </c>
      <c r="U30" s="336">
        <f>IFERROR(J30/SUM(N30:O31),"-")</f>
        <v>1590.3614457831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-7000</v>
      </c>
      <c r="AB30" s="83">
        <f>SUM(X30:X31)/SUM(J30:J31)</f>
        <v>0.9469696969697</v>
      </c>
      <c r="AC30" s="77"/>
      <c r="AD30" s="92">
        <v>2</v>
      </c>
      <c r="AE30" s="93">
        <f>IF(P30=0,"",IF(AD30=0,"",(AD30/P30)))</f>
        <v>0.08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8</v>
      </c>
      <c r="AN30" s="99">
        <f>IF(P30=0,"",IF(AM30=0,"",(AM30/P30)))</f>
        <v>0.32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8</v>
      </c>
      <c r="AW30" s="105">
        <f>IF(P30=0,"",IF(AV30=0,"",(AV30/P30)))</f>
        <v>0.32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4</v>
      </c>
      <c r="BF30" s="111">
        <f>IF(P30=0,"",IF(BE30=0,"",(BE30/P30)))</f>
        <v>0.16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0.12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362</v>
      </c>
      <c r="C31" s="347"/>
      <c r="D31" s="347"/>
      <c r="E31" s="347"/>
      <c r="F31" s="347" t="s">
        <v>81</v>
      </c>
      <c r="G31" s="88"/>
      <c r="H31" s="88"/>
      <c r="I31" s="88"/>
      <c r="J31" s="330"/>
      <c r="K31" s="79">
        <v>0</v>
      </c>
      <c r="L31" s="79">
        <v>0</v>
      </c>
      <c r="M31" s="79">
        <v>120</v>
      </c>
      <c r="N31" s="89">
        <v>58</v>
      </c>
      <c r="O31" s="90">
        <v>0</v>
      </c>
      <c r="P31" s="91">
        <f>N31+O31</f>
        <v>58</v>
      </c>
      <c r="Q31" s="80">
        <f>IFERROR(P31/M31,"-")</f>
        <v>0.48333333333333</v>
      </c>
      <c r="R31" s="79">
        <v>1</v>
      </c>
      <c r="S31" s="79">
        <v>15</v>
      </c>
      <c r="T31" s="80">
        <f>IFERROR(R31/(P31),"-")</f>
        <v>0.017241379310345</v>
      </c>
      <c r="U31" s="336"/>
      <c r="V31" s="82">
        <v>2</v>
      </c>
      <c r="W31" s="80">
        <f>IF(P31=0,"-",V31/P31)</f>
        <v>0.03448275862069</v>
      </c>
      <c r="X31" s="335">
        <v>125000</v>
      </c>
      <c r="Y31" s="336">
        <f>IFERROR(X31/P31,"-")</f>
        <v>2155.1724137931</v>
      </c>
      <c r="Z31" s="336">
        <f>IFERROR(X31/V31,"-")</f>
        <v>62500</v>
      </c>
      <c r="AA31" s="330"/>
      <c r="AB31" s="83"/>
      <c r="AC31" s="77"/>
      <c r="AD31" s="92">
        <v>4</v>
      </c>
      <c r="AE31" s="93">
        <f>IF(P31=0,"",IF(AD31=0,"",(AD31/P31)))</f>
        <v>0.068965517241379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12</v>
      </c>
      <c r="AN31" s="99">
        <f>IF(P31=0,"",IF(AM31=0,"",(AM31/P31)))</f>
        <v>0.20689655172414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9</v>
      </c>
      <c r="AW31" s="105">
        <f>IF(P31=0,"",IF(AV31=0,"",(AV31/P31)))</f>
        <v>0.1551724137931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15</v>
      </c>
      <c r="BF31" s="111">
        <f>IF(P31=0,"",IF(BE31=0,"",(BE31/P31)))</f>
        <v>0.25862068965517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15</v>
      </c>
      <c r="BO31" s="118">
        <f>IF(P31=0,"",IF(BN31=0,"",(BN31/P31)))</f>
        <v>0.25862068965517</v>
      </c>
      <c r="BP31" s="119">
        <v>2</v>
      </c>
      <c r="BQ31" s="120">
        <f>IFERROR(BP31/BN31,"-")</f>
        <v>0.13333333333333</v>
      </c>
      <c r="BR31" s="121">
        <v>125000</v>
      </c>
      <c r="BS31" s="122">
        <f>IFERROR(BR31/BN31,"-")</f>
        <v>8333.3333333333</v>
      </c>
      <c r="BT31" s="123"/>
      <c r="BU31" s="123"/>
      <c r="BV31" s="123">
        <v>2</v>
      </c>
      <c r="BW31" s="124">
        <v>2</v>
      </c>
      <c r="BX31" s="125">
        <f>IF(P31=0,"",IF(BW31=0,"",(BW31/P31)))</f>
        <v>0.03448275862069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0.017241379310345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125000</v>
      </c>
      <c r="CQ31" s="139">
        <v>105000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0.10416666666667</v>
      </c>
      <c r="B32" s="347" t="s">
        <v>363</v>
      </c>
      <c r="C32" s="347" t="s">
        <v>306</v>
      </c>
      <c r="D32" s="347" t="s">
        <v>307</v>
      </c>
      <c r="E32" s="347"/>
      <c r="F32" s="347" t="s">
        <v>301</v>
      </c>
      <c r="G32" s="88" t="s">
        <v>364</v>
      </c>
      <c r="H32" s="88" t="s">
        <v>310</v>
      </c>
      <c r="I32" s="88" t="s">
        <v>365</v>
      </c>
      <c r="J32" s="330">
        <v>96000</v>
      </c>
      <c r="K32" s="79">
        <v>0</v>
      </c>
      <c r="L32" s="79">
        <v>0</v>
      </c>
      <c r="M32" s="79">
        <v>87</v>
      </c>
      <c r="N32" s="89">
        <v>7</v>
      </c>
      <c r="O32" s="90">
        <v>0</v>
      </c>
      <c r="P32" s="91">
        <f>N32+O32</f>
        <v>7</v>
      </c>
      <c r="Q32" s="80">
        <f>IFERROR(P32/M32,"-")</f>
        <v>0.080459770114943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2285.7142857143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-86000</v>
      </c>
      <c r="AB32" s="83">
        <f>SUM(X32:X33)/SUM(J32:J33)</f>
        <v>0.10416666666667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0.14285714285714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0.28571428571429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0.42857142857143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0.14285714285714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366</v>
      </c>
      <c r="C33" s="347"/>
      <c r="D33" s="347"/>
      <c r="E33" s="347"/>
      <c r="F33" s="347" t="s">
        <v>81</v>
      </c>
      <c r="G33" s="88"/>
      <c r="H33" s="88"/>
      <c r="I33" s="88"/>
      <c r="J33" s="330"/>
      <c r="K33" s="79">
        <v>0</v>
      </c>
      <c r="L33" s="79">
        <v>0</v>
      </c>
      <c r="M33" s="79">
        <v>95</v>
      </c>
      <c r="N33" s="89">
        <v>35</v>
      </c>
      <c r="O33" s="90">
        <v>0</v>
      </c>
      <c r="P33" s="91">
        <f>N33+O33</f>
        <v>35</v>
      </c>
      <c r="Q33" s="80">
        <f>IFERROR(P33/M33,"-")</f>
        <v>0.36842105263158</v>
      </c>
      <c r="R33" s="79">
        <v>2</v>
      </c>
      <c r="S33" s="79">
        <v>4</v>
      </c>
      <c r="T33" s="80">
        <f>IFERROR(R33/(P33),"-")</f>
        <v>0.057142857142857</v>
      </c>
      <c r="U33" s="336"/>
      <c r="V33" s="82">
        <v>1</v>
      </c>
      <c r="W33" s="80">
        <f>IF(P33=0,"-",V33/P33)</f>
        <v>0.028571428571429</v>
      </c>
      <c r="X33" s="335">
        <v>10000</v>
      </c>
      <c r="Y33" s="336">
        <f>IFERROR(X33/P33,"-")</f>
        <v>285.71428571429</v>
      </c>
      <c r="Z33" s="336">
        <f>IFERROR(X33/V33,"-")</f>
        <v>10000</v>
      </c>
      <c r="AA33" s="330"/>
      <c r="AB33" s="83"/>
      <c r="AC33" s="77"/>
      <c r="AD33" s="92">
        <v>2</v>
      </c>
      <c r="AE33" s="93">
        <f>IF(P33=0,"",IF(AD33=0,"",(AD33/P33)))</f>
        <v>0.057142857142857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3</v>
      </c>
      <c r="AN33" s="99">
        <f>IF(P33=0,"",IF(AM33=0,"",(AM33/P33)))</f>
        <v>0.085714285714286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3</v>
      </c>
      <c r="AW33" s="105">
        <f>IF(P33=0,"",IF(AV33=0,"",(AV33/P33)))</f>
        <v>0.085714285714286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8</v>
      </c>
      <c r="BF33" s="111">
        <f>IF(P33=0,"",IF(BE33=0,"",(BE33/P33)))</f>
        <v>0.22857142857143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9</v>
      </c>
      <c r="BO33" s="118">
        <f>IF(P33=0,"",IF(BN33=0,"",(BN33/P33)))</f>
        <v>0.25714285714286</v>
      </c>
      <c r="BP33" s="119">
        <v>1</v>
      </c>
      <c r="BQ33" s="120">
        <f>IFERROR(BP33/BN33,"-")</f>
        <v>0.11111111111111</v>
      </c>
      <c r="BR33" s="121">
        <v>10000</v>
      </c>
      <c r="BS33" s="122">
        <f>IFERROR(BR33/BN33,"-")</f>
        <v>1111.1111111111</v>
      </c>
      <c r="BT33" s="123">
        <v>1</v>
      </c>
      <c r="BU33" s="123"/>
      <c r="BV33" s="123"/>
      <c r="BW33" s="124">
        <v>7</v>
      </c>
      <c r="BX33" s="125">
        <f>IF(P33=0,"",IF(BW33=0,"",(BW33/P33)))</f>
        <v>0.2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0.085714285714286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1</v>
      </c>
      <c r="CP33" s="139">
        <v>10000</v>
      </c>
      <c r="CQ33" s="139">
        <v>10000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7.0444444444444</v>
      </c>
      <c r="B34" s="347" t="s">
        <v>367</v>
      </c>
      <c r="C34" s="347" t="s">
        <v>298</v>
      </c>
      <c r="D34" s="347" t="s">
        <v>299</v>
      </c>
      <c r="E34" s="347" t="s">
        <v>368</v>
      </c>
      <c r="F34" s="347" t="s">
        <v>301</v>
      </c>
      <c r="G34" s="88" t="s">
        <v>369</v>
      </c>
      <c r="H34" s="88" t="s">
        <v>342</v>
      </c>
      <c r="I34" s="88" t="s">
        <v>286</v>
      </c>
      <c r="J34" s="330">
        <v>90000</v>
      </c>
      <c r="K34" s="79">
        <v>0</v>
      </c>
      <c r="L34" s="79">
        <v>0</v>
      </c>
      <c r="M34" s="79">
        <v>40</v>
      </c>
      <c r="N34" s="89">
        <v>4</v>
      </c>
      <c r="O34" s="90">
        <v>0</v>
      </c>
      <c r="P34" s="91">
        <f>N34+O34</f>
        <v>4</v>
      </c>
      <c r="Q34" s="80">
        <f>IFERROR(P34/M34,"-")</f>
        <v>0.1</v>
      </c>
      <c r="R34" s="79">
        <v>1</v>
      </c>
      <c r="S34" s="79">
        <v>1</v>
      </c>
      <c r="T34" s="80">
        <f>IFERROR(R34/(P34),"-")</f>
        <v>0.25</v>
      </c>
      <c r="U34" s="336">
        <f>IFERROR(J34/SUM(N34:O35),"-")</f>
        <v>1698.1132075472</v>
      </c>
      <c r="V34" s="82">
        <v>1</v>
      </c>
      <c r="W34" s="80">
        <f>IF(P34=0,"-",V34/P34)</f>
        <v>0.25</v>
      </c>
      <c r="X34" s="335">
        <v>526000</v>
      </c>
      <c r="Y34" s="336">
        <f>IFERROR(X34/P34,"-")</f>
        <v>131500</v>
      </c>
      <c r="Z34" s="336">
        <f>IFERROR(X34/V34,"-")</f>
        <v>526000</v>
      </c>
      <c r="AA34" s="330">
        <f>SUM(X34:X35)-SUM(J34:J35)</f>
        <v>544000</v>
      </c>
      <c r="AB34" s="83">
        <f>SUM(X34:X35)/SUM(J34:J35)</f>
        <v>7.0444444444444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>
        <v>1</v>
      </c>
      <c r="BQ34" s="120">
        <f>IFERROR(BP34/BN34,"-")</f>
        <v>1</v>
      </c>
      <c r="BR34" s="121">
        <v>526000</v>
      </c>
      <c r="BS34" s="122">
        <f>IFERROR(BR34/BN34,"-")</f>
        <v>526000</v>
      </c>
      <c r="BT34" s="123"/>
      <c r="BU34" s="123"/>
      <c r="BV34" s="123">
        <v>1</v>
      </c>
      <c r="BW34" s="124">
        <v>1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526000</v>
      </c>
      <c r="CQ34" s="139">
        <v>526000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/>
      <c r="B35" s="347" t="s">
        <v>370</v>
      </c>
      <c r="C35" s="347"/>
      <c r="D35" s="347"/>
      <c r="E35" s="347"/>
      <c r="F35" s="347" t="s">
        <v>81</v>
      </c>
      <c r="G35" s="88"/>
      <c r="H35" s="88"/>
      <c r="I35" s="88"/>
      <c r="J35" s="330"/>
      <c r="K35" s="79">
        <v>0</v>
      </c>
      <c r="L35" s="79">
        <v>0</v>
      </c>
      <c r="M35" s="79">
        <v>125</v>
      </c>
      <c r="N35" s="89">
        <v>49</v>
      </c>
      <c r="O35" s="90">
        <v>0</v>
      </c>
      <c r="P35" s="91">
        <f>N35+O35</f>
        <v>49</v>
      </c>
      <c r="Q35" s="80">
        <f>IFERROR(P35/M35,"-")</f>
        <v>0.392</v>
      </c>
      <c r="R35" s="79">
        <v>3</v>
      </c>
      <c r="S35" s="79">
        <v>12</v>
      </c>
      <c r="T35" s="80">
        <f>IFERROR(R35/(P35),"-")</f>
        <v>0.061224489795918</v>
      </c>
      <c r="U35" s="336"/>
      <c r="V35" s="82">
        <v>4</v>
      </c>
      <c r="W35" s="80">
        <f>IF(P35=0,"-",V35/P35)</f>
        <v>0.081632653061224</v>
      </c>
      <c r="X35" s="335">
        <v>108000</v>
      </c>
      <c r="Y35" s="336">
        <f>IFERROR(X35/P35,"-")</f>
        <v>2204.0816326531</v>
      </c>
      <c r="Z35" s="336">
        <f>IFERROR(X35/V35,"-")</f>
        <v>27000</v>
      </c>
      <c r="AA35" s="330"/>
      <c r="AB35" s="83"/>
      <c r="AC35" s="77"/>
      <c r="AD35" s="92">
        <v>2</v>
      </c>
      <c r="AE35" s="93">
        <f>IF(P35=0,"",IF(AD35=0,"",(AD35/P35)))</f>
        <v>0.040816326530612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10</v>
      </c>
      <c r="AN35" s="99">
        <f>IF(P35=0,"",IF(AM35=0,"",(AM35/P35)))</f>
        <v>0.20408163265306</v>
      </c>
      <c r="AO35" s="98">
        <v>1</v>
      </c>
      <c r="AP35" s="100">
        <f>IFERROR(AO35/AM35,"-")</f>
        <v>0.1</v>
      </c>
      <c r="AQ35" s="101">
        <v>5000</v>
      </c>
      <c r="AR35" s="102">
        <f>IFERROR(AQ35/AM35,"-")</f>
        <v>500</v>
      </c>
      <c r="AS35" s="103">
        <v>1</v>
      </c>
      <c r="AT35" s="103"/>
      <c r="AU35" s="103"/>
      <c r="AV35" s="104">
        <v>5</v>
      </c>
      <c r="AW35" s="105">
        <f>IF(P35=0,"",IF(AV35=0,"",(AV35/P35)))</f>
        <v>0.10204081632653</v>
      </c>
      <c r="AX35" s="104">
        <v>1</v>
      </c>
      <c r="AY35" s="106">
        <f>IFERROR(AX35/AV35,"-")</f>
        <v>0.2</v>
      </c>
      <c r="AZ35" s="107">
        <v>27000</v>
      </c>
      <c r="BA35" s="108">
        <f>IFERROR(AZ35/AV35,"-")</f>
        <v>5400</v>
      </c>
      <c r="BB35" s="109"/>
      <c r="BC35" s="109"/>
      <c r="BD35" s="109">
        <v>1</v>
      </c>
      <c r="BE35" s="110">
        <v>15</v>
      </c>
      <c r="BF35" s="111">
        <f>IF(P35=0,"",IF(BE35=0,"",(BE35/P35)))</f>
        <v>0.30612244897959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10</v>
      </c>
      <c r="BO35" s="118">
        <f>IF(P35=0,"",IF(BN35=0,"",(BN35/P35)))</f>
        <v>0.20408163265306</v>
      </c>
      <c r="BP35" s="119">
        <v>1</v>
      </c>
      <c r="BQ35" s="120">
        <f>IFERROR(BP35/BN35,"-")</f>
        <v>0.1</v>
      </c>
      <c r="BR35" s="121">
        <v>2000</v>
      </c>
      <c r="BS35" s="122">
        <f>IFERROR(BR35/BN35,"-")</f>
        <v>200</v>
      </c>
      <c r="BT35" s="123">
        <v>1</v>
      </c>
      <c r="BU35" s="123"/>
      <c r="BV35" s="123"/>
      <c r="BW35" s="124">
        <v>6</v>
      </c>
      <c r="BX35" s="125">
        <f>IF(P35=0,"",IF(BW35=0,"",(BW35/P35)))</f>
        <v>0.12244897959184</v>
      </c>
      <c r="BY35" s="126">
        <v>1</v>
      </c>
      <c r="BZ35" s="127">
        <f>IFERROR(BY35/BW35,"-")</f>
        <v>0.16666666666667</v>
      </c>
      <c r="CA35" s="128">
        <v>74000</v>
      </c>
      <c r="CB35" s="129">
        <f>IFERROR(CA35/BW35,"-")</f>
        <v>12333.333333333</v>
      </c>
      <c r="CC35" s="130"/>
      <c r="CD35" s="130"/>
      <c r="CE35" s="130">
        <v>1</v>
      </c>
      <c r="CF35" s="131">
        <v>1</v>
      </c>
      <c r="CG35" s="132">
        <f>IF(P35=0,"",IF(CF35=0,"",(CF35/P35)))</f>
        <v>0.020408163265306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4</v>
      </c>
      <c r="CP35" s="139">
        <v>108000</v>
      </c>
      <c r="CQ35" s="139">
        <v>74000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0.064102564102564</v>
      </c>
      <c r="B36" s="347" t="s">
        <v>371</v>
      </c>
      <c r="C36" s="347" t="s">
        <v>345</v>
      </c>
      <c r="D36" s="347" t="s">
        <v>307</v>
      </c>
      <c r="E36" s="347" t="s">
        <v>372</v>
      </c>
      <c r="F36" s="347" t="s">
        <v>301</v>
      </c>
      <c r="G36" s="88" t="s">
        <v>373</v>
      </c>
      <c r="H36" s="88" t="s">
        <v>374</v>
      </c>
      <c r="I36" s="88" t="s">
        <v>286</v>
      </c>
      <c r="J36" s="330">
        <v>78000</v>
      </c>
      <c r="K36" s="79">
        <v>0</v>
      </c>
      <c r="L36" s="79">
        <v>0</v>
      </c>
      <c r="M36" s="79">
        <v>4</v>
      </c>
      <c r="N36" s="89">
        <v>1</v>
      </c>
      <c r="O36" s="90">
        <v>0</v>
      </c>
      <c r="P36" s="91">
        <f>N36+O36</f>
        <v>1</v>
      </c>
      <c r="Q36" s="80">
        <f>IFERROR(P36/M36,"-")</f>
        <v>0.25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3000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-73000</v>
      </c>
      <c r="AB36" s="83">
        <f>SUM(X36:X37)/SUM(J36:J37)</f>
        <v>0.064102564102564</v>
      </c>
      <c r="AC36" s="77"/>
      <c r="AD36" s="92">
        <v>1</v>
      </c>
      <c r="AE36" s="93">
        <f>IF(P36=0,"",IF(AD36=0,"",(AD36/P36)))</f>
        <v>1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375</v>
      </c>
      <c r="C37" s="347"/>
      <c r="D37" s="347"/>
      <c r="E37" s="347"/>
      <c r="F37" s="347" t="s">
        <v>81</v>
      </c>
      <c r="G37" s="88"/>
      <c r="H37" s="88"/>
      <c r="I37" s="88"/>
      <c r="J37" s="330"/>
      <c r="K37" s="79">
        <v>0</v>
      </c>
      <c r="L37" s="79">
        <v>0</v>
      </c>
      <c r="M37" s="79">
        <v>45</v>
      </c>
      <c r="N37" s="89">
        <v>24</v>
      </c>
      <c r="O37" s="90">
        <v>1</v>
      </c>
      <c r="P37" s="91">
        <f>N37+O37</f>
        <v>25</v>
      </c>
      <c r="Q37" s="80">
        <f>IFERROR(P37/M37,"-")</f>
        <v>0.55555555555556</v>
      </c>
      <c r="R37" s="79">
        <v>2</v>
      </c>
      <c r="S37" s="79">
        <v>3</v>
      </c>
      <c r="T37" s="80">
        <f>IFERROR(R37/(P37),"-")</f>
        <v>0.08</v>
      </c>
      <c r="U37" s="336"/>
      <c r="V37" s="82">
        <v>1</v>
      </c>
      <c r="W37" s="80">
        <f>IF(P37=0,"-",V37/P37)</f>
        <v>0.04</v>
      </c>
      <c r="X37" s="335">
        <v>5000</v>
      </c>
      <c r="Y37" s="336">
        <f>IFERROR(X37/P37,"-")</f>
        <v>200</v>
      </c>
      <c r="Z37" s="336">
        <f>IFERROR(X37/V37,"-")</f>
        <v>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3</v>
      </c>
      <c r="AN37" s="99">
        <f>IF(P37=0,"",IF(AM37=0,"",(AM37/P37)))</f>
        <v>0.12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5</v>
      </c>
      <c r="AW37" s="105">
        <f>IF(P37=0,"",IF(AV37=0,"",(AV37/P37)))</f>
        <v>0.2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6</v>
      </c>
      <c r="BF37" s="111">
        <f>IF(P37=0,"",IF(BE37=0,"",(BE37/P37)))</f>
        <v>0.24</v>
      </c>
      <c r="BG37" s="110">
        <v>1</v>
      </c>
      <c r="BH37" s="112">
        <f>IFERROR(BG37/BE37,"-")</f>
        <v>0.16666666666667</v>
      </c>
      <c r="BI37" s="113">
        <v>5000</v>
      </c>
      <c r="BJ37" s="114">
        <f>IFERROR(BI37/BE37,"-")</f>
        <v>833.33333333333</v>
      </c>
      <c r="BK37" s="115">
        <v>1</v>
      </c>
      <c r="BL37" s="115"/>
      <c r="BM37" s="115"/>
      <c r="BN37" s="117">
        <v>3</v>
      </c>
      <c r="BO37" s="118">
        <f>IF(P37=0,"",IF(BN37=0,"",(BN37/P37)))</f>
        <v>0.12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8</v>
      </c>
      <c r="BX37" s="125">
        <f>IF(P37=0,"",IF(BW37=0,"",(BW37/P37)))</f>
        <v>0.32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5000</v>
      </c>
      <c r="CQ37" s="139">
        <v>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30"/>
      <c r="B38" s="85"/>
      <c r="C38" s="86"/>
      <c r="D38" s="86"/>
      <c r="E38" s="86"/>
      <c r="F38" s="87"/>
      <c r="G38" s="88"/>
      <c r="H38" s="88"/>
      <c r="I38" s="88"/>
      <c r="J38" s="331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7"/>
      <c r="V38" s="25"/>
      <c r="W38" s="25"/>
      <c r="X38" s="337"/>
      <c r="Y38" s="337"/>
      <c r="Z38" s="337"/>
      <c r="AA38" s="337"/>
      <c r="AB38" s="33"/>
      <c r="AC38" s="57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30"/>
      <c r="B39" s="37"/>
      <c r="C39" s="21"/>
      <c r="D39" s="21"/>
      <c r="E39" s="21"/>
      <c r="F39" s="22"/>
      <c r="G39" s="36"/>
      <c r="H39" s="36"/>
      <c r="I39" s="73"/>
      <c r="J39" s="332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7"/>
      <c r="V39" s="25"/>
      <c r="W39" s="25"/>
      <c r="X39" s="337"/>
      <c r="Y39" s="337"/>
      <c r="Z39" s="337"/>
      <c r="AA39" s="337"/>
      <c r="AB39" s="33"/>
      <c r="AC39" s="59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19">
        <f>AB40</f>
        <v>1.7253668763103</v>
      </c>
      <c r="B40" s="39"/>
      <c r="C40" s="39"/>
      <c r="D40" s="39"/>
      <c r="E40" s="39"/>
      <c r="F40" s="39"/>
      <c r="G40" s="40" t="s">
        <v>376</v>
      </c>
      <c r="H40" s="40"/>
      <c r="I40" s="40"/>
      <c r="J40" s="333">
        <f>SUM(J6:J39)</f>
        <v>1908000</v>
      </c>
      <c r="K40" s="41">
        <f>SUM(K6:K39)</f>
        <v>0</v>
      </c>
      <c r="L40" s="41">
        <f>SUM(L6:L39)</f>
        <v>0</v>
      </c>
      <c r="M40" s="41">
        <f>SUM(M6:M39)</f>
        <v>3306</v>
      </c>
      <c r="N40" s="41">
        <f>SUM(N6:N39)</f>
        <v>970</v>
      </c>
      <c r="O40" s="41">
        <f>SUM(O6:O39)</f>
        <v>5</v>
      </c>
      <c r="P40" s="41">
        <f>SUM(P6:P39)</f>
        <v>975</v>
      </c>
      <c r="Q40" s="42">
        <f>IFERROR(P40/M40,"-")</f>
        <v>0.29491833030853</v>
      </c>
      <c r="R40" s="76">
        <f>SUM(R6:R39)</f>
        <v>32</v>
      </c>
      <c r="S40" s="76">
        <f>SUM(S6:S39)</f>
        <v>233</v>
      </c>
      <c r="T40" s="42">
        <f>IFERROR(R40/P40,"-")</f>
        <v>0.032820512820513</v>
      </c>
      <c r="U40" s="338">
        <f>IFERROR(J40/P40,"-")</f>
        <v>1956.9230769231</v>
      </c>
      <c r="V40" s="44">
        <f>SUM(V6:V39)</f>
        <v>46</v>
      </c>
      <c r="W40" s="42">
        <f>IFERROR(V40/P40,"-")</f>
        <v>0.047179487179487</v>
      </c>
      <c r="X40" s="333">
        <f>SUM(X6:X39)</f>
        <v>3292000</v>
      </c>
      <c r="Y40" s="333">
        <f>IFERROR(X40/P40,"-")</f>
        <v>3376.4102564103</v>
      </c>
      <c r="Z40" s="333">
        <f>IFERROR(X40/V40,"-")</f>
        <v>71565.217391304</v>
      </c>
      <c r="AA40" s="333">
        <f>X40-J40</f>
        <v>1384000</v>
      </c>
      <c r="AB40" s="45">
        <f>X40/J40</f>
        <v>1.7253668763103</v>
      </c>
      <c r="AC40" s="58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377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378</v>
      </c>
      <c r="C6" s="347"/>
      <c r="D6" s="347"/>
      <c r="E6" s="347"/>
      <c r="F6" s="347" t="s">
        <v>379</v>
      </c>
      <c r="G6" s="88" t="s">
        <v>380</v>
      </c>
      <c r="H6" s="88"/>
      <c r="I6" s="88" t="s">
        <v>381</v>
      </c>
      <c r="J6" s="330">
        <v>500000</v>
      </c>
      <c r="K6" s="79">
        <v>0</v>
      </c>
      <c r="L6" s="79">
        <v>0</v>
      </c>
      <c r="M6" s="79">
        <v>1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 t="str">
        <f>IFERROR(J6/SUM(N6:O6),"-")</f>
        <v>-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SUM(X6:X6)-SUM(J6:J6)</f>
        <v>-500000</v>
      </c>
      <c r="AB6" s="83">
        <f>SUM(X6:X6)/SUM(J6:J6)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30"/>
      <c r="B7" s="85"/>
      <c r="C7" s="86"/>
      <c r="D7" s="86"/>
      <c r="E7" s="86"/>
      <c r="F7" s="87"/>
      <c r="G7" s="88"/>
      <c r="H7" s="88"/>
      <c r="I7" s="88"/>
      <c r="J7" s="331"/>
      <c r="K7" s="34"/>
      <c r="L7" s="34"/>
      <c r="M7" s="31"/>
      <c r="N7" s="23"/>
      <c r="O7" s="23"/>
      <c r="P7" s="23"/>
      <c r="Q7" s="32"/>
      <c r="R7" s="32"/>
      <c r="S7" s="23"/>
      <c r="T7" s="32"/>
      <c r="U7" s="337"/>
      <c r="V7" s="25"/>
      <c r="W7" s="25"/>
      <c r="X7" s="337"/>
      <c r="Y7" s="337"/>
      <c r="Z7" s="337"/>
      <c r="AA7" s="337"/>
      <c r="AB7" s="33"/>
      <c r="AC7" s="57"/>
      <c r="AD7" s="61"/>
      <c r="AE7" s="62"/>
      <c r="AF7" s="61"/>
      <c r="AG7" s="65"/>
      <c r="AH7" s="66"/>
      <c r="AI7" s="67"/>
      <c r="AJ7" s="68"/>
      <c r="AK7" s="68"/>
      <c r="AL7" s="68"/>
      <c r="AM7" s="61"/>
      <c r="AN7" s="62"/>
      <c r="AO7" s="61"/>
      <c r="AP7" s="65"/>
      <c r="AQ7" s="66"/>
      <c r="AR7" s="67"/>
      <c r="AS7" s="68"/>
      <c r="AT7" s="68"/>
      <c r="AU7" s="68"/>
      <c r="AV7" s="61"/>
      <c r="AW7" s="62"/>
      <c r="AX7" s="61"/>
      <c r="AY7" s="65"/>
      <c r="AZ7" s="66"/>
      <c r="BA7" s="67"/>
      <c r="BB7" s="68"/>
      <c r="BC7" s="68"/>
      <c r="BD7" s="68"/>
      <c r="BE7" s="61"/>
      <c r="BF7" s="62"/>
      <c r="BG7" s="61"/>
      <c r="BH7" s="65"/>
      <c r="BI7" s="66"/>
      <c r="BJ7" s="67"/>
      <c r="BK7" s="68"/>
      <c r="BL7" s="68"/>
      <c r="BM7" s="68"/>
      <c r="BN7" s="63"/>
      <c r="BO7" s="64"/>
      <c r="BP7" s="61"/>
      <c r="BQ7" s="65"/>
      <c r="BR7" s="66"/>
      <c r="BS7" s="67"/>
      <c r="BT7" s="68"/>
      <c r="BU7" s="68"/>
      <c r="BV7" s="68"/>
      <c r="BW7" s="63"/>
      <c r="BX7" s="64"/>
      <c r="BY7" s="61"/>
      <c r="BZ7" s="65"/>
      <c r="CA7" s="66"/>
      <c r="CB7" s="67"/>
      <c r="CC7" s="68"/>
      <c r="CD7" s="68"/>
      <c r="CE7" s="68"/>
      <c r="CF7" s="63"/>
      <c r="CG7" s="64"/>
      <c r="CH7" s="61"/>
      <c r="CI7" s="65"/>
      <c r="CJ7" s="66"/>
      <c r="CK7" s="67"/>
      <c r="CL7" s="68"/>
      <c r="CM7" s="68"/>
      <c r="CN7" s="68"/>
      <c r="CO7" s="69"/>
      <c r="CP7" s="66"/>
      <c r="CQ7" s="66"/>
      <c r="CR7" s="66"/>
      <c r="CS7" s="70"/>
    </row>
    <row r="8" spans="1:98">
      <c r="A8" s="30"/>
      <c r="B8" s="37"/>
      <c r="C8" s="21"/>
      <c r="D8" s="21"/>
      <c r="E8" s="21"/>
      <c r="F8" s="22"/>
      <c r="G8" s="36"/>
      <c r="H8" s="36"/>
      <c r="I8" s="73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9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19">
        <f>AB9</f>
        <v>0</v>
      </c>
      <c r="B9" s="39"/>
      <c r="C9" s="39"/>
      <c r="D9" s="39"/>
      <c r="E9" s="39"/>
      <c r="F9" s="39"/>
      <c r="G9" s="40" t="s">
        <v>382</v>
      </c>
      <c r="H9" s="40"/>
      <c r="I9" s="40"/>
      <c r="J9" s="333">
        <f>SUM(J6:J8)</f>
        <v>500000</v>
      </c>
      <c r="K9" s="41">
        <f>SUM(K6:K8)</f>
        <v>0</v>
      </c>
      <c r="L9" s="41">
        <f>SUM(L6:L8)</f>
        <v>0</v>
      </c>
      <c r="M9" s="41">
        <f>SUM(M6:M8)</f>
        <v>1</v>
      </c>
      <c r="N9" s="41">
        <f>SUM(N6:N8)</f>
        <v>0</v>
      </c>
      <c r="O9" s="41">
        <f>SUM(O6:O8)</f>
        <v>0</v>
      </c>
      <c r="P9" s="41">
        <f>SUM(P6:P8)</f>
        <v>0</v>
      </c>
      <c r="Q9" s="42">
        <f>IFERROR(P9/M9,"-")</f>
        <v>0</v>
      </c>
      <c r="R9" s="76">
        <f>SUM(R6:R8)</f>
        <v>0</v>
      </c>
      <c r="S9" s="76">
        <f>SUM(S6:S8)</f>
        <v>0</v>
      </c>
      <c r="T9" s="42" t="str">
        <f>IFERROR(R9/P9,"-")</f>
        <v>-</v>
      </c>
      <c r="U9" s="338" t="str">
        <f>IFERROR(J9/P9,"-")</f>
        <v>-</v>
      </c>
      <c r="V9" s="44">
        <f>SUM(V6:V8)</f>
        <v>0</v>
      </c>
      <c r="W9" s="42" t="str">
        <f>IFERROR(V9/P9,"-")</f>
        <v>-</v>
      </c>
      <c r="X9" s="333">
        <f>SUM(X6:X8)</f>
        <v>0</v>
      </c>
      <c r="Y9" s="333" t="str">
        <f>IFERROR(X9/P9,"-")</f>
        <v>-</v>
      </c>
      <c r="Z9" s="333" t="str">
        <f>IFERROR(X9/V9,"-")</f>
        <v>-</v>
      </c>
      <c r="AA9" s="333">
        <f>X9-J9</f>
        <v>-500000</v>
      </c>
      <c r="AB9" s="45">
        <f>X9/J9</f>
        <v>0</v>
      </c>
      <c r="AC9" s="58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7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34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35</v>
      </c>
      <c r="CM2" s="307" t="s">
        <v>36</v>
      </c>
      <c r="CN2" s="310" t="s">
        <v>37</v>
      </c>
      <c r="CO2" s="311"/>
      <c r="CP2" s="312"/>
    </row>
    <row r="3" spans="1:96" customHeight="1" ht="14.25">
      <c r="A3" s="145" t="s">
        <v>383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39</v>
      </c>
      <c r="AB3" s="319"/>
      <c r="AC3" s="319"/>
      <c r="AD3" s="319"/>
      <c r="AE3" s="319"/>
      <c r="AF3" s="319"/>
      <c r="AG3" s="319"/>
      <c r="AH3" s="319"/>
      <c r="AI3" s="319"/>
      <c r="AJ3" s="320" t="s">
        <v>40</v>
      </c>
      <c r="AK3" s="321"/>
      <c r="AL3" s="321"/>
      <c r="AM3" s="321"/>
      <c r="AN3" s="321"/>
      <c r="AO3" s="321"/>
      <c r="AP3" s="321"/>
      <c r="AQ3" s="321"/>
      <c r="AR3" s="322"/>
      <c r="AS3" s="323" t="s">
        <v>41</v>
      </c>
      <c r="AT3" s="324"/>
      <c r="AU3" s="324"/>
      <c r="AV3" s="324"/>
      <c r="AW3" s="324"/>
      <c r="AX3" s="324"/>
      <c r="AY3" s="324"/>
      <c r="AZ3" s="324"/>
      <c r="BA3" s="325"/>
      <c r="BB3" s="326" t="s">
        <v>42</v>
      </c>
      <c r="BC3" s="327"/>
      <c r="BD3" s="327"/>
      <c r="BE3" s="327"/>
      <c r="BF3" s="327"/>
      <c r="BG3" s="327"/>
      <c r="BH3" s="327"/>
      <c r="BI3" s="327"/>
      <c r="BJ3" s="328"/>
      <c r="BK3" s="313" t="s">
        <v>43</v>
      </c>
      <c r="BL3" s="314"/>
      <c r="BM3" s="314"/>
      <c r="BN3" s="314"/>
      <c r="BO3" s="314"/>
      <c r="BP3" s="314"/>
      <c r="BQ3" s="314"/>
      <c r="BR3" s="314"/>
      <c r="BS3" s="315"/>
      <c r="BT3" s="294" t="s">
        <v>44</v>
      </c>
      <c r="BU3" s="295"/>
      <c r="BV3" s="295"/>
      <c r="BW3" s="295"/>
      <c r="BX3" s="295"/>
      <c r="BY3" s="295"/>
      <c r="BZ3" s="295"/>
      <c r="CA3" s="295"/>
      <c r="CB3" s="296"/>
      <c r="CC3" s="297" t="s">
        <v>45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46</v>
      </c>
      <c r="CO3" s="301"/>
      <c r="CP3" s="302" t="s">
        <v>47</v>
      </c>
    </row>
    <row r="4" spans="1:96">
      <c r="A4" s="151"/>
      <c r="B4" s="152" t="s">
        <v>48</v>
      </c>
      <c r="C4" s="152" t="s">
        <v>384</v>
      </c>
      <c r="D4" s="153" t="s">
        <v>52</v>
      </c>
      <c r="E4" s="152" t="s">
        <v>53</v>
      </c>
      <c r="F4" s="154" t="s">
        <v>55</v>
      </c>
      <c r="G4" s="152" t="s">
        <v>4</v>
      </c>
      <c r="H4" s="152" t="s">
        <v>385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386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56</v>
      </c>
      <c r="AB4" s="158" t="s">
        <v>57</v>
      </c>
      <c r="AC4" s="158" t="s">
        <v>58</v>
      </c>
      <c r="AD4" s="158" t="s">
        <v>17</v>
      </c>
      <c r="AE4" s="158" t="s">
        <v>59</v>
      </c>
      <c r="AF4" s="158" t="s">
        <v>60</v>
      </c>
      <c r="AG4" s="158" t="s">
        <v>61</v>
      </c>
      <c r="AH4" s="158" t="s">
        <v>62</v>
      </c>
      <c r="AI4" s="158" t="s">
        <v>63</v>
      </c>
      <c r="AJ4" s="159" t="s">
        <v>56</v>
      </c>
      <c r="AK4" s="159" t="s">
        <v>57</v>
      </c>
      <c r="AL4" s="159" t="s">
        <v>58</v>
      </c>
      <c r="AM4" s="159" t="s">
        <v>17</v>
      </c>
      <c r="AN4" s="159" t="s">
        <v>59</v>
      </c>
      <c r="AO4" s="159" t="s">
        <v>60</v>
      </c>
      <c r="AP4" s="159" t="s">
        <v>61</v>
      </c>
      <c r="AQ4" s="159" t="s">
        <v>62</v>
      </c>
      <c r="AR4" s="159" t="s">
        <v>63</v>
      </c>
      <c r="AS4" s="160" t="s">
        <v>56</v>
      </c>
      <c r="AT4" s="160" t="s">
        <v>57</v>
      </c>
      <c r="AU4" s="160" t="s">
        <v>58</v>
      </c>
      <c r="AV4" s="160" t="s">
        <v>17</v>
      </c>
      <c r="AW4" s="160" t="s">
        <v>59</v>
      </c>
      <c r="AX4" s="160" t="s">
        <v>60</v>
      </c>
      <c r="AY4" s="160" t="s">
        <v>61</v>
      </c>
      <c r="AZ4" s="160" t="s">
        <v>62</v>
      </c>
      <c r="BA4" s="160" t="s">
        <v>63</v>
      </c>
      <c r="BB4" s="161" t="s">
        <v>56</v>
      </c>
      <c r="BC4" s="161" t="s">
        <v>57</v>
      </c>
      <c r="BD4" s="161" t="s">
        <v>58</v>
      </c>
      <c r="BE4" s="161" t="s">
        <v>17</v>
      </c>
      <c r="BF4" s="161" t="s">
        <v>59</v>
      </c>
      <c r="BG4" s="161" t="s">
        <v>60</v>
      </c>
      <c r="BH4" s="161" t="s">
        <v>61</v>
      </c>
      <c r="BI4" s="161" t="s">
        <v>62</v>
      </c>
      <c r="BJ4" s="161" t="s">
        <v>63</v>
      </c>
      <c r="BK4" s="162" t="s">
        <v>56</v>
      </c>
      <c r="BL4" s="162" t="s">
        <v>57</v>
      </c>
      <c r="BM4" s="162" t="s">
        <v>58</v>
      </c>
      <c r="BN4" s="162" t="s">
        <v>17</v>
      </c>
      <c r="BO4" s="162" t="s">
        <v>59</v>
      </c>
      <c r="BP4" s="162" t="s">
        <v>60</v>
      </c>
      <c r="BQ4" s="162" t="s">
        <v>61</v>
      </c>
      <c r="BR4" s="162" t="s">
        <v>62</v>
      </c>
      <c r="BS4" s="162" t="s">
        <v>63</v>
      </c>
      <c r="BT4" s="163" t="s">
        <v>56</v>
      </c>
      <c r="BU4" s="163" t="s">
        <v>57</v>
      </c>
      <c r="BV4" s="163" t="s">
        <v>58</v>
      </c>
      <c r="BW4" s="163" t="s">
        <v>17</v>
      </c>
      <c r="BX4" s="163" t="s">
        <v>59</v>
      </c>
      <c r="BY4" s="163" t="s">
        <v>60</v>
      </c>
      <c r="BZ4" s="163" t="s">
        <v>61</v>
      </c>
      <c r="CA4" s="163" t="s">
        <v>62</v>
      </c>
      <c r="CB4" s="163" t="s">
        <v>63</v>
      </c>
      <c r="CC4" s="164" t="s">
        <v>56</v>
      </c>
      <c r="CD4" s="164" t="s">
        <v>57</v>
      </c>
      <c r="CE4" s="164" t="s">
        <v>58</v>
      </c>
      <c r="CF4" s="164" t="s">
        <v>17</v>
      </c>
      <c r="CG4" s="164" t="s">
        <v>59</v>
      </c>
      <c r="CH4" s="164" t="s">
        <v>60</v>
      </c>
      <c r="CI4" s="164" t="s">
        <v>61</v>
      </c>
      <c r="CJ4" s="164" t="s">
        <v>62</v>
      </c>
      <c r="CK4" s="164" t="s">
        <v>63</v>
      </c>
      <c r="CL4" s="306"/>
      <c r="CM4" s="309"/>
      <c r="CN4" s="165" t="s">
        <v>64</v>
      </c>
      <c r="CO4" s="165" t="s">
        <v>65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387</v>
      </c>
      <c r="C6" s="347" t="s">
        <v>388</v>
      </c>
      <c r="D6" s="347" t="s">
        <v>389</v>
      </c>
      <c r="E6" s="175" t="s">
        <v>390</v>
      </c>
      <c r="F6" s="175" t="s">
        <v>391</v>
      </c>
      <c r="G6" s="340">
        <v>0</v>
      </c>
      <c r="H6" s="340">
        <v>3000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</v>
      </c>
      <c r="B7" s="347" t="s">
        <v>392</v>
      </c>
      <c r="C7" s="347" t="s">
        <v>393</v>
      </c>
      <c r="D7" s="347">
        <v>25</v>
      </c>
      <c r="E7" s="175" t="s">
        <v>394</v>
      </c>
      <c r="F7" s="175" t="s">
        <v>391</v>
      </c>
      <c r="G7" s="340">
        <v>5600</v>
      </c>
      <c r="H7" s="340">
        <v>2800</v>
      </c>
      <c r="I7" s="176">
        <v>0</v>
      </c>
      <c r="J7" s="176">
        <v>0</v>
      </c>
      <c r="K7" s="176">
        <v>173</v>
      </c>
      <c r="L7" s="177">
        <v>2</v>
      </c>
      <c r="M7" s="178">
        <v>2</v>
      </c>
      <c r="N7" s="179">
        <f>IFERROR(L7/K7,"-")</f>
        <v>0.011560693641618</v>
      </c>
      <c r="O7" s="176">
        <v>0</v>
      </c>
      <c r="P7" s="176">
        <v>0</v>
      </c>
      <c r="Q7" s="179">
        <f>IFERROR(O7/L7,"-")</f>
        <v>0</v>
      </c>
      <c r="R7" s="180">
        <f>IFERROR(G7/SUM(L7:L7),"-")</f>
        <v>2800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-5600</v>
      </c>
      <c r="Y7" s="183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2</v>
      </c>
      <c r="BC7" s="203">
        <f>IF(L7=0,"",IF(BB7=0,"",(BB7/L7)))</f>
        <v>1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/>
      <c r="BL7" s="209">
        <f>IF(L7=0,"",IF(BK7=0,"",(BK7/L7)))</f>
        <v>0</v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395</v>
      </c>
      <c r="C8" s="347" t="s">
        <v>393</v>
      </c>
      <c r="D8" s="347">
        <v>25</v>
      </c>
      <c r="E8" s="175" t="s">
        <v>394</v>
      </c>
      <c r="F8" s="175" t="s">
        <v>391</v>
      </c>
      <c r="G8" s="340">
        <v>10800</v>
      </c>
      <c r="H8" s="340">
        <v>2700</v>
      </c>
      <c r="I8" s="176">
        <v>0</v>
      </c>
      <c r="J8" s="176">
        <v>0</v>
      </c>
      <c r="K8" s="176">
        <v>126</v>
      </c>
      <c r="L8" s="177">
        <v>4</v>
      </c>
      <c r="M8" s="178">
        <v>3</v>
      </c>
      <c r="N8" s="179">
        <f>IFERROR(L8/K8,"-")</f>
        <v>0.031746031746032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-10800</v>
      </c>
      <c r="Y8" s="183">
        <f>SUM(U8:U8)/SUM(G8:G8)</f>
        <v>0</v>
      </c>
      <c r="AA8" s="184">
        <v>1</v>
      </c>
      <c r="AB8" s="185">
        <f>IF(L8=0,"",IF(AA8=0,"",(AA8/L8)))</f>
        <v>0.25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2</v>
      </c>
      <c r="BC8" s="203">
        <f>IF(L8=0,"",IF(BB8=0,"",(BB8/L8)))</f>
        <v>0.5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1</v>
      </c>
      <c r="BL8" s="209">
        <f>IF(L8=0,"",IF(BK8=0,"",(BK8/L8)))</f>
        <v>0.25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396</v>
      </c>
      <c r="C9" s="347"/>
      <c r="D9" s="347" t="s">
        <v>397</v>
      </c>
      <c r="E9" s="175" t="s">
        <v>398</v>
      </c>
      <c r="F9" s="175" t="s">
        <v>391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13</v>
      </c>
      <c r="M9" s="178">
        <v>13</v>
      </c>
      <c r="N9" s="179" t="str">
        <f>IFERROR(L9/K9,"-")</f>
        <v>-</v>
      </c>
      <c r="O9" s="176">
        <v>2</v>
      </c>
      <c r="P9" s="176">
        <v>5</v>
      </c>
      <c r="Q9" s="179">
        <f>IFERROR(O9/L9,"-")</f>
        <v>0.15384615384615</v>
      </c>
      <c r="R9" s="180">
        <f>IFERROR(G9/SUM(L9:L9),"-")</f>
        <v>0</v>
      </c>
      <c r="S9" s="181">
        <v>4</v>
      </c>
      <c r="T9" s="179">
        <f>IF(L9=0,"-",S9/L9)</f>
        <v>0.30769230769231</v>
      </c>
      <c r="U9" s="345">
        <v>82000</v>
      </c>
      <c r="V9" s="346">
        <f>IFERROR(U9/L9,"-")</f>
        <v>6307.6923076923</v>
      </c>
      <c r="W9" s="346">
        <f>IFERROR(U9/S9,"-")</f>
        <v>20500</v>
      </c>
      <c r="X9" s="340">
        <f>SUM(U9:U9)-SUM(G9:G9)</f>
        <v>82000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2</v>
      </c>
      <c r="AT9" s="197">
        <f>IF(L9=0,"",IF(AS9=0,"",(AS9/L9)))</f>
        <v>0.15384615384615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3</v>
      </c>
      <c r="BC9" s="203">
        <f>IF(L9=0,"",IF(BB9=0,"",(BB9/L9)))</f>
        <v>0.23076923076923</v>
      </c>
      <c r="BD9" s="202">
        <v>1</v>
      </c>
      <c r="BE9" s="204">
        <f>IFERROR(BD9/BB9,"-")</f>
        <v>0.33333333333333</v>
      </c>
      <c r="BF9" s="205">
        <v>48000</v>
      </c>
      <c r="BG9" s="206">
        <f>IFERROR(BF9/BB9,"-")</f>
        <v>16000</v>
      </c>
      <c r="BH9" s="207"/>
      <c r="BI9" s="207"/>
      <c r="BJ9" s="207">
        <v>1</v>
      </c>
      <c r="BK9" s="208">
        <v>5</v>
      </c>
      <c r="BL9" s="209">
        <f>IF(L9=0,"",IF(BK9=0,"",(BK9/L9)))</f>
        <v>0.38461538461538</v>
      </c>
      <c r="BM9" s="210">
        <v>2</v>
      </c>
      <c r="BN9" s="211">
        <f>IFERROR(BM9/BK9,"-")</f>
        <v>0.4</v>
      </c>
      <c r="BO9" s="212">
        <v>31000</v>
      </c>
      <c r="BP9" s="213">
        <f>IFERROR(BO9/BK9,"-")</f>
        <v>6200</v>
      </c>
      <c r="BQ9" s="214">
        <v>1</v>
      </c>
      <c r="BR9" s="214"/>
      <c r="BS9" s="214">
        <v>1</v>
      </c>
      <c r="BT9" s="215">
        <v>2</v>
      </c>
      <c r="BU9" s="216">
        <f>IF(L9=0,"",IF(BT9=0,"",(BT9/L9)))</f>
        <v>0.15384615384615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>
        <v>1</v>
      </c>
      <c r="CD9" s="223">
        <f>IF(L9=0,"",IF(CC9=0,"",(CC9/L9)))</f>
        <v>0.076923076923077</v>
      </c>
      <c r="CE9" s="224">
        <v>1</v>
      </c>
      <c r="CF9" s="225">
        <f>IFERROR(CE9/CC9,"-")</f>
        <v>1</v>
      </c>
      <c r="CG9" s="226">
        <v>3000</v>
      </c>
      <c r="CH9" s="227">
        <f>IFERROR(CG9/CC9,"-")</f>
        <v>3000</v>
      </c>
      <c r="CI9" s="228">
        <v>1</v>
      </c>
      <c r="CJ9" s="228"/>
      <c r="CK9" s="228"/>
      <c r="CL9" s="229">
        <v>4</v>
      </c>
      <c r="CM9" s="230">
        <v>82000</v>
      </c>
      <c r="CN9" s="230">
        <v>48000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5</v>
      </c>
      <c r="B12" s="250"/>
      <c r="C12" s="250"/>
      <c r="D12" s="250"/>
      <c r="E12" s="251" t="s">
        <v>399</v>
      </c>
      <c r="F12" s="251"/>
      <c r="G12" s="343">
        <f>SUM(G6:G11)</f>
        <v>16400</v>
      </c>
      <c r="H12" s="343"/>
      <c r="I12" s="250">
        <f>SUM(I6:I11)</f>
        <v>0</v>
      </c>
      <c r="J12" s="250">
        <f>SUM(J6:J11)</f>
        <v>0</v>
      </c>
      <c r="K12" s="250">
        <f>SUM(K6:K11)</f>
        <v>302</v>
      </c>
      <c r="L12" s="250">
        <f>SUM(L6:L11)</f>
        <v>19</v>
      </c>
      <c r="M12" s="250">
        <f>SUM(M6:M11)</f>
        <v>18</v>
      </c>
      <c r="N12" s="252">
        <f>IFERROR(L12/K12,"-")</f>
        <v>0.062913907284768</v>
      </c>
      <c r="O12" s="253">
        <f>SUM(O6:O11)</f>
        <v>2</v>
      </c>
      <c r="P12" s="253">
        <f>SUM(P6:P11)</f>
        <v>6</v>
      </c>
      <c r="Q12" s="252">
        <f>IFERROR(O12/L12,"-")</f>
        <v>0.10526315789474</v>
      </c>
      <c r="R12" s="254">
        <f>IFERROR(G12/L12,"-")</f>
        <v>863.15789473684</v>
      </c>
      <c r="S12" s="255">
        <f>SUM(S6:S11)</f>
        <v>4</v>
      </c>
      <c r="T12" s="252">
        <f>IFERROR(S12/L12,"-")</f>
        <v>0.21052631578947</v>
      </c>
      <c r="U12" s="343">
        <f>SUM(U6:U11)</f>
        <v>82000</v>
      </c>
      <c r="V12" s="343">
        <f>IFERROR(U12/L12,"-")</f>
        <v>4315.7894736842</v>
      </c>
      <c r="W12" s="343">
        <f>IFERROR(U12/S12,"-")</f>
        <v>20500</v>
      </c>
      <c r="X12" s="343">
        <f>U12-G12</f>
        <v>65600</v>
      </c>
      <c r="Y12" s="256">
        <f>U12/G12</f>
        <v>5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400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384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401</v>
      </c>
      <c r="C6" s="347" t="s">
        <v>402</v>
      </c>
      <c r="D6" s="347" t="s">
        <v>403</v>
      </c>
      <c r="E6" s="175" t="s">
        <v>404</v>
      </c>
      <c r="F6" s="175" t="s">
        <v>391</v>
      </c>
      <c r="G6" s="340">
        <v>0</v>
      </c>
      <c r="H6" s="176">
        <v>0</v>
      </c>
      <c r="I6" s="176">
        <v>0</v>
      </c>
      <c r="J6" s="176">
        <v>175897</v>
      </c>
      <c r="K6" s="177">
        <v>1114</v>
      </c>
      <c r="L6" s="179">
        <f>IFERROR(K6/J6,"-")</f>
        <v>0.0063332518462509</v>
      </c>
      <c r="M6" s="176">
        <v>34</v>
      </c>
      <c r="N6" s="176">
        <v>375</v>
      </c>
      <c r="O6" s="179">
        <f>IFERROR(M6/(K6),"-")</f>
        <v>0.030520646319569</v>
      </c>
      <c r="P6" s="180">
        <f>IFERROR(G6/SUM(K6:K6),"-")</f>
        <v>0</v>
      </c>
      <c r="Q6" s="181">
        <v>156</v>
      </c>
      <c r="R6" s="179">
        <f>IF(K6=0,"-",Q6/K6)</f>
        <v>0.14003590664273</v>
      </c>
      <c r="S6" s="345">
        <v>10378000</v>
      </c>
      <c r="T6" s="346">
        <f>IFERROR(S6/K6,"-")</f>
        <v>9315.9784560144</v>
      </c>
      <c r="U6" s="346">
        <f>IFERROR(S6/Q6,"-")</f>
        <v>66525.641025641</v>
      </c>
      <c r="V6" s="340">
        <f>SUM(S6:S6)-SUM(G6:G6)</f>
        <v>10378000</v>
      </c>
      <c r="W6" s="183" t="str">
        <f>SUM(S6:S6)/SUM(G6:G6)</f>
        <v>0</v>
      </c>
      <c r="Y6" s="184">
        <v>27</v>
      </c>
      <c r="Z6" s="185">
        <f>IF(K6=0,"",IF(Y6=0,"",(Y6/K6)))</f>
        <v>0.024236983842011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83</v>
      </c>
      <c r="AI6" s="191">
        <f>IF(K6=0,"",IF(AH6=0,"",(AH6/K6)))</f>
        <v>0.074506283662478</v>
      </c>
      <c r="AJ6" s="190">
        <v>4</v>
      </c>
      <c r="AK6" s="192">
        <f>IFERROR(AJ6/AH6,"-")</f>
        <v>0.048192771084337</v>
      </c>
      <c r="AL6" s="193">
        <v>22000</v>
      </c>
      <c r="AM6" s="194">
        <f>IFERROR(AL6/AH6,"-")</f>
        <v>265.06024096386</v>
      </c>
      <c r="AN6" s="195">
        <v>2</v>
      </c>
      <c r="AO6" s="195">
        <v>2</v>
      </c>
      <c r="AP6" s="195"/>
      <c r="AQ6" s="196">
        <v>149</v>
      </c>
      <c r="AR6" s="197">
        <f>IF(K6=0,"",IF(AQ6=0,"",(AQ6/K6)))</f>
        <v>0.13375224416517</v>
      </c>
      <c r="AS6" s="196">
        <v>9</v>
      </c>
      <c r="AT6" s="198">
        <f>IFERROR(AS6/AQ6,"-")</f>
        <v>0.060402684563758</v>
      </c>
      <c r="AU6" s="199">
        <v>182000</v>
      </c>
      <c r="AV6" s="200">
        <f>IFERROR(AU6/AQ6,"-")</f>
        <v>1221.4765100671</v>
      </c>
      <c r="AW6" s="201">
        <v>2</v>
      </c>
      <c r="AX6" s="201">
        <v>2</v>
      </c>
      <c r="AY6" s="201">
        <v>5</v>
      </c>
      <c r="AZ6" s="202">
        <v>281</v>
      </c>
      <c r="BA6" s="203">
        <f>IF(K6=0,"",IF(AZ6=0,"",(AZ6/K6)))</f>
        <v>0.25224416517056</v>
      </c>
      <c r="BB6" s="202">
        <v>37</v>
      </c>
      <c r="BC6" s="204">
        <f>IFERROR(BB6/AZ6,"-")</f>
        <v>0.13167259786477</v>
      </c>
      <c r="BD6" s="205">
        <v>687000</v>
      </c>
      <c r="BE6" s="206">
        <f>IFERROR(BD6/AZ6,"-")</f>
        <v>2444.8398576512</v>
      </c>
      <c r="BF6" s="207">
        <v>12</v>
      </c>
      <c r="BG6" s="207">
        <v>8</v>
      </c>
      <c r="BH6" s="207">
        <v>17</v>
      </c>
      <c r="BI6" s="208">
        <v>375</v>
      </c>
      <c r="BJ6" s="209">
        <f>IF(K6=0,"",IF(BI6=0,"",(BI6/K6)))</f>
        <v>0.33662477558348</v>
      </c>
      <c r="BK6" s="210">
        <v>59</v>
      </c>
      <c r="BL6" s="211">
        <f>IFERROR(BK6/BI6,"-")</f>
        <v>0.15733333333333</v>
      </c>
      <c r="BM6" s="212">
        <v>3192000</v>
      </c>
      <c r="BN6" s="213">
        <f>IFERROR(BM6/BI6,"-")</f>
        <v>8512</v>
      </c>
      <c r="BO6" s="214">
        <v>24</v>
      </c>
      <c r="BP6" s="214">
        <v>14</v>
      </c>
      <c r="BQ6" s="214">
        <v>21</v>
      </c>
      <c r="BR6" s="215">
        <v>164</v>
      </c>
      <c r="BS6" s="216">
        <f>IF(K6=0,"",IF(BR6=0,"",(BR6/K6)))</f>
        <v>0.14721723518851</v>
      </c>
      <c r="BT6" s="217">
        <v>42</v>
      </c>
      <c r="BU6" s="218">
        <f>IFERROR(BT6/BR6,"-")</f>
        <v>0.25609756097561</v>
      </c>
      <c r="BV6" s="219">
        <v>5972000</v>
      </c>
      <c r="BW6" s="220">
        <f>IFERROR(BV6/BR6,"-")</f>
        <v>36414.634146341</v>
      </c>
      <c r="BX6" s="221">
        <v>13</v>
      </c>
      <c r="BY6" s="221">
        <v>6</v>
      </c>
      <c r="BZ6" s="221">
        <v>23</v>
      </c>
      <c r="CA6" s="222">
        <v>35</v>
      </c>
      <c r="CB6" s="223">
        <f>IF(K6=0,"",IF(CA6=0,"",(CA6/K6)))</f>
        <v>0.031418312387792</v>
      </c>
      <c r="CC6" s="224">
        <v>5</v>
      </c>
      <c r="CD6" s="225">
        <f>IFERROR(CC6/CA6,"-")</f>
        <v>0.14285714285714</v>
      </c>
      <c r="CE6" s="226">
        <v>323000</v>
      </c>
      <c r="CF6" s="227">
        <f>IFERROR(CE6/CA6,"-")</f>
        <v>9228.5714285714</v>
      </c>
      <c r="CG6" s="228">
        <v>1</v>
      </c>
      <c r="CH6" s="228">
        <v>1</v>
      </c>
      <c r="CI6" s="228">
        <v>3</v>
      </c>
      <c r="CJ6" s="229">
        <v>156</v>
      </c>
      <c r="CK6" s="230">
        <v>10378000</v>
      </c>
      <c r="CL6" s="230">
        <v>1326000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405</v>
      </c>
      <c r="C7" s="347" t="s">
        <v>402</v>
      </c>
      <c r="D7" s="347" t="s">
        <v>379</v>
      </c>
      <c r="E7" s="175" t="s">
        <v>406</v>
      </c>
      <c r="F7" s="175" t="s">
        <v>391</v>
      </c>
      <c r="G7" s="340">
        <v>0</v>
      </c>
      <c r="H7" s="176">
        <v>0</v>
      </c>
      <c r="I7" s="176">
        <v>0</v>
      </c>
      <c r="J7" s="176">
        <v>10245</v>
      </c>
      <c r="K7" s="177">
        <v>183</v>
      </c>
      <c r="L7" s="179">
        <f>IFERROR(K7/J7,"-")</f>
        <v>0.017862371888726</v>
      </c>
      <c r="M7" s="176">
        <v>5</v>
      </c>
      <c r="N7" s="176">
        <v>74</v>
      </c>
      <c r="O7" s="179">
        <f>IFERROR(M7/(K7),"-")</f>
        <v>0.027322404371585</v>
      </c>
      <c r="P7" s="180">
        <f>IFERROR(G7/SUM(K7:K7),"-")</f>
        <v>0</v>
      </c>
      <c r="Q7" s="181">
        <v>34</v>
      </c>
      <c r="R7" s="179">
        <f>IF(K7=0,"-",Q7/K7)</f>
        <v>0.18579234972678</v>
      </c>
      <c r="S7" s="345">
        <v>1368200</v>
      </c>
      <c r="T7" s="346">
        <f>IFERROR(S7/K7,"-")</f>
        <v>7476.5027322404</v>
      </c>
      <c r="U7" s="346">
        <f>IFERROR(S7/Q7,"-")</f>
        <v>40241.176470588</v>
      </c>
      <c r="V7" s="340">
        <f>SUM(S7:S7)-SUM(G7:G7)</f>
        <v>1368200</v>
      </c>
      <c r="W7" s="183" t="str">
        <f>SUM(S7:S7)/SUM(G7:G7)</f>
        <v>0</v>
      </c>
      <c r="Y7" s="184">
        <v>9</v>
      </c>
      <c r="Z7" s="185">
        <f>IF(K7=0,"",IF(Y7=0,"",(Y7/K7)))</f>
        <v>0.049180327868852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13</v>
      </c>
      <c r="AI7" s="191">
        <f>IF(K7=0,"",IF(AH7=0,"",(AH7/K7)))</f>
        <v>0.07103825136612</v>
      </c>
      <c r="AJ7" s="190">
        <v>1</v>
      </c>
      <c r="AK7" s="192">
        <f>IFERROR(AJ7/AH7,"-")</f>
        <v>0.076923076923077</v>
      </c>
      <c r="AL7" s="193">
        <v>3000</v>
      </c>
      <c r="AM7" s="194">
        <f>IFERROR(AL7/AH7,"-")</f>
        <v>230.76923076923</v>
      </c>
      <c r="AN7" s="195">
        <v>1</v>
      </c>
      <c r="AO7" s="195"/>
      <c r="AP7" s="195"/>
      <c r="AQ7" s="196">
        <v>25</v>
      </c>
      <c r="AR7" s="197">
        <f>IF(K7=0,"",IF(AQ7=0,"",(AQ7/K7)))</f>
        <v>0.13661202185792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52</v>
      </c>
      <c r="BA7" s="203">
        <f>IF(K7=0,"",IF(AZ7=0,"",(AZ7/K7)))</f>
        <v>0.28415300546448</v>
      </c>
      <c r="BB7" s="202">
        <v>16</v>
      </c>
      <c r="BC7" s="204">
        <f>IFERROR(BB7/AZ7,"-")</f>
        <v>0.30769230769231</v>
      </c>
      <c r="BD7" s="205">
        <v>216000</v>
      </c>
      <c r="BE7" s="206">
        <f>IFERROR(BD7/AZ7,"-")</f>
        <v>4153.8461538462</v>
      </c>
      <c r="BF7" s="207">
        <v>6</v>
      </c>
      <c r="BG7" s="207">
        <v>6</v>
      </c>
      <c r="BH7" s="207">
        <v>4</v>
      </c>
      <c r="BI7" s="208">
        <v>68</v>
      </c>
      <c r="BJ7" s="209">
        <f>IF(K7=0,"",IF(BI7=0,"",(BI7/K7)))</f>
        <v>0.37158469945355</v>
      </c>
      <c r="BK7" s="210">
        <v>10</v>
      </c>
      <c r="BL7" s="211">
        <f>IFERROR(BK7/BI7,"-")</f>
        <v>0.14705882352941</v>
      </c>
      <c r="BM7" s="212">
        <v>229200</v>
      </c>
      <c r="BN7" s="213">
        <f>IFERROR(BM7/BI7,"-")</f>
        <v>3370.5882352941</v>
      </c>
      <c r="BO7" s="214">
        <v>3</v>
      </c>
      <c r="BP7" s="214">
        <v>1</v>
      </c>
      <c r="BQ7" s="214">
        <v>6</v>
      </c>
      <c r="BR7" s="215">
        <v>14</v>
      </c>
      <c r="BS7" s="216">
        <f>IF(K7=0,"",IF(BR7=0,"",(BR7/K7)))</f>
        <v>0.076502732240437</v>
      </c>
      <c r="BT7" s="217">
        <v>6</v>
      </c>
      <c r="BU7" s="218">
        <f>IFERROR(BT7/BR7,"-")</f>
        <v>0.42857142857143</v>
      </c>
      <c r="BV7" s="219">
        <v>519000</v>
      </c>
      <c r="BW7" s="220">
        <f>IFERROR(BV7/BR7,"-")</f>
        <v>37071.428571429</v>
      </c>
      <c r="BX7" s="221">
        <v>4</v>
      </c>
      <c r="BY7" s="221">
        <v>1</v>
      </c>
      <c r="BZ7" s="221">
        <v>1</v>
      </c>
      <c r="CA7" s="222">
        <v>2</v>
      </c>
      <c r="CB7" s="223">
        <f>IF(K7=0,"",IF(CA7=0,"",(CA7/K7)))</f>
        <v>0.010928961748634</v>
      </c>
      <c r="CC7" s="224">
        <v>1</v>
      </c>
      <c r="CD7" s="225">
        <f>IFERROR(CC7/CA7,"-")</f>
        <v>0.5</v>
      </c>
      <c r="CE7" s="226">
        <v>401000</v>
      </c>
      <c r="CF7" s="227">
        <f>IFERROR(CE7/CA7,"-")</f>
        <v>200500</v>
      </c>
      <c r="CG7" s="228"/>
      <c r="CH7" s="228"/>
      <c r="CI7" s="228">
        <v>1</v>
      </c>
      <c r="CJ7" s="229">
        <v>34</v>
      </c>
      <c r="CK7" s="230">
        <v>1368200</v>
      </c>
      <c r="CL7" s="230">
        <v>498000</v>
      </c>
      <c r="CM7" s="230">
        <v>86200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407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186142</v>
      </c>
      <c r="K10" s="250">
        <f>SUM(K6:K9)</f>
        <v>1297</v>
      </c>
      <c r="L10" s="252">
        <f>IFERROR(K10/J10,"-")</f>
        <v>0.0069677987772776</v>
      </c>
      <c r="M10" s="253">
        <f>SUM(M6:M9)</f>
        <v>39</v>
      </c>
      <c r="N10" s="253">
        <f>SUM(N6:N9)</f>
        <v>449</v>
      </c>
      <c r="O10" s="252">
        <f>IFERROR(M10/K10,"-")</f>
        <v>0.030069390902082</v>
      </c>
      <c r="P10" s="254">
        <f>IFERROR(G10/K10,"-")</f>
        <v>0</v>
      </c>
      <c r="Q10" s="255">
        <f>SUM(Q6:Q9)</f>
        <v>190</v>
      </c>
      <c r="R10" s="252">
        <f>IFERROR(Q10/K10,"-")</f>
        <v>0.14649190439476</v>
      </c>
      <c r="S10" s="343">
        <f>SUM(S6:S9)</f>
        <v>11746200</v>
      </c>
      <c r="T10" s="343">
        <f>IFERROR(S10/K10,"-")</f>
        <v>9056.4379336931</v>
      </c>
      <c r="U10" s="343">
        <f>IFERROR(S10/Q10,"-")</f>
        <v>61822.105263158</v>
      </c>
      <c r="V10" s="343">
        <f>S10-G10</f>
        <v>11746200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408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384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409</v>
      </c>
      <c r="C6" s="347" t="s">
        <v>410</v>
      </c>
      <c r="D6" s="347" t="s">
        <v>411</v>
      </c>
      <c r="E6" s="175" t="s">
        <v>412</v>
      </c>
      <c r="F6" s="175" t="s">
        <v>391</v>
      </c>
      <c r="G6" s="340">
        <v>0</v>
      </c>
      <c r="H6" s="176">
        <v>0</v>
      </c>
      <c r="I6" s="176">
        <v>0</v>
      </c>
      <c r="J6" s="176">
        <v>0</v>
      </c>
      <c r="K6" s="177">
        <v>9</v>
      </c>
      <c r="L6" s="179" t="str">
        <f>IFERROR(K6/J6,"-")</f>
        <v>-</v>
      </c>
      <c r="M6" s="176">
        <v>0</v>
      </c>
      <c r="N6" s="176">
        <v>4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0.11111111111111</v>
      </c>
      <c r="S6" s="345">
        <v>17000</v>
      </c>
      <c r="T6" s="346">
        <f>IFERROR(S6/K6,"-")</f>
        <v>1888.8888888889</v>
      </c>
      <c r="U6" s="346">
        <f>IFERROR(S6/Q6,"-")</f>
        <v>17000</v>
      </c>
      <c r="V6" s="340">
        <f>SUM(S6:S6)-SUM(G6:G6)</f>
        <v>17000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3</v>
      </c>
      <c r="AI6" s="191">
        <f>IF(K6=0,"",IF(AH6=0,"",(AH6/K6)))</f>
        <v>0.33333333333333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4</v>
      </c>
      <c r="AR6" s="197">
        <f>IF(K6=0,"",IF(AQ6=0,"",(AQ6/K6)))</f>
        <v>0.44444444444444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0.11111111111111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>
        <v>1</v>
      </c>
      <c r="CB6" s="223">
        <f>IF(K6=0,"",IF(CA6=0,"",(CA6/K6)))</f>
        <v>0.11111111111111</v>
      </c>
      <c r="CC6" s="224">
        <v>1</v>
      </c>
      <c r="CD6" s="225">
        <f>IFERROR(CC6/CA6,"-")</f>
        <v>1</v>
      </c>
      <c r="CE6" s="226">
        <v>17000</v>
      </c>
      <c r="CF6" s="227">
        <f>IFERROR(CE6/CA6,"-")</f>
        <v>17000</v>
      </c>
      <c r="CG6" s="228"/>
      <c r="CH6" s="228"/>
      <c r="CI6" s="228">
        <v>1</v>
      </c>
      <c r="CJ6" s="229">
        <v>1</v>
      </c>
      <c r="CK6" s="230">
        <v>17000</v>
      </c>
      <c r="CL6" s="230">
        <v>17000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413</v>
      </c>
      <c r="C7" s="347" t="s">
        <v>410</v>
      </c>
      <c r="D7" s="347" t="s">
        <v>411</v>
      </c>
      <c r="E7" s="175" t="s">
        <v>414</v>
      </c>
      <c r="F7" s="175" t="s">
        <v>391</v>
      </c>
      <c r="G7" s="340">
        <v>0</v>
      </c>
      <c r="H7" s="176">
        <v>0</v>
      </c>
      <c r="I7" s="176">
        <v>0</v>
      </c>
      <c r="J7" s="176">
        <v>0</v>
      </c>
      <c r="K7" s="177">
        <v>46</v>
      </c>
      <c r="L7" s="179" t="str">
        <f>IFERROR(K7/J7,"-")</f>
        <v>-</v>
      </c>
      <c r="M7" s="176">
        <v>1</v>
      </c>
      <c r="N7" s="176">
        <v>13</v>
      </c>
      <c r="O7" s="179">
        <f>IFERROR(M7/(K7),"-")</f>
        <v>0.021739130434783</v>
      </c>
      <c r="P7" s="180">
        <f>IFERROR(G7/SUM(K7:K7),"-")</f>
        <v>0</v>
      </c>
      <c r="Q7" s="181">
        <v>3</v>
      </c>
      <c r="R7" s="179">
        <f>IF(K7=0,"-",Q7/K7)</f>
        <v>0.065217391304348</v>
      </c>
      <c r="S7" s="345">
        <v>15000</v>
      </c>
      <c r="T7" s="346">
        <f>IFERROR(S7/K7,"-")</f>
        <v>326.08695652174</v>
      </c>
      <c r="U7" s="346">
        <f>IFERROR(S7/Q7,"-")</f>
        <v>5000</v>
      </c>
      <c r="V7" s="340">
        <f>SUM(S7:S7)-SUM(G7:G7)</f>
        <v>15000</v>
      </c>
      <c r="W7" s="183" t="str">
        <f>SUM(S7:S7)/SUM(G7:G7)</f>
        <v>0</v>
      </c>
      <c r="Y7" s="184">
        <v>15</v>
      </c>
      <c r="Z7" s="185">
        <f>IF(K7=0,"",IF(Y7=0,"",(Y7/K7)))</f>
        <v>0.32608695652174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11</v>
      </c>
      <c r="AI7" s="191">
        <f>IF(K7=0,"",IF(AH7=0,"",(AH7/K7)))</f>
        <v>0.23913043478261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0.15217391304348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5</v>
      </c>
      <c r="BA7" s="203">
        <f>IF(K7=0,"",IF(AZ7=0,"",(AZ7/K7)))</f>
        <v>0.10869565217391</v>
      </c>
      <c r="BB7" s="202">
        <v>1</v>
      </c>
      <c r="BC7" s="204">
        <f>IFERROR(BB7/AZ7,"-")</f>
        <v>0.2</v>
      </c>
      <c r="BD7" s="205">
        <v>6000</v>
      </c>
      <c r="BE7" s="206">
        <f>IFERROR(BD7/AZ7,"-")</f>
        <v>1200</v>
      </c>
      <c r="BF7" s="207"/>
      <c r="BG7" s="207">
        <v>1</v>
      </c>
      <c r="BH7" s="207"/>
      <c r="BI7" s="208">
        <v>5</v>
      </c>
      <c r="BJ7" s="209">
        <f>IF(K7=0,"",IF(BI7=0,"",(BI7/K7)))</f>
        <v>0.10869565217391</v>
      </c>
      <c r="BK7" s="210">
        <v>1</v>
      </c>
      <c r="BL7" s="211">
        <f>IFERROR(BK7/BI7,"-")</f>
        <v>0.2</v>
      </c>
      <c r="BM7" s="212">
        <v>6000</v>
      </c>
      <c r="BN7" s="213">
        <f>IFERROR(BM7/BI7,"-")</f>
        <v>1200</v>
      </c>
      <c r="BO7" s="214"/>
      <c r="BP7" s="214">
        <v>1</v>
      </c>
      <c r="BQ7" s="214"/>
      <c r="BR7" s="215">
        <v>1</v>
      </c>
      <c r="BS7" s="216">
        <f>IF(K7=0,"",IF(BR7=0,"",(BR7/K7)))</f>
        <v>0.021739130434783</v>
      </c>
      <c r="BT7" s="217">
        <v>1</v>
      </c>
      <c r="BU7" s="218">
        <f>IFERROR(BT7/BR7,"-")</f>
        <v>1</v>
      </c>
      <c r="BV7" s="219">
        <v>3000</v>
      </c>
      <c r="BW7" s="220">
        <f>IFERROR(BV7/BR7,"-")</f>
        <v>3000</v>
      </c>
      <c r="BX7" s="221">
        <v>1</v>
      </c>
      <c r="BY7" s="221"/>
      <c r="BZ7" s="221"/>
      <c r="CA7" s="222">
        <v>2</v>
      </c>
      <c r="CB7" s="223">
        <f>IF(K7=0,"",IF(CA7=0,"",(CA7/K7)))</f>
        <v>0.043478260869565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3</v>
      </c>
      <c r="CK7" s="230">
        <v>15000</v>
      </c>
      <c r="CL7" s="230">
        <v>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415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55</v>
      </c>
      <c r="L10" s="252" t="str">
        <f>IFERROR(K10/J10,"-")</f>
        <v>-</v>
      </c>
      <c r="M10" s="253">
        <f>SUM(M6:M9)</f>
        <v>1</v>
      </c>
      <c r="N10" s="253">
        <f>SUM(N6:N9)</f>
        <v>17</v>
      </c>
      <c r="O10" s="252">
        <f>IFERROR(M10/K10,"-")</f>
        <v>0.018181818181818</v>
      </c>
      <c r="P10" s="254">
        <f>IFERROR(G10/K10,"-")</f>
        <v>0</v>
      </c>
      <c r="Q10" s="255">
        <f>SUM(Q6:Q9)</f>
        <v>4</v>
      </c>
      <c r="R10" s="252">
        <f>IFERROR(Q10/K10,"-")</f>
        <v>0.072727272727273</v>
      </c>
      <c r="S10" s="343">
        <f>SUM(S6:S9)</f>
        <v>32000</v>
      </c>
      <c r="T10" s="343">
        <f>IFERROR(S10/K10,"-")</f>
        <v>581.81818181818</v>
      </c>
      <c r="U10" s="343">
        <f>IFERROR(S10/Q10,"-")</f>
        <v>8000</v>
      </c>
      <c r="V10" s="343">
        <f>S10-G10</f>
        <v>32000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