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<sst xmlns="http://schemas.openxmlformats.org/spreadsheetml/2006/main" uniqueCount="411">
  <si>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</si>
  <si>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</si>
  <si>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</si>
  <si>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</si>
  <si>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</si>
  <si>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</si>
  <si>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</si>
  <si>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</si>
  <si>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</si>
  <si>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</si>
  <si>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</si>
  <si>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</si>
  <si>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</si>
  <si>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</si>
  <si>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</si>
  <si>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</si>
  <si>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</si>
  <si>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</si>
  <si>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</si>
  <si>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</si>
  <si>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</si>
  <si>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</si>
  <si>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</si>
  <si>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</si>
  <si>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</si>
  <si>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</si>
  <si>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</si>
  <si>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</si>
  <si>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</si>
  <si>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</si>
  <si>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</si>
  <si>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</si>
  <si>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</si>
  <si>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</si>
  <si>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</si>
  <si>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</si>
  <si>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</si>
  <si>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</si>
  <si>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</si>
  <si>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</si>
  <si>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</si>
  <si>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</si>
  <si>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</si>
  <si>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</si>
  <si>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</si>
  <si>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</si>
  <si>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</si>
  <si>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</si>
  <si>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</si>
  <si>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</si>
  <si>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</si>
  <si>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</si>
  <si>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</si>
  <si>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</si>
  <si>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</si>
  <si>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</si>
  <si>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</si>
  <si>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</si>
  <si>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</si>
  <si>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</si>
  <si>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</si>
  <si>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</si>
  <si>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</si>
  <si>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</si>
  <si>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</si>
  <si>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sms_u893</t>
  </si>
  <si>
    <t>雑誌版</t>
  </si>
  <si>
    <t>求む！５０歳以上の女性と…</t>
  </si>
  <si>
    <t>i34</t>
  </si>
  <si>
    <t>スポニチ関東</t>
  </si>
  <si>
    <t>4C終面全5段</t>
  </si>
  <si>
    <t>2月02日(土)</t>
  </si>
  <si>
    <t>sms_u894</t>
  </si>
  <si>
    <t>スポニチ関西</t>
  </si>
  <si>
    <t>sms_u895</t>
  </si>
  <si>
    <t>スポニチ西部</t>
  </si>
  <si>
    <t>sms_u896</t>
  </si>
  <si>
    <t>スポニチ北海道</t>
  </si>
  <si>
    <t>smss1477</t>
  </si>
  <si>
    <t>(空電共通)</t>
  </si>
  <si>
    <t>空電(共通)</t>
  </si>
  <si>
    <t>sms_u897</t>
  </si>
  <si>
    <t>右女３</t>
  </si>
  <si>
    <t>もう５０代の熟女だけど、試しに付き合ってみる？</t>
  </si>
  <si>
    <t>サンスポ関西</t>
  </si>
  <si>
    <t>smss1478</t>
  </si>
  <si>
    <t>空電</t>
  </si>
  <si>
    <t>sms_u898</t>
  </si>
  <si>
    <t>GOGO(i31)</t>
  </si>
  <si>
    <t>サンスポ関東</t>
  </si>
  <si>
    <t>全5段</t>
  </si>
  <si>
    <t>smss1479</t>
  </si>
  <si>
    <t>sms_u899</t>
  </si>
  <si>
    <t>i38</t>
  </si>
  <si>
    <t>2月10日(日)</t>
  </si>
  <si>
    <t>smss1480</t>
  </si>
  <si>
    <t>sms_u900</t>
  </si>
  <si>
    <t>ニッカン関東</t>
  </si>
  <si>
    <t>1C煙突</t>
  </si>
  <si>
    <t>2月23日(土)</t>
  </si>
  <si>
    <t>smss1481</t>
  </si>
  <si>
    <t>sms_u901</t>
  </si>
  <si>
    <t>ニッカン関西</t>
  </si>
  <si>
    <t>4C煙突</t>
  </si>
  <si>
    <t>smss1482</t>
  </si>
  <si>
    <t>sms_u902</t>
  </si>
  <si>
    <t>スポーツ報知関東</t>
  </si>
  <si>
    <t>2月09日(土)</t>
  </si>
  <si>
    <t>smss1483</t>
  </si>
  <si>
    <t>sms_u903</t>
  </si>
  <si>
    <t>女性からナンパしてほしい</t>
  </si>
  <si>
    <t>デイリースポーツ関西</t>
  </si>
  <si>
    <t>全5段・半5段段つかみ１0段保証</t>
  </si>
  <si>
    <t>smss1484</t>
  </si>
  <si>
    <t>sms_u904</t>
  </si>
  <si>
    <t>2月01日(金)</t>
  </si>
  <si>
    <t>smss1485</t>
  </si>
  <si>
    <t>sms_u905</t>
  </si>
  <si>
    <t>記事風版</t>
  </si>
  <si>
    <t>久々にすごく興奮した</t>
  </si>
  <si>
    <t>つかみ</t>
  </si>
  <si>
    <t>smss1486</t>
  </si>
  <si>
    <t>sms_u906</t>
  </si>
  <si>
    <t>黒：C版</t>
  </si>
  <si>
    <t>五十路女性から逆指名</t>
  </si>
  <si>
    <t>smss1487</t>
  </si>
  <si>
    <t>sms_u907</t>
  </si>
  <si>
    <t>①もう５０代の熟女だけど、試しに付き合ってみる？</t>
  </si>
  <si>
    <t>半2段つかみ10段</t>
  </si>
  <si>
    <t>1～10日</t>
  </si>
  <si>
    <t>sms_u908</t>
  </si>
  <si>
    <t>②久々にすごく興奮した</t>
  </si>
  <si>
    <t>11～20日</t>
  </si>
  <si>
    <t>sms_u909</t>
  </si>
  <si>
    <t>③求む！５０歳以上の女性と…</t>
  </si>
  <si>
    <t>21～31日</t>
  </si>
  <si>
    <t>smss1488</t>
  </si>
  <si>
    <t>sms_u910</t>
  </si>
  <si>
    <t>半2段つかみ20段保証</t>
  </si>
  <si>
    <t>20段保証</t>
  </si>
  <si>
    <t>sms_u911</t>
  </si>
  <si>
    <t>半3段つかみ20段保証</t>
  </si>
  <si>
    <t>sms_u912</t>
  </si>
  <si>
    <t>半5段つかみ20段保証</t>
  </si>
  <si>
    <t>smss1489</t>
  </si>
  <si>
    <t>空電 (共通)</t>
  </si>
  <si>
    <t>sms_u913</t>
  </si>
  <si>
    <t>行広告風</t>
  </si>
  <si>
    <t>半2段つかみ10段保証</t>
  </si>
  <si>
    <t>10段保証</t>
  </si>
  <si>
    <t>smss1490</t>
  </si>
  <si>
    <t>sms_u914</t>
  </si>
  <si>
    <t>ニッカン西部</t>
  </si>
  <si>
    <t>sms_u915</t>
  </si>
  <si>
    <t>sms_u916</t>
  </si>
  <si>
    <t>smss1491</t>
  </si>
  <si>
    <t>sms_u917</t>
  </si>
  <si>
    <t>東スポ 8回セット</t>
  </si>
  <si>
    <t>半2段金土</t>
  </si>
  <si>
    <t>sms_u918</t>
  </si>
  <si>
    <t>②行広告風</t>
  </si>
  <si>
    <t>sms_u919</t>
  </si>
  <si>
    <t>smss1492</t>
  </si>
  <si>
    <t>sms_u920</t>
  </si>
  <si>
    <t>smss1493</t>
  </si>
  <si>
    <t>sms_u921</t>
  </si>
  <si>
    <t>C版</t>
  </si>
  <si>
    <t>2月21日(木)</t>
  </si>
  <si>
    <t>smss1494</t>
  </si>
  <si>
    <t>sms_u922</t>
  </si>
  <si>
    <t>2月16日(土)</t>
  </si>
  <si>
    <t>smss1495</t>
  </si>
  <si>
    <t>sms_u923</t>
  </si>
  <si>
    <t>黒C版</t>
  </si>
  <si>
    <t>2月24日(日)</t>
  </si>
  <si>
    <t>smss1496</t>
  </si>
  <si>
    <t>sms_u924</t>
  </si>
  <si>
    <t>恋愛経験は不要！女性がリードしてくれます！</t>
  </si>
  <si>
    <t>smss1497</t>
  </si>
  <si>
    <t>sms_u925</t>
  </si>
  <si>
    <t>2月11日(月)</t>
  </si>
  <si>
    <t>smss1498</t>
  </si>
  <si>
    <t>sms_u926</t>
  </si>
  <si>
    <t>熟女版</t>
  </si>
  <si>
    <t>女性から逆指名</t>
  </si>
  <si>
    <t>2月17日(日)</t>
  </si>
  <si>
    <t>smss1499</t>
  </si>
  <si>
    <t>sms_u927</t>
  </si>
  <si>
    <t>smss1500</t>
  </si>
  <si>
    <t>sms_u928</t>
  </si>
  <si>
    <t>漫画版←雑誌版</t>
  </si>
  <si>
    <t>ニッカン関東 平日</t>
  </si>
  <si>
    <t>2月27日(水)</t>
  </si>
  <si>
    <t>smss1501</t>
  </si>
  <si>
    <t>sms_u929</t>
  </si>
  <si>
    <t>4コマ漫画版</t>
  </si>
  <si>
    <t>ニッカン関東 休刊日</t>
  </si>
  <si>
    <t>2月12日(火)</t>
  </si>
  <si>
    <t>smss1502</t>
  </si>
  <si>
    <t>sms_u930</t>
  </si>
  <si>
    <t>2月03日(日)</t>
  </si>
  <si>
    <t>smss1503</t>
  </si>
  <si>
    <t>sms_u931</t>
  </si>
  <si>
    <t>smss1504</t>
  </si>
  <si>
    <t>sms_u932</t>
  </si>
  <si>
    <t>九スポ</t>
  </si>
  <si>
    <t>smss1505</t>
  </si>
  <si>
    <t>sms_u933</t>
  </si>
  <si>
    <t>スポーツ報知関東 1回目</t>
  </si>
  <si>
    <t>4C終面雑報</t>
  </si>
  <si>
    <t>smss1506</t>
  </si>
  <si>
    <t>sms_u934</t>
  </si>
  <si>
    <t>スポーツ報知関東 2回目</t>
  </si>
  <si>
    <t>2月05日(火)</t>
  </si>
  <si>
    <t>smss1507</t>
  </si>
  <si>
    <t>sms_u935</t>
  </si>
  <si>
    <t>東スポ・大スポ・中京スポ・九スポ</t>
  </si>
  <si>
    <t>記事枠</t>
  </si>
  <si>
    <t>smss1508</t>
  </si>
  <si>
    <t>新聞 TOTAL</t>
  </si>
  <si>
    <t>●雑誌 広告</t>
  </si>
  <si>
    <t>sms_u891</t>
  </si>
  <si>
    <t>リイド社</t>
  </si>
  <si>
    <t>コミック乱TWINS</t>
  </si>
  <si>
    <t>1C2P</t>
  </si>
  <si>
    <t>2月13日(水)</t>
  </si>
  <si>
    <t>smss1475</t>
  </si>
  <si>
    <t>sms_u892</t>
  </si>
  <si>
    <t>日本ジャーナル出版</t>
  </si>
  <si>
    <t>新50代女性からナンパしてほしい版</t>
  </si>
  <si>
    <t>週刊実話</t>
  </si>
  <si>
    <t>4C1P</t>
  </si>
  <si>
    <t>smss1476</t>
  </si>
  <si>
    <t>smss1391</t>
  </si>
  <si>
    <t>いろいろ</t>
  </si>
  <si>
    <t>企画枠しろいの漫画黄色</t>
  </si>
  <si>
    <t>劇画カタログ企画</t>
  </si>
  <si>
    <t>企画枠</t>
  </si>
  <si>
    <t>2/1～</t>
  </si>
  <si>
    <t>smss1446</t>
  </si>
  <si>
    <t>企画枠_横4コマ</t>
  </si>
  <si>
    <t>セレブ妻狩り編集企画枠</t>
  </si>
  <si>
    <t>sms_a735</t>
  </si>
  <si>
    <t>コアマガジン</t>
  </si>
  <si>
    <t>5P風俗(森下さん)</t>
  </si>
  <si>
    <t>実話BUNKA超タブー</t>
  </si>
  <si>
    <t>1C5P</t>
  </si>
  <si>
    <t>smss1447</t>
  </si>
  <si>
    <t>中面 後半</t>
  </si>
  <si>
    <t>sms_a741</t>
  </si>
  <si>
    <t>1P記事_求む！中高年男性版_アイ</t>
  </si>
  <si>
    <t>ゴールドマネー～掟破りの裏経済誌</t>
  </si>
  <si>
    <t>表4　4C1P</t>
  </si>
  <si>
    <t>2月04日(月)</t>
  </si>
  <si>
    <t>smss1453</t>
  </si>
  <si>
    <t>表4</t>
  </si>
  <si>
    <t>sms_a745</t>
  </si>
  <si>
    <t>ダイアプレス</t>
  </si>
  <si>
    <t>2Pスポーツ新聞_v02_アイ(下着)桃瀬さん</t>
  </si>
  <si>
    <t>いけない芸能界 過激ハプニング　禁断公開裏特捜部</t>
  </si>
  <si>
    <t>4C2P</t>
  </si>
  <si>
    <t>2月08日(金)</t>
  </si>
  <si>
    <t>smss1457</t>
  </si>
  <si>
    <t>sms_a736</t>
  </si>
  <si>
    <t>大洋図書</t>
  </si>
  <si>
    <t>実話ナックルズ　ウルトラ</t>
  </si>
  <si>
    <t>smss1448</t>
  </si>
  <si>
    <t>sms_a747</t>
  </si>
  <si>
    <t>5Pエロ画像メイン</t>
  </si>
  <si>
    <t>俺の旅</t>
  </si>
  <si>
    <t>smss1459</t>
  </si>
  <si>
    <t>sms_a737</t>
  </si>
  <si>
    <t>ナックルズ極ベスト</t>
  </si>
  <si>
    <t>2月14日(木)</t>
  </si>
  <si>
    <t>smss1449</t>
  </si>
  <si>
    <t>sms_a742</t>
  </si>
  <si>
    <t>コスミック出版</t>
  </si>
  <si>
    <t>袋とじ開ける前に！（出会いver）</t>
  </si>
  <si>
    <t>封印映像 平成最後の〇秘法〇淫宝オール袋とじスペシャル</t>
  </si>
  <si>
    <t>袋とじ表4　4C1P</t>
  </si>
  <si>
    <t>smss1454</t>
  </si>
  <si>
    <t>sms_a738</t>
  </si>
  <si>
    <t>2Pスポーツ新聞_v01_アイ(森下さん)</t>
  </si>
  <si>
    <t>実話BUNKAタブー</t>
  </si>
  <si>
    <t>smss1450</t>
  </si>
  <si>
    <t>sms_a739</t>
  </si>
  <si>
    <t>臨時増刊　ラヴァーズ</t>
  </si>
  <si>
    <t>2月18日(月)</t>
  </si>
  <si>
    <t>smss1451</t>
  </si>
  <si>
    <t>sms_a746</t>
  </si>
  <si>
    <t>漫画乱れ艶妻</t>
  </si>
  <si>
    <t>2月19日(火)</t>
  </si>
  <si>
    <t>smss1458</t>
  </si>
  <si>
    <t>sms_a743</t>
  </si>
  <si>
    <t>週刊実話増刊「実話ザ・タブー」</t>
  </si>
  <si>
    <t>smss1455</t>
  </si>
  <si>
    <t>雑誌 TOTAL</t>
  </si>
  <si>
    <t>●DVD 広告</t>
  </si>
  <si>
    <t>sms_a720</t>
  </si>
  <si>
    <t>一水社</t>
  </si>
  <si>
    <t>DVD4コマ</t>
  </si>
  <si>
    <t>mv20i</t>
  </si>
  <si>
    <t>実録最新しろうと美人妻地下DVD270分GOLD</t>
  </si>
  <si>
    <t>DVD袋裏4C</t>
  </si>
  <si>
    <t>smss1431</t>
  </si>
  <si>
    <t>sms_a722</t>
  </si>
  <si>
    <t>インフォメディア</t>
  </si>
  <si>
    <t>DVD漫画まさお</t>
  </si>
  <si>
    <t>B5、日版PB、700円、8万部</t>
  </si>
  <si>
    <t>夫は知らない!!自宅で妻が生でイキまくり!</t>
  </si>
  <si>
    <t>DVD袋裏4C+コンテンツ枠</t>
  </si>
  <si>
    <t>smss1433</t>
  </si>
  <si>
    <t>sms_a723</t>
  </si>
  <si>
    <t>三和出版</t>
  </si>
  <si>
    <t>B5、セブンPB、760円、7万部</t>
  </si>
  <si>
    <t>自ら応募してきた超絶美女たちの初撮り映像集</t>
  </si>
  <si>
    <t>DVD袋表4C</t>
  </si>
  <si>
    <t>2月06日(水)</t>
  </si>
  <si>
    <t>smss1434</t>
  </si>
  <si>
    <t>sms_a724</t>
  </si>
  <si>
    <t>A5、日版PB、640円、7万部</t>
  </si>
  <si>
    <t>淫乱母娘ナンパ</t>
  </si>
  <si>
    <t>DVD対向4C1P</t>
  </si>
  <si>
    <t>smss1435</t>
  </si>
  <si>
    <t>sms_a725</t>
  </si>
  <si>
    <t>A4、800円</t>
  </si>
  <si>
    <t>超キレい♪超かわいい</t>
  </si>
  <si>
    <t>smss1436</t>
  </si>
  <si>
    <t>sms_a726</t>
  </si>
  <si>
    <t>A4、780円</t>
  </si>
  <si>
    <t>極上美人ガチイキSP</t>
  </si>
  <si>
    <t>smss1437</t>
  </si>
  <si>
    <t>sms_a727</t>
  </si>
  <si>
    <t>A5、日版PB、540円、8万部</t>
  </si>
  <si>
    <t>ガチンコ生出し顔出し!!超過激な人妻ナンパ!</t>
  </si>
  <si>
    <t>smss1438</t>
  </si>
  <si>
    <t>sms_a719</t>
  </si>
  <si>
    <t>B5、セブンPB、730円、12万部</t>
  </si>
  <si>
    <t>人妻みだらすぎる妄想DX</t>
  </si>
  <si>
    <t>smss1393</t>
  </si>
  <si>
    <t>sms_a728</t>
  </si>
  <si>
    <t>極上素人DX</t>
  </si>
  <si>
    <t>smss1439</t>
  </si>
  <si>
    <t>sms_a729</t>
  </si>
  <si>
    <t>A4、全CVS、840円、7万部</t>
  </si>
  <si>
    <t>義母秘録～名作AV「おふくろ鉄道」傑作選～</t>
  </si>
  <si>
    <t>2月20日(水)</t>
  </si>
  <si>
    <t>smss1440</t>
  </si>
  <si>
    <t>sms_a740</t>
  </si>
  <si>
    <t>B5、全CVS、780円</t>
  </si>
  <si>
    <t>オレンジパック!しろうと美人妻地下DVD9時間 蜜濡れ、禁断性交</t>
  </si>
  <si>
    <t>smss1452</t>
  </si>
  <si>
    <t>sms_a730</t>
  </si>
  <si>
    <t>五十路六十路妻 悶え乱れるムチムチ尻!</t>
  </si>
  <si>
    <t>2月22日(金)</t>
  </si>
  <si>
    <t>smss1441</t>
  </si>
  <si>
    <t>sms_a731</t>
  </si>
  <si>
    <t>A5、日版PB、540円、10万部</t>
  </si>
  <si>
    <t>僕をメロメロにする義母のヤラしい舌づかい 嫁の母</t>
  </si>
  <si>
    <t>2月26日(火)</t>
  </si>
  <si>
    <t>smss1442</t>
  </si>
  <si>
    <t>sms_a732</t>
  </si>
  <si>
    <t>若生出版</t>
  </si>
  <si>
    <t>ゲッチュ</t>
  </si>
  <si>
    <t>smss1443</t>
  </si>
  <si>
    <t>sms_a733</t>
  </si>
  <si>
    <t>A4、日版PB、780円</t>
  </si>
  <si>
    <t>裏切りのナマ交尾 不倫妻</t>
  </si>
  <si>
    <t>2月28日(木)</t>
  </si>
  <si>
    <t>smss1444</t>
  </si>
  <si>
    <t>sms_a734</t>
  </si>
  <si>
    <t>B5、日版PB、780円、7万部</t>
  </si>
  <si>
    <t>夜這いされ旦那の横で中出しされる人妻SP</t>
  </si>
  <si>
    <t>smss1445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</si>
  <si>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</si>
  <si>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</si>
  <si>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</si>
  <si>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</si>
  <si>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</si>
  <si>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</si>
  <si>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</si>
  <si>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</si>
  <si>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</si>
  <si>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2/1～2/28</t>
  </si>
  <si>
    <t>dsn291</t>
  </si>
  <si>
    <t>MB</t>
  </si>
  <si>
    <t>ドコモ公式SEO</t>
  </si>
  <si>
    <t>frk005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</si>
  <si>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</si>
  <si>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</si>
  <si>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</si>
  <si>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</si>
  <si>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</si>
  <si>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</si>
  <si>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</si>
  <si>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</si>
  <si>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</si>
  <si>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sms_fbr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</si>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</sst>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75</v>
      </c>
      <c r="D6" s="330">
        <v>7200000</v>
      </c>
      <c r="E6" s="79">
        <v>0</v>
      </c>
      <c r="F6" s="79">
        <v>0</v>
      </c>
      <c r="G6" s="79">
        <v>3322</v>
      </c>
      <c r="H6" s="89">
        <v>508</v>
      </c>
      <c r="I6" s="90">
        <v>2</v>
      </c>
      <c r="J6" s="143">
        <f>H6+I6</f>
        <v>510</v>
      </c>
      <c r="K6" s="80">
        <f>IFERROR(J6/G6,"-")</f>
        <v>0.15352197471403</v>
      </c>
      <c r="L6" s="79">
        <v>37</v>
      </c>
      <c r="M6" s="79">
        <v>131</v>
      </c>
      <c r="N6" s="80">
        <f>IFERROR(L6/J6,"-")</f>
        <v>0.072549019607843</v>
      </c>
      <c r="O6" s="81">
        <f>IFERROR(D6/J6,"-")</f>
        <v>14117.647058824</v>
      </c>
      <c r="P6" s="82">
        <v>131</v>
      </c>
      <c r="Q6" s="80">
        <f>IFERROR(P6/J6,"-")</f>
        <v>0.25686274509804</v>
      </c>
      <c r="R6" s="335">
        <v>6108500</v>
      </c>
      <c r="S6" s="336">
        <f>IFERROR(R6/J6,"-")</f>
        <v>11977.450980392</v>
      </c>
      <c r="T6" s="336">
        <f>IFERROR(R6/P6,"-")</f>
        <v>46629.770992366</v>
      </c>
      <c r="U6" s="330">
        <f>IFERROR(R6-D6,"-")</f>
        <v>-1091500</v>
      </c>
      <c r="V6" s="83">
        <f>R6/D6</f>
        <v>0.84840277777778</v>
      </c>
      <c r="W6" s="77"/>
      <c r="X6" s="142"/>
    </row>
    <row r="7" spans="1:24">
      <c r="A7" s="78"/>
      <c r="B7" s="84" t="s">
        <v>24</v>
      </c>
      <c r="C7" s="84">
        <v>28</v>
      </c>
      <c r="D7" s="330">
        <v>1428000</v>
      </c>
      <c r="E7" s="79">
        <v>0</v>
      </c>
      <c r="F7" s="79">
        <v>0</v>
      </c>
      <c r="G7" s="79">
        <v>988</v>
      </c>
      <c r="H7" s="89">
        <v>196</v>
      </c>
      <c r="I7" s="90">
        <v>2</v>
      </c>
      <c r="J7" s="143">
        <f>H7+I7</f>
        <v>198</v>
      </c>
      <c r="K7" s="80">
        <f>IFERROR(J7/G7,"-")</f>
        <v>0.2004048582996</v>
      </c>
      <c r="L7" s="79">
        <v>12</v>
      </c>
      <c r="M7" s="79">
        <v>41</v>
      </c>
      <c r="N7" s="80">
        <f>IFERROR(L7/J7,"-")</f>
        <v>0.060606060606061</v>
      </c>
      <c r="O7" s="81">
        <f>IFERROR(D7/J7,"-")</f>
        <v>7212.1212121212</v>
      </c>
      <c r="P7" s="82">
        <v>39</v>
      </c>
      <c r="Q7" s="80">
        <f>IFERROR(P7/J7,"-")</f>
        <v>0.1969696969697</v>
      </c>
      <c r="R7" s="335">
        <v>1859000</v>
      </c>
      <c r="S7" s="336">
        <f>IFERROR(R7/J7,"-")</f>
        <v>9388.8888888889</v>
      </c>
      <c r="T7" s="336">
        <f>IFERROR(R7/P7,"-")</f>
        <v>47666.666666667</v>
      </c>
      <c r="U7" s="330">
        <f>IFERROR(R7-D7,"-")</f>
        <v>431000</v>
      </c>
      <c r="V7" s="83">
        <f>R7/D7</f>
        <v>1.3018207282913</v>
      </c>
      <c r="W7" s="77"/>
      <c r="X7" s="142"/>
    </row>
    <row r="8" spans="1:24">
      <c r="A8" s="78"/>
      <c r="B8" s="84" t="s">
        <v>25</v>
      </c>
      <c r="C8" s="84">
        <v>32</v>
      </c>
      <c r="D8" s="330">
        <v>1692000</v>
      </c>
      <c r="E8" s="79">
        <v>0</v>
      </c>
      <c r="F8" s="79">
        <v>0</v>
      </c>
      <c r="G8" s="79">
        <v>3519</v>
      </c>
      <c r="H8" s="89">
        <v>1053</v>
      </c>
      <c r="I8" s="90">
        <v>30</v>
      </c>
      <c r="J8" s="143">
        <f>H8+I8</f>
        <v>1083</v>
      </c>
      <c r="K8" s="80">
        <f>IFERROR(J8/G8,"-")</f>
        <v>0.307757885763</v>
      </c>
      <c r="L8" s="79">
        <v>22</v>
      </c>
      <c r="M8" s="79">
        <v>246</v>
      </c>
      <c r="N8" s="80">
        <f>IFERROR(L8/J8,"-")</f>
        <v>0.020313942751616</v>
      </c>
      <c r="O8" s="81">
        <f>IFERROR(D8/J8,"-")</f>
        <v>1562.3268698061</v>
      </c>
      <c r="P8" s="82">
        <v>45</v>
      </c>
      <c r="Q8" s="80">
        <f>IFERROR(P8/J8,"-")</f>
        <v>0.041551246537396</v>
      </c>
      <c r="R8" s="335">
        <v>1540500</v>
      </c>
      <c r="S8" s="336">
        <f>IFERROR(R8/J8,"-")</f>
        <v>1422.4376731302</v>
      </c>
      <c r="T8" s="336">
        <f>IFERROR(R8/P8,"-")</f>
        <v>34233.333333333</v>
      </c>
      <c r="U8" s="330">
        <f>IFERROR(R8-D8,"-")</f>
        <v>-151500</v>
      </c>
      <c r="V8" s="83">
        <f>R8/D8</f>
        <v>0.9104609929078</v>
      </c>
      <c r="W8" s="77"/>
      <c r="X8" s="142"/>
    </row>
    <row r="9" spans="1:24">
      <c r="A9" s="78"/>
      <c r="B9" s="84" t="s">
        <v>26</v>
      </c>
      <c r="C9" s="84">
        <v>4</v>
      </c>
      <c r="D9" s="330">
        <v>22000</v>
      </c>
      <c r="E9" s="79">
        <v>0</v>
      </c>
      <c r="F9" s="79">
        <v>0</v>
      </c>
      <c r="G9" s="79">
        <v>424</v>
      </c>
      <c r="H9" s="89">
        <v>14</v>
      </c>
      <c r="I9" s="90">
        <v>2</v>
      </c>
      <c r="J9" s="143">
        <f>H9+I9</f>
        <v>16</v>
      </c>
      <c r="K9" s="80">
        <f>IFERROR(J9/G9,"-")</f>
        <v>0.037735849056604</v>
      </c>
      <c r="L9" s="79">
        <v>1</v>
      </c>
      <c r="M9" s="79">
        <v>7</v>
      </c>
      <c r="N9" s="80">
        <f>IFERROR(L9/J9,"-")</f>
        <v>0.0625</v>
      </c>
      <c r="O9" s="81">
        <f>IFERROR(D9/J9,"-")</f>
        <v>1375</v>
      </c>
      <c r="P9" s="82">
        <v>3</v>
      </c>
      <c r="Q9" s="80">
        <f>IFERROR(P9/J9,"-")</f>
        <v>0.1875</v>
      </c>
      <c r="R9" s="335">
        <v>96000</v>
      </c>
      <c r="S9" s="336">
        <f>IFERROR(R9/J9,"-")</f>
        <v>6000</v>
      </c>
      <c r="T9" s="336">
        <f>IFERROR(R9/P9,"-")</f>
        <v>32000</v>
      </c>
      <c r="U9" s="330">
        <f>IFERROR(R9-D9,"-")</f>
        <v>74000</v>
      </c>
      <c r="V9" s="83">
        <f>R9/D9</f>
        <v>4.3636363636364</v>
      </c>
      <c r="W9" s="77"/>
      <c r="X9" s="142"/>
    </row>
    <row r="10" spans="1:24">
      <c r="A10" s="78"/>
      <c r="B10" s="84" t="s">
        <v>27</v>
      </c>
      <c r="C10" s="84">
        <v>3</v>
      </c>
      <c r="D10" s="330">
        <v>2261994</v>
      </c>
      <c r="E10" s="79">
        <v>0</v>
      </c>
      <c r="F10" s="79">
        <v>0</v>
      </c>
      <c r="G10" s="79">
        <v>250191</v>
      </c>
      <c r="H10" s="89">
        <v>1105</v>
      </c>
      <c r="I10" s="90">
        <v>63</v>
      </c>
      <c r="J10" s="143">
        <f>H10+I10</f>
        <v>1168</v>
      </c>
      <c r="K10" s="80">
        <f>IFERROR(J10/G10,"-")</f>
        <v>0.0046684333169459</v>
      </c>
      <c r="L10" s="79">
        <v>39</v>
      </c>
      <c r="M10" s="79">
        <v>456</v>
      </c>
      <c r="N10" s="80">
        <f>IFERROR(L10/J10,"-")</f>
        <v>0.033390410958904</v>
      </c>
      <c r="O10" s="81">
        <f>IFERROR(D10/J10,"-")</f>
        <v>1936.6386986301</v>
      </c>
      <c r="P10" s="82">
        <v>150</v>
      </c>
      <c r="Q10" s="80">
        <f>IFERROR(P10/J10,"-")</f>
        <v>0.12842465753425</v>
      </c>
      <c r="R10" s="335">
        <v>8879000</v>
      </c>
      <c r="S10" s="336">
        <f>IFERROR(R10/J10,"-")</f>
        <v>7601.8835616438</v>
      </c>
      <c r="T10" s="336">
        <f>IFERROR(R10/P10,"-")</f>
        <v>59193.333333333</v>
      </c>
      <c r="U10" s="330">
        <f>IFERROR(R10-D10,"-")</f>
        <v>6617006</v>
      </c>
      <c r="V10" s="83">
        <f>R10/D10</f>
        <v>3.9252977682523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48</v>
      </c>
      <c r="I11" s="90">
        <v>2</v>
      </c>
      <c r="J11" s="143">
        <f>H11+I11</f>
        <v>50</v>
      </c>
      <c r="K11" s="80" t="str">
        <f>IFERROR(J11/G11,"-")</f>
        <v>-</v>
      </c>
      <c r="L11" s="79">
        <v>0</v>
      </c>
      <c r="M11" s="79">
        <v>13</v>
      </c>
      <c r="N11" s="80">
        <f>IFERROR(L11/J11,"-")</f>
        <v>0</v>
      </c>
      <c r="O11" s="81">
        <f>IFERROR(D11/J11,"-")</f>
        <v>0</v>
      </c>
      <c r="P11" s="82">
        <v>4</v>
      </c>
      <c r="Q11" s="80">
        <f>IFERROR(P11/J11,"-")</f>
        <v>0.08</v>
      </c>
      <c r="R11" s="335">
        <v>29600</v>
      </c>
      <c r="S11" s="336">
        <f>IFERROR(R11/J11,"-")</f>
        <v>592</v>
      </c>
      <c r="T11" s="336">
        <f>IFERROR(R11/P11,"-")</f>
        <v>7400</v>
      </c>
      <c r="U11" s="330">
        <f>IFERROR(R11-D11,"-")</f>
        <v>29600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12603994</v>
      </c>
      <c r="E14" s="41">
        <f>SUM(E6:E12)</f>
        <v>0</v>
      </c>
      <c r="F14" s="41">
        <f>SUM(F6:F12)</f>
        <v>0</v>
      </c>
      <c r="G14" s="41">
        <f>SUM(G6:G12)</f>
        <v>258444</v>
      </c>
      <c r="H14" s="41">
        <f>SUM(H6:H12)</f>
        <v>2924</v>
      </c>
      <c r="I14" s="41">
        <f>SUM(I6:I12)</f>
        <v>101</v>
      </c>
      <c r="J14" s="41">
        <f>SUM(J6:J12)</f>
        <v>3025</v>
      </c>
      <c r="K14" s="42">
        <f>IFERROR(J14/G14,"-")</f>
        <v>0.011704663292628</v>
      </c>
      <c r="L14" s="76">
        <f>SUM(L6:L12)</f>
        <v>111</v>
      </c>
      <c r="M14" s="76">
        <f>SUM(M6:M12)</f>
        <v>894</v>
      </c>
      <c r="N14" s="42">
        <f>IFERROR(L14/J14,"-")</f>
        <v>0.036694214876033</v>
      </c>
      <c r="O14" s="43">
        <f>IFERROR(D14/J14,"-")</f>
        <v>4166.6095867769</v>
      </c>
      <c r="P14" s="44">
        <f>SUM(P6:P12)</f>
        <v>372</v>
      </c>
      <c r="Q14" s="42">
        <f>IFERROR(P14/J14,"-")</f>
        <v>0.12297520661157</v>
      </c>
      <c r="R14" s="333">
        <f>SUM(R6:R12)</f>
        <v>18512600</v>
      </c>
      <c r="S14" s="333">
        <f>IFERROR(R14/J14,"-")</f>
        <v>6119.867768595</v>
      </c>
      <c r="T14" s="333">
        <f>IFERROR(P14/P14,"-")</f>
        <v>1</v>
      </c>
      <c r="U14" s="333">
        <f>SUM(U6:U12)</f>
        <v>5908606</v>
      </c>
      <c r="V14" s="45">
        <f>IFERROR(R14/D14,"-")</f>
        <v>1.4687883856498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1.0071428571429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840000</v>
      </c>
      <c r="K6" s="79">
        <v>0</v>
      </c>
      <c r="L6" s="79">
        <v>0</v>
      </c>
      <c r="M6" s="79">
        <v>158</v>
      </c>
      <c r="N6" s="89">
        <v>17</v>
      </c>
      <c r="O6" s="90">
        <v>0</v>
      </c>
      <c r="P6" s="91">
        <f>N6+O6</f>
        <v>17</v>
      </c>
      <c r="Q6" s="80">
        <f>IFERROR(P6/M6,"-")</f>
        <v>0.10759493670886</v>
      </c>
      <c r="R6" s="79">
        <v>1</v>
      </c>
      <c r="S6" s="79">
        <v>4</v>
      </c>
      <c r="T6" s="80">
        <f>IFERROR(R6/(P6),"-")</f>
        <v>0.058823529411765</v>
      </c>
      <c r="U6" s="336">
        <f>IFERROR(J6/SUM(N6:O10),"-")</f>
        <v>10000</v>
      </c>
      <c r="V6" s="82">
        <v>5</v>
      </c>
      <c r="W6" s="80">
        <f>IF(P6=0,"-",V6/P6)</f>
        <v>0.29411764705882</v>
      </c>
      <c r="X6" s="335">
        <v>178000</v>
      </c>
      <c r="Y6" s="336">
        <f>IFERROR(X6/P6,"-")</f>
        <v>10470.588235294</v>
      </c>
      <c r="Z6" s="336">
        <f>IFERROR(X6/V6,"-")</f>
        <v>35600</v>
      </c>
      <c r="AA6" s="330">
        <f>SUM(X6:X10)-SUM(J6:J10)</f>
        <v>6000</v>
      </c>
      <c r="AB6" s="83">
        <f>SUM(X6:X10)/SUM(J6:J10)</f>
        <v>1.0071428571429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0.058823529411765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0.058823529411765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0.17647058823529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0.35294117647059</v>
      </c>
      <c r="BP6" s="119">
        <v>3</v>
      </c>
      <c r="BQ6" s="120">
        <f>IFERROR(BP6/BN6,"-")</f>
        <v>0.5</v>
      </c>
      <c r="BR6" s="121">
        <v>18000</v>
      </c>
      <c r="BS6" s="122">
        <f>IFERROR(BR6/BN6,"-")</f>
        <v>3000</v>
      </c>
      <c r="BT6" s="123">
        <v>2</v>
      </c>
      <c r="BU6" s="123">
        <v>1</v>
      </c>
      <c r="BV6" s="123"/>
      <c r="BW6" s="124">
        <v>6</v>
      </c>
      <c r="BX6" s="125">
        <f>IF(P6=0,"",IF(BW6=0,"",(BW6/P6)))</f>
        <v>0.35294117647059</v>
      </c>
      <c r="BY6" s="126">
        <v>2</v>
      </c>
      <c r="BZ6" s="127">
        <f>IFERROR(BY6/BW6,"-")</f>
        <v>0.33333333333333</v>
      </c>
      <c r="CA6" s="128">
        <v>160000</v>
      </c>
      <c r="CB6" s="129">
        <f>IFERROR(CA6/BW6,"-")</f>
        <v>26666.666666667</v>
      </c>
      <c r="CC6" s="130"/>
      <c r="CD6" s="130"/>
      <c r="CE6" s="130">
        <v>2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178000</v>
      </c>
      <c r="CQ6" s="139">
        <v>135000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163</v>
      </c>
      <c r="N7" s="89">
        <v>13</v>
      </c>
      <c r="O7" s="90">
        <v>0</v>
      </c>
      <c r="P7" s="91">
        <f>N7+O7</f>
        <v>13</v>
      </c>
      <c r="Q7" s="80">
        <f>IFERROR(P7/M7,"-")</f>
        <v>0.079754601226994</v>
      </c>
      <c r="R7" s="79">
        <v>0</v>
      </c>
      <c r="S7" s="79">
        <v>4</v>
      </c>
      <c r="T7" s="80">
        <f>IFERROR(R7/(P7),"-")</f>
        <v>0</v>
      </c>
      <c r="U7" s="336"/>
      <c r="V7" s="82">
        <v>2</v>
      </c>
      <c r="W7" s="80">
        <f>IF(P7=0,"-",V7/P7)</f>
        <v>0.15384615384615</v>
      </c>
      <c r="X7" s="335">
        <v>8000</v>
      </c>
      <c r="Y7" s="336">
        <f>IFERROR(X7/P7,"-")</f>
        <v>615.38461538462</v>
      </c>
      <c r="Z7" s="336">
        <f>IFERROR(X7/V7,"-")</f>
        <v>4000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0.076923076923077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10</v>
      </c>
      <c r="BO7" s="118">
        <f>IF(P7=0,"",IF(BN7=0,"",(BN7/P7)))</f>
        <v>0.76923076923077</v>
      </c>
      <c r="BP7" s="119">
        <v>2</v>
      </c>
      <c r="BQ7" s="120">
        <f>IFERROR(BP7/BN7,"-")</f>
        <v>0.2</v>
      </c>
      <c r="BR7" s="121">
        <v>8000</v>
      </c>
      <c r="BS7" s="122">
        <f>IFERROR(BR7/BN7,"-")</f>
        <v>800</v>
      </c>
      <c r="BT7" s="123">
        <v>2</v>
      </c>
      <c r="BU7" s="123"/>
      <c r="BV7" s="123"/>
      <c r="BW7" s="124">
        <v>2</v>
      </c>
      <c r="BX7" s="125">
        <f>IF(P7=0,"",IF(BW7=0,"",(BW7/P7)))</f>
        <v>0.15384615384615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8000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8" t="s">
        <v>71</v>
      </c>
      <c r="J8" s="330"/>
      <c r="K8" s="79">
        <v>0</v>
      </c>
      <c r="L8" s="79">
        <v>0</v>
      </c>
      <c r="M8" s="79">
        <v>47</v>
      </c>
      <c r="N8" s="89">
        <v>6</v>
      </c>
      <c r="O8" s="90">
        <v>0</v>
      </c>
      <c r="P8" s="91">
        <f>N8+O8</f>
        <v>6</v>
      </c>
      <c r="Q8" s="80">
        <f>IFERROR(P8/M8,"-")</f>
        <v>0.12765957446809</v>
      </c>
      <c r="R8" s="79">
        <v>1</v>
      </c>
      <c r="S8" s="79">
        <v>1</v>
      </c>
      <c r="T8" s="80">
        <f>IFERROR(R8/(P8),"-")</f>
        <v>0.16666666666667</v>
      </c>
      <c r="U8" s="336"/>
      <c r="V8" s="82">
        <v>2</v>
      </c>
      <c r="W8" s="80">
        <f>IF(P8=0,"-",V8/P8)</f>
        <v>0.33333333333333</v>
      </c>
      <c r="X8" s="335">
        <v>36000</v>
      </c>
      <c r="Y8" s="336">
        <f>IFERROR(X8/P8,"-")</f>
        <v>6000</v>
      </c>
      <c r="Z8" s="336">
        <f>IFERROR(X8/V8,"-")</f>
        <v>18000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0.5</v>
      </c>
      <c r="BG8" s="110">
        <v>1</v>
      </c>
      <c r="BH8" s="112">
        <f>IFERROR(BG8/BE8,"-")</f>
        <v>0.33333333333333</v>
      </c>
      <c r="BI8" s="113">
        <v>21000</v>
      </c>
      <c r="BJ8" s="114">
        <f>IFERROR(BI8/BE8,"-")</f>
        <v>7000</v>
      </c>
      <c r="BK8" s="115"/>
      <c r="BL8" s="115"/>
      <c r="BM8" s="115">
        <v>1</v>
      </c>
      <c r="BN8" s="117">
        <v>2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0.16666666666667</v>
      </c>
      <c r="BY8" s="126">
        <v>1</v>
      </c>
      <c r="BZ8" s="127">
        <f>IFERROR(BY8/BW8,"-")</f>
        <v>1</v>
      </c>
      <c r="CA8" s="128">
        <v>15000</v>
      </c>
      <c r="CB8" s="129">
        <f>IFERROR(CA8/BW8,"-")</f>
        <v>15000</v>
      </c>
      <c r="CC8" s="130"/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36000</v>
      </c>
      <c r="CQ8" s="139">
        <v>21000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66</v>
      </c>
      <c r="E9" s="347" t="s">
        <v>67</v>
      </c>
      <c r="F9" s="347" t="s">
        <v>68</v>
      </c>
      <c r="G9" s="88" t="s">
        <v>77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28</v>
      </c>
      <c r="N9" s="89">
        <v>6</v>
      </c>
      <c r="O9" s="90">
        <v>0</v>
      </c>
      <c r="P9" s="91">
        <f>N9+O9</f>
        <v>6</v>
      </c>
      <c r="Q9" s="80">
        <f>IFERROR(P9/M9,"-")</f>
        <v>0.21428571428571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68</v>
      </c>
      <c r="G10" s="88" t="s">
        <v>80</v>
      </c>
      <c r="H10" s="88"/>
      <c r="I10" s="88"/>
      <c r="J10" s="330"/>
      <c r="K10" s="79">
        <v>0</v>
      </c>
      <c r="L10" s="79">
        <v>0</v>
      </c>
      <c r="M10" s="79">
        <v>94</v>
      </c>
      <c r="N10" s="89">
        <v>42</v>
      </c>
      <c r="O10" s="90">
        <v>0</v>
      </c>
      <c r="P10" s="91">
        <f>N10+O10</f>
        <v>42</v>
      </c>
      <c r="Q10" s="80">
        <f>IFERROR(P10/M10,"-")</f>
        <v>0.4468085106383</v>
      </c>
      <c r="R10" s="79">
        <v>4</v>
      </c>
      <c r="S10" s="79">
        <v>9</v>
      </c>
      <c r="T10" s="80">
        <f>IFERROR(R10/(P10),"-")</f>
        <v>0.095238095238095</v>
      </c>
      <c r="U10" s="336"/>
      <c r="V10" s="82">
        <v>12</v>
      </c>
      <c r="W10" s="80">
        <f>IF(P10=0,"-",V10/P10)</f>
        <v>0.28571428571429</v>
      </c>
      <c r="X10" s="335">
        <v>624000</v>
      </c>
      <c r="Y10" s="336">
        <f>IFERROR(X10/P10,"-")</f>
        <v>14857.142857143</v>
      </c>
      <c r="Z10" s="336">
        <f>IFERROR(X10/V10,"-")</f>
        <v>52000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0.023809523809524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0.023809523809524</v>
      </c>
      <c r="AX10" s="104">
        <v>1</v>
      </c>
      <c r="AY10" s="106">
        <f>IFERROR(AX10/AV10,"-")</f>
        <v>1</v>
      </c>
      <c r="AZ10" s="107">
        <v>3000</v>
      </c>
      <c r="BA10" s="108">
        <f>IFERROR(AZ10/AV10,"-")</f>
        <v>3000</v>
      </c>
      <c r="BB10" s="109">
        <v>1</v>
      </c>
      <c r="BC10" s="109"/>
      <c r="BD10" s="109"/>
      <c r="BE10" s="110">
        <v>8</v>
      </c>
      <c r="BF10" s="111">
        <f>IF(P10=0,"",IF(BE10=0,"",(BE10/P10)))</f>
        <v>0.19047619047619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12</v>
      </c>
      <c r="BO10" s="118">
        <f>IF(P10=0,"",IF(BN10=0,"",(BN10/P10)))</f>
        <v>0.28571428571429</v>
      </c>
      <c r="BP10" s="119">
        <v>2</v>
      </c>
      <c r="BQ10" s="120">
        <f>IFERROR(BP10/BN10,"-")</f>
        <v>0.16666666666667</v>
      </c>
      <c r="BR10" s="121">
        <v>88000</v>
      </c>
      <c r="BS10" s="122">
        <f>IFERROR(BR10/BN10,"-")</f>
        <v>7333.3333333333</v>
      </c>
      <c r="BT10" s="123">
        <v>1</v>
      </c>
      <c r="BU10" s="123"/>
      <c r="BV10" s="123">
        <v>1</v>
      </c>
      <c r="BW10" s="124">
        <v>17</v>
      </c>
      <c r="BX10" s="125">
        <f>IF(P10=0,"",IF(BW10=0,"",(BW10/P10)))</f>
        <v>0.4047619047619</v>
      </c>
      <c r="BY10" s="126">
        <v>7</v>
      </c>
      <c r="BZ10" s="127">
        <f>IFERROR(BY10/BW10,"-")</f>
        <v>0.41176470588235</v>
      </c>
      <c r="CA10" s="128">
        <v>447000</v>
      </c>
      <c r="CB10" s="129">
        <f>IFERROR(CA10/BW10,"-")</f>
        <v>26294.117647059</v>
      </c>
      <c r="CC10" s="130">
        <v>1</v>
      </c>
      <c r="CD10" s="130">
        <v>2</v>
      </c>
      <c r="CE10" s="130">
        <v>4</v>
      </c>
      <c r="CF10" s="131">
        <v>3</v>
      </c>
      <c r="CG10" s="132">
        <f>IF(P10=0,"",IF(CF10=0,"",(CF10/P10)))</f>
        <v>0.071428571428571</v>
      </c>
      <c r="CH10" s="133">
        <v>2</v>
      </c>
      <c r="CI10" s="134">
        <f>IFERROR(CH10/CF10,"-")</f>
        <v>0.66666666666667</v>
      </c>
      <c r="CJ10" s="135">
        <v>86000</v>
      </c>
      <c r="CK10" s="136">
        <f>IFERROR(CJ10/CF10,"-")</f>
        <v>28666.666666667</v>
      </c>
      <c r="CL10" s="137"/>
      <c r="CM10" s="137"/>
      <c r="CN10" s="137">
        <v>2</v>
      </c>
      <c r="CO10" s="138">
        <v>12</v>
      </c>
      <c r="CP10" s="139">
        <v>624000</v>
      </c>
      <c r="CQ10" s="139">
        <v>200000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0.62719298245614</v>
      </c>
      <c r="B11" s="347" t="s">
        <v>81</v>
      </c>
      <c r="C11" s="347"/>
      <c r="D11" s="347" t="s">
        <v>82</v>
      </c>
      <c r="E11" s="347" t="s">
        <v>83</v>
      </c>
      <c r="F11" s="347" t="s">
        <v>68</v>
      </c>
      <c r="G11" s="88" t="s">
        <v>84</v>
      </c>
      <c r="H11" s="88" t="s">
        <v>70</v>
      </c>
      <c r="I11" s="348" t="s">
        <v>71</v>
      </c>
      <c r="J11" s="330">
        <v>684000</v>
      </c>
      <c r="K11" s="79">
        <v>0</v>
      </c>
      <c r="L11" s="79">
        <v>0</v>
      </c>
      <c r="M11" s="79">
        <v>79</v>
      </c>
      <c r="N11" s="89">
        <v>11</v>
      </c>
      <c r="O11" s="90">
        <v>0</v>
      </c>
      <c r="P11" s="91">
        <f>N11+O11</f>
        <v>11</v>
      </c>
      <c r="Q11" s="80">
        <f>IFERROR(P11/M11,"-")</f>
        <v>0.13924050632911</v>
      </c>
      <c r="R11" s="79">
        <v>0</v>
      </c>
      <c r="S11" s="79">
        <v>5</v>
      </c>
      <c r="T11" s="80">
        <f>IFERROR(R11/(P11),"-")</f>
        <v>0</v>
      </c>
      <c r="U11" s="336">
        <f>IFERROR(J11/SUM(N11:O16),"-")</f>
        <v>14869.565217391</v>
      </c>
      <c r="V11" s="82">
        <v>2</v>
      </c>
      <c r="W11" s="80">
        <f>IF(P11=0,"-",V11/P11)</f>
        <v>0.18181818181818</v>
      </c>
      <c r="X11" s="335">
        <v>39000</v>
      </c>
      <c r="Y11" s="336">
        <f>IFERROR(X11/P11,"-")</f>
        <v>3545.4545454545</v>
      </c>
      <c r="Z11" s="336">
        <f>IFERROR(X11/V11,"-")</f>
        <v>19500</v>
      </c>
      <c r="AA11" s="330">
        <f>SUM(X11:X16)-SUM(J11:J16)</f>
        <v>-255000</v>
      </c>
      <c r="AB11" s="83">
        <f>SUM(X11:X16)/SUM(J11:J16)</f>
        <v>0.62719298245614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0.090909090909091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7</v>
      </c>
      <c r="BF11" s="111">
        <f>IF(P11=0,"",IF(BE11=0,"",(BE11/P11)))</f>
        <v>0.63636363636364</v>
      </c>
      <c r="BG11" s="110">
        <v>1</v>
      </c>
      <c r="BH11" s="112">
        <f>IFERROR(BG11/BE11,"-")</f>
        <v>0.14285714285714</v>
      </c>
      <c r="BI11" s="113">
        <v>9000</v>
      </c>
      <c r="BJ11" s="114">
        <f>IFERROR(BI11/BE11,"-")</f>
        <v>1285.7142857143</v>
      </c>
      <c r="BK11" s="115"/>
      <c r="BL11" s="115"/>
      <c r="BM11" s="115">
        <v>1</v>
      </c>
      <c r="BN11" s="117">
        <v>3</v>
      </c>
      <c r="BO11" s="118">
        <f>IF(P11=0,"",IF(BN11=0,"",(BN11/P11)))</f>
        <v>0.27272727272727</v>
      </c>
      <c r="BP11" s="119">
        <v>1</v>
      </c>
      <c r="BQ11" s="120">
        <f>IFERROR(BP11/BN11,"-")</f>
        <v>0.33333333333333</v>
      </c>
      <c r="BR11" s="121">
        <v>30000</v>
      </c>
      <c r="BS11" s="122">
        <f>IFERROR(BR11/BN11,"-")</f>
        <v>10000</v>
      </c>
      <c r="BT11" s="123"/>
      <c r="BU11" s="123"/>
      <c r="BV11" s="123">
        <v>1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39000</v>
      </c>
      <c r="CQ11" s="139">
        <v>30000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85</v>
      </c>
      <c r="C12" s="347"/>
      <c r="D12" s="347" t="s">
        <v>82</v>
      </c>
      <c r="E12" s="347" t="s">
        <v>83</v>
      </c>
      <c r="F12" s="347" t="s">
        <v>86</v>
      </c>
      <c r="G12" s="88"/>
      <c r="H12" s="88"/>
      <c r="I12" s="88"/>
      <c r="J12" s="330"/>
      <c r="K12" s="79">
        <v>0</v>
      </c>
      <c r="L12" s="79">
        <v>0</v>
      </c>
      <c r="M12" s="79">
        <v>24</v>
      </c>
      <c r="N12" s="89">
        <v>9</v>
      </c>
      <c r="O12" s="90">
        <v>0</v>
      </c>
      <c r="P12" s="91">
        <f>N12+O12</f>
        <v>9</v>
      </c>
      <c r="Q12" s="80">
        <f>IFERROR(P12/M12,"-")</f>
        <v>0.375</v>
      </c>
      <c r="R12" s="79">
        <v>2</v>
      </c>
      <c r="S12" s="79">
        <v>2</v>
      </c>
      <c r="T12" s="80">
        <f>IFERROR(R12/(P12),"-")</f>
        <v>0.22222222222222</v>
      </c>
      <c r="U12" s="336"/>
      <c r="V12" s="82">
        <v>2</v>
      </c>
      <c r="W12" s="80">
        <f>IF(P12=0,"-",V12/P12)</f>
        <v>0.22222222222222</v>
      </c>
      <c r="X12" s="335">
        <v>360000</v>
      </c>
      <c r="Y12" s="336">
        <f>IFERROR(X12/P12,"-")</f>
        <v>40000</v>
      </c>
      <c r="Z12" s="336">
        <f>IFERROR(X12/V12,"-")</f>
        <v>180000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0.22222222222222</v>
      </c>
      <c r="BG12" s="110">
        <v>1</v>
      </c>
      <c r="BH12" s="112">
        <f>IFERROR(BG12/BE12,"-")</f>
        <v>0.5</v>
      </c>
      <c r="BI12" s="113">
        <v>184000</v>
      </c>
      <c r="BJ12" s="114">
        <f>IFERROR(BI12/BE12,"-")</f>
        <v>92000</v>
      </c>
      <c r="BK12" s="115"/>
      <c r="BL12" s="115"/>
      <c r="BM12" s="115">
        <v>1</v>
      </c>
      <c r="BN12" s="117">
        <v>4</v>
      </c>
      <c r="BO12" s="118">
        <f>IF(P12=0,"",IF(BN12=0,"",(BN12/P12)))</f>
        <v>0.44444444444444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0.22222222222222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0.11111111111111</v>
      </c>
      <c r="CH12" s="133">
        <v>1</v>
      </c>
      <c r="CI12" s="134">
        <f>IFERROR(CH12/CF12,"-")</f>
        <v>1</v>
      </c>
      <c r="CJ12" s="135">
        <v>176000</v>
      </c>
      <c r="CK12" s="136">
        <f>IFERROR(CJ12/CF12,"-")</f>
        <v>176000</v>
      </c>
      <c r="CL12" s="137"/>
      <c r="CM12" s="137"/>
      <c r="CN12" s="137">
        <v>1</v>
      </c>
      <c r="CO12" s="138">
        <v>2</v>
      </c>
      <c r="CP12" s="139">
        <v>360000</v>
      </c>
      <c r="CQ12" s="139">
        <v>184000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87</v>
      </c>
      <c r="C13" s="347"/>
      <c r="D13" s="347" t="s">
        <v>66</v>
      </c>
      <c r="E13" s="347" t="s">
        <v>67</v>
      </c>
      <c r="F13" s="347" t="s">
        <v>88</v>
      </c>
      <c r="G13" s="88" t="s">
        <v>89</v>
      </c>
      <c r="H13" s="88" t="s">
        <v>90</v>
      </c>
      <c r="I13" s="348" t="s">
        <v>71</v>
      </c>
      <c r="J13" s="330"/>
      <c r="K13" s="79">
        <v>0</v>
      </c>
      <c r="L13" s="79">
        <v>0</v>
      </c>
      <c r="M13" s="79">
        <v>75</v>
      </c>
      <c r="N13" s="89">
        <v>7</v>
      </c>
      <c r="O13" s="90">
        <v>0</v>
      </c>
      <c r="P13" s="91">
        <f>N13+O13</f>
        <v>7</v>
      </c>
      <c r="Q13" s="80">
        <f>IFERROR(P13/M13,"-")</f>
        <v>0.093333333333333</v>
      </c>
      <c r="R13" s="79">
        <v>0</v>
      </c>
      <c r="S13" s="79">
        <v>0</v>
      </c>
      <c r="T13" s="80">
        <f>IFERROR(R13/(P13),"-")</f>
        <v>0</v>
      </c>
      <c r="U13" s="336"/>
      <c r="V13" s="82">
        <v>2</v>
      </c>
      <c r="W13" s="80">
        <f>IF(P13=0,"-",V13/P13)</f>
        <v>0.28571428571429</v>
      </c>
      <c r="X13" s="335">
        <v>19000</v>
      </c>
      <c r="Y13" s="336">
        <f>IFERROR(X13/P13,"-")</f>
        <v>2714.2857142857</v>
      </c>
      <c r="Z13" s="336">
        <f>IFERROR(X13/V13,"-")</f>
        <v>9500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0.14285714285714</v>
      </c>
      <c r="BG13" s="110">
        <v>1</v>
      </c>
      <c r="BH13" s="112">
        <f>IFERROR(BG13/BE13,"-")</f>
        <v>1</v>
      </c>
      <c r="BI13" s="113">
        <v>13000</v>
      </c>
      <c r="BJ13" s="114">
        <f>IFERROR(BI13/BE13,"-")</f>
        <v>13000</v>
      </c>
      <c r="BK13" s="115"/>
      <c r="BL13" s="115"/>
      <c r="BM13" s="115">
        <v>1</v>
      </c>
      <c r="BN13" s="117">
        <v>5</v>
      </c>
      <c r="BO13" s="118">
        <f>IF(P13=0,"",IF(BN13=0,"",(BN13/P13)))</f>
        <v>0.71428571428571</v>
      </c>
      <c r="BP13" s="119">
        <v>1</v>
      </c>
      <c r="BQ13" s="120">
        <f>IFERROR(BP13/BN13,"-")</f>
        <v>0.2</v>
      </c>
      <c r="BR13" s="121">
        <v>6000</v>
      </c>
      <c r="BS13" s="122">
        <f>IFERROR(BR13/BN13,"-")</f>
        <v>1200</v>
      </c>
      <c r="BT13" s="123"/>
      <c r="BU13" s="123">
        <v>1</v>
      </c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0.14285714285714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19000</v>
      </c>
      <c r="CQ13" s="139">
        <v>13000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91</v>
      </c>
      <c r="C14" s="347"/>
      <c r="D14" s="347" t="s">
        <v>66</v>
      </c>
      <c r="E14" s="347" t="s">
        <v>67</v>
      </c>
      <c r="F14" s="347" t="s">
        <v>86</v>
      </c>
      <c r="G14" s="88"/>
      <c r="H14" s="88"/>
      <c r="I14" s="88"/>
      <c r="J14" s="330"/>
      <c r="K14" s="79">
        <v>0</v>
      </c>
      <c r="L14" s="79">
        <v>0</v>
      </c>
      <c r="M14" s="79">
        <v>59</v>
      </c>
      <c r="N14" s="89">
        <v>12</v>
      </c>
      <c r="O14" s="90">
        <v>0</v>
      </c>
      <c r="P14" s="91">
        <f>N14+O14</f>
        <v>12</v>
      </c>
      <c r="Q14" s="80">
        <f>IFERROR(P14/M14,"-")</f>
        <v>0.20338983050847</v>
      </c>
      <c r="R14" s="79">
        <v>0</v>
      </c>
      <c r="S14" s="79">
        <v>3</v>
      </c>
      <c r="T14" s="80">
        <f>IFERROR(R14/(P14),"-")</f>
        <v>0</v>
      </c>
      <c r="U14" s="336"/>
      <c r="V14" s="82">
        <v>1</v>
      </c>
      <c r="W14" s="80">
        <f>IF(P14=0,"-",V14/P14)</f>
        <v>0.083333333333333</v>
      </c>
      <c r="X14" s="335">
        <v>3000</v>
      </c>
      <c r="Y14" s="336">
        <f>IFERROR(X14/P14,"-")</f>
        <v>250</v>
      </c>
      <c r="Z14" s="336">
        <f>IFERROR(X14/V14,"-")</f>
        <v>3000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0.16666666666667</v>
      </c>
      <c r="BG14" s="110">
        <v>1</v>
      </c>
      <c r="BH14" s="112">
        <f>IFERROR(BG14/BE14,"-")</f>
        <v>0.5</v>
      </c>
      <c r="BI14" s="113">
        <v>3000</v>
      </c>
      <c r="BJ14" s="114">
        <f>IFERROR(BI14/BE14,"-")</f>
        <v>1500</v>
      </c>
      <c r="BK14" s="115">
        <v>1</v>
      </c>
      <c r="BL14" s="115"/>
      <c r="BM14" s="115"/>
      <c r="BN14" s="117">
        <v>7</v>
      </c>
      <c r="BO14" s="118">
        <f>IF(P14=0,"",IF(BN14=0,"",(BN14/P14)))</f>
        <v>0.58333333333333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92</v>
      </c>
      <c r="C15" s="347"/>
      <c r="D15" s="347" t="s">
        <v>82</v>
      </c>
      <c r="E15" s="347" t="s">
        <v>83</v>
      </c>
      <c r="F15" s="347" t="s">
        <v>93</v>
      </c>
      <c r="G15" s="88" t="s">
        <v>89</v>
      </c>
      <c r="H15" s="88" t="s">
        <v>90</v>
      </c>
      <c r="I15" s="349" t="s">
        <v>94</v>
      </c>
      <c r="J15" s="330"/>
      <c r="K15" s="79">
        <v>0</v>
      </c>
      <c r="L15" s="79">
        <v>0</v>
      </c>
      <c r="M15" s="79">
        <v>49</v>
      </c>
      <c r="N15" s="89">
        <v>3</v>
      </c>
      <c r="O15" s="90">
        <v>0</v>
      </c>
      <c r="P15" s="91">
        <f>N15+O15</f>
        <v>3</v>
      </c>
      <c r="Q15" s="80">
        <f>IFERROR(P15/M15,"-")</f>
        <v>0.061224489795918</v>
      </c>
      <c r="R15" s="79">
        <v>0</v>
      </c>
      <c r="S15" s="79">
        <v>2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0.66666666666667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95</v>
      </c>
      <c r="C16" s="347"/>
      <c r="D16" s="347" t="s">
        <v>82</v>
      </c>
      <c r="E16" s="347" t="s">
        <v>83</v>
      </c>
      <c r="F16" s="347" t="s">
        <v>86</v>
      </c>
      <c r="G16" s="88"/>
      <c r="H16" s="88"/>
      <c r="I16" s="88"/>
      <c r="J16" s="330"/>
      <c r="K16" s="79">
        <v>0</v>
      </c>
      <c r="L16" s="79">
        <v>0</v>
      </c>
      <c r="M16" s="79">
        <v>21</v>
      </c>
      <c r="N16" s="89">
        <v>4</v>
      </c>
      <c r="O16" s="90">
        <v>0</v>
      </c>
      <c r="P16" s="91">
        <f>N16+O16</f>
        <v>4</v>
      </c>
      <c r="Q16" s="80">
        <f>IFERROR(P16/M16,"-")</f>
        <v>0.19047619047619</v>
      </c>
      <c r="R16" s="79">
        <v>0</v>
      </c>
      <c r="S16" s="79">
        <v>2</v>
      </c>
      <c r="T16" s="80">
        <f>IFERROR(R16/(P16),"-")</f>
        <v>0</v>
      </c>
      <c r="U16" s="336"/>
      <c r="V16" s="82">
        <v>1</v>
      </c>
      <c r="W16" s="80">
        <f>IF(P16=0,"-",V16/P16)</f>
        <v>0.25</v>
      </c>
      <c r="X16" s="335">
        <v>8000</v>
      </c>
      <c r="Y16" s="336">
        <f>IFERROR(X16/P16,"-")</f>
        <v>2000</v>
      </c>
      <c r="Z16" s="336">
        <f>IFERROR(X16/V16,"-")</f>
        <v>8000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0.5</v>
      </c>
      <c r="BY16" s="126">
        <v>1</v>
      </c>
      <c r="BZ16" s="127">
        <f>IFERROR(BY16/BW16,"-")</f>
        <v>0.5</v>
      </c>
      <c r="CA16" s="128">
        <v>8000</v>
      </c>
      <c r="CB16" s="129">
        <f>IFERROR(CA16/BW16,"-")</f>
        <v>4000</v>
      </c>
      <c r="CC16" s="130"/>
      <c r="CD16" s="130">
        <v>1</v>
      </c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8000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0.38703703703704</v>
      </c>
      <c r="B17" s="347" t="s">
        <v>96</v>
      </c>
      <c r="C17" s="347"/>
      <c r="D17" s="347" t="s">
        <v>82</v>
      </c>
      <c r="E17" s="347" t="s">
        <v>67</v>
      </c>
      <c r="F17" s="347" t="s">
        <v>68</v>
      </c>
      <c r="G17" s="88" t="s">
        <v>97</v>
      </c>
      <c r="H17" s="88" t="s">
        <v>98</v>
      </c>
      <c r="I17" s="348" t="s">
        <v>99</v>
      </c>
      <c r="J17" s="330">
        <v>540000</v>
      </c>
      <c r="K17" s="79">
        <v>0</v>
      </c>
      <c r="L17" s="79">
        <v>0</v>
      </c>
      <c r="M17" s="79">
        <v>105</v>
      </c>
      <c r="N17" s="89">
        <v>9</v>
      </c>
      <c r="O17" s="90">
        <v>0</v>
      </c>
      <c r="P17" s="91">
        <f>N17+O17</f>
        <v>9</v>
      </c>
      <c r="Q17" s="80">
        <f>IFERROR(P17/M17,"-")</f>
        <v>0.085714285714286</v>
      </c>
      <c r="R17" s="79">
        <v>0</v>
      </c>
      <c r="S17" s="79">
        <v>4</v>
      </c>
      <c r="T17" s="80">
        <f>IFERROR(R17/(P17),"-")</f>
        <v>0</v>
      </c>
      <c r="U17" s="336">
        <f>IFERROR(J17/SUM(N17:O18),"-")</f>
        <v>22500</v>
      </c>
      <c r="V17" s="82">
        <v>3</v>
      </c>
      <c r="W17" s="80">
        <f>IF(P17=0,"-",V17/P17)</f>
        <v>0.33333333333333</v>
      </c>
      <c r="X17" s="335">
        <v>28000</v>
      </c>
      <c r="Y17" s="336">
        <f>IFERROR(X17/P17,"-")</f>
        <v>3111.1111111111</v>
      </c>
      <c r="Z17" s="336">
        <f>IFERROR(X17/V17,"-")</f>
        <v>9333.3333333333</v>
      </c>
      <c r="AA17" s="330">
        <f>SUM(X17:X18)-SUM(J17:J18)</f>
        <v>-331000</v>
      </c>
      <c r="AB17" s="83">
        <f>SUM(X17:X18)/SUM(J17:J18)</f>
        <v>0.38703703703704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0.11111111111111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0.11111111111111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0.11111111111111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0.55555555555556</v>
      </c>
      <c r="BP17" s="119">
        <v>2</v>
      </c>
      <c r="BQ17" s="120">
        <f>IFERROR(BP17/BN17,"-")</f>
        <v>0.4</v>
      </c>
      <c r="BR17" s="121">
        <v>22000</v>
      </c>
      <c r="BS17" s="122">
        <f>IFERROR(BR17/BN17,"-")</f>
        <v>4400</v>
      </c>
      <c r="BT17" s="123"/>
      <c r="BU17" s="123">
        <v>1</v>
      </c>
      <c r="BV17" s="123">
        <v>1</v>
      </c>
      <c r="BW17" s="124">
        <v>1</v>
      </c>
      <c r="BX17" s="125">
        <f>IF(P17=0,"",IF(BW17=0,"",(BW17/P17)))</f>
        <v>0.11111111111111</v>
      </c>
      <c r="BY17" s="126">
        <v>1</v>
      </c>
      <c r="BZ17" s="127">
        <f>IFERROR(BY17/BW17,"-")</f>
        <v>1</v>
      </c>
      <c r="CA17" s="128">
        <v>6000</v>
      </c>
      <c r="CB17" s="129">
        <f>IFERROR(CA17/BW17,"-")</f>
        <v>6000</v>
      </c>
      <c r="CC17" s="130"/>
      <c r="CD17" s="130">
        <v>1</v>
      </c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28000</v>
      </c>
      <c r="CQ17" s="139">
        <v>16000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100</v>
      </c>
      <c r="C18" s="347"/>
      <c r="D18" s="347" t="s">
        <v>82</v>
      </c>
      <c r="E18" s="347" t="s">
        <v>67</v>
      </c>
      <c r="F18" s="347" t="s">
        <v>86</v>
      </c>
      <c r="G18" s="88"/>
      <c r="H18" s="88"/>
      <c r="I18" s="88"/>
      <c r="J18" s="330"/>
      <c r="K18" s="79">
        <v>0</v>
      </c>
      <c r="L18" s="79">
        <v>0</v>
      </c>
      <c r="M18" s="79">
        <v>37</v>
      </c>
      <c r="N18" s="89">
        <v>15</v>
      </c>
      <c r="O18" s="90">
        <v>0</v>
      </c>
      <c r="P18" s="91">
        <f>N18+O18</f>
        <v>15</v>
      </c>
      <c r="Q18" s="80">
        <f>IFERROR(P18/M18,"-")</f>
        <v>0.40540540540541</v>
      </c>
      <c r="R18" s="79">
        <v>2</v>
      </c>
      <c r="S18" s="79">
        <v>5</v>
      </c>
      <c r="T18" s="80">
        <f>IFERROR(R18/(P18),"-")</f>
        <v>0.13333333333333</v>
      </c>
      <c r="U18" s="336"/>
      <c r="V18" s="82">
        <v>5</v>
      </c>
      <c r="W18" s="80">
        <f>IF(P18=0,"-",V18/P18)</f>
        <v>0.33333333333333</v>
      </c>
      <c r="X18" s="335">
        <v>181000</v>
      </c>
      <c r="Y18" s="336">
        <f>IFERROR(X18/P18,"-")</f>
        <v>12066.666666667</v>
      </c>
      <c r="Z18" s="336">
        <f>IFERROR(X18/V18,"-")</f>
        <v>36200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8</v>
      </c>
      <c r="BO18" s="118">
        <f>IF(P18=0,"",IF(BN18=0,"",(BN18/P18)))</f>
        <v>0.53333333333333</v>
      </c>
      <c r="BP18" s="119">
        <v>3</v>
      </c>
      <c r="BQ18" s="120">
        <f>IFERROR(BP18/BN18,"-")</f>
        <v>0.375</v>
      </c>
      <c r="BR18" s="121">
        <v>95000</v>
      </c>
      <c r="BS18" s="122">
        <f>IFERROR(BR18/BN18,"-")</f>
        <v>11875</v>
      </c>
      <c r="BT18" s="123">
        <v>2</v>
      </c>
      <c r="BU18" s="123"/>
      <c r="BV18" s="123">
        <v>1</v>
      </c>
      <c r="BW18" s="124">
        <v>1</v>
      </c>
      <c r="BX18" s="125">
        <f>IF(P18=0,"",IF(BW18=0,"",(BW18/P18)))</f>
        <v>0.066666666666667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3</v>
      </c>
      <c r="CG18" s="132">
        <f>IF(P18=0,"",IF(CF18=0,"",(CF18/P18)))</f>
        <v>0.2</v>
      </c>
      <c r="CH18" s="133">
        <v>2</v>
      </c>
      <c r="CI18" s="134">
        <f>IFERROR(CH18/CF18,"-")</f>
        <v>0.66666666666667</v>
      </c>
      <c r="CJ18" s="135">
        <v>86000</v>
      </c>
      <c r="CK18" s="136">
        <f>IFERROR(CJ18/CF18,"-")</f>
        <v>28666.666666667</v>
      </c>
      <c r="CL18" s="137"/>
      <c r="CM18" s="137"/>
      <c r="CN18" s="137">
        <v>2</v>
      </c>
      <c r="CO18" s="138">
        <v>5</v>
      </c>
      <c r="CP18" s="139">
        <v>181000</v>
      </c>
      <c r="CQ18" s="139">
        <v>80000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1.2916666666667</v>
      </c>
      <c r="B19" s="347" t="s">
        <v>101</v>
      </c>
      <c r="C19" s="347"/>
      <c r="D19" s="347" t="s">
        <v>82</v>
      </c>
      <c r="E19" s="347" t="s">
        <v>67</v>
      </c>
      <c r="F19" s="347" t="s">
        <v>68</v>
      </c>
      <c r="G19" s="88" t="s">
        <v>102</v>
      </c>
      <c r="H19" s="88" t="s">
        <v>103</v>
      </c>
      <c r="I19" s="348" t="s">
        <v>99</v>
      </c>
      <c r="J19" s="330">
        <v>384000</v>
      </c>
      <c r="K19" s="79">
        <v>0</v>
      </c>
      <c r="L19" s="79">
        <v>0</v>
      </c>
      <c r="M19" s="79">
        <v>105</v>
      </c>
      <c r="N19" s="89">
        <v>16</v>
      </c>
      <c r="O19" s="90">
        <v>0</v>
      </c>
      <c r="P19" s="91">
        <f>N19+O19</f>
        <v>16</v>
      </c>
      <c r="Q19" s="80">
        <f>IFERROR(P19/M19,"-")</f>
        <v>0.15238095238095</v>
      </c>
      <c r="R19" s="79">
        <v>2</v>
      </c>
      <c r="S19" s="79">
        <v>9</v>
      </c>
      <c r="T19" s="80">
        <f>IFERROR(R19/(P19),"-")</f>
        <v>0.125</v>
      </c>
      <c r="U19" s="336">
        <f>IFERROR(J19/SUM(N19:O20),"-")</f>
        <v>11636.363636364</v>
      </c>
      <c r="V19" s="82">
        <v>6</v>
      </c>
      <c r="W19" s="80">
        <f>IF(P19=0,"-",V19/P19)</f>
        <v>0.375</v>
      </c>
      <c r="X19" s="335">
        <v>282000</v>
      </c>
      <c r="Y19" s="336">
        <f>IFERROR(X19/P19,"-")</f>
        <v>17625</v>
      </c>
      <c r="Z19" s="336">
        <f>IFERROR(X19/V19,"-")</f>
        <v>47000</v>
      </c>
      <c r="AA19" s="330">
        <f>SUM(X19:X20)-SUM(J19:J20)</f>
        <v>112000</v>
      </c>
      <c r="AB19" s="83">
        <f>SUM(X19:X20)/SUM(J19:J20)</f>
        <v>1.2916666666667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3</v>
      </c>
      <c r="AW19" s="105">
        <f>IF(P19=0,"",IF(AV19=0,"",(AV19/P19)))</f>
        <v>0.1875</v>
      </c>
      <c r="AX19" s="104">
        <v>1</v>
      </c>
      <c r="AY19" s="106">
        <f>IFERROR(AX19/AV19,"-")</f>
        <v>0.33333333333333</v>
      </c>
      <c r="AZ19" s="107">
        <v>3000</v>
      </c>
      <c r="BA19" s="108">
        <f>IFERROR(AZ19/AV19,"-")</f>
        <v>1000</v>
      </c>
      <c r="BB19" s="109">
        <v>1</v>
      </c>
      <c r="BC19" s="109"/>
      <c r="BD19" s="109"/>
      <c r="BE19" s="110">
        <v>7</v>
      </c>
      <c r="BF19" s="111">
        <f>IF(P19=0,"",IF(BE19=0,"",(BE19/P19)))</f>
        <v>0.4375</v>
      </c>
      <c r="BG19" s="110">
        <v>4</v>
      </c>
      <c r="BH19" s="112">
        <f>IFERROR(BG19/BE19,"-")</f>
        <v>0.57142857142857</v>
      </c>
      <c r="BI19" s="113">
        <v>276000</v>
      </c>
      <c r="BJ19" s="114">
        <f>IFERROR(BI19/BE19,"-")</f>
        <v>39428.571428571</v>
      </c>
      <c r="BK19" s="115">
        <v>2</v>
      </c>
      <c r="BL19" s="115">
        <v>1</v>
      </c>
      <c r="BM19" s="115">
        <v>1</v>
      </c>
      <c r="BN19" s="117">
        <v>5</v>
      </c>
      <c r="BO19" s="118">
        <f>IF(P19=0,"",IF(BN19=0,"",(BN19/P19)))</f>
        <v>0.3125</v>
      </c>
      <c r="BP19" s="119">
        <v>1</v>
      </c>
      <c r="BQ19" s="120">
        <f>IFERROR(BP19/BN19,"-")</f>
        <v>0.2</v>
      </c>
      <c r="BR19" s="121">
        <v>3000</v>
      </c>
      <c r="BS19" s="122">
        <f>IFERROR(BR19/BN19,"-")</f>
        <v>600</v>
      </c>
      <c r="BT19" s="123">
        <v>1</v>
      </c>
      <c r="BU19" s="123"/>
      <c r="BV19" s="123"/>
      <c r="BW19" s="124">
        <v>1</v>
      </c>
      <c r="BX19" s="125">
        <f>IF(P19=0,"",IF(BW19=0,"",(BW19/P19)))</f>
        <v>0.0625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6</v>
      </c>
      <c r="CP19" s="139">
        <v>282000</v>
      </c>
      <c r="CQ19" s="139">
        <v>258000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347" t="s">
        <v>104</v>
      </c>
      <c r="C20" s="347"/>
      <c r="D20" s="347" t="s">
        <v>82</v>
      </c>
      <c r="E20" s="347" t="s">
        <v>67</v>
      </c>
      <c r="F20" s="347" t="s">
        <v>86</v>
      </c>
      <c r="G20" s="88"/>
      <c r="H20" s="88"/>
      <c r="I20" s="88"/>
      <c r="J20" s="330"/>
      <c r="K20" s="79">
        <v>0</v>
      </c>
      <c r="L20" s="79">
        <v>0</v>
      </c>
      <c r="M20" s="79">
        <v>39</v>
      </c>
      <c r="N20" s="89">
        <v>17</v>
      </c>
      <c r="O20" s="90">
        <v>0</v>
      </c>
      <c r="P20" s="91">
        <f>N20+O20</f>
        <v>17</v>
      </c>
      <c r="Q20" s="80">
        <f>IFERROR(P20/M20,"-")</f>
        <v>0.43589743589744</v>
      </c>
      <c r="R20" s="79">
        <v>3</v>
      </c>
      <c r="S20" s="79">
        <v>2</v>
      </c>
      <c r="T20" s="80">
        <f>IFERROR(R20/(P20),"-")</f>
        <v>0.17647058823529</v>
      </c>
      <c r="U20" s="336"/>
      <c r="V20" s="82">
        <v>4</v>
      </c>
      <c r="W20" s="80">
        <f>IF(P20=0,"-",V20/P20)</f>
        <v>0.23529411764706</v>
      </c>
      <c r="X20" s="335">
        <v>214000</v>
      </c>
      <c r="Y20" s="336">
        <f>IFERROR(X20/P20,"-")</f>
        <v>12588.235294118</v>
      </c>
      <c r="Z20" s="336">
        <f>IFERROR(X20/V20,"-")</f>
        <v>53500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0.058823529411765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</v>
      </c>
      <c r="BF20" s="111">
        <f>IF(P20=0,"",IF(BE20=0,"",(BE20/P20)))</f>
        <v>0.11764705882353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8</v>
      </c>
      <c r="BO20" s="118">
        <f>IF(P20=0,"",IF(BN20=0,"",(BN20/P20)))</f>
        <v>0.47058823529412</v>
      </c>
      <c r="BP20" s="119">
        <v>3</v>
      </c>
      <c r="BQ20" s="120">
        <f>IFERROR(BP20/BN20,"-")</f>
        <v>0.375</v>
      </c>
      <c r="BR20" s="121">
        <v>211000</v>
      </c>
      <c r="BS20" s="122">
        <f>IFERROR(BR20/BN20,"-")</f>
        <v>26375</v>
      </c>
      <c r="BT20" s="123"/>
      <c r="BU20" s="123">
        <v>1</v>
      </c>
      <c r="BV20" s="123">
        <v>2</v>
      </c>
      <c r="BW20" s="124">
        <v>6</v>
      </c>
      <c r="BX20" s="125">
        <f>IF(P20=0,"",IF(BW20=0,"",(BW20/P20)))</f>
        <v>0.35294117647059</v>
      </c>
      <c r="BY20" s="126">
        <v>1</v>
      </c>
      <c r="BZ20" s="127">
        <f>IFERROR(BY20/BW20,"-")</f>
        <v>0.16666666666667</v>
      </c>
      <c r="CA20" s="128">
        <v>3000</v>
      </c>
      <c r="CB20" s="129">
        <f>IFERROR(CA20/BW20,"-")</f>
        <v>500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4</v>
      </c>
      <c r="CP20" s="139">
        <v>214000</v>
      </c>
      <c r="CQ20" s="139">
        <v>160000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0.25833333333333</v>
      </c>
      <c r="B21" s="347" t="s">
        <v>105</v>
      </c>
      <c r="C21" s="347"/>
      <c r="D21" s="347" t="s">
        <v>66</v>
      </c>
      <c r="E21" s="347" t="s">
        <v>67</v>
      </c>
      <c r="F21" s="347" t="s">
        <v>68</v>
      </c>
      <c r="G21" s="88" t="s">
        <v>106</v>
      </c>
      <c r="H21" s="88" t="s">
        <v>70</v>
      </c>
      <c r="I21" s="348" t="s">
        <v>107</v>
      </c>
      <c r="J21" s="330">
        <v>480000</v>
      </c>
      <c r="K21" s="79">
        <v>0</v>
      </c>
      <c r="L21" s="79">
        <v>0</v>
      </c>
      <c r="M21" s="79">
        <v>111</v>
      </c>
      <c r="N21" s="89">
        <v>15</v>
      </c>
      <c r="O21" s="90">
        <v>0</v>
      </c>
      <c r="P21" s="91">
        <f>N21+O21</f>
        <v>15</v>
      </c>
      <c r="Q21" s="80">
        <f>IFERROR(P21/M21,"-")</f>
        <v>0.13513513513514</v>
      </c>
      <c r="R21" s="79">
        <v>0</v>
      </c>
      <c r="S21" s="79">
        <v>7</v>
      </c>
      <c r="T21" s="80">
        <f>IFERROR(R21/(P21),"-")</f>
        <v>0</v>
      </c>
      <c r="U21" s="336">
        <f>IFERROR(J21/SUM(N21:O22),"-")</f>
        <v>22857.142857143</v>
      </c>
      <c r="V21" s="82">
        <v>5</v>
      </c>
      <c r="W21" s="80">
        <f>IF(P21=0,"-",V21/P21)</f>
        <v>0.33333333333333</v>
      </c>
      <c r="X21" s="335">
        <v>77000</v>
      </c>
      <c r="Y21" s="336">
        <f>IFERROR(X21/P21,"-")</f>
        <v>5133.3333333333</v>
      </c>
      <c r="Z21" s="336">
        <f>IFERROR(X21/V21,"-")</f>
        <v>15400</v>
      </c>
      <c r="AA21" s="330">
        <f>SUM(X21:X22)-SUM(J21:J22)</f>
        <v>-356000</v>
      </c>
      <c r="AB21" s="83">
        <f>SUM(X21:X22)/SUM(J21:J22)</f>
        <v>0.25833333333333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0.066666666666667</v>
      </c>
      <c r="AX21" s="104">
        <v>1</v>
      </c>
      <c r="AY21" s="106">
        <f>IFERROR(AX21/AV21,"-")</f>
        <v>1</v>
      </c>
      <c r="AZ21" s="107">
        <v>38000</v>
      </c>
      <c r="BA21" s="108">
        <f>IFERROR(AZ21/AV21,"-")</f>
        <v>38000</v>
      </c>
      <c r="BB21" s="109"/>
      <c r="BC21" s="109"/>
      <c r="BD21" s="109">
        <v>1</v>
      </c>
      <c r="BE21" s="110">
        <v>4</v>
      </c>
      <c r="BF21" s="111">
        <f>IF(P21=0,"",IF(BE21=0,"",(BE21/P21)))</f>
        <v>0.26666666666667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6</v>
      </c>
      <c r="BO21" s="118">
        <f>IF(P21=0,"",IF(BN21=0,"",(BN21/P21)))</f>
        <v>0.4</v>
      </c>
      <c r="BP21" s="119">
        <v>2</v>
      </c>
      <c r="BQ21" s="120">
        <f>IFERROR(BP21/BN21,"-")</f>
        <v>0.33333333333333</v>
      </c>
      <c r="BR21" s="121">
        <v>6000</v>
      </c>
      <c r="BS21" s="122">
        <f>IFERROR(BR21/BN21,"-")</f>
        <v>1000</v>
      </c>
      <c r="BT21" s="123">
        <v>2</v>
      </c>
      <c r="BU21" s="123"/>
      <c r="BV21" s="123"/>
      <c r="BW21" s="124">
        <v>3</v>
      </c>
      <c r="BX21" s="125">
        <f>IF(P21=0,"",IF(BW21=0,"",(BW21/P21)))</f>
        <v>0.2</v>
      </c>
      <c r="BY21" s="126">
        <v>1</v>
      </c>
      <c r="BZ21" s="127">
        <f>IFERROR(BY21/BW21,"-")</f>
        <v>0.33333333333333</v>
      </c>
      <c r="CA21" s="128">
        <v>3000</v>
      </c>
      <c r="CB21" s="129">
        <f>IFERROR(CA21/BW21,"-")</f>
        <v>1000</v>
      </c>
      <c r="CC21" s="130">
        <v>1</v>
      </c>
      <c r="CD21" s="130"/>
      <c r="CE21" s="130"/>
      <c r="CF21" s="131">
        <v>1</v>
      </c>
      <c r="CG21" s="132">
        <f>IF(P21=0,"",IF(CF21=0,"",(CF21/P21)))</f>
        <v>0.066666666666667</v>
      </c>
      <c r="CH21" s="133">
        <v>1</v>
      </c>
      <c r="CI21" s="134">
        <f>IFERROR(CH21/CF21,"-")</f>
        <v>1</v>
      </c>
      <c r="CJ21" s="135">
        <v>30000</v>
      </c>
      <c r="CK21" s="136">
        <f>IFERROR(CJ21/CF21,"-")</f>
        <v>30000</v>
      </c>
      <c r="CL21" s="137"/>
      <c r="CM21" s="137"/>
      <c r="CN21" s="137">
        <v>1</v>
      </c>
      <c r="CO21" s="138">
        <v>5</v>
      </c>
      <c r="CP21" s="139">
        <v>77000</v>
      </c>
      <c r="CQ21" s="139">
        <v>38000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108</v>
      </c>
      <c r="C22" s="347"/>
      <c r="D22" s="347" t="s">
        <v>66</v>
      </c>
      <c r="E22" s="347" t="s">
        <v>67</v>
      </c>
      <c r="F22" s="347" t="s">
        <v>86</v>
      </c>
      <c r="G22" s="88"/>
      <c r="H22" s="88"/>
      <c r="I22" s="88"/>
      <c r="J22" s="330"/>
      <c r="K22" s="79">
        <v>0</v>
      </c>
      <c r="L22" s="79">
        <v>0</v>
      </c>
      <c r="M22" s="79">
        <v>24</v>
      </c>
      <c r="N22" s="89">
        <v>6</v>
      </c>
      <c r="O22" s="90">
        <v>0</v>
      </c>
      <c r="P22" s="91">
        <f>N22+O22</f>
        <v>6</v>
      </c>
      <c r="Q22" s="80">
        <f>IFERROR(P22/M22,"-")</f>
        <v>0.25</v>
      </c>
      <c r="R22" s="79">
        <v>0</v>
      </c>
      <c r="S22" s="79">
        <v>1</v>
      </c>
      <c r="T22" s="80">
        <f>IFERROR(R22/(P22),"-")</f>
        <v>0</v>
      </c>
      <c r="U22" s="336"/>
      <c r="V22" s="82">
        <v>2</v>
      </c>
      <c r="W22" s="80">
        <f>IF(P22=0,"-",V22/P22)</f>
        <v>0.33333333333333</v>
      </c>
      <c r="X22" s="335">
        <v>47000</v>
      </c>
      <c r="Y22" s="336">
        <f>IFERROR(X22/P22,"-")</f>
        <v>7833.3333333333</v>
      </c>
      <c r="Z22" s="336">
        <f>IFERROR(X22/V22,"-")</f>
        <v>23500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0.16666666666667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0.16666666666667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0.33333333333333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2</v>
      </c>
      <c r="CG22" s="132">
        <f>IF(P22=0,"",IF(CF22=0,"",(CF22/P22)))</f>
        <v>0.33333333333333</v>
      </c>
      <c r="CH22" s="133">
        <v>2</v>
      </c>
      <c r="CI22" s="134">
        <f>IFERROR(CH22/CF22,"-")</f>
        <v>1</v>
      </c>
      <c r="CJ22" s="135">
        <v>47000</v>
      </c>
      <c r="CK22" s="136">
        <f>IFERROR(CJ22/CF22,"-")</f>
        <v>23500</v>
      </c>
      <c r="CL22" s="137">
        <v>1</v>
      </c>
      <c r="CM22" s="137"/>
      <c r="CN22" s="137">
        <v>1</v>
      </c>
      <c r="CO22" s="138">
        <v>2</v>
      </c>
      <c r="CP22" s="139">
        <v>47000</v>
      </c>
      <c r="CQ22" s="139">
        <v>44000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0.175</v>
      </c>
      <c r="B23" s="347" t="s">
        <v>109</v>
      </c>
      <c r="C23" s="347"/>
      <c r="D23" s="347" t="s">
        <v>82</v>
      </c>
      <c r="E23" s="347" t="s">
        <v>110</v>
      </c>
      <c r="F23" s="347" t="s">
        <v>68</v>
      </c>
      <c r="G23" s="88" t="s">
        <v>111</v>
      </c>
      <c r="H23" s="88" t="s">
        <v>112</v>
      </c>
      <c r="I23" s="348" t="s">
        <v>71</v>
      </c>
      <c r="J23" s="330">
        <v>240000</v>
      </c>
      <c r="K23" s="79">
        <v>0</v>
      </c>
      <c r="L23" s="79">
        <v>0</v>
      </c>
      <c r="M23" s="79">
        <v>24</v>
      </c>
      <c r="N23" s="89">
        <v>2</v>
      </c>
      <c r="O23" s="90">
        <v>0</v>
      </c>
      <c r="P23" s="91">
        <f>N23+O23</f>
        <v>2</v>
      </c>
      <c r="Q23" s="80">
        <f>IFERROR(P23/M23,"-")</f>
        <v>0.083333333333333</v>
      </c>
      <c r="R23" s="79">
        <v>0</v>
      </c>
      <c r="S23" s="79">
        <v>0</v>
      </c>
      <c r="T23" s="80">
        <f>IFERROR(R23/(P23),"-")</f>
        <v>0</v>
      </c>
      <c r="U23" s="336">
        <f>IFERROR(J23/SUM(N23:O30),"-")</f>
        <v>9230.7692307692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SUM(X23:X30)-SUM(J23:J30)</f>
        <v>-198000</v>
      </c>
      <c r="AB23" s="83">
        <f>SUM(X23:X30)/SUM(J23:J30)</f>
        <v>0.175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1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113</v>
      </c>
      <c r="C24" s="347"/>
      <c r="D24" s="347" t="s">
        <v>82</v>
      </c>
      <c r="E24" s="347" t="s">
        <v>110</v>
      </c>
      <c r="F24" s="347" t="s">
        <v>86</v>
      </c>
      <c r="G24" s="88"/>
      <c r="H24" s="88"/>
      <c r="I24" s="88"/>
      <c r="J24" s="330"/>
      <c r="K24" s="79">
        <v>0</v>
      </c>
      <c r="L24" s="79">
        <v>0</v>
      </c>
      <c r="M24" s="79">
        <v>8</v>
      </c>
      <c r="N24" s="89">
        <v>5</v>
      </c>
      <c r="O24" s="90">
        <v>0</v>
      </c>
      <c r="P24" s="91">
        <f>N24+O24</f>
        <v>5</v>
      </c>
      <c r="Q24" s="80">
        <f>IFERROR(P24/M24,"-")</f>
        <v>0.625</v>
      </c>
      <c r="R24" s="79">
        <v>0</v>
      </c>
      <c r="S24" s="79">
        <v>2</v>
      </c>
      <c r="T24" s="80">
        <f>IFERROR(R24/(P24),"-")</f>
        <v>0</v>
      </c>
      <c r="U24" s="336"/>
      <c r="V24" s="82">
        <v>1</v>
      </c>
      <c r="W24" s="80">
        <f>IF(P24=0,"-",V24/P24)</f>
        <v>0.2</v>
      </c>
      <c r="X24" s="335">
        <v>21000</v>
      </c>
      <c r="Y24" s="336">
        <f>IFERROR(X24/P24,"-")</f>
        <v>4200</v>
      </c>
      <c r="Z24" s="336">
        <f>IFERROR(X24/V24,"-")</f>
        <v>21000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0.6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0.2</v>
      </c>
      <c r="BY24" s="126">
        <v>1</v>
      </c>
      <c r="BZ24" s="127">
        <f>IFERROR(BY24/BW24,"-")</f>
        <v>1</v>
      </c>
      <c r="CA24" s="128">
        <v>21000</v>
      </c>
      <c r="CB24" s="129">
        <f>IFERROR(CA24/BW24,"-")</f>
        <v>21000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21000</v>
      </c>
      <c r="CQ24" s="139">
        <v>21000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114</v>
      </c>
      <c r="C25" s="347"/>
      <c r="D25" s="347" t="s">
        <v>66</v>
      </c>
      <c r="E25" s="347" t="s">
        <v>83</v>
      </c>
      <c r="F25" s="347" t="s">
        <v>88</v>
      </c>
      <c r="G25" s="88" t="s">
        <v>111</v>
      </c>
      <c r="H25" s="88" t="s">
        <v>112</v>
      </c>
      <c r="I25" s="88" t="s">
        <v>115</v>
      </c>
      <c r="J25" s="330"/>
      <c r="K25" s="79">
        <v>0</v>
      </c>
      <c r="L25" s="79">
        <v>0</v>
      </c>
      <c r="M25" s="79">
        <v>82</v>
      </c>
      <c r="N25" s="89">
        <v>3</v>
      </c>
      <c r="O25" s="90">
        <v>0</v>
      </c>
      <c r="P25" s="91">
        <f>N25+O25</f>
        <v>3</v>
      </c>
      <c r="Q25" s="80">
        <f>IFERROR(P25/M25,"-")</f>
        <v>0.036585365853659</v>
      </c>
      <c r="R25" s="79">
        <v>0</v>
      </c>
      <c r="S25" s="79">
        <v>0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0.66666666666667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0.33333333333333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116</v>
      </c>
      <c r="C26" s="347"/>
      <c r="D26" s="347" t="s">
        <v>66</v>
      </c>
      <c r="E26" s="347" t="s">
        <v>83</v>
      </c>
      <c r="F26" s="347" t="s">
        <v>86</v>
      </c>
      <c r="G26" s="88"/>
      <c r="H26" s="88"/>
      <c r="I26" s="88"/>
      <c r="J26" s="330"/>
      <c r="K26" s="79">
        <v>0</v>
      </c>
      <c r="L26" s="79">
        <v>0</v>
      </c>
      <c r="M26" s="79">
        <v>15</v>
      </c>
      <c r="N26" s="89">
        <v>5</v>
      </c>
      <c r="O26" s="90">
        <v>0</v>
      </c>
      <c r="P26" s="91">
        <f>N26+O26</f>
        <v>5</v>
      </c>
      <c r="Q26" s="80">
        <f>IFERROR(P26/M26,"-")</f>
        <v>0.33333333333333</v>
      </c>
      <c r="R26" s="79">
        <v>0</v>
      </c>
      <c r="S26" s="79">
        <v>0</v>
      </c>
      <c r="T26" s="80">
        <f>IFERROR(R26/(P26),"-")</f>
        <v>0</v>
      </c>
      <c r="U26" s="336"/>
      <c r="V26" s="82">
        <v>2</v>
      </c>
      <c r="W26" s="80">
        <f>IF(P26=0,"-",V26/P26)</f>
        <v>0.4</v>
      </c>
      <c r="X26" s="335">
        <v>4000</v>
      </c>
      <c r="Y26" s="336">
        <f>IFERROR(X26/P26,"-")</f>
        <v>800</v>
      </c>
      <c r="Z26" s="336">
        <f>IFERROR(X26/V26,"-")</f>
        <v>2000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4</v>
      </c>
      <c r="BO26" s="118">
        <f>IF(P26=0,"",IF(BN26=0,"",(BN26/P26)))</f>
        <v>0.8</v>
      </c>
      <c r="BP26" s="119">
        <v>2</v>
      </c>
      <c r="BQ26" s="120">
        <f>IFERROR(BP26/BN26,"-")</f>
        <v>0.5</v>
      </c>
      <c r="BR26" s="121">
        <v>4000</v>
      </c>
      <c r="BS26" s="122">
        <f>IFERROR(BR26/BN26,"-")</f>
        <v>1000</v>
      </c>
      <c r="BT26" s="123">
        <v>2</v>
      </c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4000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117</v>
      </c>
      <c r="C27" s="347"/>
      <c r="D27" s="347" t="s">
        <v>118</v>
      </c>
      <c r="E27" s="347" t="s">
        <v>119</v>
      </c>
      <c r="F27" s="347" t="s">
        <v>68</v>
      </c>
      <c r="G27" s="88" t="s">
        <v>111</v>
      </c>
      <c r="H27" s="88" t="s">
        <v>112</v>
      </c>
      <c r="I27" s="88" t="s">
        <v>120</v>
      </c>
      <c r="J27" s="330"/>
      <c r="K27" s="79">
        <v>0</v>
      </c>
      <c r="L27" s="79">
        <v>0</v>
      </c>
      <c r="M27" s="79">
        <v>35</v>
      </c>
      <c r="N27" s="89">
        <v>3</v>
      </c>
      <c r="O27" s="90">
        <v>0</v>
      </c>
      <c r="P27" s="91">
        <f>N27+O27</f>
        <v>3</v>
      </c>
      <c r="Q27" s="80">
        <f>IFERROR(P27/M27,"-")</f>
        <v>0.085714285714286</v>
      </c>
      <c r="R27" s="79">
        <v>0</v>
      </c>
      <c r="S27" s="79">
        <v>1</v>
      </c>
      <c r="T27" s="80">
        <f>IFERROR(R27/(P27),"-")</f>
        <v>0</v>
      </c>
      <c r="U27" s="336"/>
      <c r="V27" s="82">
        <v>1</v>
      </c>
      <c r="W27" s="80">
        <f>IF(P27=0,"-",V27/P27)</f>
        <v>0.33333333333333</v>
      </c>
      <c r="X27" s="335">
        <v>3000</v>
      </c>
      <c r="Y27" s="336">
        <f>IFERROR(X27/P27,"-")</f>
        <v>1000</v>
      </c>
      <c r="Z27" s="336">
        <f>IFERROR(X27/V27,"-")</f>
        <v>3000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0.33333333333333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>
        <v>1</v>
      </c>
      <c r="BQ27" s="120">
        <f>IFERROR(BP27/BN27,"-")</f>
        <v>1</v>
      </c>
      <c r="BR27" s="121">
        <v>3000</v>
      </c>
      <c r="BS27" s="122">
        <f>IFERROR(BR27/BN27,"-")</f>
        <v>3000</v>
      </c>
      <c r="BT27" s="123">
        <v>1</v>
      </c>
      <c r="BU27" s="123"/>
      <c r="BV27" s="123"/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3000</v>
      </c>
      <c r="CQ27" s="139">
        <v>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121</v>
      </c>
      <c r="C28" s="347"/>
      <c r="D28" s="347" t="s">
        <v>118</v>
      </c>
      <c r="E28" s="347" t="s">
        <v>119</v>
      </c>
      <c r="F28" s="347" t="s">
        <v>86</v>
      </c>
      <c r="G28" s="88"/>
      <c r="H28" s="88"/>
      <c r="I28" s="88"/>
      <c r="J28" s="330"/>
      <c r="K28" s="79">
        <v>0</v>
      </c>
      <c r="L28" s="79">
        <v>0</v>
      </c>
      <c r="M28" s="79">
        <v>10</v>
      </c>
      <c r="N28" s="89">
        <v>3</v>
      </c>
      <c r="O28" s="90">
        <v>0</v>
      </c>
      <c r="P28" s="91">
        <f>N28+O28</f>
        <v>3</v>
      </c>
      <c r="Q28" s="80">
        <f>IFERROR(P28/M28,"-")</f>
        <v>0.3</v>
      </c>
      <c r="R28" s="79">
        <v>0</v>
      </c>
      <c r="S28" s="79">
        <v>0</v>
      </c>
      <c r="T28" s="80">
        <f>IFERROR(R28/(P28),"-")</f>
        <v>0</v>
      </c>
      <c r="U28" s="336"/>
      <c r="V28" s="82">
        <v>1</v>
      </c>
      <c r="W28" s="80">
        <f>IF(P28=0,"-",V28/P28)</f>
        <v>0.33333333333333</v>
      </c>
      <c r="X28" s="335">
        <v>3000</v>
      </c>
      <c r="Y28" s="336">
        <f>IFERROR(X28/P28,"-")</f>
        <v>1000</v>
      </c>
      <c r="Z28" s="336">
        <f>IFERROR(X28/V28,"-")</f>
        <v>3000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2</v>
      </c>
      <c r="BX28" s="125">
        <f>IF(P28=0,"",IF(BW28=0,"",(BW28/P28)))</f>
        <v>0.66666666666667</v>
      </c>
      <c r="BY28" s="126">
        <v>1</v>
      </c>
      <c r="BZ28" s="127">
        <f>IFERROR(BY28/BW28,"-")</f>
        <v>0.5</v>
      </c>
      <c r="CA28" s="128">
        <v>3000</v>
      </c>
      <c r="CB28" s="129">
        <f>IFERROR(CA28/BW28,"-")</f>
        <v>1500</v>
      </c>
      <c r="CC28" s="130">
        <v>1</v>
      </c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122</v>
      </c>
      <c r="C29" s="347"/>
      <c r="D29" s="347" t="s">
        <v>123</v>
      </c>
      <c r="E29" s="347" t="s">
        <v>124</v>
      </c>
      <c r="F29" s="347" t="s">
        <v>88</v>
      </c>
      <c r="G29" s="88" t="s">
        <v>111</v>
      </c>
      <c r="H29" s="88" t="s">
        <v>112</v>
      </c>
      <c r="I29" s="88" t="s">
        <v>120</v>
      </c>
      <c r="J29" s="330"/>
      <c r="K29" s="79">
        <v>0</v>
      </c>
      <c r="L29" s="79">
        <v>0</v>
      </c>
      <c r="M29" s="79">
        <v>24</v>
      </c>
      <c r="N29" s="89">
        <v>2</v>
      </c>
      <c r="O29" s="90">
        <v>0</v>
      </c>
      <c r="P29" s="91">
        <f>N29+O29</f>
        <v>2</v>
      </c>
      <c r="Q29" s="80">
        <f>IFERROR(P29/M29,"-")</f>
        <v>0.083333333333333</v>
      </c>
      <c r="R29" s="79">
        <v>1</v>
      </c>
      <c r="S29" s="79">
        <v>0</v>
      </c>
      <c r="T29" s="80">
        <f>IFERROR(R29/(P29),"-")</f>
        <v>0.5</v>
      </c>
      <c r="U29" s="336"/>
      <c r="V29" s="82">
        <v>1</v>
      </c>
      <c r="W29" s="80">
        <f>IF(P29=0,"-",V29/P29)</f>
        <v>0.5</v>
      </c>
      <c r="X29" s="335">
        <v>11000</v>
      </c>
      <c r="Y29" s="336">
        <f>IFERROR(X29/P29,"-")</f>
        <v>5500</v>
      </c>
      <c r="Z29" s="336">
        <f>IFERROR(X29/V29,"-")</f>
        <v>11000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>
        <v>1</v>
      </c>
      <c r="BQ29" s="120">
        <f>IFERROR(BP29/BN29,"-")</f>
        <v>1</v>
      </c>
      <c r="BR29" s="121">
        <v>11000</v>
      </c>
      <c r="BS29" s="122">
        <f>IFERROR(BR29/BN29,"-")</f>
        <v>11000</v>
      </c>
      <c r="BT29" s="123"/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11000</v>
      </c>
      <c r="CQ29" s="139">
        <v>11000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125</v>
      </c>
      <c r="C30" s="347"/>
      <c r="D30" s="347" t="s">
        <v>123</v>
      </c>
      <c r="E30" s="347" t="s">
        <v>124</v>
      </c>
      <c r="F30" s="347" t="s">
        <v>86</v>
      </c>
      <c r="G30" s="88"/>
      <c r="H30" s="88"/>
      <c r="I30" s="88"/>
      <c r="J30" s="330"/>
      <c r="K30" s="79">
        <v>0</v>
      </c>
      <c r="L30" s="79">
        <v>0</v>
      </c>
      <c r="M30" s="79">
        <v>10</v>
      </c>
      <c r="N30" s="89">
        <v>3</v>
      </c>
      <c r="O30" s="90">
        <v>0</v>
      </c>
      <c r="P30" s="91">
        <f>N30+O30</f>
        <v>3</v>
      </c>
      <c r="Q30" s="80">
        <f>IFERROR(P30/M30,"-")</f>
        <v>0.3</v>
      </c>
      <c r="R30" s="79">
        <v>0</v>
      </c>
      <c r="S30" s="79">
        <v>1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0.33333333333333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0.68269230769231</v>
      </c>
      <c r="B31" s="347" t="s">
        <v>126</v>
      </c>
      <c r="C31" s="347"/>
      <c r="D31" s="347" t="s">
        <v>82</v>
      </c>
      <c r="E31" s="347" t="s">
        <v>127</v>
      </c>
      <c r="F31" s="347" t="s">
        <v>68</v>
      </c>
      <c r="G31" s="88" t="s">
        <v>102</v>
      </c>
      <c r="H31" s="88" t="s">
        <v>128</v>
      </c>
      <c r="I31" s="88" t="s">
        <v>129</v>
      </c>
      <c r="J31" s="330">
        <v>312000</v>
      </c>
      <c r="K31" s="79">
        <v>0</v>
      </c>
      <c r="L31" s="79">
        <v>0</v>
      </c>
      <c r="M31" s="79">
        <v>55</v>
      </c>
      <c r="N31" s="89">
        <v>6</v>
      </c>
      <c r="O31" s="90">
        <v>0</v>
      </c>
      <c r="P31" s="91">
        <f>N31+O31</f>
        <v>6</v>
      </c>
      <c r="Q31" s="80">
        <f>IFERROR(P31/M31,"-")</f>
        <v>0.10909090909091</v>
      </c>
      <c r="R31" s="79">
        <v>1</v>
      </c>
      <c r="S31" s="79">
        <v>1</v>
      </c>
      <c r="T31" s="80">
        <f>IFERROR(R31/(P31),"-")</f>
        <v>0.16666666666667</v>
      </c>
      <c r="U31" s="336">
        <f>IFERROR(J31/SUM(N31:O34),"-")</f>
        <v>13565.217391304</v>
      </c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>
        <f>SUM(X31:X34)-SUM(J31:J34)</f>
        <v>-99000</v>
      </c>
      <c r="AB31" s="83">
        <f>SUM(X31:X34)/SUM(J31:J34)</f>
        <v>0.68269230769231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0.33333333333333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0.16666666666667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1</v>
      </c>
      <c r="CG31" s="132">
        <f>IF(P31=0,"",IF(CF31=0,"",(CF31/P31)))</f>
        <v>0.16666666666667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130</v>
      </c>
      <c r="C32" s="347"/>
      <c r="D32" s="347" t="s">
        <v>82</v>
      </c>
      <c r="E32" s="347" t="s">
        <v>131</v>
      </c>
      <c r="F32" s="347" t="s">
        <v>68</v>
      </c>
      <c r="G32" s="88"/>
      <c r="H32" s="88" t="s">
        <v>128</v>
      </c>
      <c r="I32" s="88" t="s">
        <v>132</v>
      </c>
      <c r="J32" s="330"/>
      <c r="K32" s="79">
        <v>0</v>
      </c>
      <c r="L32" s="79">
        <v>0</v>
      </c>
      <c r="M32" s="79">
        <v>51</v>
      </c>
      <c r="N32" s="89">
        <v>7</v>
      </c>
      <c r="O32" s="90">
        <v>0</v>
      </c>
      <c r="P32" s="91">
        <f>N32+O32</f>
        <v>7</v>
      </c>
      <c r="Q32" s="80">
        <f>IFERROR(P32/M32,"-")</f>
        <v>0.13725490196078</v>
      </c>
      <c r="R32" s="79">
        <v>0</v>
      </c>
      <c r="S32" s="79">
        <v>2</v>
      </c>
      <c r="T32" s="80">
        <f>IFERROR(R32/(P32),"-")</f>
        <v>0</v>
      </c>
      <c r="U32" s="336"/>
      <c r="V32" s="82">
        <v>2</v>
      </c>
      <c r="W32" s="80">
        <f>IF(P32=0,"-",V32/P32)</f>
        <v>0.28571428571429</v>
      </c>
      <c r="X32" s="335">
        <v>149000</v>
      </c>
      <c r="Y32" s="336">
        <f>IFERROR(X32/P32,"-")</f>
        <v>21285.714285714</v>
      </c>
      <c r="Z32" s="336">
        <f>IFERROR(X32/V32,"-")</f>
        <v>74500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0.14285714285714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0.28571428571429</v>
      </c>
      <c r="BG32" s="110">
        <v>1</v>
      </c>
      <c r="BH32" s="112">
        <f>IFERROR(BG32/BE32,"-")</f>
        <v>0.5</v>
      </c>
      <c r="BI32" s="113">
        <v>10000</v>
      </c>
      <c r="BJ32" s="114">
        <f>IFERROR(BI32/BE32,"-")</f>
        <v>5000</v>
      </c>
      <c r="BK32" s="115">
        <v>1</v>
      </c>
      <c r="BL32" s="115"/>
      <c r="BM32" s="115"/>
      <c r="BN32" s="117">
        <v>3</v>
      </c>
      <c r="BO32" s="118">
        <f>IF(P32=0,"",IF(BN32=0,"",(BN32/P32)))</f>
        <v>0.42857142857143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0.14285714285714</v>
      </c>
      <c r="BY32" s="126">
        <v>1</v>
      </c>
      <c r="BZ32" s="127">
        <f>IFERROR(BY32/BW32,"-")</f>
        <v>1</v>
      </c>
      <c r="CA32" s="128">
        <v>139000</v>
      </c>
      <c r="CB32" s="129">
        <f>IFERROR(CA32/BW32,"-")</f>
        <v>139000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149000</v>
      </c>
      <c r="CQ32" s="139">
        <v>139000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/>
      <c r="B33" s="347" t="s">
        <v>133</v>
      </c>
      <c r="C33" s="347"/>
      <c r="D33" s="347" t="s">
        <v>82</v>
      </c>
      <c r="E33" s="347" t="s">
        <v>134</v>
      </c>
      <c r="F33" s="347" t="s">
        <v>68</v>
      </c>
      <c r="G33" s="88"/>
      <c r="H33" s="88" t="s">
        <v>128</v>
      </c>
      <c r="I33" s="88" t="s">
        <v>135</v>
      </c>
      <c r="J33" s="330"/>
      <c r="K33" s="79">
        <v>0</v>
      </c>
      <c r="L33" s="79">
        <v>0</v>
      </c>
      <c r="M33" s="79">
        <v>21</v>
      </c>
      <c r="N33" s="89">
        <v>3</v>
      </c>
      <c r="O33" s="90">
        <v>0</v>
      </c>
      <c r="P33" s="91">
        <f>N33+O33</f>
        <v>3</v>
      </c>
      <c r="Q33" s="80">
        <f>IFERROR(P33/M33,"-")</f>
        <v>0.14285714285714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0.33333333333333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2</v>
      </c>
      <c r="BF33" s="111">
        <f>IF(P33=0,"",IF(BE33=0,"",(BE33/P33)))</f>
        <v>0.66666666666667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136</v>
      </c>
      <c r="C34" s="347"/>
      <c r="D34" s="347" t="s">
        <v>79</v>
      </c>
      <c r="E34" s="347" t="s">
        <v>79</v>
      </c>
      <c r="F34" s="347" t="s">
        <v>86</v>
      </c>
      <c r="G34" s="88"/>
      <c r="H34" s="88"/>
      <c r="I34" s="88"/>
      <c r="J34" s="330"/>
      <c r="K34" s="79">
        <v>0</v>
      </c>
      <c r="L34" s="79">
        <v>0</v>
      </c>
      <c r="M34" s="79">
        <v>21</v>
      </c>
      <c r="N34" s="89">
        <v>7</v>
      </c>
      <c r="O34" s="90">
        <v>0</v>
      </c>
      <c r="P34" s="91">
        <f>N34+O34</f>
        <v>7</v>
      </c>
      <c r="Q34" s="80">
        <f>IFERROR(P34/M34,"-")</f>
        <v>0.33333333333333</v>
      </c>
      <c r="R34" s="79">
        <v>1</v>
      </c>
      <c r="S34" s="79">
        <v>2</v>
      </c>
      <c r="T34" s="80">
        <f>IFERROR(R34/(P34),"-")</f>
        <v>0.14285714285714</v>
      </c>
      <c r="U34" s="336"/>
      <c r="V34" s="82">
        <v>2</v>
      </c>
      <c r="W34" s="80">
        <f>IF(P34=0,"-",V34/P34)</f>
        <v>0.28571428571429</v>
      </c>
      <c r="X34" s="335">
        <v>64000</v>
      </c>
      <c r="Y34" s="336">
        <f>IFERROR(X34/P34,"-")</f>
        <v>9142.8571428571</v>
      </c>
      <c r="Z34" s="336">
        <f>IFERROR(X34/V34,"-")</f>
        <v>32000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4</v>
      </c>
      <c r="BO34" s="118">
        <f>IF(P34=0,"",IF(BN34=0,"",(BN34/P34)))</f>
        <v>0.57142857142857</v>
      </c>
      <c r="BP34" s="119">
        <v>1</v>
      </c>
      <c r="BQ34" s="120">
        <f>IFERROR(BP34/BN34,"-")</f>
        <v>0.25</v>
      </c>
      <c r="BR34" s="121">
        <v>61000</v>
      </c>
      <c r="BS34" s="122">
        <f>IFERROR(BR34/BN34,"-")</f>
        <v>15250</v>
      </c>
      <c r="BT34" s="123"/>
      <c r="BU34" s="123"/>
      <c r="BV34" s="123">
        <v>1</v>
      </c>
      <c r="BW34" s="124">
        <v>3</v>
      </c>
      <c r="BX34" s="125">
        <f>IF(P34=0,"",IF(BW34=0,"",(BW34/P34)))</f>
        <v>0.42857142857143</v>
      </c>
      <c r="BY34" s="126">
        <v>1</v>
      </c>
      <c r="BZ34" s="127">
        <f>IFERROR(BY34/BW34,"-")</f>
        <v>0.33333333333333</v>
      </c>
      <c r="CA34" s="128">
        <v>3000</v>
      </c>
      <c r="CB34" s="129">
        <f>IFERROR(CA34/BW34,"-")</f>
        <v>1000</v>
      </c>
      <c r="CC34" s="130">
        <v>1</v>
      </c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64000</v>
      </c>
      <c r="CQ34" s="139">
        <v>61000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5.5076923076923</v>
      </c>
      <c r="B35" s="347" t="s">
        <v>137</v>
      </c>
      <c r="C35" s="347"/>
      <c r="D35" s="347" t="s">
        <v>82</v>
      </c>
      <c r="E35" s="347" t="s">
        <v>127</v>
      </c>
      <c r="F35" s="347" t="s">
        <v>68</v>
      </c>
      <c r="G35" s="88" t="s">
        <v>106</v>
      </c>
      <c r="H35" s="88" t="s">
        <v>138</v>
      </c>
      <c r="I35" s="88" t="s">
        <v>139</v>
      </c>
      <c r="J35" s="330">
        <v>390000</v>
      </c>
      <c r="K35" s="79">
        <v>0</v>
      </c>
      <c r="L35" s="79">
        <v>0</v>
      </c>
      <c r="M35" s="79">
        <v>39</v>
      </c>
      <c r="N35" s="89">
        <v>1</v>
      </c>
      <c r="O35" s="90">
        <v>0</v>
      </c>
      <c r="P35" s="91">
        <f>N35+O35</f>
        <v>1</v>
      </c>
      <c r="Q35" s="80">
        <f>IFERROR(P35/M35,"-")</f>
        <v>0.025641025641026</v>
      </c>
      <c r="R35" s="79">
        <v>0</v>
      </c>
      <c r="S35" s="79">
        <v>0</v>
      </c>
      <c r="T35" s="80">
        <f>IFERROR(R35/(P35),"-")</f>
        <v>0</v>
      </c>
      <c r="U35" s="336">
        <f>IFERROR(J35/SUM(N35:O38),"-")</f>
        <v>9750</v>
      </c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>
        <f>SUM(X35:X38)-SUM(J35:J38)</f>
        <v>1758000</v>
      </c>
      <c r="AB35" s="83">
        <f>SUM(X35:X38)/SUM(J35:J38)</f>
        <v>5.5076923076923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1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140</v>
      </c>
      <c r="C36" s="347"/>
      <c r="D36" s="347" t="s">
        <v>82</v>
      </c>
      <c r="E36" s="347" t="s">
        <v>131</v>
      </c>
      <c r="F36" s="347" t="s">
        <v>68</v>
      </c>
      <c r="G36" s="88" t="s">
        <v>106</v>
      </c>
      <c r="H36" s="88" t="s">
        <v>141</v>
      </c>
      <c r="I36" s="88"/>
      <c r="J36" s="330"/>
      <c r="K36" s="79">
        <v>0</v>
      </c>
      <c r="L36" s="79">
        <v>0</v>
      </c>
      <c r="M36" s="79">
        <v>21</v>
      </c>
      <c r="N36" s="89">
        <v>4</v>
      </c>
      <c r="O36" s="90">
        <v>0</v>
      </c>
      <c r="P36" s="91">
        <f>N36+O36</f>
        <v>4</v>
      </c>
      <c r="Q36" s="80">
        <f>IFERROR(P36/M36,"-")</f>
        <v>0.19047619047619</v>
      </c>
      <c r="R36" s="79">
        <v>0</v>
      </c>
      <c r="S36" s="79">
        <v>2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0.25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0.25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142</v>
      </c>
      <c r="C37" s="347"/>
      <c r="D37" s="347" t="s">
        <v>82</v>
      </c>
      <c r="E37" s="347" t="s">
        <v>134</v>
      </c>
      <c r="F37" s="347" t="s">
        <v>68</v>
      </c>
      <c r="G37" s="88" t="s">
        <v>106</v>
      </c>
      <c r="H37" s="88" t="s">
        <v>143</v>
      </c>
      <c r="I37" s="88"/>
      <c r="J37" s="330"/>
      <c r="K37" s="79">
        <v>0</v>
      </c>
      <c r="L37" s="79">
        <v>0</v>
      </c>
      <c r="M37" s="79">
        <v>128</v>
      </c>
      <c r="N37" s="89">
        <v>12</v>
      </c>
      <c r="O37" s="90">
        <v>0</v>
      </c>
      <c r="P37" s="91">
        <f>N37+O37</f>
        <v>12</v>
      </c>
      <c r="Q37" s="80">
        <f>IFERROR(P37/M37,"-")</f>
        <v>0.09375</v>
      </c>
      <c r="R37" s="79">
        <v>1</v>
      </c>
      <c r="S37" s="79">
        <v>5</v>
      </c>
      <c r="T37" s="80">
        <f>IFERROR(R37/(P37),"-")</f>
        <v>0.083333333333333</v>
      </c>
      <c r="U37" s="336"/>
      <c r="V37" s="82">
        <v>3</v>
      </c>
      <c r="W37" s="80">
        <f>IF(P37=0,"-",V37/P37)</f>
        <v>0.25</v>
      </c>
      <c r="X37" s="335">
        <v>523000</v>
      </c>
      <c r="Y37" s="336">
        <f>IFERROR(X37/P37,"-")</f>
        <v>43583.333333333</v>
      </c>
      <c r="Z37" s="336">
        <f>IFERROR(X37/V37,"-")</f>
        <v>174333.33333333</v>
      </c>
      <c r="AA37" s="330"/>
      <c r="AB37" s="83"/>
      <c r="AC37" s="77"/>
      <c r="AD37" s="92">
        <v>1</v>
      </c>
      <c r="AE37" s="93">
        <f>IF(P37=0,"",IF(AD37=0,"",(AD37/P37)))</f>
        <v>0.083333333333333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0.083333333333333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8</v>
      </c>
      <c r="BO37" s="118">
        <f>IF(P37=0,"",IF(BN37=0,"",(BN37/P37)))</f>
        <v>0.66666666666667</v>
      </c>
      <c r="BP37" s="119">
        <v>1</v>
      </c>
      <c r="BQ37" s="120">
        <f>IFERROR(BP37/BN37,"-")</f>
        <v>0.125</v>
      </c>
      <c r="BR37" s="121">
        <v>8000</v>
      </c>
      <c r="BS37" s="122">
        <f>IFERROR(BR37/BN37,"-")</f>
        <v>1000</v>
      </c>
      <c r="BT37" s="123"/>
      <c r="BU37" s="123">
        <v>1</v>
      </c>
      <c r="BV37" s="123"/>
      <c r="BW37" s="124">
        <v>2</v>
      </c>
      <c r="BX37" s="125">
        <f>IF(P37=0,"",IF(BW37=0,"",(BW37/P37)))</f>
        <v>0.16666666666667</v>
      </c>
      <c r="BY37" s="126">
        <v>2</v>
      </c>
      <c r="BZ37" s="127">
        <f>IFERROR(BY37/BW37,"-")</f>
        <v>1</v>
      </c>
      <c r="CA37" s="128">
        <v>515000</v>
      </c>
      <c r="CB37" s="129">
        <f>IFERROR(CA37/BW37,"-")</f>
        <v>257500</v>
      </c>
      <c r="CC37" s="130"/>
      <c r="CD37" s="130"/>
      <c r="CE37" s="130">
        <v>2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3</v>
      </c>
      <c r="CP37" s="139">
        <v>523000</v>
      </c>
      <c r="CQ37" s="139">
        <v>353000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144</v>
      </c>
      <c r="C38" s="347"/>
      <c r="D38" s="347" t="s">
        <v>79</v>
      </c>
      <c r="E38" s="347" t="s">
        <v>79</v>
      </c>
      <c r="F38" s="347" t="s">
        <v>86</v>
      </c>
      <c r="G38" s="88" t="s">
        <v>145</v>
      </c>
      <c r="H38" s="88"/>
      <c r="I38" s="88"/>
      <c r="J38" s="330"/>
      <c r="K38" s="79">
        <v>0</v>
      </c>
      <c r="L38" s="79">
        <v>0</v>
      </c>
      <c r="M38" s="79">
        <v>76</v>
      </c>
      <c r="N38" s="89">
        <v>23</v>
      </c>
      <c r="O38" s="90">
        <v>0</v>
      </c>
      <c r="P38" s="91">
        <f>N38+O38</f>
        <v>23</v>
      </c>
      <c r="Q38" s="80">
        <f>IFERROR(P38/M38,"-")</f>
        <v>0.30263157894737</v>
      </c>
      <c r="R38" s="79">
        <v>4</v>
      </c>
      <c r="S38" s="79">
        <v>5</v>
      </c>
      <c r="T38" s="80">
        <f>IFERROR(R38/(P38),"-")</f>
        <v>0.17391304347826</v>
      </c>
      <c r="U38" s="336"/>
      <c r="V38" s="82">
        <v>6</v>
      </c>
      <c r="W38" s="80">
        <f>IF(P38=0,"-",V38/P38)</f>
        <v>0.26086956521739</v>
      </c>
      <c r="X38" s="335">
        <v>1625000</v>
      </c>
      <c r="Y38" s="336">
        <f>IFERROR(X38/P38,"-")</f>
        <v>70652.173913043</v>
      </c>
      <c r="Z38" s="336">
        <f>IFERROR(X38/V38,"-")</f>
        <v>270833.33333333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3</v>
      </c>
      <c r="BF38" s="111">
        <f>IF(P38=0,"",IF(BE38=0,"",(BE38/P38)))</f>
        <v>0.1304347826087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8</v>
      </c>
      <c r="BO38" s="118">
        <f>IF(P38=0,"",IF(BN38=0,"",(BN38/P38)))</f>
        <v>0.34782608695652</v>
      </c>
      <c r="BP38" s="119">
        <v>2</v>
      </c>
      <c r="BQ38" s="120">
        <f>IFERROR(BP38/BN38,"-")</f>
        <v>0.25</v>
      </c>
      <c r="BR38" s="121">
        <v>13000</v>
      </c>
      <c r="BS38" s="122">
        <f>IFERROR(BR38/BN38,"-")</f>
        <v>1625</v>
      </c>
      <c r="BT38" s="123">
        <v>1</v>
      </c>
      <c r="BU38" s="123">
        <v>1</v>
      </c>
      <c r="BV38" s="123"/>
      <c r="BW38" s="124">
        <v>9</v>
      </c>
      <c r="BX38" s="125">
        <f>IF(P38=0,"",IF(BW38=0,"",(BW38/P38)))</f>
        <v>0.39130434782609</v>
      </c>
      <c r="BY38" s="126">
        <v>3</v>
      </c>
      <c r="BZ38" s="127">
        <f>IFERROR(BY38/BW38,"-")</f>
        <v>0.33333333333333</v>
      </c>
      <c r="CA38" s="128">
        <v>208000</v>
      </c>
      <c r="CB38" s="129">
        <f>IFERROR(CA38/BW38,"-")</f>
        <v>23111.111111111</v>
      </c>
      <c r="CC38" s="130"/>
      <c r="CD38" s="130"/>
      <c r="CE38" s="130">
        <v>3</v>
      </c>
      <c r="CF38" s="131">
        <v>3</v>
      </c>
      <c r="CG38" s="132">
        <f>IF(P38=0,"",IF(CF38=0,"",(CF38/P38)))</f>
        <v>0.1304347826087</v>
      </c>
      <c r="CH38" s="133">
        <v>1</v>
      </c>
      <c r="CI38" s="134">
        <f>IFERROR(CH38/CF38,"-")</f>
        <v>0.33333333333333</v>
      </c>
      <c r="CJ38" s="135">
        <v>1410000</v>
      </c>
      <c r="CK38" s="136">
        <f>IFERROR(CJ38/CF38,"-")</f>
        <v>470000</v>
      </c>
      <c r="CL38" s="137"/>
      <c r="CM38" s="137"/>
      <c r="CN38" s="137">
        <v>1</v>
      </c>
      <c r="CO38" s="138">
        <v>6</v>
      </c>
      <c r="CP38" s="139">
        <v>1625000</v>
      </c>
      <c r="CQ38" s="139">
        <v>1410000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0.38666666666667</v>
      </c>
      <c r="B39" s="347" t="s">
        <v>146</v>
      </c>
      <c r="C39" s="347"/>
      <c r="D39" s="347" t="s">
        <v>82</v>
      </c>
      <c r="E39" s="347" t="s">
        <v>147</v>
      </c>
      <c r="F39" s="347" t="s">
        <v>68</v>
      </c>
      <c r="G39" s="88" t="s">
        <v>75</v>
      </c>
      <c r="H39" s="88" t="s">
        <v>148</v>
      </c>
      <c r="I39" s="88" t="s">
        <v>149</v>
      </c>
      <c r="J39" s="330">
        <v>300000</v>
      </c>
      <c r="K39" s="79">
        <v>0</v>
      </c>
      <c r="L39" s="79">
        <v>0</v>
      </c>
      <c r="M39" s="79">
        <v>40</v>
      </c>
      <c r="N39" s="89">
        <v>2</v>
      </c>
      <c r="O39" s="90">
        <v>0</v>
      </c>
      <c r="P39" s="91">
        <f>N39+O39</f>
        <v>2</v>
      </c>
      <c r="Q39" s="80">
        <f>IFERROR(P39/M39,"-")</f>
        <v>0.05</v>
      </c>
      <c r="R39" s="79">
        <v>0</v>
      </c>
      <c r="S39" s="79">
        <v>0</v>
      </c>
      <c r="T39" s="80">
        <f>IFERROR(R39/(P39),"-")</f>
        <v>0</v>
      </c>
      <c r="U39" s="336">
        <f>IFERROR(J39/SUM(N39:O40),"-")</f>
        <v>21428.571428571</v>
      </c>
      <c r="V39" s="82">
        <v>1</v>
      </c>
      <c r="W39" s="80">
        <f>IF(P39=0,"-",V39/P39)</f>
        <v>0.5</v>
      </c>
      <c r="X39" s="335">
        <v>5000</v>
      </c>
      <c r="Y39" s="336">
        <f>IFERROR(X39/P39,"-")</f>
        <v>2500</v>
      </c>
      <c r="Z39" s="336">
        <f>IFERROR(X39/V39,"-")</f>
        <v>5000</v>
      </c>
      <c r="AA39" s="330">
        <f>SUM(X39:X40)-SUM(J39:J40)</f>
        <v>-184000</v>
      </c>
      <c r="AB39" s="83">
        <f>SUM(X39:X40)/SUM(J39:J40)</f>
        <v>0.38666666666667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>
        <v>1</v>
      </c>
      <c r="BQ39" s="120">
        <f>IFERROR(BP39/BN39,"-")</f>
        <v>1</v>
      </c>
      <c r="BR39" s="121">
        <v>5000</v>
      </c>
      <c r="BS39" s="122">
        <f>IFERROR(BR39/BN39,"-")</f>
        <v>5000</v>
      </c>
      <c r="BT39" s="123">
        <v>1</v>
      </c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5000</v>
      </c>
      <c r="CQ39" s="139">
        <v>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150</v>
      </c>
      <c r="C40" s="347"/>
      <c r="D40" s="347" t="s">
        <v>82</v>
      </c>
      <c r="E40" s="347" t="s">
        <v>147</v>
      </c>
      <c r="F40" s="347" t="s">
        <v>86</v>
      </c>
      <c r="G40" s="88"/>
      <c r="H40" s="88"/>
      <c r="I40" s="88"/>
      <c r="J40" s="330"/>
      <c r="K40" s="79">
        <v>0</v>
      </c>
      <c r="L40" s="79">
        <v>0</v>
      </c>
      <c r="M40" s="79">
        <v>47</v>
      </c>
      <c r="N40" s="89">
        <v>12</v>
      </c>
      <c r="O40" s="90">
        <v>0</v>
      </c>
      <c r="P40" s="91">
        <f>N40+O40</f>
        <v>12</v>
      </c>
      <c r="Q40" s="80">
        <f>IFERROR(P40/M40,"-")</f>
        <v>0.25531914893617</v>
      </c>
      <c r="R40" s="79">
        <v>1</v>
      </c>
      <c r="S40" s="79">
        <v>3</v>
      </c>
      <c r="T40" s="80">
        <f>IFERROR(R40/(P40),"-")</f>
        <v>0.083333333333333</v>
      </c>
      <c r="U40" s="336"/>
      <c r="V40" s="82">
        <v>5</v>
      </c>
      <c r="W40" s="80">
        <f>IF(P40=0,"-",V40/P40)</f>
        <v>0.41666666666667</v>
      </c>
      <c r="X40" s="335">
        <v>111000</v>
      </c>
      <c r="Y40" s="336">
        <f>IFERROR(X40/P40,"-")</f>
        <v>9250</v>
      </c>
      <c r="Z40" s="336">
        <f>IFERROR(X40/V40,"-")</f>
        <v>22200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0.16666666666667</v>
      </c>
      <c r="BG40" s="110">
        <v>1</v>
      </c>
      <c r="BH40" s="112">
        <f>IFERROR(BG40/BE40,"-")</f>
        <v>0.5</v>
      </c>
      <c r="BI40" s="113">
        <v>3000</v>
      </c>
      <c r="BJ40" s="114">
        <f>IFERROR(BI40/BE40,"-")</f>
        <v>1500</v>
      </c>
      <c r="BK40" s="115">
        <v>1</v>
      </c>
      <c r="BL40" s="115"/>
      <c r="BM40" s="115"/>
      <c r="BN40" s="117">
        <v>4</v>
      </c>
      <c r="BO40" s="118">
        <f>IF(P40=0,"",IF(BN40=0,"",(BN40/P40)))</f>
        <v>0.33333333333333</v>
      </c>
      <c r="BP40" s="119">
        <v>2</v>
      </c>
      <c r="BQ40" s="120">
        <f>IFERROR(BP40/BN40,"-")</f>
        <v>0.5</v>
      </c>
      <c r="BR40" s="121">
        <v>49000</v>
      </c>
      <c r="BS40" s="122">
        <f>IFERROR(BR40/BN40,"-")</f>
        <v>12250</v>
      </c>
      <c r="BT40" s="123"/>
      <c r="BU40" s="123"/>
      <c r="BV40" s="123">
        <v>2</v>
      </c>
      <c r="BW40" s="124">
        <v>4</v>
      </c>
      <c r="BX40" s="125">
        <f>IF(P40=0,"",IF(BW40=0,"",(BW40/P40)))</f>
        <v>0.33333333333333</v>
      </c>
      <c r="BY40" s="126">
        <v>2</v>
      </c>
      <c r="BZ40" s="127">
        <f>IFERROR(BY40/BW40,"-")</f>
        <v>0.5</v>
      </c>
      <c r="CA40" s="128">
        <v>59000</v>
      </c>
      <c r="CB40" s="129">
        <f>IFERROR(CA40/BW40,"-")</f>
        <v>14750</v>
      </c>
      <c r="CC40" s="130">
        <v>1</v>
      </c>
      <c r="CD40" s="130"/>
      <c r="CE40" s="130">
        <v>1</v>
      </c>
      <c r="CF40" s="131">
        <v>2</v>
      </c>
      <c r="CG40" s="132">
        <f>IF(P40=0,"",IF(CF40=0,"",(CF40/P40)))</f>
        <v>0.16666666666667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5</v>
      </c>
      <c r="CP40" s="139">
        <v>111000</v>
      </c>
      <c r="CQ40" s="139">
        <v>56000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0.37916666666667</v>
      </c>
      <c r="B41" s="347" t="s">
        <v>151</v>
      </c>
      <c r="C41" s="347"/>
      <c r="D41" s="347" t="s">
        <v>82</v>
      </c>
      <c r="E41" s="347" t="s">
        <v>127</v>
      </c>
      <c r="F41" s="347" t="s">
        <v>68</v>
      </c>
      <c r="G41" s="88" t="s">
        <v>152</v>
      </c>
      <c r="H41" s="88" t="s">
        <v>138</v>
      </c>
      <c r="I41" s="88" t="s">
        <v>129</v>
      </c>
      <c r="J41" s="330">
        <v>240000</v>
      </c>
      <c r="K41" s="79">
        <v>0</v>
      </c>
      <c r="L41" s="79">
        <v>0</v>
      </c>
      <c r="M41" s="79">
        <v>31</v>
      </c>
      <c r="N41" s="89">
        <v>5</v>
      </c>
      <c r="O41" s="90">
        <v>0</v>
      </c>
      <c r="P41" s="91">
        <f>N41+O41</f>
        <v>5</v>
      </c>
      <c r="Q41" s="80">
        <f>IFERROR(P41/M41,"-")</f>
        <v>0.16129032258065</v>
      </c>
      <c r="R41" s="79">
        <v>0</v>
      </c>
      <c r="S41" s="79">
        <v>1</v>
      </c>
      <c r="T41" s="80">
        <f>IFERROR(R41/(P41),"-")</f>
        <v>0</v>
      </c>
      <c r="U41" s="336">
        <f>IFERROR(J41/SUM(N41:O44),"-")</f>
        <v>9600</v>
      </c>
      <c r="V41" s="82">
        <v>3</v>
      </c>
      <c r="W41" s="80">
        <f>IF(P41=0,"-",V41/P41)</f>
        <v>0.6</v>
      </c>
      <c r="X41" s="335">
        <v>28000</v>
      </c>
      <c r="Y41" s="336">
        <f>IFERROR(X41/P41,"-")</f>
        <v>5600</v>
      </c>
      <c r="Z41" s="336">
        <f>IFERROR(X41/V41,"-")</f>
        <v>9333.3333333333</v>
      </c>
      <c r="AA41" s="330">
        <f>SUM(X41:X44)-SUM(J41:J44)</f>
        <v>-149000</v>
      </c>
      <c r="AB41" s="83">
        <f>SUM(X41:X44)/SUM(J41:J44)</f>
        <v>0.37916666666667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0.4</v>
      </c>
      <c r="BG41" s="110">
        <v>1</v>
      </c>
      <c r="BH41" s="112">
        <f>IFERROR(BG41/BE41,"-")</f>
        <v>0.5</v>
      </c>
      <c r="BI41" s="113">
        <v>5000</v>
      </c>
      <c r="BJ41" s="114">
        <f>IFERROR(BI41/BE41,"-")</f>
        <v>2500</v>
      </c>
      <c r="BK41" s="115">
        <v>1</v>
      </c>
      <c r="BL41" s="115"/>
      <c r="BM41" s="115"/>
      <c r="BN41" s="117">
        <v>2</v>
      </c>
      <c r="BO41" s="118">
        <f>IF(P41=0,"",IF(BN41=0,"",(BN41/P41)))</f>
        <v>0.4</v>
      </c>
      <c r="BP41" s="119">
        <v>1</v>
      </c>
      <c r="BQ41" s="120">
        <f>IFERROR(BP41/BN41,"-")</f>
        <v>0.5</v>
      </c>
      <c r="BR41" s="121">
        <v>8000</v>
      </c>
      <c r="BS41" s="122">
        <f>IFERROR(BR41/BN41,"-")</f>
        <v>4000</v>
      </c>
      <c r="BT41" s="123"/>
      <c r="BU41" s="123">
        <v>1</v>
      </c>
      <c r="BV41" s="123"/>
      <c r="BW41" s="124">
        <v>1</v>
      </c>
      <c r="BX41" s="125">
        <f>IF(P41=0,"",IF(BW41=0,"",(BW41/P41)))</f>
        <v>0.2</v>
      </c>
      <c r="BY41" s="126">
        <v>1</v>
      </c>
      <c r="BZ41" s="127">
        <f>IFERROR(BY41/BW41,"-")</f>
        <v>1</v>
      </c>
      <c r="CA41" s="128">
        <v>15000</v>
      </c>
      <c r="CB41" s="129">
        <f>IFERROR(CA41/BW41,"-")</f>
        <v>15000</v>
      </c>
      <c r="CC41" s="130"/>
      <c r="CD41" s="130">
        <v>1</v>
      </c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3</v>
      </c>
      <c r="CP41" s="139">
        <v>28000</v>
      </c>
      <c r="CQ41" s="139">
        <v>15000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153</v>
      </c>
      <c r="C42" s="347"/>
      <c r="D42" s="347" t="s">
        <v>82</v>
      </c>
      <c r="E42" s="347" t="s">
        <v>131</v>
      </c>
      <c r="F42" s="347" t="s">
        <v>68</v>
      </c>
      <c r="G42" s="88"/>
      <c r="H42" s="88" t="s">
        <v>138</v>
      </c>
      <c r="I42" s="88" t="s">
        <v>132</v>
      </c>
      <c r="J42" s="330"/>
      <c r="K42" s="79">
        <v>0</v>
      </c>
      <c r="L42" s="79">
        <v>0</v>
      </c>
      <c r="M42" s="79">
        <v>38</v>
      </c>
      <c r="N42" s="89">
        <v>6</v>
      </c>
      <c r="O42" s="90">
        <v>0</v>
      </c>
      <c r="P42" s="91">
        <f>N42+O42</f>
        <v>6</v>
      </c>
      <c r="Q42" s="80">
        <f>IFERROR(P42/M42,"-")</f>
        <v>0.15789473684211</v>
      </c>
      <c r="R42" s="79">
        <v>0</v>
      </c>
      <c r="S42" s="79">
        <v>2</v>
      </c>
      <c r="T42" s="80">
        <f>IFERROR(R42/(P42),"-")</f>
        <v>0</v>
      </c>
      <c r="U42" s="336"/>
      <c r="V42" s="82">
        <v>2</v>
      </c>
      <c r="W42" s="80">
        <f>IF(P42=0,"-",V42/P42)</f>
        <v>0.33333333333333</v>
      </c>
      <c r="X42" s="335">
        <v>50000</v>
      </c>
      <c r="Y42" s="336">
        <f>IFERROR(X42/P42,"-")</f>
        <v>8333.3333333333</v>
      </c>
      <c r="Z42" s="336">
        <f>IFERROR(X42/V42,"-")</f>
        <v>25000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0.16666666666667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0.33333333333333</v>
      </c>
      <c r="BG42" s="110">
        <v>1</v>
      </c>
      <c r="BH42" s="112">
        <f>IFERROR(BG42/BE42,"-")</f>
        <v>0.5</v>
      </c>
      <c r="BI42" s="113">
        <v>40000</v>
      </c>
      <c r="BJ42" s="114">
        <f>IFERROR(BI42/BE42,"-")</f>
        <v>20000</v>
      </c>
      <c r="BK42" s="115"/>
      <c r="BL42" s="115"/>
      <c r="BM42" s="115">
        <v>1</v>
      </c>
      <c r="BN42" s="117">
        <v>3</v>
      </c>
      <c r="BO42" s="118">
        <f>IF(P42=0,"",IF(BN42=0,"",(BN42/P42)))</f>
        <v>0.5</v>
      </c>
      <c r="BP42" s="119">
        <v>1</v>
      </c>
      <c r="BQ42" s="120">
        <f>IFERROR(BP42/BN42,"-")</f>
        <v>0.33333333333333</v>
      </c>
      <c r="BR42" s="121">
        <v>10000</v>
      </c>
      <c r="BS42" s="122">
        <f>IFERROR(BR42/BN42,"-")</f>
        <v>3333.3333333333</v>
      </c>
      <c r="BT42" s="123"/>
      <c r="BU42" s="123">
        <v>1</v>
      </c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2</v>
      </c>
      <c r="CP42" s="139">
        <v>50000</v>
      </c>
      <c r="CQ42" s="139">
        <v>40000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154</v>
      </c>
      <c r="C43" s="347"/>
      <c r="D43" s="347" t="s">
        <v>82</v>
      </c>
      <c r="E43" s="347" t="s">
        <v>134</v>
      </c>
      <c r="F43" s="347" t="s">
        <v>68</v>
      </c>
      <c r="G43" s="88"/>
      <c r="H43" s="88" t="s">
        <v>138</v>
      </c>
      <c r="I43" s="88" t="s">
        <v>135</v>
      </c>
      <c r="J43" s="330"/>
      <c r="K43" s="79">
        <v>0</v>
      </c>
      <c r="L43" s="79">
        <v>0</v>
      </c>
      <c r="M43" s="79">
        <v>49</v>
      </c>
      <c r="N43" s="89">
        <v>5</v>
      </c>
      <c r="O43" s="90">
        <v>0</v>
      </c>
      <c r="P43" s="91">
        <f>N43+O43</f>
        <v>5</v>
      </c>
      <c r="Q43" s="80">
        <f>IFERROR(P43/M43,"-")</f>
        <v>0.10204081632653</v>
      </c>
      <c r="R43" s="79">
        <v>0</v>
      </c>
      <c r="S43" s="79">
        <v>2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0.4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0.4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0.2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155</v>
      </c>
      <c r="C44" s="347"/>
      <c r="D44" s="347" t="s">
        <v>79</v>
      </c>
      <c r="E44" s="347" t="s">
        <v>79</v>
      </c>
      <c r="F44" s="347" t="s">
        <v>86</v>
      </c>
      <c r="G44" s="88"/>
      <c r="H44" s="88"/>
      <c r="I44" s="88"/>
      <c r="J44" s="330"/>
      <c r="K44" s="79">
        <v>0</v>
      </c>
      <c r="L44" s="79">
        <v>0</v>
      </c>
      <c r="M44" s="79">
        <v>33</v>
      </c>
      <c r="N44" s="89">
        <v>9</v>
      </c>
      <c r="O44" s="90">
        <v>0</v>
      </c>
      <c r="P44" s="91">
        <f>N44+O44</f>
        <v>9</v>
      </c>
      <c r="Q44" s="80">
        <f>IFERROR(P44/M44,"-")</f>
        <v>0.27272727272727</v>
      </c>
      <c r="R44" s="79">
        <v>0</v>
      </c>
      <c r="S44" s="79">
        <v>2</v>
      </c>
      <c r="T44" s="80">
        <f>IFERROR(R44/(P44),"-")</f>
        <v>0</v>
      </c>
      <c r="U44" s="336"/>
      <c r="V44" s="82">
        <v>2</v>
      </c>
      <c r="W44" s="80">
        <f>IF(P44=0,"-",V44/P44)</f>
        <v>0.22222222222222</v>
      </c>
      <c r="X44" s="335">
        <v>13000</v>
      </c>
      <c r="Y44" s="336">
        <f>IFERROR(X44/P44,"-")</f>
        <v>1444.4444444444</v>
      </c>
      <c r="Z44" s="336">
        <f>IFERROR(X44/V44,"-")</f>
        <v>6500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4</v>
      </c>
      <c r="BO44" s="118">
        <f>IF(P44=0,"",IF(BN44=0,"",(BN44/P44)))</f>
        <v>0.44444444444444</v>
      </c>
      <c r="BP44" s="119">
        <v>1</v>
      </c>
      <c r="BQ44" s="120">
        <f>IFERROR(BP44/BN44,"-")</f>
        <v>0.25</v>
      </c>
      <c r="BR44" s="121">
        <v>10000</v>
      </c>
      <c r="BS44" s="122">
        <f>IFERROR(BR44/BN44,"-")</f>
        <v>2500</v>
      </c>
      <c r="BT44" s="123">
        <v>1</v>
      </c>
      <c r="BU44" s="123"/>
      <c r="BV44" s="123"/>
      <c r="BW44" s="124">
        <v>3</v>
      </c>
      <c r="BX44" s="125">
        <f>IF(P44=0,"",IF(BW44=0,"",(BW44/P44)))</f>
        <v>0.33333333333333</v>
      </c>
      <c r="BY44" s="126">
        <v>1</v>
      </c>
      <c r="BZ44" s="127">
        <f>IFERROR(BY44/BW44,"-")</f>
        <v>0.33333333333333</v>
      </c>
      <c r="CA44" s="128">
        <v>3000</v>
      </c>
      <c r="CB44" s="129">
        <f>IFERROR(CA44/BW44,"-")</f>
        <v>1000</v>
      </c>
      <c r="CC44" s="130">
        <v>1</v>
      </c>
      <c r="CD44" s="130"/>
      <c r="CE44" s="130"/>
      <c r="CF44" s="131">
        <v>2</v>
      </c>
      <c r="CG44" s="132">
        <f>IF(P44=0,"",IF(CF44=0,"",(CF44/P44)))</f>
        <v>0.22222222222222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2</v>
      </c>
      <c r="CP44" s="139">
        <v>13000</v>
      </c>
      <c r="CQ44" s="139">
        <v>10000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0.64409722222222</v>
      </c>
      <c r="B45" s="347" t="s">
        <v>156</v>
      </c>
      <c r="C45" s="347"/>
      <c r="D45" s="347" t="s">
        <v>82</v>
      </c>
      <c r="E45" s="347" t="s">
        <v>127</v>
      </c>
      <c r="F45" s="347" t="s">
        <v>68</v>
      </c>
      <c r="G45" s="88" t="s">
        <v>157</v>
      </c>
      <c r="H45" s="88" t="s">
        <v>158</v>
      </c>
      <c r="I45" s="88"/>
      <c r="J45" s="330">
        <v>288000</v>
      </c>
      <c r="K45" s="79">
        <v>0</v>
      </c>
      <c r="L45" s="79">
        <v>0</v>
      </c>
      <c r="M45" s="79">
        <v>95</v>
      </c>
      <c r="N45" s="89">
        <v>12</v>
      </c>
      <c r="O45" s="90">
        <v>0</v>
      </c>
      <c r="P45" s="91">
        <f>N45+O45</f>
        <v>12</v>
      </c>
      <c r="Q45" s="80">
        <f>IFERROR(P45/M45,"-")</f>
        <v>0.12631578947368</v>
      </c>
      <c r="R45" s="79">
        <v>0</v>
      </c>
      <c r="S45" s="79">
        <v>5</v>
      </c>
      <c r="T45" s="80">
        <f>IFERROR(R45/(P45),"-")</f>
        <v>0</v>
      </c>
      <c r="U45" s="336">
        <f>IFERROR(J45/SUM(N45:O48),"-")</f>
        <v>8000</v>
      </c>
      <c r="V45" s="82">
        <v>2</v>
      </c>
      <c r="W45" s="80">
        <f>IF(P45=0,"-",V45/P45)</f>
        <v>0.16666666666667</v>
      </c>
      <c r="X45" s="335">
        <v>6000</v>
      </c>
      <c r="Y45" s="336">
        <f>IFERROR(X45/P45,"-")</f>
        <v>500</v>
      </c>
      <c r="Z45" s="336">
        <f>IFERROR(X45/V45,"-")</f>
        <v>3000</v>
      </c>
      <c r="AA45" s="330">
        <f>SUM(X45:X48)-SUM(J45:J48)</f>
        <v>-102500</v>
      </c>
      <c r="AB45" s="83">
        <f>SUM(X45:X48)/SUM(J45:J48)</f>
        <v>0.64409722222222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0.083333333333333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6</v>
      </c>
      <c r="BF45" s="111">
        <f>IF(P45=0,"",IF(BE45=0,"",(BE45/P45)))</f>
        <v>0.5</v>
      </c>
      <c r="BG45" s="110">
        <v>1</v>
      </c>
      <c r="BH45" s="112">
        <f>IFERROR(BG45/BE45,"-")</f>
        <v>0.16666666666667</v>
      </c>
      <c r="BI45" s="113">
        <v>3000</v>
      </c>
      <c r="BJ45" s="114">
        <f>IFERROR(BI45/BE45,"-")</f>
        <v>500</v>
      </c>
      <c r="BK45" s="115">
        <v>1</v>
      </c>
      <c r="BL45" s="115"/>
      <c r="BM45" s="115"/>
      <c r="BN45" s="117">
        <v>5</v>
      </c>
      <c r="BO45" s="118">
        <f>IF(P45=0,"",IF(BN45=0,"",(BN45/P45)))</f>
        <v>0.41666666666667</v>
      </c>
      <c r="BP45" s="119">
        <v>1</v>
      </c>
      <c r="BQ45" s="120">
        <f>IFERROR(BP45/BN45,"-")</f>
        <v>0.2</v>
      </c>
      <c r="BR45" s="121">
        <v>3000</v>
      </c>
      <c r="BS45" s="122">
        <f>IFERROR(BR45/BN45,"-")</f>
        <v>600</v>
      </c>
      <c r="BT45" s="123">
        <v>1</v>
      </c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6000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159</v>
      </c>
      <c r="C46" s="347"/>
      <c r="D46" s="347" t="s">
        <v>82</v>
      </c>
      <c r="E46" s="347" t="s">
        <v>160</v>
      </c>
      <c r="F46" s="347" t="s">
        <v>68</v>
      </c>
      <c r="G46" s="88"/>
      <c r="H46" s="88" t="s">
        <v>158</v>
      </c>
      <c r="I46" s="88"/>
      <c r="J46" s="330"/>
      <c r="K46" s="79">
        <v>0</v>
      </c>
      <c r="L46" s="79">
        <v>0</v>
      </c>
      <c r="M46" s="79">
        <v>30</v>
      </c>
      <c r="N46" s="89">
        <v>1</v>
      </c>
      <c r="O46" s="90">
        <v>0</v>
      </c>
      <c r="P46" s="91">
        <f>N46+O46</f>
        <v>1</v>
      </c>
      <c r="Q46" s="80">
        <f>IFERROR(P46/M46,"-")</f>
        <v>0.033333333333333</v>
      </c>
      <c r="R46" s="79">
        <v>0</v>
      </c>
      <c r="S46" s="79">
        <v>1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1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161</v>
      </c>
      <c r="C47" s="347"/>
      <c r="D47" s="347" t="s">
        <v>82</v>
      </c>
      <c r="E47" s="347" t="s">
        <v>134</v>
      </c>
      <c r="F47" s="347" t="s">
        <v>68</v>
      </c>
      <c r="G47" s="88"/>
      <c r="H47" s="88" t="s">
        <v>158</v>
      </c>
      <c r="I47" s="88"/>
      <c r="J47" s="330"/>
      <c r="K47" s="79">
        <v>0</v>
      </c>
      <c r="L47" s="79">
        <v>0</v>
      </c>
      <c r="M47" s="79">
        <v>37</v>
      </c>
      <c r="N47" s="89">
        <v>4</v>
      </c>
      <c r="O47" s="90">
        <v>0</v>
      </c>
      <c r="P47" s="91">
        <f>N47+O47</f>
        <v>4</v>
      </c>
      <c r="Q47" s="80">
        <f>IFERROR(P47/M47,"-")</f>
        <v>0.10810810810811</v>
      </c>
      <c r="R47" s="79">
        <v>1</v>
      </c>
      <c r="S47" s="79">
        <v>1</v>
      </c>
      <c r="T47" s="80">
        <f>IFERROR(R47/(P47),"-")</f>
        <v>0.25</v>
      </c>
      <c r="U47" s="336"/>
      <c r="V47" s="82">
        <v>2</v>
      </c>
      <c r="W47" s="80">
        <f>IF(P47=0,"-",V47/P47)</f>
        <v>0.5</v>
      </c>
      <c r="X47" s="335">
        <v>19000</v>
      </c>
      <c r="Y47" s="336">
        <f>IFERROR(X47/P47,"-")</f>
        <v>4750</v>
      </c>
      <c r="Z47" s="336">
        <f>IFERROR(X47/V47,"-")</f>
        <v>9500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0.25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0.25</v>
      </c>
      <c r="BG47" s="110">
        <v>1</v>
      </c>
      <c r="BH47" s="112">
        <f>IFERROR(BG47/BE47,"-")</f>
        <v>1</v>
      </c>
      <c r="BI47" s="113">
        <v>3000</v>
      </c>
      <c r="BJ47" s="114">
        <f>IFERROR(BI47/BE47,"-")</f>
        <v>3000</v>
      </c>
      <c r="BK47" s="115">
        <v>1</v>
      </c>
      <c r="BL47" s="115"/>
      <c r="BM47" s="115"/>
      <c r="BN47" s="117">
        <v>2</v>
      </c>
      <c r="BO47" s="118">
        <f>IF(P47=0,"",IF(BN47=0,"",(BN47/P47)))</f>
        <v>0.5</v>
      </c>
      <c r="BP47" s="119">
        <v>1</v>
      </c>
      <c r="BQ47" s="120">
        <f>IFERROR(BP47/BN47,"-")</f>
        <v>0.5</v>
      </c>
      <c r="BR47" s="121">
        <v>16000</v>
      </c>
      <c r="BS47" s="122">
        <f>IFERROR(BR47/BN47,"-")</f>
        <v>8000</v>
      </c>
      <c r="BT47" s="123"/>
      <c r="BU47" s="123"/>
      <c r="BV47" s="123">
        <v>1</v>
      </c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19000</v>
      </c>
      <c r="CQ47" s="139">
        <v>16000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162</v>
      </c>
      <c r="C48" s="347"/>
      <c r="D48" s="347" t="s">
        <v>79</v>
      </c>
      <c r="E48" s="347" t="s">
        <v>79</v>
      </c>
      <c r="F48" s="347" t="s">
        <v>86</v>
      </c>
      <c r="G48" s="88"/>
      <c r="H48" s="88"/>
      <c r="I48" s="88"/>
      <c r="J48" s="330"/>
      <c r="K48" s="79">
        <v>0</v>
      </c>
      <c r="L48" s="79">
        <v>0</v>
      </c>
      <c r="M48" s="79">
        <v>63</v>
      </c>
      <c r="N48" s="89">
        <v>18</v>
      </c>
      <c r="O48" s="90">
        <v>1</v>
      </c>
      <c r="P48" s="91">
        <f>N48+O48</f>
        <v>19</v>
      </c>
      <c r="Q48" s="80">
        <f>IFERROR(P48/M48,"-")</f>
        <v>0.3015873015873</v>
      </c>
      <c r="R48" s="79">
        <v>2</v>
      </c>
      <c r="S48" s="79">
        <v>4</v>
      </c>
      <c r="T48" s="80">
        <f>IFERROR(R48/(P48),"-")</f>
        <v>0.10526315789474</v>
      </c>
      <c r="U48" s="336"/>
      <c r="V48" s="82">
        <v>7</v>
      </c>
      <c r="W48" s="80">
        <f>IF(P48=0,"-",V48/P48)</f>
        <v>0.36842105263158</v>
      </c>
      <c r="X48" s="335">
        <v>160500</v>
      </c>
      <c r="Y48" s="336">
        <f>IFERROR(X48/P48,"-")</f>
        <v>8447.3684210526</v>
      </c>
      <c r="Z48" s="336">
        <f>IFERROR(X48/V48,"-")</f>
        <v>22928.571428571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0.052631578947368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4</v>
      </c>
      <c r="BF48" s="111">
        <f>IF(P48=0,"",IF(BE48=0,"",(BE48/P48)))</f>
        <v>0.21052631578947</v>
      </c>
      <c r="BG48" s="110">
        <v>1</v>
      </c>
      <c r="BH48" s="112">
        <f>IFERROR(BG48/BE48,"-")</f>
        <v>0.25</v>
      </c>
      <c r="BI48" s="113">
        <v>5000</v>
      </c>
      <c r="BJ48" s="114">
        <f>IFERROR(BI48/BE48,"-")</f>
        <v>1250</v>
      </c>
      <c r="BK48" s="115">
        <v>1</v>
      </c>
      <c r="BL48" s="115"/>
      <c r="BM48" s="115"/>
      <c r="BN48" s="117">
        <v>11</v>
      </c>
      <c r="BO48" s="118">
        <f>IF(P48=0,"",IF(BN48=0,"",(BN48/P48)))</f>
        <v>0.57894736842105</v>
      </c>
      <c r="BP48" s="119">
        <v>6</v>
      </c>
      <c r="BQ48" s="120">
        <f>IFERROR(BP48/BN48,"-")</f>
        <v>0.54545454545455</v>
      </c>
      <c r="BR48" s="121">
        <v>155500</v>
      </c>
      <c r="BS48" s="122">
        <f>IFERROR(BR48/BN48,"-")</f>
        <v>14136.363636364</v>
      </c>
      <c r="BT48" s="123">
        <v>3</v>
      </c>
      <c r="BU48" s="123"/>
      <c r="BV48" s="123">
        <v>3</v>
      </c>
      <c r="BW48" s="124">
        <v>3</v>
      </c>
      <c r="BX48" s="125">
        <f>IF(P48=0,"",IF(BW48=0,"",(BW48/P48)))</f>
        <v>0.15789473684211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7</v>
      </c>
      <c r="CP48" s="139">
        <v>160500</v>
      </c>
      <c r="CQ48" s="139">
        <v>85000</v>
      </c>
      <c r="CR48" s="139">
        <v>3000</v>
      </c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0.034722222222222</v>
      </c>
      <c r="B49" s="347" t="s">
        <v>163</v>
      </c>
      <c r="C49" s="347"/>
      <c r="D49" s="347" t="s">
        <v>82</v>
      </c>
      <c r="E49" s="347" t="s">
        <v>119</v>
      </c>
      <c r="F49" s="347" t="s">
        <v>93</v>
      </c>
      <c r="G49" s="88" t="s">
        <v>69</v>
      </c>
      <c r="H49" s="88" t="s">
        <v>90</v>
      </c>
      <c r="I49" s="348" t="s">
        <v>107</v>
      </c>
      <c r="J49" s="330">
        <v>144000</v>
      </c>
      <c r="K49" s="79">
        <v>0</v>
      </c>
      <c r="L49" s="79">
        <v>0</v>
      </c>
      <c r="M49" s="79">
        <v>26</v>
      </c>
      <c r="N49" s="89">
        <v>5</v>
      </c>
      <c r="O49" s="90">
        <v>0</v>
      </c>
      <c r="P49" s="91">
        <f>N49+O49</f>
        <v>5</v>
      </c>
      <c r="Q49" s="80">
        <f>IFERROR(P49/M49,"-")</f>
        <v>0.19230769230769</v>
      </c>
      <c r="R49" s="79">
        <v>0</v>
      </c>
      <c r="S49" s="79">
        <v>1</v>
      </c>
      <c r="T49" s="80">
        <f>IFERROR(R49/(P49),"-")</f>
        <v>0</v>
      </c>
      <c r="U49" s="336">
        <f>IFERROR(J49/SUM(N49:O50),"-")</f>
        <v>14400</v>
      </c>
      <c r="V49" s="82">
        <v>1</v>
      </c>
      <c r="W49" s="80">
        <f>IF(P49=0,"-",V49/P49)</f>
        <v>0.2</v>
      </c>
      <c r="X49" s="335">
        <v>5000</v>
      </c>
      <c r="Y49" s="336">
        <f>IFERROR(X49/P49,"-")</f>
        <v>1000</v>
      </c>
      <c r="Z49" s="336">
        <f>IFERROR(X49/V49,"-")</f>
        <v>5000</v>
      </c>
      <c r="AA49" s="330">
        <f>SUM(X49:X50)-SUM(J49:J50)</f>
        <v>-139000</v>
      </c>
      <c r="AB49" s="83">
        <f>SUM(X49:X50)/SUM(J49:J50)</f>
        <v>0.034722222222222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>
        <v>1</v>
      </c>
      <c r="AW49" s="105">
        <f>IF(P49=0,"",IF(AV49=0,"",(AV49/P49)))</f>
        <v>0.2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>
        <v>1</v>
      </c>
      <c r="BF49" s="111">
        <f>IF(P49=0,"",IF(BE49=0,"",(BE49/P49)))</f>
        <v>0.2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3</v>
      </c>
      <c r="BO49" s="118">
        <f>IF(P49=0,"",IF(BN49=0,"",(BN49/P49)))</f>
        <v>0.6</v>
      </c>
      <c r="BP49" s="119">
        <v>1</v>
      </c>
      <c r="BQ49" s="120">
        <f>IFERROR(BP49/BN49,"-")</f>
        <v>0.33333333333333</v>
      </c>
      <c r="BR49" s="121">
        <v>5000</v>
      </c>
      <c r="BS49" s="122">
        <f>IFERROR(BR49/BN49,"-")</f>
        <v>1666.6666666667</v>
      </c>
      <c r="BT49" s="123">
        <v>1</v>
      </c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5000</v>
      </c>
      <c r="CQ49" s="139">
        <v>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164</v>
      </c>
      <c r="C50" s="347"/>
      <c r="D50" s="347" t="s">
        <v>82</v>
      </c>
      <c r="E50" s="347" t="s">
        <v>119</v>
      </c>
      <c r="F50" s="347" t="s">
        <v>86</v>
      </c>
      <c r="G50" s="88"/>
      <c r="H50" s="88"/>
      <c r="I50" s="88"/>
      <c r="J50" s="330"/>
      <c r="K50" s="79">
        <v>0</v>
      </c>
      <c r="L50" s="79">
        <v>0</v>
      </c>
      <c r="M50" s="79">
        <v>9</v>
      </c>
      <c r="N50" s="89">
        <v>5</v>
      </c>
      <c r="O50" s="90">
        <v>0</v>
      </c>
      <c r="P50" s="91">
        <f>N50+O50</f>
        <v>5</v>
      </c>
      <c r="Q50" s="80">
        <f>IFERROR(P50/M50,"-")</f>
        <v>0.55555555555556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3</v>
      </c>
      <c r="BF50" s="111">
        <f>IF(P50=0,"",IF(BE50=0,"",(BE50/P50)))</f>
        <v>0.6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1</v>
      </c>
      <c r="BO50" s="118">
        <f>IF(P50=0,"",IF(BN50=0,"",(BN50/P50)))</f>
        <v>0.2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>
        <v>1</v>
      </c>
      <c r="CG50" s="132">
        <f>IF(P50=0,"",IF(CF50=0,"",(CF50/P50)))</f>
        <v>0.2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0.34027777777778</v>
      </c>
      <c r="B51" s="347" t="s">
        <v>165</v>
      </c>
      <c r="C51" s="347"/>
      <c r="D51" s="347" t="s">
        <v>166</v>
      </c>
      <c r="E51" s="347" t="s">
        <v>124</v>
      </c>
      <c r="F51" s="347" t="s">
        <v>88</v>
      </c>
      <c r="G51" s="88" t="s">
        <v>69</v>
      </c>
      <c r="H51" s="88" t="s">
        <v>90</v>
      </c>
      <c r="I51" s="88" t="s">
        <v>167</v>
      </c>
      <c r="J51" s="330">
        <v>144000</v>
      </c>
      <c r="K51" s="79">
        <v>0</v>
      </c>
      <c r="L51" s="79">
        <v>0</v>
      </c>
      <c r="M51" s="79">
        <v>35</v>
      </c>
      <c r="N51" s="89">
        <v>2</v>
      </c>
      <c r="O51" s="90">
        <v>0</v>
      </c>
      <c r="P51" s="91">
        <f>N51+O51</f>
        <v>2</v>
      </c>
      <c r="Q51" s="80">
        <f>IFERROR(P51/M51,"-")</f>
        <v>0.057142857142857</v>
      </c>
      <c r="R51" s="79">
        <v>1</v>
      </c>
      <c r="S51" s="79">
        <v>1</v>
      </c>
      <c r="T51" s="80">
        <f>IFERROR(R51/(P51),"-")</f>
        <v>0.5</v>
      </c>
      <c r="U51" s="336">
        <f>IFERROR(J51/SUM(N51:O52),"-")</f>
        <v>24000</v>
      </c>
      <c r="V51" s="82">
        <v>2</v>
      </c>
      <c r="W51" s="80">
        <f>IF(P51=0,"-",V51/P51)</f>
        <v>1</v>
      </c>
      <c r="X51" s="335">
        <v>31000</v>
      </c>
      <c r="Y51" s="336">
        <f>IFERROR(X51/P51,"-")</f>
        <v>15500</v>
      </c>
      <c r="Z51" s="336">
        <f>IFERROR(X51/V51,"-")</f>
        <v>15500</v>
      </c>
      <c r="AA51" s="330">
        <f>SUM(X51:X52)-SUM(J51:J52)</f>
        <v>-95000</v>
      </c>
      <c r="AB51" s="83">
        <f>SUM(X51:X52)/SUM(J51:J52)</f>
        <v>0.34027777777778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0.5</v>
      </c>
      <c r="BG51" s="110">
        <v>1</v>
      </c>
      <c r="BH51" s="112">
        <f>IFERROR(BG51/BE51,"-")</f>
        <v>1</v>
      </c>
      <c r="BI51" s="113">
        <v>16000</v>
      </c>
      <c r="BJ51" s="114">
        <f>IFERROR(BI51/BE51,"-")</f>
        <v>16000</v>
      </c>
      <c r="BK51" s="115"/>
      <c r="BL51" s="115"/>
      <c r="BM51" s="115">
        <v>1</v>
      </c>
      <c r="BN51" s="117">
        <v>1</v>
      </c>
      <c r="BO51" s="118">
        <f>IF(P51=0,"",IF(BN51=0,"",(BN51/P51)))</f>
        <v>0.5</v>
      </c>
      <c r="BP51" s="119">
        <v>1</v>
      </c>
      <c r="BQ51" s="120">
        <f>IFERROR(BP51/BN51,"-")</f>
        <v>1</v>
      </c>
      <c r="BR51" s="121">
        <v>15000</v>
      </c>
      <c r="BS51" s="122">
        <f>IFERROR(BR51/BN51,"-")</f>
        <v>15000</v>
      </c>
      <c r="BT51" s="123"/>
      <c r="BU51" s="123"/>
      <c r="BV51" s="123">
        <v>1</v>
      </c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31000</v>
      </c>
      <c r="CQ51" s="139">
        <v>16000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168</v>
      </c>
      <c r="C52" s="347"/>
      <c r="D52" s="347" t="s">
        <v>166</v>
      </c>
      <c r="E52" s="347" t="s">
        <v>124</v>
      </c>
      <c r="F52" s="347" t="s">
        <v>86</v>
      </c>
      <c r="G52" s="88"/>
      <c r="H52" s="88"/>
      <c r="I52" s="88"/>
      <c r="J52" s="330"/>
      <c r="K52" s="79">
        <v>0</v>
      </c>
      <c r="L52" s="79">
        <v>0</v>
      </c>
      <c r="M52" s="79">
        <v>5</v>
      </c>
      <c r="N52" s="89">
        <v>4</v>
      </c>
      <c r="O52" s="90">
        <v>0</v>
      </c>
      <c r="P52" s="91">
        <f>N52+O52</f>
        <v>4</v>
      </c>
      <c r="Q52" s="80">
        <f>IFERROR(P52/M52,"-")</f>
        <v>0.8</v>
      </c>
      <c r="R52" s="79">
        <v>0</v>
      </c>
      <c r="S52" s="79">
        <v>2</v>
      </c>
      <c r="T52" s="80">
        <f>IFERROR(R52/(P52),"-")</f>
        <v>0</v>
      </c>
      <c r="U52" s="336"/>
      <c r="V52" s="82">
        <v>2</v>
      </c>
      <c r="W52" s="80">
        <f>IF(P52=0,"-",V52/P52)</f>
        <v>0.5</v>
      </c>
      <c r="X52" s="335">
        <v>18000</v>
      </c>
      <c r="Y52" s="336">
        <f>IFERROR(X52/P52,"-")</f>
        <v>4500</v>
      </c>
      <c r="Z52" s="336">
        <f>IFERROR(X52/V52,"-")</f>
        <v>9000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2</v>
      </c>
      <c r="BO52" s="118">
        <f>IF(P52=0,"",IF(BN52=0,"",(BN52/P52)))</f>
        <v>0.5</v>
      </c>
      <c r="BP52" s="119">
        <v>1</v>
      </c>
      <c r="BQ52" s="120">
        <f>IFERROR(BP52/BN52,"-")</f>
        <v>0.5</v>
      </c>
      <c r="BR52" s="121">
        <v>5000</v>
      </c>
      <c r="BS52" s="122">
        <f>IFERROR(BR52/BN52,"-")</f>
        <v>2500</v>
      </c>
      <c r="BT52" s="123">
        <v>1</v>
      </c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>
        <v>2</v>
      </c>
      <c r="CG52" s="132">
        <f>IF(P52=0,"",IF(CF52=0,"",(CF52/P52)))</f>
        <v>0.5</v>
      </c>
      <c r="CH52" s="133">
        <v>1</v>
      </c>
      <c r="CI52" s="134">
        <f>IFERROR(CH52/CF52,"-")</f>
        <v>0.5</v>
      </c>
      <c r="CJ52" s="135">
        <v>13000</v>
      </c>
      <c r="CK52" s="136">
        <f>IFERROR(CJ52/CF52,"-")</f>
        <v>6500</v>
      </c>
      <c r="CL52" s="137"/>
      <c r="CM52" s="137"/>
      <c r="CN52" s="137">
        <v>1</v>
      </c>
      <c r="CO52" s="138">
        <v>2</v>
      </c>
      <c r="CP52" s="139">
        <v>18000</v>
      </c>
      <c r="CQ52" s="139">
        <v>13000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1.5944444444444</v>
      </c>
      <c r="B53" s="347" t="s">
        <v>169</v>
      </c>
      <c r="C53" s="347"/>
      <c r="D53" s="347" t="s">
        <v>118</v>
      </c>
      <c r="E53" s="347" t="s">
        <v>119</v>
      </c>
      <c r="F53" s="347" t="s">
        <v>93</v>
      </c>
      <c r="G53" s="88" t="s">
        <v>73</v>
      </c>
      <c r="H53" s="88" t="s">
        <v>90</v>
      </c>
      <c r="I53" s="348" t="s">
        <v>170</v>
      </c>
      <c r="J53" s="330">
        <v>180000</v>
      </c>
      <c r="K53" s="79">
        <v>0</v>
      </c>
      <c r="L53" s="79">
        <v>0</v>
      </c>
      <c r="M53" s="79">
        <v>31</v>
      </c>
      <c r="N53" s="89">
        <v>2</v>
      </c>
      <c r="O53" s="90">
        <v>0</v>
      </c>
      <c r="P53" s="91">
        <f>N53+O53</f>
        <v>2</v>
      </c>
      <c r="Q53" s="80">
        <f>IFERROR(P53/M53,"-")</f>
        <v>0.064516129032258</v>
      </c>
      <c r="R53" s="79">
        <v>0</v>
      </c>
      <c r="S53" s="79">
        <v>1</v>
      </c>
      <c r="T53" s="80">
        <f>IFERROR(R53/(P53),"-")</f>
        <v>0</v>
      </c>
      <c r="U53" s="336">
        <f>IFERROR(J53/SUM(N53:O54),"-")</f>
        <v>16363.636363636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SUM(X53:X54)-SUM(J53:J54)</f>
        <v>107000</v>
      </c>
      <c r="AB53" s="83">
        <f>SUM(X53:X54)/SUM(J53:J54)</f>
        <v>1.5944444444444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0.5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171</v>
      </c>
      <c r="C54" s="347"/>
      <c r="D54" s="347" t="s">
        <v>118</v>
      </c>
      <c r="E54" s="347" t="s">
        <v>119</v>
      </c>
      <c r="F54" s="347" t="s">
        <v>86</v>
      </c>
      <c r="G54" s="88"/>
      <c r="H54" s="88"/>
      <c r="I54" s="88"/>
      <c r="J54" s="330"/>
      <c r="K54" s="79">
        <v>0</v>
      </c>
      <c r="L54" s="79">
        <v>0</v>
      </c>
      <c r="M54" s="79">
        <v>15</v>
      </c>
      <c r="N54" s="89">
        <v>9</v>
      </c>
      <c r="O54" s="90">
        <v>0</v>
      </c>
      <c r="P54" s="91">
        <f>N54+O54</f>
        <v>9</v>
      </c>
      <c r="Q54" s="80">
        <f>IFERROR(P54/M54,"-")</f>
        <v>0.6</v>
      </c>
      <c r="R54" s="79">
        <v>2</v>
      </c>
      <c r="S54" s="79">
        <v>0</v>
      </c>
      <c r="T54" s="80">
        <f>IFERROR(R54/(P54),"-")</f>
        <v>0.22222222222222</v>
      </c>
      <c r="U54" s="336"/>
      <c r="V54" s="82">
        <v>2</v>
      </c>
      <c r="W54" s="80">
        <f>IF(P54=0,"-",V54/P54)</f>
        <v>0.22222222222222</v>
      </c>
      <c r="X54" s="335">
        <v>287000</v>
      </c>
      <c r="Y54" s="336">
        <f>IFERROR(X54/P54,"-")</f>
        <v>31888.888888889</v>
      </c>
      <c r="Z54" s="336">
        <f>IFERROR(X54/V54,"-")</f>
        <v>143500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2</v>
      </c>
      <c r="BF54" s="111">
        <f>IF(P54=0,"",IF(BE54=0,"",(BE54/P54)))</f>
        <v>0.22222222222222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3</v>
      </c>
      <c r="BO54" s="118">
        <f>IF(P54=0,"",IF(BN54=0,"",(BN54/P54)))</f>
        <v>0.33333333333333</v>
      </c>
      <c r="BP54" s="119">
        <v>1</v>
      </c>
      <c r="BQ54" s="120">
        <f>IFERROR(BP54/BN54,"-")</f>
        <v>0.33333333333333</v>
      </c>
      <c r="BR54" s="121">
        <v>92000</v>
      </c>
      <c r="BS54" s="122">
        <f>IFERROR(BR54/BN54,"-")</f>
        <v>30666.666666667</v>
      </c>
      <c r="BT54" s="123"/>
      <c r="BU54" s="123"/>
      <c r="BV54" s="123">
        <v>1</v>
      </c>
      <c r="BW54" s="124">
        <v>2</v>
      </c>
      <c r="BX54" s="125">
        <f>IF(P54=0,"",IF(BW54=0,"",(BW54/P54)))</f>
        <v>0.22222222222222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2</v>
      </c>
      <c r="CG54" s="132">
        <f>IF(P54=0,"",IF(CF54=0,"",(CF54/P54)))</f>
        <v>0.22222222222222</v>
      </c>
      <c r="CH54" s="133">
        <v>1</v>
      </c>
      <c r="CI54" s="134">
        <f>IFERROR(CH54/CF54,"-")</f>
        <v>0.5</v>
      </c>
      <c r="CJ54" s="135">
        <v>195000</v>
      </c>
      <c r="CK54" s="136">
        <f>IFERROR(CJ54/CF54,"-")</f>
        <v>97500</v>
      </c>
      <c r="CL54" s="137"/>
      <c r="CM54" s="137"/>
      <c r="CN54" s="137">
        <v>1</v>
      </c>
      <c r="CO54" s="138">
        <v>2</v>
      </c>
      <c r="CP54" s="139">
        <v>287000</v>
      </c>
      <c r="CQ54" s="139">
        <v>195000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0.12777777777778</v>
      </c>
      <c r="B55" s="347" t="s">
        <v>172</v>
      </c>
      <c r="C55" s="347"/>
      <c r="D55" s="347" t="s">
        <v>173</v>
      </c>
      <c r="E55" s="347" t="s">
        <v>83</v>
      </c>
      <c r="F55" s="347" t="s">
        <v>88</v>
      </c>
      <c r="G55" s="88" t="s">
        <v>73</v>
      </c>
      <c r="H55" s="88" t="s">
        <v>90</v>
      </c>
      <c r="I55" s="349" t="s">
        <v>174</v>
      </c>
      <c r="J55" s="330">
        <v>180000</v>
      </c>
      <c r="K55" s="79">
        <v>0</v>
      </c>
      <c r="L55" s="79">
        <v>0</v>
      </c>
      <c r="M55" s="79">
        <v>58</v>
      </c>
      <c r="N55" s="89">
        <v>5</v>
      </c>
      <c r="O55" s="90">
        <v>0</v>
      </c>
      <c r="P55" s="91">
        <f>N55+O55</f>
        <v>5</v>
      </c>
      <c r="Q55" s="80">
        <f>IFERROR(P55/M55,"-")</f>
        <v>0.086206896551724</v>
      </c>
      <c r="R55" s="79">
        <v>0</v>
      </c>
      <c r="S55" s="79">
        <v>2</v>
      </c>
      <c r="T55" s="80">
        <f>IFERROR(R55/(P55),"-")</f>
        <v>0</v>
      </c>
      <c r="U55" s="336">
        <f>IFERROR(J55/SUM(N55:O56),"-")</f>
        <v>20000</v>
      </c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>
        <f>SUM(X55:X56)-SUM(J55:J56)</f>
        <v>-157000</v>
      </c>
      <c r="AB55" s="83">
        <f>SUM(X55:X56)/SUM(J55:J56)</f>
        <v>0.12777777777778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0.2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>
        <v>1</v>
      </c>
      <c r="BF55" s="111">
        <f>IF(P55=0,"",IF(BE55=0,"",(BE55/P55)))</f>
        <v>0.2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1</v>
      </c>
      <c r="BO55" s="118">
        <f>IF(P55=0,"",IF(BN55=0,"",(BN55/P55)))</f>
        <v>0.2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2</v>
      </c>
      <c r="BX55" s="125">
        <f>IF(P55=0,"",IF(BW55=0,"",(BW55/P55)))</f>
        <v>0.4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175</v>
      </c>
      <c r="C56" s="347"/>
      <c r="D56" s="347" t="s">
        <v>173</v>
      </c>
      <c r="E56" s="347" t="s">
        <v>83</v>
      </c>
      <c r="F56" s="347" t="s">
        <v>86</v>
      </c>
      <c r="G56" s="88"/>
      <c r="H56" s="88"/>
      <c r="I56" s="88"/>
      <c r="J56" s="330"/>
      <c r="K56" s="79">
        <v>0</v>
      </c>
      <c r="L56" s="79">
        <v>0</v>
      </c>
      <c r="M56" s="79">
        <v>10</v>
      </c>
      <c r="N56" s="89">
        <v>4</v>
      </c>
      <c r="O56" s="90">
        <v>0</v>
      </c>
      <c r="P56" s="91">
        <f>N56+O56</f>
        <v>4</v>
      </c>
      <c r="Q56" s="80">
        <f>IFERROR(P56/M56,"-")</f>
        <v>0.4</v>
      </c>
      <c r="R56" s="79">
        <v>0</v>
      </c>
      <c r="S56" s="79">
        <v>0</v>
      </c>
      <c r="T56" s="80">
        <f>IFERROR(R56/(P56),"-")</f>
        <v>0</v>
      </c>
      <c r="U56" s="336"/>
      <c r="V56" s="82">
        <v>2</v>
      </c>
      <c r="W56" s="80">
        <f>IF(P56=0,"-",V56/P56)</f>
        <v>0.5</v>
      </c>
      <c r="X56" s="335">
        <v>23000</v>
      </c>
      <c r="Y56" s="336">
        <f>IFERROR(X56/P56,"-")</f>
        <v>5750</v>
      </c>
      <c r="Z56" s="336">
        <f>IFERROR(X56/V56,"-")</f>
        <v>11500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0.5</v>
      </c>
      <c r="BP56" s="119">
        <v>1</v>
      </c>
      <c r="BQ56" s="120">
        <f>IFERROR(BP56/BN56,"-")</f>
        <v>0.5</v>
      </c>
      <c r="BR56" s="121">
        <v>20000</v>
      </c>
      <c r="BS56" s="122">
        <f>IFERROR(BR56/BN56,"-")</f>
        <v>10000</v>
      </c>
      <c r="BT56" s="123"/>
      <c r="BU56" s="123"/>
      <c r="BV56" s="123">
        <v>1</v>
      </c>
      <c r="BW56" s="124">
        <v>2</v>
      </c>
      <c r="BX56" s="125">
        <f>IF(P56=0,"",IF(BW56=0,"",(BW56/P56)))</f>
        <v>0.5</v>
      </c>
      <c r="BY56" s="126">
        <v>1</v>
      </c>
      <c r="BZ56" s="127">
        <f>IFERROR(BY56/BW56,"-")</f>
        <v>0.5</v>
      </c>
      <c r="CA56" s="128">
        <v>3000</v>
      </c>
      <c r="CB56" s="129">
        <f>IFERROR(CA56/BW56,"-")</f>
        <v>1500</v>
      </c>
      <c r="CC56" s="130">
        <v>1</v>
      </c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23000</v>
      </c>
      <c r="CQ56" s="139">
        <v>20000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</v>
      </c>
      <c r="B57" s="347" t="s">
        <v>176</v>
      </c>
      <c r="C57" s="347"/>
      <c r="D57" s="347" t="s">
        <v>118</v>
      </c>
      <c r="E57" s="347" t="s">
        <v>177</v>
      </c>
      <c r="F57" s="347" t="s">
        <v>93</v>
      </c>
      <c r="G57" s="88" t="s">
        <v>89</v>
      </c>
      <c r="H57" s="88" t="s">
        <v>90</v>
      </c>
      <c r="I57" s="348" t="s">
        <v>170</v>
      </c>
      <c r="J57" s="330">
        <v>156000</v>
      </c>
      <c r="K57" s="79">
        <v>0</v>
      </c>
      <c r="L57" s="79">
        <v>0</v>
      </c>
      <c r="M57" s="79">
        <v>47</v>
      </c>
      <c r="N57" s="89">
        <v>2</v>
      </c>
      <c r="O57" s="90">
        <v>0</v>
      </c>
      <c r="P57" s="91">
        <f>N57+O57</f>
        <v>2</v>
      </c>
      <c r="Q57" s="80">
        <f>IFERROR(P57/M57,"-")</f>
        <v>0.042553191489362</v>
      </c>
      <c r="R57" s="79">
        <v>0</v>
      </c>
      <c r="S57" s="79">
        <v>0</v>
      </c>
      <c r="T57" s="80">
        <f>IFERROR(R57/(P57),"-")</f>
        <v>0</v>
      </c>
      <c r="U57" s="336">
        <f>IFERROR(J57/SUM(N57:O58),"-")</f>
        <v>31200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-156000</v>
      </c>
      <c r="AB57" s="83">
        <f>SUM(X57:X58)/SUM(J57:J58)</f>
        <v>0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178</v>
      </c>
      <c r="C58" s="347"/>
      <c r="D58" s="347" t="s">
        <v>118</v>
      </c>
      <c r="E58" s="347" t="s">
        <v>177</v>
      </c>
      <c r="F58" s="347" t="s">
        <v>86</v>
      </c>
      <c r="G58" s="88"/>
      <c r="H58" s="88"/>
      <c r="I58" s="88"/>
      <c r="J58" s="330"/>
      <c r="K58" s="79">
        <v>0</v>
      </c>
      <c r="L58" s="79">
        <v>0</v>
      </c>
      <c r="M58" s="79">
        <v>3</v>
      </c>
      <c r="N58" s="89">
        <v>3</v>
      </c>
      <c r="O58" s="90">
        <v>0</v>
      </c>
      <c r="P58" s="91">
        <f>N58+O58</f>
        <v>3</v>
      </c>
      <c r="Q58" s="80">
        <f>IFERROR(P58/M58,"-")</f>
        <v>1</v>
      </c>
      <c r="R58" s="79">
        <v>0</v>
      </c>
      <c r="S58" s="79">
        <v>0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0.33333333333333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2</v>
      </c>
      <c r="BX58" s="125">
        <f>IF(P58=0,"",IF(BW58=0,"",(BW58/P58)))</f>
        <v>0.66666666666667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0.68589743589744</v>
      </c>
      <c r="B59" s="347" t="s">
        <v>179</v>
      </c>
      <c r="C59" s="347"/>
      <c r="D59" s="347" t="s">
        <v>66</v>
      </c>
      <c r="E59" s="347" t="s">
        <v>83</v>
      </c>
      <c r="F59" s="347" t="s">
        <v>88</v>
      </c>
      <c r="G59" s="88" t="s">
        <v>84</v>
      </c>
      <c r="H59" s="88" t="s">
        <v>90</v>
      </c>
      <c r="I59" s="88" t="s">
        <v>180</v>
      </c>
      <c r="J59" s="330">
        <v>156000</v>
      </c>
      <c r="K59" s="79">
        <v>0</v>
      </c>
      <c r="L59" s="79">
        <v>0</v>
      </c>
      <c r="M59" s="79">
        <v>43</v>
      </c>
      <c r="N59" s="89">
        <v>3</v>
      </c>
      <c r="O59" s="90">
        <v>0</v>
      </c>
      <c r="P59" s="91">
        <f>N59+O59</f>
        <v>3</v>
      </c>
      <c r="Q59" s="80">
        <f>IFERROR(P59/M59,"-")</f>
        <v>0.069767441860465</v>
      </c>
      <c r="R59" s="79">
        <v>0</v>
      </c>
      <c r="S59" s="79">
        <v>1</v>
      </c>
      <c r="T59" s="80">
        <f>IFERROR(R59/(P59),"-")</f>
        <v>0</v>
      </c>
      <c r="U59" s="336">
        <f>IFERROR(J59/SUM(N59:O60),"-")</f>
        <v>13000</v>
      </c>
      <c r="V59" s="82">
        <v>1</v>
      </c>
      <c r="W59" s="80">
        <f>IF(P59=0,"-",V59/P59)</f>
        <v>0.33333333333333</v>
      </c>
      <c r="X59" s="335">
        <v>10000</v>
      </c>
      <c r="Y59" s="336">
        <f>IFERROR(X59/P59,"-")</f>
        <v>3333.3333333333</v>
      </c>
      <c r="Z59" s="336">
        <f>IFERROR(X59/V59,"-")</f>
        <v>10000</v>
      </c>
      <c r="AA59" s="330">
        <f>SUM(X59:X60)-SUM(J59:J60)</f>
        <v>-49000</v>
      </c>
      <c r="AB59" s="83">
        <f>SUM(X59:X60)/SUM(J59:J60)</f>
        <v>0.68589743589744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0.33333333333333</v>
      </c>
      <c r="AX59" s="104">
        <v>1</v>
      </c>
      <c r="AY59" s="106">
        <f>IFERROR(AX59/AV59,"-")</f>
        <v>1</v>
      </c>
      <c r="AZ59" s="107">
        <v>10000</v>
      </c>
      <c r="BA59" s="108">
        <f>IFERROR(AZ59/AV59,"-")</f>
        <v>10000</v>
      </c>
      <c r="BB59" s="109"/>
      <c r="BC59" s="109">
        <v>1</v>
      </c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>
        <v>2</v>
      </c>
      <c r="BX59" s="125">
        <f>IF(P59=0,"",IF(BW59=0,"",(BW59/P59)))</f>
        <v>0.66666666666667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10000</v>
      </c>
      <c r="CQ59" s="139">
        <v>10000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181</v>
      </c>
      <c r="C60" s="347"/>
      <c r="D60" s="347" t="s">
        <v>66</v>
      </c>
      <c r="E60" s="347" t="s">
        <v>83</v>
      </c>
      <c r="F60" s="347" t="s">
        <v>86</v>
      </c>
      <c r="G60" s="88"/>
      <c r="H60" s="88"/>
      <c r="I60" s="88"/>
      <c r="J60" s="330"/>
      <c r="K60" s="79">
        <v>0</v>
      </c>
      <c r="L60" s="79">
        <v>0</v>
      </c>
      <c r="M60" s="79">
        <v>23</v>
      </c>
      <c r="N60" s="89">
        <v>9</v>
      </c>
      <c r="O60" s="90">
        <v>0</v>
      </c>
      <c r="P60" s="91">
        <f>N60+O60</f>
        <v>9</v>
      </c>
      <c r="Q60" s="80">
        <f>IFERROR(P60/M60,"-")</f>
        <v>0.39130434782609</v>
      </c>
      <c r="R60" s="79">
        <v>1</v>
      </c>
      <c r="S60" s="79">
        <v>0</v>
      </c>
      <c r="T60" s="80">
        <f>IFERROR(R60/(P60),"-")</f>
        <v>0.11111111111111</v>
      </c>
      <c r="U60" s="336"/>
      <c r="V60" s="82">
        <v>1</v>
      </c>
      <c r="W60" s="80">
        <f>IF(P60=0,"-",V60/P60)</f>
        <v>0.11111111111111</v>
      </c>
      <c r="X60" s="335">
        <v>97000</v>
      </c>
      <c r="Y60" s="336">
        <f>IFERROR(X60/P60,"-")</f>
        <v>10777.777777778</v>
      </c>
      <c r="Z60" s="336">
        <f>IFERROR(X60/V60,"-")</f>
        <v>97000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0.22222222222222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5</v>
      </c>
      <c r="BO60" s="118">
        <f>IF(P60=0,"",IF(BN60=0,"",(BN60/P60)))</f>
        <v>0.55555555555556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1</v>
      </c>
      <c r="BX60" s="125">
        <f>IF(P60=0,"",IF(BW60=0,"",(BW60/P60)))</f>
        <v>0.11111111111111</v>
      </c>
      <c r="BY60" s="126">
        <v>1</v>
      </c>
      <c r="BZ60" s="127">
        <f>IFERROR(BY60/BW60,"-")</f>
        <v>1</v>
      </c>
      <c r="CA60" s="128">
        <v>97000</v>
      </c>
      <c r="CB60" s="129">
        <f>IFERROR(CA60/BW60,"-")</f>
        <v>97000</v>
      </c>
      <c r="CC60" s="130"/>
      <c r="CD60" s="130"/>
      <c r="CE60" s="130">
        <v>1</v>
      </c>
      <c r="CF60" s="131">
        <v>1</v>
      </c>
      <c r="CG60" s="132">
        <f>IF(P60=0,"",IF(CF60=0,"",(CF60/P60)))</f>
        <v>0.11111111111111</v>
      </c>
      <c r="CH60" s="133"/>
      <c r="CI60" s="134">
        <f>IFERROR(CH60/CF60,"-")</f>
        <v>0</v>
      </c>
      <c r="CJ60" s="135"/>
      <c r="CK60" s="136">
        <f>IFERROR(CJ60/CF60,"-")</f>
        <v>0</v>
      </c>
      <c r="CL60" s="137"/>
      <c r="CM60" s="137"/>
      <c r="CN60" s="137"/>
      <c r="CO60" s="138">
        <v>1</v>
      </c>
      <c r="CP60" s="139">
        <v>97000</v>
      </c>
      <c r="CQ60" s="139">
        <v>97000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0.84615384615385</v>
      </c>
      <c r="B61" s="347" t="s">
        <v>182</v>
      </c>
      <c r="C61" s="347"/>
      <c r="D61" s="347" t="s">
        <v>183</v>
      </c>
      <c r="E61" s="347" t="s">
        <v>184</v>
      </c>
      <c r="F61" s="347" t="s">
        <v>93</v>
      </c>
      <c r="G61" s="88" t="s">
        <v>84</v>
      </c>
      <c r="H61" s="88" t="s">
        <v>90</v>
      </c>
      <c r="I61" s="349" t="s">
        <v>185</v>
      </c>
      <c r="J61" s="330">
        <v>156000</v>
      </c>
      <c r="K61" s="79">
        <v>0</v>
      </c>
      <c r="L61" s="79">
        <v>0</v>
      </c>
      <c r="M61" s="79">
        <v>47</v>
      </c>
      <c r="N61" s="89">
        <v>6</v>
      </c>
      <c r="O61" s="90">
        <v>0</v>
      </c>
      <c r="P61" s="91">
        <f>N61+O61</f>
        <v>6</v>
      </c>
      <c r="Q61" s="80">
        <f>IFERROR(P61/M61,"-")</f>
        <v>0.12765957446809</v>
      </c>
      <c r="R61" s="79">
        <v>0</v>
      </c>
      <c r="S61" s="79">
        <v>2</v>
      </c>
      <c r="T61" s="80">
        <f>IFERROR(R61/(P61),"-")</f>
        <v>0</v>
      </c>
      <c r="U61" s="336">
        <f>IFERROR(J61/SUM(N61:O62),"-")</f>
        <v>15600</v>
      </c>
      <c r="V61" s="82">
        <v>2</v>
      </c>
      <c r="W61" s="80">
        <f>IF(P61=0,"-",V61/P61)</f>
        <v>0.33333333333333</v>
      </c>
      <c r="X61" s="335">
        <v>115000</v>
      </c>
      <c r="Y61" s="336">
        <f>IFERROR(X61/P61,"-")</f>
        <v>19166.666666667</v>
      </c>
      <c r="Z61" s="336">
        <f>IFERROR(X61/V61,"-")</f>
        <v>57500</v>
      </c>
      <c r="AA61" s="330">
        <f>SUM(X61:X62)-SUM(J61:J62)</f>
        <v>-24000</v>
      </c>
      <c r="AB61" s="83">
        <f>SUM(X61:X62)/SUM(J61:J62)</f>
        <v>0.84615384615385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2</v>
      </c>
      <c r="BF61" s="111">
        <f>IF(P61=0,"",IF(BE61=0,"",(BE61/P61)))</f>
        <v>0.33333333333333</v>
      </c>
      <c r="BG61" s="110">
        <v>1</v>
      </c>
      <c r="BH61" s="112">
        <f>IFERROR(BG61/BE61,"-")</f>
        <v>0.5</v>
      </c>
      <c r="BI61" s="113">
        <v>110000</v>
      </c>
      <c r="BJ61" s="114">
        <f>IFERROR(BI61/BE61,"-")</f>
        <v>55000</v>
      </c>
      <c r="BK61" s="115"/>
      <c r="BL61" s="115"/>
      <c r="BM61" s="115">
        <v>1</v>
      </c>
      <c r="BN61" s="117">
        <v>3</v>
      </c>
      <c r="BO61" s="118">
        <f>IF(P61=0,"",IF(BN61=0,"",(BN61/P61)))</f>
        <v>0.5</v>
      </c>
      <c r="BP61" s="119">
        <v>1</v>
      </c>
      <c r="BQ61" s="120">
        <f>IFERROR(BP61/BN61,"-")</f>
        <v>0.33333333333333</v>
      </c>
      <c r="BR61" s="121">
        <v>5000</v>
      </c>
      <c r="BS61" s="122">
        <f>IFERROR(BR61/BN61,"-")</f>
        <v>1666.6666666667</v>
      </c>
      <c r="BT61" s="123"/>
      <c r="BU61" s="123">
        <v>1</v>
      </c>
      <c r="BV61" s="123"/>
      <c r="BW61" s="124">
        <v>1</v>
      </c>
      <c r="BX61" s="125">
        <f>IF(P61=0,"",IF(BW61=0,"",(BW61/P61)))</f>
        <v>0.16666666666667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2</v>
      </c>
      <c r="CP61" s="139">
        <v>115000</v>
      </c>
      <c r="CQ61" s="139">
        <v>110000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/>
      <c r="B62" s="347" t="s">
        <v>186</v>
      </c>
      <c r="C62" s="347"/>
      <c r="D62" s="347" t="s">
        <v>183</v>
      </c>
      <c r="E62" s="347" t="s">
        <v>184</v>
      </c>
      <c r="F62" s="347" t="s">
        <v>86</v>
      </c>
      <c r="G62" s="88"/>
      <c r="H62" s="88"/>
      <c r="I62" s="88"/>
      <c r="J62" s="330"/>
      <c r="K62" s="79">
        <v>0</v>
      </c>
      <c r="L62" s="79">
        <v>0</v>
      </c>
      <c r="M62" s="79">
        <v>10</v>
      </c>
      <c r="N62" s="89">
        <v>4</v>
      </c>
      <c r="O62" s="90">
        <v>0</v>
      </c>
      <c r="P62" s="91">
        <f>N62+O62</f>
        <v>4</v>
      </c>
      <c r="Q62" s="80">
        <f>IFERROR(P62/M62,"-")</f>
        <v>0.4</v>
      </c>
      <c r="R62" s="79">
        <v>2</v>
      </c>
      <c r="S62" s="79">
        <v>0</v>
      </c>
      <c r="T62" s="80">
        <f>IFERROR(R62/(P62),"-")</f>
        <v>0.5</v>
      </c>
      <c r="U62" s="336"/>
      <c r="V62" s="82">
        <v>1</v>
      </c>
      <c r="W62" s="80">
        <f>IF(P62=0,"-",V62/P62)</f>
        <v>0.25</v>
      </c>
      <c r="X62" s="335">
        <v>17000</v>
      </c>
      <c r="Y62" s="336">
        <f>IFERROR(X62/P62,"-")</f>
        <v>4250</v>
      </c>
      <c r="Z62" s="336">
        <f>IFERROR(X62/V62,"-")</f>
        <v>17000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0.25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1</v>
      </c>
      <c r="BO62" s="118">
        <f>IF(P62=0,"",IF(BN62=0,"",(BN62/P62)))</f>
        <v>0.25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1</v>
      </c>
      <c r="BX62" s="125">
        <f>IF(P62=0,"",IF(BW62=0,"",(BW62/P62)))</f>
        <v>0.25</v>
      </c>
      <c r="BY62" s="126">
        <v>1</v>
      </c>
      <c r="BZ62" s="127">
        <f>IFERROR(BY62/BW62,"-")</f>
        <v>1</v>
      </c>
      <c r="CA62" s="128">
        <v>17000</v>
      </c>
      <c r="CB62" s="129">
        <f>IFERROR(CA62/BW62,"-")</f>
        <v>17000</v>
      </c>
      <c r="CC62" s="130"/>
      <c r="CD62" s="130"/>
      <c r="CE62" s="130">
        <v>1</v>
      </c>
      <c r="CF62" s="131">
        <v>1</v>
      </c>
      <c r="CG62" s="132">
        <f>IF(P62=0,"",IF(CF62=0,"",(CF62/P62)))</f>
        <v>0.25</v>
      </c>
      <c r="CH62" s="133"/>
      <c r="CI62" s="134">
        <f>IFERROR(CH62/CF62,"-")</f>
        <v>0</v>
      </c>
      <c r="CJ62" s="135"/>
      <c r="CK62" s="136">
        <f>IFERROR(CJ62/CF62,"-")</f>
        <v>0</v>
      </c>
      <c r="CL62" s="137"/>
      <c r="CM62" s="137"/>
      <c r="CN62" s="137"/>
      <c r="CO62" s="138">
        <v>1</v>
      </c>
      <c r="CP62" s="139">
        <v>17000</v>
      </c>
      <c r="CQ62" s="139">
        <v>17000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0.21944444444444</v>
      </c>
      <c r="B63" s="347" t="s">
        <v>187</v>
      </c>
      <c r="C63" s="347"/>
      <c r="D63" s="347" t="s">
        <v>66</v>
      </c>
      <c r="E63" s="347" t="s">
        <v>83</v>
      </c>
      <c r="F63" s="347" t="s">
        <v>68</v>
      </c>
      <c r="G63" s="88" t="s">
        <v>97</v>
      </c>
      <c r="H63" s="88" t="s">
        <v>90</v>
      </c>
      <c r="I63" s="348" t="s">
        <v>107</v>
      </c>
      <c r="J63" s="330">
        <v>360000</v>
      </c>
      <c r="K63" s="79">
        <v>0</v>
      </c>
      <c r="L63" s="79">
        <v>0</v>
      </c>
      <c r="M63" s="79">
        <v>106</v>
      </c>
      <c r="N63" s="89">
        <v>9</v>
      </c>
      <c r="O63" s="90">
        <v>0</v>
      </c>
      <c r="P63" s="91">
        <f>N63+O63</f>
        <v>9</v>
      </c>
      <c r="Q63" s="80">
        <f>IFERROR(P63/M63,"-")</f>
        <v>0.084905660377358</v>
      </c>
      <c r="R63" s="79">
        <v>1</v>
      </c>
      <c r="S63" s="79">
        <v>1</v>
      </c>
      <c r="T63" s="80">
        <f>IFERROR(R63/(P63),"-")</f>
        <v>0.11111111111111</v>
      </c>
      <c r="U63" s="336">
        <f>IFERROR(J63/SUM(N63:O64),"-")</f>
        <v>16363.636363636</v>
      </c>
      <c r="V63" s="82">
        <v>2</v>
      </c>
      <c r="W63" s="80">
        <f>IF(P63=0,"-",V63/P63)</f>
        <v>0.22222222222222</v>
      </c>
      <c r="X63" s="335">
        <v>28000</v>
      </c>
      <c r="Y63" s="336">
        <f>IFERROR(X63/P63,"-")</f>
        <v>3111.1111111111</v>
      </c>
      <c r="Z63" s="336">
        <f>IFERROR(X63/V63,"-")</f>
        <v>14000</v>
      </c>
      <c r="AA63" s="330">
        <f>SUM(X63:X64)-SUM(J63:J64)</f>
        <v>-281000</v>
      </c>
      <c r="AB63" s="83">
        <f>SUM(X63:X64)/SUM(J63:J64)</f>
        <v>0.21944444444444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0.11111111111111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6</v>
      </c>
      <c r="BO63" s="118">
        <f>IF(P63=0,"",IF(BN63=0,"",(BN63/P63)))</f>
        <v>0.66666666666667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0.11111111111111</v>
      </c>
      <c r="BY63" s="126">
        <v>1</v>
      </c>
      <c r="BZ63" s="127">
        <f>IFERROR(BY63/BW63,"-")</f>
        <v>1</v>
      </c>
      <c r="CA63" s="128">
        <v>20000</v>
      </c>
      <c r="CB63" s="129">
        <f>IFERROR(CA63/BW63,"-")</f>
        <v>20000</v>
      </c>
      <c r="CC63" s="130"/>
      <c r="CD63" s="130"/>
      <c r="CE63" s="130">
        <v>1</v>
      </c>
      <c r="CF63" s="131">
        <v>1</v>
      </c>
      <c r="CG63" s="132">
        <f>IF(P63=0,"",IF(CF63=0,"",(CF63/P63)))</f>
        <v>0.11111111111111</v>
      </c>
      <c r="CH63" s="133">
        <v>1</v>
      </c>
      <c r="CI63" s="134">
        <f>IFERROR(CH63/CF63,"-")</f>
        <v>1</v>
      </c>
      <c r="CJ63" s="135">
        <v>8000</v>
      </c>
      <c r="CK63" s="136">
        <f>IFERROR(CJ63/CF63,"-")</f>
        <v>8000</v>
      </c>
      <c r="CL63" s="137"/>
      <c r="CM63" s="137">
        <v>1</v>
      </c>
      <c r="CN63" s="137"/>
      <c r="CO63" s="138">
        <v>2</v>
      </c>
      <c r="CP63" s="139">
        <v>28000</v>
      </c>
      <c r="CQ63" s="139">
        <v>20000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188</v>
      </c>
      <c r="C64" s="347"/>
      <c r="D64" s="347" t="s">
        <v>66</v>
      </c>
      <c r="E64" s="347" t="s">
        <v>83</v>
      </c>
      <c r="F64" s="347" t="s">
        <v>86</v>
      </c>
      <c r="G64" s="88"/>
      <c r="H64" s="88"/>
      <c r="I64" s="88"/>
      <c r="J64" s="330"/>
      <c r="K64" s="79">
        <v>0</v>
      </c>
      <c r="L64" s="79">
        <v>0</v>
      </c>
      <c r="M64" s="79">
        <v>20</v>
      </c>
      <c r="N64" s="89">
        <v>12</v>
      </c>
      <c r="O64" s="90">
        <v>1</v>
      </c>
      <c r="P64" s="91">
        <f>N64+O64</f>
        <v>13</v>
      </c>
      <c r="Q64" s="80">
        <f>IFERROR(P64/M64,"-")</f>
        <v>0.65</v>
      </c>
      <c r="R64" s="79">
        <v>0</v>
      </c>
      <c r="S64" s="79">
        <v>2</v>
      </c>
      <c r="T64" s="80">
        <f>IFERROR(R64/(P64),"-")</f>
        <v>0</v>
      </c>
      <c r="U64" s="336"/>
      <c r="V64" s="82">
        <v>3</v>
      </c>
      <c r="W64" s="80">
        <f>IF(P64=0,"-",V64/P64)</f>
        <v>0.23076923076923</v>
      </c>
      <c r="X64" s="335">
        <v>51000</v>
      </c>
      <c r="Y64" s="336">
        <f>IFERROR(X64/P64,"-")</f>
        <v>3923.0769230769</v>
      </c>
      <c r="Z64" s="336">
        <f>IFERROR(X64/V64,"-")</f>
        <v>17000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0.076923076923077</v>
      </c>
      <c r="AX64" s="104">
        <v>1</v>
      </c>
      <c r="AY64" s="106">
        <f>IFERROR(AX64/AV64,"-")</f>
        <v>1</v>
      </c>
      <c r="AZ64" s="107">
        <v>6000</v>
      </c>
      <c r="BA64" s="108">
        <f>IFERROR(AZ64/AV64,"-")</f>
        <v>6000</v>
      </c>
      <c r="BB64" s="109"/>
      <c r="BC64" s="109">
        <v>1</v>
      </c>
      <c r="BD64" s="109"/>
      <c r="BE64" s="110">
        <v>6</v>
      </c>
      <c r="BF64" s="111">
        <f>IF(P64=0,"",IF(BE64=0,"",(BE64/P64)))</f>
        <v>0.46153846153846</v>
      </c>
      <c r="BG64" s="110">
        <v>2</v>
      </c>
      <c r="BH64" s="112">
        <f>IFERROR(BG64/BE64,"-")</f>
        <v>0.33333333333333</v>
      </c>
      <c r="BI64" s="113">
        <v>45000</v>
      </c>
      <c r="BJ64" s="114">
        <f>IFERROR(BI64/BE64,"-")</f>
        <v>7500</v>
      </c>
      <c r="BK64" s="115"/>
      <c r="BL64" s="115">
        <v>1</v>
      </c>
      <c r="BM64" s="115">
        <v>1</v>
      </c>
      <c r="BN64" s="117">
        <v>4</v>
      </c>
      <c r="BO64" s="118">
        <f>IF(P64=0,"",IF(BN64=0,"",(BN64/P64)))</f>
        <v>0.30769230769231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2</v>
      </c>
      <c r="BX64" s="125">
        <f>IF(P64=0,"",IF(BW64=0,"",(BW64/P64)))</f>
        <v>0.15384615384615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3</v>
      </c>
      <c r="CP64" s="139">
        <v>51000</v>
      </c>
      <c r="CQ64" s="139">
        <v>35000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</v>
      </c>
      <c r="B65" s="347" t="s">
        <v>189</v>
      </c>
      <c r="C65" s="347"/>
      <c r="D65" s="347" t="s">
        <v>190</v>
      </c>
      <c r="E65" s="347" t="s">
        <v>119</v>
      </c>
      <c r="F65" s="347" t="s">
        <v>93</v>
      </c>
      <c r="G65" s="88" t="s">
        <v>191</v>
      </c>
      <c r="H65" s="88" t="s">
        <v>90</v>
      </c>
      <c r="I65" s="88" t="s">
        <v>192</v>
      </c>
      <c r="J65" s="330">
        <v>270000</v>
      </c>
      <c r="K65" s="79">
        <v>0</v>
      </c>
      <c r="L65" s="79">
        <v>0</v>
      </c>
      <c r="M65" s="79">
        <v>47</v>
      </c>
      <c r="N65" s="89">
        <v>2</v>
      </c>
      <c r="O65" s="90">
        <v>0</v>
      </c>
      <c r="P65" s="91">
        <f>N65+O65</f>
        <v>2</v>
      </c>
      <c r="Q65" s="80">
        <f>IFERROR(P65/M65,"-")</f>
        <v>0.042553191489362</v>
      </c>
      <c r="R65" s="79">
        <v>0</v>
      </c>
      <c r="S65" s="79">
        <v>2</v>
      </c>
      <c r="T65" s="80">
        <f>IFERROR(R65/(P65),"-")</f>
        <v>0</v>
      </c>
      <c r="U65" s="336">
        <f>IFERROR(J65/SUM(N65:O66),"-")</f>
        <v>54000</v>
      </c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>
        <f>SUM(X65:X66)-SUM(J65:J66)</f>
        <v>-270000</v>
      </c>
      <c r="AB65" s="83">
        <f>SUM(X65:X66)/SUM(J65:J66)</f>
        <v>0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>
        <v>1</v>
      </c>
      <c r="AN65" s="99">
        <f>IF(P65=0,"",IF(AM65=0,"",(AM65/P65)))</f>
        <v>0.5</v>
      </c>
      <c r="AO65" s="98"/>
      <c r="AP65" s="100">
        <f>IFERROR(AO65/AM65,"-")</f>
        <v>0</v>
      </c>
      <c r="AQ65" s="101"/>
      <c r="AR65" s="102">
        <f>IFERROR(AQ65/AM65,"-")</f>
        <v>0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193</v>
      </c>
      <c r="C66" s="347"/>
      <c r="D66" s="347" t="s">
        <v>190</v>
      </c>
      <c r="E66" s="347" t="s">
        <v>119</v>
      </c>
      <c r="F66" s="347" t="s">
        <v>86</v>
      </c>
      <c r="G66" s="88"/>
      <c r="H66" s="88"/>
      <c r="I66" s="88"/>
      <c r="J66" s="330"/>
      <c r="K66" s="79">
        <v>0</v>
      </c>
      <c r="L66" s="79">
        <v>0</v>
      </c>
      <c r="M66" s="79">
        <v>6</v>
      </c>
      <c r="N66" s="89">
        <v>3</v>
      </c>
      <c r="O66" s="90">
        <v>0</v>
      </c>
      <c r="P66" s="91">
        <f>N66+O66</f>
        <v>3</v>
      </c>
      <c r="Q66" s="80">
        <f>IFERROR(P66/M66,"-")</f>
        <v>0.5</v>
      </c>
      <c r="R66" s="79">
        <v>0</v>
      </c>
      <c r="S66" s="79">
        <v>1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0.66666666666667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0.33333333333333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0.11363636363636</v>
      </c>
      <c r="B67" s="347" t="s">
        <v>194</v>
      </c>
      <c r="C67" s="347"/>
      <c r="D67" s="347" t="s">
        <v>195</v>
      </c>
      <c r="E67" s="347" t="s">
        <v>124</v>
      </c>
      <c r="F67" s="347" t="s">
        <v>88</v>
      </c>
      <c r="G67" s="88" t="s">
        <v>196</v>
      </c>
      <c r="H67" s="88" t="s">
        <v>90</v>
      </c>
      <c r="I67" s="88" t="s">
        <v>197</v>
      </c>
      <c r="J67" s="330">
        <v>132000</v>
      </c>
      <c r="K67" s="79">
        <v>0</v>
      </c>
      <c r="L67" s="79">
        <v>0</v>
      </c>
      <c r="M67" s="79">
        <v>49</v>
      </c>
      <c r="N67" s="89">
        <v>4</v>
      </c>
      <c r="O67" s="90">
        <v>0</v>
      </c>
      <c r="P67" s="91">
        <f>N67+O67</f>
        <v>4</v>
      </c>
      <c r="Q67" s="80">
        <f>IFERROR(P67/M67,"-")</f>
        <v>0.081632653061224</v>
      </c>
      <c r="R67" s="79">
        <v>0</v>
      </c>
      <c r="S67" s="79">
        <v>0</v>
      </c>
      <c r="T67" s="80">
        <f>IFERROR(R67/(P67),"-")</f>
        <v>0</v>
      </c>
      <c r="U67" s="336">
        <f>IFERROR(J67/SUM(N67:O68),"-")</f>
        <v>16500</v>
      </c>
      <c r="V67" s="82">
        <v>1</v>
      </c>
      <c r="W67" s="80">
        <f>IF(P67=0,"-",V67/P67)</f>
        <v>0.25</v>
      </c>
      <c r="X67" s="335">
        <v>15000</v>
      </c>
      <c r="Y67" s="336">
        <f>IFERROR(X67/P67,"-")</f>
        <v>3750</v>
      </c>
      <c r="Z67" s="336">
        <f>IFERROR(X67/V67,"-")</f>
        <v>15000</v>
      </c>
      <c r="AA67" s="330">
        <f>SUM(X67:X68)-SUM(J67:J68)</f>
        <v>-117000</v>
      </c>
      <c r="AB67" s="83">
        <f>SUM(X67:X68)/SUM(J67:J68)</f>
        <v>0.11363636363636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3</v>
      </c>
      <c r="BF67" s="111">
        <f>IF(P67=0,"",IF(BE67=0,"",(BE67/P67)))</f>
        <v>0.75</v>
      </c>
      <c r="BG67" s="110">
        <v>1</v>
      </c>
      <c r="BH67" s="112">
        <f>IFERROR(BG67/BE67,"-")</f>
        <v>0.33333333333333</v>
      </c>
      <c r="BI67" s="113">
        <v>15000</v>
      </c>
      <c r="BJ67" s="114">
        <f>IFERROR(BI67/BE67,"-")</f>
        <v>5000</v>
      </c>
      <c r="BK67" s="115"/>
      <c r="BL67" s="115"/>
      <c r="BM67" s="115">
        <v>1</v>
      </c>
      <c r="BN67" s="117">
        <v>1</v>
      </c>
      <c r="BO67" s="118">
        <f>IF(P67=0,"",IF(BN67=0,"",(BN67/P67)))</f>
        <v>0.25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15000</v>
      </c>
      <c r="CQ67" s="139">
        <v>15000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198</v>
      </c>
      <c r="C68" s="347"/>
      <c r="D68" s="347" t="s">
        <v>195</v>
      </c>
      <c r="E68" s="347" t="s">
        <v>124</v>
      </c>
      <c r="F68" s="347" t="s">
        <v>86</v>
      </c>
      <c r="G68" s="88"/>
      <c r="H68" s="88"/>
      <c r="I68" s="88"/>
      <c r="J68" s="330"/>
      <c r="K68" s="79">
        <v>0</v>
      </c>
      <c r="L68" s="79">
        <v>0</v>
      </c>
      <c r="M68" s="79">
        <v>10</v>
      </c>
      <c r="N68" s="89">
        <v>4</v>
      </c>
      <c r="O68" s="90">
        <v>0</v>
      </c>
      <c r="P68" s="91">
        <f>N68+O68</f>
        <v>4</v>
      </c>
      <c r="Q68" s="80">
        <f>IFERROR(P68/M68,"-")</f>
        <v>0.4</v>
      </c>
      <c r="R68" s="79">
        <v>0</v>
      </c>
      <c r="S68" s="79">
        <v>0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0.25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3</v>
      </c>
      <c r="BX68" s="125">
        <f>IF(P68=0,"",IF(BW68=0,"",(BW68/P68)))</f>
        <v>0.75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0.23717948717949</v>
      </c>
      <c r="B69" s="347" t="s">
        <v>199</v>
      </c>
      <c r="C69" s="347"/>
      <c r="D69" s="347" t="s">
        <v>82</v>
      </c>
      <c r="E69" s="347" t="s">
        <v>67</v>
      </c>
      <c r="F69" s="347" t="s">
        <v>88</v>
      </c>
      <c r="G69" s="88" t="s">
        <v>102</v>
      </c>
      <c r="H69" s="88" t="s">
        <v>90</v>
      </c>
      <c r="I69" s="349" t="s">
        <v>200</v>
      </c>
      <c r="J69" s="330">
        <v>156000</v>
      </c>
      <c r="K69" s="79">
        <v>0</v>
      </c>
      <c r="L69" s="79">
        <v>0</v>
      </c>
      <c r="M69" s="79">
        <v>46</v>
      </c>
      <c r="N69" s="89">
        <v>4</v>
      </c>
      <c r="O69" s="90">
        <v>0</v>
      </c>
      <c r="P69" s="91">
        <f>N69+O69</f>
        <v>4</v>
      </c>
      <c r="Q69" s="80">
        <f>IFERROR(P69/M69,"-")</f>
        <v>0.08695652173913</v>
      </c>
      <c r="R69" s="79">
        <v>1</v>
      </c>
      <c r="S69" s="79">
        <v>3</v>
      </c>
      <c r="T69" s="80">
        <f>IFERROR(R69/(P69),"-")</f>
        <v>0.25</v>
      </c>
      <c r="U69" s="336">
        <f>IFERROR(J69/SUM(N69:O70),"-")</f>
        <v>10400</v>
      </c>
      <c r="V69" s="82">
        <v>2</v>
      </c>
      <c r="W69" s="80">
        <f>IF(P69=0,"-",V69/P69)</f>
        <v>0.5</v>
      </c>
      <c r="X69" s="335">
        <v>12000</v>
      </c>
      <c r="Y69" s="336">
        <f>IFERROR(X69/P69,"-")</f>
        <v>3000</v>
      </c>
      <c r="Z69" s="336">
        <f>IFERROR(X69/V69,"-")</f>
        <v>6000</v>
      </c>
      <c r="AA69" s="330">
        <f>SUM(X69:X70)-SUM(J69:J70)</f>
        <v>-119000</v>
      </c>
      <c r="AB69" s="83">
        <f>SUM(X69:X70)/SUM(J69:J70)</f>
        <v>0.23717948717949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0.25</v>
      </c>
      <c r="BG69" s="110">
        <v>1</v>
      </c>
      <c r="BH69" s="112">
        <f>IFERROR(BG69/BE69,"-")</f>
        <v>1</v>
      </c>
      <c r="BI69" s="113">
        <v>5000</v>
      </c>
      <c r="BJ69" s="114">
        <f>IFERROR(BI69/BE69,"-")</f>
        <v>5000</v>
      </c>
      <c r="BK69" s="115">
        <v>1</v>
      </c>
      <c r="BL69" s="115"/>
      <c r="BM69" s="115"/>
      <c r="BN69" s="117">
        <v>2</v>
      </c>
      <c r="BO69" s="118">
        <f>IF(P69=0,"",IF(BN69=0,"",(BN69/P69)))</f>
        <v>0.5</v>
      </c>
      <c r="BP69" s="119">
        <v>1</v>
      </c>
      <c r="BQ69" s="120">
        <f>IFERROR(BP69/BN69,"-")</f>
        <v>0.5</v>
      </c>
      <c r="BR69" s="121">
        <v>7000</v>
      </c>
      <c r="BS69" s="122">
        <f>IFERROR(BR69/BN69,"-")</f>
        <v>3500</v>
      </c>
      <c r="BT69" s="123"/>
      <c r="BU69" s="123"/>
      <c r="BV69" s="123">
        <v>1</v>
      </c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>
        <v>1</v>
      </c>
      <c r="CG69" s="132">
        <f>IF(P69=0,"",IF(CF69=0,"",(CF69/P69)))</f>
        <v>0.25</v>
      </c>
      <c r="CH69" s="133"/>
      <c r="CI69" s="134">
        <f>IFERROR(CH69/CF69,"-")</f>
        <v>0</v>
      </c>
      <c r="CJ69" s="135"/>
      <c r="CK69" s="136">
        <f>IFERROR(CJ69/CF69,"-")</f>
        <v>0</v>
      </c>
      <c r="CL69" s="137"/>
      <c r="CM69" s="137"/>
      <c r="CN69" s="137"/>
      <c r="CO69" s="138">
        <v>2</v>
      </c>
      <c r="CP69" s="139">
        <v>12000</v>
      </c>
      <c r="CQ69" s="139">
        <v>7000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201</v>
      </c>
      <c r="C70" s="347"/>
      <c r="D70" s="347" t="s">
        <v>82</v>
      </c>
      <c r="E70" s="347" t="s">
        <v>67</v>
      </c>
      <c r="F70" s="347" t="s">
        <v>86</v>
      </c>
      <c r="G70" s="88"/>
      <c r="H70" s="88"/>
      <c r="I70" s="88"/>
      <c r="J70" s="330"/>
      <c r="K70" s="79">
        <v>0</v>
      </c>
      <c r="L70" s="79">
        <v>0</v>
      </c>
      <c r="M70" s="79">
        <v>20</v>
      </c>
      <c r="N70" s="89">
        <v>11</v>
      </c>
      <c r="O70" s="90">
        <v>0</v>
      </c>
      <c r="P70" s="91">
        <f>N70+O70</f>
        <v>11</v>
      </c>
      <c r="Q70" s="80">
        <f>IFERROR(P70/M70,"-")</f>
        <v>0.55</v>
      </c>
      <c r="R70" s="79">
        <v>0</v>
      </c>
      <c r="S70" s="79">
        <v>2</v>
      </c>
      <c r="T70" s="80">
        <f>IFERROR(R70/(P70),"-")</f>
        <v>0</v>
      </c>
      <c r="U70" s="336"/>
      <c r="V70" s="82">
        <v>4</v>
      </c>
      <c r="W70" s="80">
        <f>IF(P70=0,"-",V70/P70)</f>
        <v>0.36363636363636</v>
      </c>
      <c r="X70" s="335">
        <v>25000</v>
      </c>
      <c r="Y70" s="336">
        <f>IFERROR(X70/P70,"-")</f>
        <v>2272.7272727273</v>
      </c>
      <c r="Z70" s="336">
        <f>IFERROR(X70/V70,"-")</f>
        <v>6250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2</v>
      </c>
      <c r="BF70" s="111">
        <f>IF(P70=0,"",IF(BE70=0,"",(BE70/P70)))</f>
        <v>0.18181818181818</v>
      </c>
      <c r="BG70" s="110">
        <v>1</v>
      </c>
      <c r="BH70" s="112">
        <f>IFERROR(BG70/BE70,"-")</f>
        <v>0.5</v>
      </c>
      <c r="BI70" s="113">
        <v>3000</v>
      </c>
      <c r="BJ70" s="114">
        <f>IFERROR(BI70/BE70,"-")</f>
        <v>1500</v>
      </c>
      <c r="BK70" s="115">
        <v>1</v>
      </c>
      <c r="BL70" s="115"/>
      <c r="BM70" s="115"/>
      <c r="BN70" s="117">
        <v>4</v>
      </c>
      <c r="BO70" s="118">
        <f>IF(P70=0,"",IF(BN70=0,"",(BN70/P70)))</f>
        <v>0.36363636363636</v>
      </c>
      <c r="BP70" s="119">
        <v>1</v>
      </c>
      <c r="BQ70" s="120">
        <f>IFERROR(BP70/BN70,"-")</f>
        <v>0.25</v>
      </c>
      <c r="BR70" s="121">
        <v>3000</v>
      </c>
      <c r="BS70" s="122">
        <f>IFERROR(BR70/BN70,"-")</f>
        <v>750</v>
      </c>
      <c r="BT70" s="123">
        <v>1</v>
      </c>
      <c r="BU70" s="123"/>
      <c r="BV70" s="123"/>
      <c r="BW70" s="124">
        <v>5</v>
      </c>
      <c r="BX70" s="125">
        <f>IF(P70=0,"",IF(BW70=0,"",(BW70/P70)))</f>
        <v>0.45454545454545</v>
      </c>
      <c r="BY70" s="126">
        <v>2</v>
      </c>
      <c r="BZ70" s="127">
        <f>IFERROR(BY70/BW70,"-")</f>
        <v>0.4</v>
      </c>
      <c r="CA70" s="128">
        <v>19000</v>
      </c>
      <c r="CB70" s="129">
        <f>IFERROR(CA70/BW70,"-")</f>
        <v>3800</v>
      </c>
      <c r="CC70" s="130"/>
      <c r="CD70" s="130">
        <v>1</v>
      </c>
      <c r="CE70" s="130">
        <v>1</v>
      </c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4</v>
      </c>
      <c r="CP70" s="139">
        <v>25000</v>
      </c>
      <c r="CQ70" s="139">
        <v>14000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1.9038461538462</v>
      </c>
      <c r="B71" s="347" t="s">
        <v>202</v>
      </c>
      <c r="C71" s="347"/>
      <c r="D71" s="347" t="s">
        <v>66</v>
      </c>
      <c r="E71" s="347" t="s">
        <v>83</v>
      </c>
      <c r="F71" s="347" t="s">
        <v>68</v>
      </c>
      <c r="G71" s="88" t="s">
        <v>102</v>
      </c>
      <c r="H71" s="88" t="s">
        <v>90</v>
      </c>
      <c r="I71" s="88" t="s">
        <v>180</v>
      </c>
      <c r="J71" s="330">
        <v>156000</v>
      </c>
      <c r="K71" s="79">
        <v>0</v>
      </c>
      <c r="L71" s="79">
        <v>0</v>
      </c>
      <c r="M71" s="79">
        <v>46</v>
      </c>
      <c r="N71" s="89">
        <v>3</v>
      </c>
      <c r="O71" s="90">
        <v>0</v>
      </c>
      <c r="P71" s="91">
        <f>N71+O71</f>
        <v>3</v>
      </c>
      <c r="Q71" s="80">
        <f>IFERROR(P71/M71,"-")</f>
        <v>0.065217391304348</v>
      </c>
      <c r="R71" s="79">
        <v>1</v>
      </c>
      <c r="S71" s="79">
        <v>1</v>
      </c>
      <c r="T71" s="80">
        <f>IFERROR(R71/(P71),"-")</f>
        <v>0.33333333333333</v>
      </c>
      <c r="U71" s="336">
        <f>IFERROR(J71/SUM(N71:O72),"-")</f>
        <v>22285.714285714</v>
      </c>
      <c r="V71" s="82">
        <v>2</v>
      </c>
      <c r="W71" s="80">
        <f>IF(P71=0,"-",V71/P71)</f>
        <v>0.66666666666667</v>
      </c>
      <c r="X71" s="335">
        <v>11000</v>
      </c>
      <c r="Y71" s="336">
        <f>IFERROR(X71/P71,"-")</f>
        <v>3666.6666666667</v>
      </c>
      <c r="Z71" s="336">
        <f>IFERROR(X71/V71,"-")</f>
        <v>5500</v>
      </c>
      <c r="AA71" s="330">
        <f>SUM(X71:X72)-SUM(J71:J72)</f>
        <v>141000</v>
      </c>
      <c r="AB71" s="83">
        <f>SUM(X71:X72)/SUM(J71:J72)</f>
        <v>1.9038461538462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1</v>
      </c>
      <c r="BF71" s="111">
        <f>IF(P71=0,"",IF(BE71=0,"",(BE71/P71)))</f>
        <v>0.33333333333333</v>
      </c>
      <c r="BG71" s="110">
        <v>1</v>
      </c>
      <c r="BH71" s="112">
        <f>IFERROR(BG71/BE71,"-")</f>
        <v>1</v>
      </c>
      <c r="BI71" s="113">
        <v>1000</v>
      </c>
      <c r="BJ71" s="114">
        <f>IFERROR(BI71/BE71,"-")</f>
        <v>1000</v>
      </c>
      <c r="BK71" s="115">
        <v>1</v>
      </c>
      <c r="BL71" s="115"/>
      <c r="BM71" s="115"/>
      <c r="BN71" s="117">
        <v>2</v>
      </c>
      <c r="BO71" s="118">
        <f>IF(P71=0,"",IF(BN71=0,"",(BN71/P71)))</f>
        <v>0.66666666666667</v>
      </c>
      <c r="BP71" s="119">
        <v>1</v>
      </c>
      <c r="BQ71" s="120">
        <f>IFERROR(BP71/BN71,"-")</f>
        <v>0.5</v>
      </c>
      <c r="BR71" s="121">
        <v>10000</v>
      </c>
      <c r="BS71" s="122">
        <f>IFERROR(BR71/BN71,"-")</f>
        <v>5000</v>
      </c>
      <c r="BT71" s="123"/>
      <c r="BU71" s="123"/>
      <c r="BV71" s="123">
        <v>1</v>
      </c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2</v>
      </c>
      <c r="CP71" s="139">
        <v>11000</v>
      </c>
      <c r="CQ71" s="139">
        <v>10000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203</v>
      </c>
      <c r="C72" s="347"/>
      <c r="D72" s="347" t="s">
        <v>66</v>
      </c>
      <c r="E72" s="347" t="s">
        <v>83</v>
      </c>
      <c r="F72" s="347" t="s">
        <v>86</v>
      </c>
      <c r="G72" s="88"/>
      <c r="H72" s="88"/>
      <c r="I72" s="88"/>
      <c r="J72" s="330"/>
      <c r="K72" s="79">
        <v>0</v>
      </c>
      <c r="L72" s="79">
        <v>0</v>
      </c>
      <c r="M72" s="79">
        <v>10</v>
      </c>
      <c r="N72" s="89">
        <v>4</v>
      </c>
      <c r="O72" s="90">
        <v>0</v>
      </c>
      <c r="P72" s="91">
        <f>N72+O72</f>
        <v>4</v>
      </c>
      <c r="Q72" s="80">
        <f>IFERROR(P72/M72,"-")</f>
        <v>0.4</v>
      </c>
      <c r="R72" s="79">
        <v>0</v>
      </c>
      <c r="S72" s="79">
        <v>1</v>
      </c>
      <c r="T72" s="80">
        <f>IFERROR(R72/(P72),"-")</f>
        <v>0</v>
      </c>
      <c r="U72" s="336"/>
      <c r="V72" s="82">
        <v>2</v>
      </c>
      <c r="W72" s="80">
        <f>IF(P72=0,"-",V72/P72)</f>
        <v>0.5</v>
      </c>
      <c r="X72" s="335">
        <v>286000</v>
      </c>
      <c r="Y72" s="336">
        <f>IFERROR(X72/P72,"-")</f>
        <v>71500</v>
      </c>
      <c r="Z72" s="336">
        <f>IFERROR(X72/V72,"-")</f>
        <v>143000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0.25</v>
      </c>
      <c r="BG72" s="110">
        <v>1</v>
      </c>
      <c r="BH72" s="112">
        <f>IFERROR(BG72/BE72,"-")</f>
        <v>1</v>
      </c>
      <c r="BI72" s="113">
        <v>265000</v>
      </c>
      <c r="BJ72" s="114">
        <f>IFERROR(BI72/BE72,"-")</f>
        <v>265000</v>
      </c>
      <c r="BK72" s="115"/>
      <c r="BL72" s="115"/>
      <c r="BM72" s="115">
        <v>1</v>
      </c>
      <c r="BN72" s="117">
        <v>3</v>
      </c>
      <c r="BO72" s="118">
        <f>IF(P72=0,"",IF(BN72=0,"",(BN72/P72)))</f>
        <v>0.75</v>
      </c>
      <c r="BP72" s="119">
        <v>1</v>
      </c>
      <c r="BQ72" s="120">
        <f>IFERROR(BP72/BN72,"-")</f>
        <v>0.33333333333333</v>
      </c>
      <c r="BR72" s="121">
        <v>21000</v>
      </c>
      <c r="BS72" s="122">
        <f>IFERROR(BR72/BN72,"-")</f>
        <v>7000</v>
      </c>
      <c r="BT72" s="123"/>
      <c r="BU72" s="123"/>
      <c r="BV72" s="123">
        <v>1</v>
      </c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2</v>
      </c>
      <c r="CP72" s="139">
        <v>286000</v>
      </c>
      <c r="CQ72" s="139">
        <v>265000</v>
      </c>
      <c r="CR72" s="139"/>
      <c r="CS72" s="140" t="str">
        <f>IF(AND(CQ72=0,CR72=0),"",IF(AND(CQ72&lt;=100000,CR72&lt;=100000),"",IF(CQ72/CP72&gt;0.7,"男高",IF(CR72/CP72&gt;0.7,"女高",""))))</f>
        <v>男高</v>
      </c>
    </row>
    <row r="73" spans="1:98">
      <c r="A73" s="78">
        <f>AB73</f>
        <v>0.36458333333333</v>
      </c>
      <c r="B73" s="347" t="s">
        <v>204</v>
      </c>
      <c r="C73" s="347"/>
      <c r="D73" s="347" t="s">
        <v>82</v>
      </c>
      <c r="E73" s="347" t="s">
        <v>119</v>
      </c>
      <c r="F73" s="347" t="s">
        <v>68</v>
      </c>
      <c r="G73" s="88" t="s">
        <v>205</v>
      </c>
      <c r="H73" s="88" t="s">
        <v>90</v>
      </c>
      <c r="I73" s="349" t="s">
        <v>200</v>
      </c>
      <c r="J73" s="330">
        <v>96000</v>
      </c>
      <c r="K73" s="79">
        <v>0</v>
      </c>
      <c r="L73" s="79">
        <v>0</v>
      </c>
      <c r="M73" s="79">
        <v>26</v>
      </c>
      <c r="N73" s="89">
        <v>5</v>
      </c>
      <c r="O73" s="90">
        <v>0</v>
      </c>
      <c r="P73" s="91">
        <f>N73+O73</f>
        <v>5</v>
      </c>
      <c r="Q73" s="80">
        <f>IFERROR(P73/M73,"-")</f>
        <v>0.19230769230769</v>
      </c>
      <c r="R73" s="79">
        <v>0</v>
      </c>
      <c r="S73" s="79">
        <v>1</v>
      </c>
      <c r="T73" s="80">
        <f>IFERROR(R73/(P73),"-")</f>
        <v>0</v>
      </c>
      <c r="U73" s="336">
        <f>IFERROR(J73/SUM(N73:O74),"-")</f>
        <v>16000</v>
      </c>
      <c r="V73" s="82">
        <v>1</v>
      </c>
      <c r="W73" s="80">
        <f>IF(P73=0,"-",V73/P73)</f>
        <v>0.2</v>
      </c>
      <c r="X73" s="335">
        <v>35000</v>
      </c>
      <c r="Y73" s="336">
        <f>IFERROR(X73/P73,"-")</f>
        <v>7000</v>
      </c>
      <c r="Z73" s="336">
        <f>IFERROR(X73/V73,"-")</f>
        <v>35000</v>
      </c>
      <c r="AA73" s="330">
        <f>SUM(X73:X74)-SUM(J73:J74)</f>
        <v>-61000</v>
      </c>
      <c r="AB73" s="83">
        <f>SUM(X73:X74)/SUM(J73:J74)</f>
        <v>0.36458333333333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2</v>
      </c>
      <c r="BF73" s="111">
        <f>IF(P73=0,"",IF(BE73=0,"",(BE73/P73)))</f>
        <v>0.4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0.2</v>
      </c>
      <c r="BP73" s="119">
        <v>1</v>
      </c>
      <c r="BQ73" s="120">
        <f>IFERROR(BP73/BN73,"-")</f>
        <v>1</v>
      </c>
      <c r="BR73" s="121">
        <v>35000</v>
      </c>
      <c r="BS73" s="122">
        <f>IFERROR(BR73/BN73,"-")</f>
        <v>35000</v>
      </c>
      <c r="BT73" s="123"/>
      <c r="BU73" s="123"/>
      <c r="BV73" s="123">
        <v>1</v>
      </c>
      <c r="BW73" s="124">
        <v>2</v>
      </c>
      <c r="BX73" s="125">
        <f>IF(P73=0,"",IF(BW73=0,"",(BW73/P73)))</f>
        <v>0.4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35000</v>
      </c>
      <c r="CQ73" s="139">
        <v>35000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206</v>
      </c>
      <c r="C74" s="347"/>
      <c r="D74" s="347" t="s">
        <v>82</v>
      </c>
      <c r="E74" s="347" t="s">
        <v>119</v>
      </c>
      <c r="F74" s="347" t="s">
        <v>86</v>
      </c>
      <c r="G74" s="88"/>
      <c r="H74" s="88"/>
      <c r="I74" s="88"/>
      <c r="J74" s="330"/>
      <c r="K74" s="79">
        <v>0</v>
      </c>
      <c r="L74" s="79">
        <v>0</v>
      </c>
      <c r="M74" s="79">
        <v>10</v>
      </c>
      <c r="N74" s="89">
        <v>1</v>
      </c>
      <c r="O74" s="90">
        <v>0</v>
      </c>
      <c r="P74" s="91">
        <f>N74+O74</f>
        <v>1</v>
      </c>
      <c r="Q74" s="80">
        <f>IFERROR(P74/M74,"-")</f>
        <v>0.1</v>
      </c>
      <c r="R74" s="79">
        <v>0</v>
      </c>
      <c r="S74" s="79">
        <v>0</v>
      </c>
      <c r="T74" s="80">
        <f>IFERROR(R74/(P74),"-")</f>
        <v>0</v>
      </c>
      <c r="U74" s="336"/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1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0.083333333333333</v>
      </c>
      <c r="B75" s="347" t="s">
        <v>207</v>
      </c>
      <c r="C75" s="347"/>
      <c r="D75" s="347" t="s">
        <v>86</v>
      </c>
      <c r="E75" s="347" t="s">
        <v>83</v>
      </c>
      <c r="F75" s="347" t="s">
        <v>93</v>
      </c>
      <c r="G75" s="88" t="s">
        <v>208</v>
      </c>
      <c r="H75" s="88" t="s">
        <v>209</v>
      </c>
      <c r="I75" s="349" t="s">
        <v>200</v>
      </c>
      <c r="J75" s="330">
        <v>60000</v>
      </c>
      <c r="K75" s="79">
        <v>0</v>
      </c>
      <c r="L75" s="79">
        <v>0</v>
      </c>
      <c r="M75" s="79">
        <v>53</v>
      </c>
      <c r="N75" s="89">
        <v>1</v>
      </c>
      <c r="O75" s="90">
        <v>0</v>
      </c>
      <c r="P75" s="91">
        <f>N75+O75</f>
        <v>1</v>
      </c>
      <c r="Q75" s="80">
        <f>IFERROR(P75/M75,"-")</f>
        <v>0.018867924528302</v>
      </c>
      <c r="R75" s="79">
        <v>0</v>
      </c>
      <c r="S75" s="79">
        <v>1</v>
      </c>
      <c r="T75" s="80">
        <f>IFERROR(R75/(P75),"-")</f>
        <v>0</v>
      </c>
      <c r="U75" s="336">
        <f>IFERROR(J75/SUM(N75:O76),"-")</f>
        <v>30000</v>
      </c>
      <c r="V75" s="82">
        <v>1</v>
      </c>
      <c r="W75" s="80">
        <f>IF(P75=0,"-",V75/P75)</f>
        <v>1</v>
      </c>
      <c r="X75" s="335">
        <v>5000</v>
      </c>
      <c r="Y75" s="336">
        <f>IFERROR(X75/P75,"-")</f>
        <v>5000</v>
      </c>
      <c r="Z75" s="336">
        <f>IFERROR(X75/V75,"-")</f>
        <v>5000</v>
      </c>
      <c r="AA75" s="330">
        <f>SUM(X75:X76)-SUM(J75:J76)</f>
        <v>-55000</v>
      </c>
      <c r="AB75" s="83">
        <f>SUM(X75:X76)/SUM(J75:J76)</f>
        <v>0.083333333333333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>
        <v>1</v>
      </c>
      <c r="BX75" s="125">
        <f>IF(P75=0,"",IF(BW75=0,"",(BW75/P75)))</f>
        <v>1</v>
      </c>
      <c r="BY75" s="126">
        <v>1</v>
      </c>
      <c r="BZ75" s="127">
        <f>IFERROR(BY75/BW75,"-")</f>
        <v>1</v>
      </c>
      <c r="CA75" s="128">
        <v>5000</v>
      </c>
      <c r="CB75" s="129">
        <f>IFERROR(CA75/BW75,"-")</f>
        <v>5000</v>
      </c>
      <c r="CC75" s="130">
        <v>1</v>
      </c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1</v>
      </c>
      <c r="CP75" s="139">
        <v>5000</v>
      </c>
      <c r="CQ75" s="139">
        <v>5000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210</v>
      </c>
      <c r="C76" s="347"/>
      <c r="D76" s="347" t="s">
        <v>86</v>
      </c>
      <c r="E76" s="347" t="s">
        <v>83</v>
      </c>
      <c r="F76" s="347" t="s">
        <v>86</v>
      </c>
      <c r="G76" s="88"/>
      <c r="H76" s="88"/>
      <c r="I76" s="88"/>
      <c r="J76" s="330"/>
      <c r="K76" s="79">
        <v>0</v>
      </c>
      <c r="L76" s="79">
        <v>0</v>
      </c>
      <c r="M76" s="79">
        <v>1</v>
      </c>
      <c r="N76" s="89">
        <v>1</v>
      </c>
      <c r="O76" s="90">
        <v>0</v>
      </c>
      <c r="P76" s="91">
        <f>N76+O76</f>
        <v>1</v>
      </c>
      <c r="Q76" s="80">
        <f>IFERROR(P76/M76,"-")</f>
        <v>1</v>
      </c>
      <c r="R76" s="79">
        <v>0</v>
      </c>
      <c r="S76" s="79">
        <v>0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>
        <f>IF(P76=0,"",IF(BN76=0,"",(BN76/P76)))</f>
        <v>0</v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>
        <v>1</v>
      </c>
      <c r="BX76" s="125">
        <f>IF(P76=0,"",IF(BW76=0,"",(BW76/P76)))</f>
        <v>1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</v>
      </c>
      <c r="B77" s="347" t="s">
        <v>211</v>
      </c>
      <c r="C77" s="347"/>
      <c r="D77" s="347" t="s">
        <v>86</v>
      </c>
      <c r="E77" s="347" t="s">
        <v>67</v>
      </c>
      <c r="F77" s="347" t="s">
        <v>88</v>
      </c>
      <c r="G77" s="88" t="s">
        <v>212</v>
      </c>
      <c r="H77" s="88" t="s">
        <v>209</v>
      </c>
      <c r="I77" s="88" t="s">
        <v>213</v>
      </c>
      <c r="J77" s="330">
        <v>60000</v>
      </c>
      <c r="K77" s="79">
        <v>0</v>
      </c>
      <c r="L77" s="79">
        <v>0</v>
      </c>
      <c r="M77" s="79">
        <v>17</v>
      </c>
      <c r="N77" s="89">
        <v>2</v>
      </c>
      <c r="O77" s="90">
        <v>0</v>
      </c>
      <c r="P77" s="91">
        <f>N77+O77</f>
        <v>2</v>
      </c>
      <c r="Q77" s="80">
        <f>IFERROR(P77/M77,"-")</f>
        <v>0.11764705882353</v>
      </c>
      <c r="R77" s="79">
        <v>0</v>
      </c>
      <c r="S77" s="79">
        <v>0</v>
      </c>
      <c r="T77" s="80">
        <f>IFERROR(R77/(P77),"-")</f>
        <v>0</v>
      </c>
      <c r="U77" s="336">
        <f>IFERROR(J77/SUM(N77:O78),"-")</f>
        <v>20000</v>
      </c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>
        <f>SUM(X77:X78)-SUM(J77:J78)</f>
        <v>-60000</v>
      </c>
      <c r="AB77" s="83">
        <f>SUM(X77:X78)/SUM(J77:J78)</f>
        <v>0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2</v>
      </c>
      <c r="BF77" s="111">
        <f>IF(P77=0,"",IF(BE77=0,"",(BE77/P77)))</f>
        <v>1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214</v>
      </c>
      <c r="C78" s="347"/>
      <c r="D78" s="347" t="s">
        <v>86</v>
      </c>
      <c r="E78" s="347" t="s">
        <v>67</v>
      </c>
      <c r="F78" s="347" t="s">
        <v>86</v>
      </c>
      <c r="G78" s="88"/>
      <c r="H78" s="88"/>
      <c r="I78" s="88"/>
      <c r="J78" s="330"/>
      <c r="K78" s="79">
        <v>0</v>
      </c>
      <c r="L78" s="79">
        <v>0</v>
      </c>
      <c r="M78" s="79">
        <v>63</v>
      </c>
      <c r="N78" s="89">
        <v>1</v>
      </c>
      <c r="O78" s="90">
        <v>0</v>
      </c>
      <c r="P78" s="91">
        <f>N78+O78</f>
        <v>1</v>
      </c>
      <c r="Q78" s="80">
        <f>IFERROR(P78/M78,"-")</f>
        <v>0.015873015873016</v>
      </c>
      <c r="R78" s="79">
        <v>0</v>
      </c>
      <c r="S78" s="79">
        <v>0</v>
      </c>
      <c r="T78" s="80">
        <f>IFERROR(R78/(P78),"-")</f>
        <v>0</v>
      </c>
      <c r="U78" s="336"/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>
        <v>1</v>
      </c>
      <c r="BX78" s="125">
        <f>IF(P78=0,"",IF(BW78=0,"",(BW78/P78)))</f>
        <v>1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1.4375</v>
      </c>
      <c r="B79" s="347" t="s">
        <v>215</v>
      </c>
      <c r="C79" s="347"/>
      <c r="D79" s="347"/>
      <c r="E79" s="347"/>
      <c r="F79" s="347" t="s">
        <v>68</v>
      </c>
      <c r="G79" s="88" t="s">
        <v>216</v>
      </c>
      <c r="H79" s="88" t="s">
        <v>217</v>
      </c>
      <c r="I79" s="88" t="s">
        <v>167</v>
      </c>
      <c r="J79" s="330">
        <v>96000</v>
      </c>
      <c r="K79" s="79">
        <v>0</v>
      </c>
      <c r="L79" s="79">
        <v>0</v>
      </c>
      <c r="M79" s="79">
        <v>123</v>
      </c>
      <c r="N79" s="89">
        <v>6</v>
      </c>
      <c r="O79" s="90">
        <v>0</v>
      </c>
      <c r="P79" s="91">
        <f>N79+O79</f>
        <v>6</v>
      </c>
      <c r="Q79" s="80">
        <f>IFERROR(P79/M79,"-")</f>
        <v>0.048780487804878</v>
      </c>
      <c r="R79" s="79">
        <v>1</v>
      </c>
      <c r="S79" s="79">
        <v>3</v>
      </c>
      <c r="T79" s="80">
        <f>IFERROR(R79/(P79),"-")</f>
        <v>0.16666666666667</v>
      </c>
      <c r="U79" s="336">
        <f>IFERROR(J79/SUM(N79:O80),"-")</f>
        <v>13714.285714286</v>
      </c>
      <c r="V79" s="82">
        <v>2</v>
      </c>
      <c r="W79" s="80">
        <f>IF(P79=0,"-",V79/P79)</f>
        <v>0.33333333333333</v>
      </c>
      <c r="X79" s="335">
        <v>138000</v>
      </c>
      <c r="Y79" s="336">
        <f>IFERROR(X79/P79,"-")</f>
        <v>23000</v>
      </c>
      <c r="Z79" s="336">
        <f>IFERROR(X79/V79,"-")</f>
        <v>69000</v>
      </c>
      <c r="AA79" s="330">
        <f>SUM(X79:X80)-SUM(J79:J80)</f>
        <v>42000</v>
      </c>
      <c r="AB79" s="83">
        <f>SUM(X79:X80)/SUM(J79:J80)</f>
        <v>1.4375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4</v>
      </c>
      <c r="BF79" s="111">
        <f>IF(P79=0,"",IF(BE79=0,"",(BE79/P79)))</f>
        <v>0.66666666666667</v>
      </c>
      <c r="BG79" s="110">
        <v>1</v>
      </c>
      <c r="BH79" s="112">
        <f>IFERROR(BG79/BE79,"-")</f>
        <v>0.25</v>
      </c>
      <c r="BI79" s="113">
        <v>55000</v>
      </c>
      <c r="BJ79" s="114">
        <f>IFERROR(BI79/BE79,"-")</f>
        <v>13750</v>
      </c>
      <c r="BK79" s="115"/>
      <c r="BL79" s="115"/>
      <c r="BM79" s="115">
        <v>1</v>
      </c>
      <c r="BN79" s="117">
        <v>2</v>
      </c>
      <c r="BO79" s="118">
        <f>IF(P79=0,"",IF(BN79=0,"",(BN79/P79)))</f>
        <v>0.33333333333333</v>
      </c>
      <c r="BP79" s="119">
        <v>1</v>
      </c>
      <c r="BQ79" s="120">
        <f>IFERROR(BP79/BN79,"-")</f>
        <v>0.5</v>
      </c>
      <c r="BR79" s="121">
        <v>83000</v>
      </c>
      <c r="BS79" s="122">
        <f>IFERROR(BR79/BN79,"-")</f>
        <v>41500</v>
      </c>
      <c r="BT79" s="123"/>
      <c r="BU79" s="123"/>
      <c r="BV79" s="123">
        <v>1</v>
      </c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2</v>
      </c>
      <c r="CP79" s="139">
        <v>138000</v>
      </c>
      <c r="CQ79" s="139">
        <v>83000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218</v>
      </c>
      <c r="C80" s="347"/>
      <c r="D80" s="347"/>
      <c r="E80" s="347"/>
      <c r="F80" s="347" t="s">
        <v>86</v>
      </c>
      <c r="G80" s="88"/>
      <c r="H80" s="88"/>
      <c r="I80" s="88"/>
      <c r="J80" s="330"/>
      <c r="K80" s="79">
        <v>0</v>
      </c>
      <c r="L80" s="79">
        <v>0</v>
      </c>
      <c r="M80" s="79">
        <v>6</v>
      </c>
      <c r="N80" s="89">
        <v>1</v>
      </c>
      <c r="O80" s="90">
        <v>0</v>
      </c>
      <c r="P80" s="91">
        <f>N80+O80</f>
        <v>1</v>
      </c>
      <c r="Q80" s="80">
        <f>IFERROR(P80/M80,"-")</f>
        <v>0.16666666666667</v>
      </c>
      <c r="R80" s="79">
        <v>0</v>
      </c>
      <c r="S80" s="79">
        <v>0</v>
      </c>
      <c r="T80" s="80">
        <f>IFERROR(R80/(P80),"-")</f>
        <v>0</v>
      </c>
      <c r="U80" s="336"/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>
        <v>1</v>
      </c>
      <c r="BX80" s="125">
        <f>IF(P80=0,"",IF(BW80=0,"",(BW80/P80)))</f>
        <v>1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30"/>
      <c r="B81" s="85"/>
      <c r="C81" s="86"/>
      <c r="D81" s="86"/>
      <c r="E81" s="86"/>
      <c r="F81" s="87"/>
      <c r="G81" s="88"/>
      <c r="H81" s="88"/>
      <c r="I81" s="88"/>
      <c r="J81" s="331"/>
      <c r="K81" s="34"/>
      <c r="L81" s="34"/>
      <c r="M81" s="31"/>
      <c r="N81" s="23"/>
      <c r="O81" s="23"/>
      <c r="P81" s="23"/>
      <c r="Q81" s="32"/>
      <c r="R81" s="32"/>
      <c r="S81" s="23"/>
      <c r="T81" s="32"/>
      <c r="U81" s="337"/>
      <c r="V81" s="25"/>
      <c r="W81" s="25"/>
      <c r="X81" s="337"/>
      <c r="Y81" s="337"/>
      <c r="Z81" s="337"/>
      <c r="AA81" s="337"/>
      <c r="AB81" s="33"/>
      <c r="AC81" s="57"/>
      <c r="AD81" s="61"/>
      <c r="AE81" s="62"/>
      <c r="AF81" s="61"/>
      <c r="AG81" s="65"/>
      <c r="AH81" s="66"/>
      <c r="AI81" s="67"/>
      <c r="AJ81" s="68"/>
      <c r="AK81" s="68"/>
      <c r="AL81" s="68"/>
      <c r="AM81" s="61"/>
      <c r="AN81" s="62"/>
      <c r="AO81" s="61"/>
      <c r="AP81" s="65"/>
      <c r="AQ81" s="66"/>
      <c r="AR81" s="67"/>
      <c r="AS81" s="68"/>
      <c r="AT81" s="68"/>
      <c r="AU81" s="68"/>
      <c r="AV81" s="61"/>
      <c r="AW81" s="62"/>
      <c r="AX81" s="61"/>
      <c r="AY81" s="65"/>
      <c r="AZ81" s="66"/>
      <c r="BA81" s="67"/>
      <c r="BB81" s="68"/>
      <c r="BC81" s="68"/>
      <c r="BD81" s="68"/>
      <c r="BE81" s="61"/>
      <c r="BF81" s="62"/>
      <c r="BG81" s="61"/>
      <c r="BH81" s="65"/>
      <c r="BI81" s="66"/>
      <c r="BJ81" s="67"/>
      <c r="BK81" s="68"/>
      <c r="BL81" s="68"/>
      <c r="BM81" s="68"/>
      <c r="BN81" s="63"/>
      <c r="BO81" s="64"/>
      <c r="BP81" s="61"/>
      <c r="BQ81" s="65"/>
      <c r="BR81" s="66"/>
      <c r="BS81" s="67"/>
      <c r="BT81" s="68"/>
      <c r="BU81" s="68"/>
      <c r="BV81" s="68"/>
      <c r="BW81" s="63"/>
      <c r="BX81" s="64"/>
      <c r="BY81" s="61"/>
      <c r="BZ81" s="65"/>
      <c r="CA81" s="66"/>
      <c r="CB81" s="67"/>
      <c r="CC81" s="68"/>
      <c r="CD81" s="68"/>
      <c r="CE81" s="68"/>
      <c r="CF81" s="63"/>
      <c r="CG81" s="64"/>
      <c r="CH81" s="61"/>
      <c r="CI81" s="65"/>
      <c r="CJ81" s="66"/>
      <c r="CK81" s="67"/>
      <c r="CL81" s="68"/>
      <c r="CM81" s="68"/>
      <c r="CN81" s="68"/>
      <c r="CO81" s="69"/>
      <c r="CP81" s="66"/>
      <c r="CQ81" s="66"/>
      <c r="CR81" s="66"/>
      <c r="CS81" s="70"/>
    </row>
    <row r="82" spans="1:98">
      <c r="A82" s="30"/>
      <c r="B82" s="37"/>
      <c r="C82" s="21"/>
      <c r="D82" s="21"/>
      <c r="E82" s="21"/>
      <c r="F82" s="22"/>
      <c r="G82" s="36"/>
      <c r="H82" s="36"/>
      <c r="I82" s="73"/>
      <c r="J82" s="332"/>
      <c r="K82" s="34"/>
      <c r="L82" s="34"/>
      <c r="M82" s="31"/>
      <c r="N82" s="23"/>
      <c r="O82" s="23"/>
      <c r="P82" s="23"/>
      <c r="Q82" s="32"/>
      <c r="R82" s="32"/>
      <c r="S82" s="23"/>
      <c r="T82" s="32"/>
      <c r="U82" s="337"/>
      <c r="V82" s="25"/>
      <c r="W82" s="25"/>
      <c r="X82" s="337"/>
      <c r="Y82" s="337"/>
      <c r="Z82" s="337"/>
      <c r="AA82" s="337"/>
      <c r="AB82" s="33"/>
      <c r="AC82" s="59"/>
      <c r="AD82" s="61"/>
      <c r="AE82" s="62"/>
      <c r="AF82" s="61"/>
      <c r="AG82" s="65"/>
      <c r="AH82" s="66"/>
      <c r="AI82" s="67"/>
      <c r="AJ82" s="68"/>
      <c r="AK82" s="68"/>
      <c r="AL82" s="68"/>
      <c r="AM82" s="61"/>
      <c r="AN82" s="62"/>
      <c r="AO82" s="61"/>
      <c r="AP82" s="65"/>
      <c r="AQ82" s="66"/>
      <c r="AR82" s="67"/>
      <c r="AS82" s="68"/>
      <c r="AT82" s="68"/>
      <c r="AU82" s="68"/>
      <c r="AV82" s="61"/>
      <c r="AW82" s="62"/>
      <c r="AX82" s="61"/>
      <c r="AY82" s="65"/>
      <c r="AZ82" s="66"/>
      <c r="BA82" s="67"/>
      <c r="BB82" s="68"/>
      <c r="BC82" s="68"/>
      <c r="BD82" s="68"/>
      <c r="BE82" s="61"/>
      <c r="BF82" s="62"/>
      <c r="BG82" s="61"/>
      <c r="BH82" s="65"/>
      <c r="BI82" s="66"/>
      <c r="BJ82" s="67"/>
      <c r="BK82" s="68"/>
      <c r="BL82" s="68"/>
      <c r="BM82" s="68"/>
      <c r="BN82" s="63"/>
      <c r="BO82" s="64"/>
      <c r="BP82" s="61"/>
      <c r="BQ82" s="65"/>
      <c r="BR82" s="66"/>
      <c r="BS82" s="67"/>
      <c r="BT82" s="68"/>
      <c r="BU82" s="68"/>
      <c r="BV82" s="68"/>
      <c r="BW82" s="63"/>
      <c r="BX82" s="64"/>
      <c r="BY82" s="61"/>
      <c r="BZ82" s="65"/>
      <c r="CA82" s="66"/>
      <c r="CB82" s="67"/>
      <c r="CC82" s="68"/>
      <c r="CD82" s="68"/>
      <c r="CE82" s="68"/>
      <c r="CF82" s="63"/>
      <c r="CG82" s="64"/>
      <c r="CH82" s="61"/>
      <c r="CI82" s="65"/>
      <c r="CJ82" s="66"/>
      <c r="CK82" s="67"/>
      <c r="CL82" s="68"/>
      <c r="CM82" s="68"/>
      <c r="CN82" s="68"/>
      <c r="CO82" s="69"/>
      <c r="CP82" s="66"/>
      <c r="CQ82" s="66"/>
      <c r="CR82" s="66"/>
      <c r="CS82" s="70"/>
    </row>
    <row r="83" spans="1:98">
      <c r="A83" s="19">
        <f>AB83</f>
        <v>0.84840277777778</v>
      </c>
      <c r="B83" s="39"/>
      <c r="C83" s="39"/>
      <c r="D83" s="39"/>
      <c r="E83" s="39"/>
      <c r="F83" s="39"/>
      <c r="G83" s="40" t="s">
        <v>219</v>
      </c>
      <c r="H83" s="40"/>
      <c r="I83" s="40"/>
      <c r="J83" s="333">
        <f>SUM(J6:J82)</f>
        <v>7200000</v>
      </c>
      <c r="K83" s="41">
        <f>SUM(K6:K82)</f>
        <v>0</v>
      </c>
      <c r="L83" s="41">
        <f>SUM(L6:L82)</f>
        <v>0</v>
      </c>
      <c r="M83" s="41">
        <f>SUM(M6:M82)</f>
        <v>3322</v>
      </c>
      <c r="N83" s="41">
        <f>SUM(N6:N82)</f>
        <v>508</v>
      </c>
      <c r="O83" s="41">
        <f>SUM(O6:O82)</f>
        <v>2</v>
      </c>
      <c r="P83" s="41">
        <f>SUM(P6:P82)</f>
        <v>510</v>
      </c>
      <c r="Q83" s="42">
        <f>IFERROR(P83/M83,"-")</f>
        <v>0.15352197471403</v>
      </c>
      <c r="R83" s="76">
        <f>SUM(R6:R82)</f>
        <v>37</v>
      </c>
      <c r="S83" s="76">
        <f>SUM(S6:S82)</f>
        <v>131</v>
      </c>
      <c r="T83" s="42">
        <f>IFERROR(R83/P83,"-")</f>
        <v>0.072549019607843</v>
      </c>
      <c r="U83" s="338">
        <f>IFERROR(J83/P83,"-")</f>
        <v>14117.647058824</v>
      </c>
      <c r="V83" s="44">
        <f>SUM(V6:V82)</f>
        <v>131</v>
      </c>
      <c r="W83" s="42">
        <f>IFERROR(V83/P83,"-")</f>
        <v>0.25686274509804</v>
      </c>
      <c r="X83" s="333">
        <f>SUM(X6:X82)</f>
        <v>6108500</v>
      </c>
      <c r="Y83" s="333">
        <f>IFERROR(X83/P83,"-")</f>
        <v>11977.450980392</v>
      </c>
      <c r="Z83" s="333">
        <f>IFERROR(X83/V83,"-")</f>
        <v>46629.770992366</v>
      </c>
      <c r="AA83" s="333">
        <f>X83-J83</f>
        <v>-1091500</v>
      </c>
      <c r="AB83" s="45">
        <f>X83/J83</f>
        <v>0.84840277777778</v>
      </c>
      <c r="AC83" s="58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30"/>
    <mergeCell ref="J23:J30"/>
    <mergeCell ref="U23:U30"/>
    <mergeCell ref="AA23:AA30"/>
    <mergeCell ref="AB23:AB30"/>
    <mergeCell ref="A31:A34"/>
    <mergeCell ref="J31:J34"/>
    <mergeCell ref="U31:U34"/>
    <mergeCell ref="AA31:AA34"/>
    <mergeCell ref="AB31:AB34"/>
    <mergeCell ref="A35:A38"/>
    <mergeCell ref="J35:J38"/>
    <mergeCell ref="U35:U38"/>
    <mergeCell ref="AA35:AA38"/>
    <mergeCell ref="AB35:AB38"/>
    <mergeCell ref="A39:A40"/>
    <mergeCell ref="J39:J40"/>
    <mergeCell ref="U39:U40"/>
    <mergeCell ref="AA39:AA40"/>
    <mergeCell ref="AB39:AB40"/>
    <mergeCell ref="A41:A44"/>
    <mergeCell ref="J41:J44"/>
    <mergeCell ref="U41:U44"/>
    <mergeCell ref="AA41:AA44"/>
    <mergeCell ref="AB41:AB44"/>
    <mergeCell ref="A45:A48"/>
    <mergeCell ref="J45:J48"/>
    <mergeCell ref="U45:U48"/>
    <mergeCell ref="AA45:AA48"/>
    <mergeCell ref="AB45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220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221</v>
      </c>
      <c r="C6" s="347" t="s">
        <v>222</v>
      </c>
      <c r="D6" s="347" t="s">
        <v>118</v>
      </c>
      <c r="E6" s="347" t="s">
        <v>67</v>
      </c>
      <c r="F6" s="347" t="s">
        <v>68</v>
      </c>
      <c r="G6" s="88" t="s">
        <v>223</v>
      </c>
      <c r="H6" s="88" t="s">
        <v>224</v>
      </c>
      <c r="I6" s="88" t="s">
        <v>225</v>
      </c>
      <c r="J6" s="330">
        <v>108000</v>
      </c>
      <c r="K6" s="79">
        <v>0</v>
      </c>
      <c r="L6" s="79">
        <v>0</v>
      </c>
      <c r="M6" s="79">
        <v>31</v>
      </c>
      <c r="N6" s="89">
        <v>2</v>
      </c>
      <c r="O6" s="90">
        <v>0</v>
      </c>
      <c r="P6" s="91">
        <f>N6+O6</f>
        <v>2</v>
      </c>
      <c r="Q6" s="80">
        <f>IFERROR(P6/M6,"-")</f>
        <v>0.064516129032258</v>
      </c>
      <c r="R6" s="79">
        <v>0</v>
      </c>
      <c r="S6" s="79">
        <v>0</v>
      </c>
      <c r="T6" s="80">
        <f>IFERROR(R6/(P6),"-")</f>
        <v>0</v>
      </c>
      <c r="U6" s="336">
        <f>IFERROR(J6/SUM(N6:O7),"-")</f>
        <v>36000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-108000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226</v>
      </c>
      <c r="C7" s="347"/>
      <c r="D7" s="347"/>
      <c r="E7" s="347"/>
      <c r="F7" s="347" t="s">
        <v>86</v>
      </c>
      <c r="G7" s="88"/>
      <c r="H7" s="88"/>
      <c r="I7" s="88"/>
      <c r="J7" s="330"/>
      <c r="K7" s="79">
        <v>0</v>
      </c>
      <c r="L7" s="79">
        <v>0</v>
      </c>
      <c r="M7" s="79">
        <v>3</v>
      </c>
      <c r="N7" s="89">
        <v>1</v>
      </c>
      <c r="O7" s="90">
        <v>0</v>
      </c>
      <c r="P7" s="91">
        <f>N7+O7</f>
        <v>1</v>
      </c>
      <c r="Q7" s="80">
        <f>IFERROR(P7/M7,"-")</f>
        <v>0.33333333333333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5.0833333333333</v>
      </c>
      <c r="B8" s="347" t="s">
        <v>227</v>
      </c>
      <c r="C8" s="347" t="s">
        <v>228</v>
      </c>
      <c r="D8" s="347" t="s">
        <v>229</v>
      </c>
      <c r="E8" s="347" t="s">
        <v>67</v>
      </c>
      <c r="F8" s="347" t="s">
        <v>68</v>
      </c>
      <c r="G8" s="88" t="s">
        <v>230</v>
      </c>
      <c r="H8" s="88" t="s">
        <v>231</v>
      </c>
      <c r="I8" s="88" t="s">
        <v>167</v>
      </c>
      <c r="J8" s="330">
        <v>240000</v>
      </c>
      <c r="K8" s="79">
        <v>0</v>
      </c>
      <c r="L8" s="79">
        <v>0</v>
      </c>
      <c r="M8" s="79">
        <v>132</v>
      </c>
      <c r="N8" s="89">
        <v>14</v>
      </c>
      <c r="O8" s="90">
        <v>0</v>
      </c>
      <c r="P8" s="91">
        <f>N8+O8</f>
        <v>14</v>
      </c>
      <c r="Q8" s="80">
        <f>IFERROR(P8/M8,"-")</f>
        <v>0.10606060606061</v>
      </c>
      <c r="R8" s="79">
        <v>1</v>
      </c>
      <c r="S8" s="79">
        <v>1</v>
      </c>
      <c r="T8" s="80">
        <f>IFERROR(R8/(P8),"-")</f>
        <v>0.071428571428571</v>
      </c>
      <c r="U8" s="336">
        <f>IFERROR(J8/SUM(N8:O9),"-")</f>
        <v>8275.8620689655</v>
      </c>
      <c r="V8" s="82">
        <v>3</v>
      </c>
      <c r="W8" s="80">
        <f>IF(P8=0,"-",V8/P8)</f>
        <v>0.21428571428571</v>
      </c>
      <c r="X8" s="335">
        <v>72000</v>
      </c>
      <c r="Y8" s="336">
        <f>IFERROR(X8/P8,"-")</f>
        <v>5142.8571428571</v>
      </c>
      <c r="Z8" s="336">
        <f>IFERROR(X8/V8,"-")</f>
        <v>24000</v>
      </c>
      <c r="AA8" s="330">
        <f>SUM(X8:X9)-SUM(J8:J9)</f>
        <v>980000</v>
      </c>
      <c r="AB8" s="83">
        <f>SUM(X8:X9)/SUM(J8:J9)</f>
        <v>5.0833333333333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0.14285714285714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0.071428571428571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0.28571428571429</v>
      </c>
      <c r="BG8" s="110">
        <v>1</v>
      </c>
      <c r="BH8" s="112">
        <f>IFERROR(BG8/BE8,"-")</f>
        <v>0.25</v>
      </c>
      <c r="BI8" s="113">
        <v>5000</v>
      </c>
      <c r="BJ8" s="114">
        <f>IFERROR(BI8/BE8,"-")</f>
        <v>1250</v>
      </c>
      <c r="BK8" s="115">
        <v>1</v>
      </c>
      <c r="BL8" s="115"/>
      <c r="BM8" s="115"/>
      <c r="BN8" s="117">
        <v>3</v>
      </c>
      <c r="BO8" s="118">
        <f>IF(P8=0,"",IF(BN8=0,"",(BN8/P8)))</f>
        <v>0.21428571428571</v>
      </c>
      <c r="BP8" s="119">
        <v>1</v>
      </c>
      <c r="BQ8" s="120">
        <f>IFERROR(BP8/BN8,"-")</f>
        <v>0.33333333333333</v>
      </c>
      <c r="BR8" s="121">
        <v>4000</v>
      </c>
      <c r="BS8" s="122">
        <f>IFERROR(BR8/BN8,"-")</f>
        <v>1333.3333333333</v>
      </c>
      <c r="BT8" s="123"/>
      <c r="BU8" s="123">
        <v>1</v>
      </c>
      <c r="BV8" s="123"/>
      <c r="BW8" s="124">
        <v>3</v>
      </c>
      <c r="BX8" s="125">
        <f>IF(P8=0,"",IF(BW8=0,"",(BW8/P8)))</f>
        <v>0.21428571428571</v>
      </c>
      <c r="BY8" s="126">
        <v>1</v>
      </c>
      <c r="BZ8" s="127">
        <f>IFERROR(BY8/BW8,"-")</f>
        <v>0.33333333333333</v>
      </c>
      <c r="CA8" s="128">
        <v>63000</v>
      </c>
      <c r="CB8" s="129">
        <f>IFERROR(CA8/BW8,"-")</f>
        <v>21000</v>
      </c>
      <c r="CC8" s="130"/>
      <c r="CD8" s="130"/>
      <c r="CE8" s="130">
        <v>1</v>
      </c>
      <c r="CF8" s="131">
        <v>1</v>
      </c>
      <c r="CG8" s="132">
        <f>IF(P8=0,"",IF(CF8=0,"",(CF8/P8)))</f>
        <v>0.071428571428571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3</v>
      </c>
      <c r="CP8" s="139">
        <v>72000</v>
      </c>
      <c r="CQ8" s="139">
        <v>63000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232</v>
      </c>
      <c r="C9" s="347"/>
      <c r="D9" s="347"/>
      <c r="E9" s="347"/>
      <c r="F9" s="347" t="s">
        <v>86</v>
      </c>
      <c r="G9" s="88"/>
      <c r="H9" s="88"/>
      <c r="I9" s="88"/>
      <c r="J9" s="330"/>
      <c r="K9" s="79">
        <v>0</v>
      </c>
      <c r="L9" s="79">
        <v>0</v>
      </c>
      <c r="M9" s="79">
        <v>39</v>
      </c>
      <c r="N9" s="89">
        <v>15</v>
      </c>
      <c r="O9" s="90">
        <v>0</v>
      </c>
      <c r="P9" s="91">
        <f>N9+O9</f>
        <v>15</v>
      </c>
      <c r="Q9" s="80">
        <f>IFERROR(P9/M9,"-")</f>
        <v>0.38461538461538</v>
      </c>
      <c r="R9" s="79">
        <v>3</v>
      </c>
      <c r="S9" s="79">
        <v>2</v>
      </c>
      <c r="T9" s="80">
        <f>IFERROR(R9/(P9),"-")</f>
        <v>0.2</v>
      </c>
      <c r="U9" s="336"/>
      <c r="V9" s="82">
        <v>5</v>
      </c>
      <c r="W9" s="80">
        <f>IF(P9=0,"-",V9/P9)</f>
        <v>0.33333333333333</v>
      </c>
      <c r="X9" s="335">
        <v>1148000</v>
      </c>
      <c r="Y9" s="336">
        <f>IFERROR(X9/P9,"-")</f>
        <v>76533.333333333</v>
      </c>
      <c r="Z9" s="336">
        <f>IFERROR(X9/V9,"-")</f>
        <v>229600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0.2</v>
      </c>
      <c r="BG9" s="110">
        <v>1</v>
      </c>
      <c r="BH9" s="112">
        <f>IFERROR(BG9/BE9,"-")</f>
        <v>0.33333333333333</v>
      </c>
      <c r="BI9" s="113">
        <v>3000</v>
      </c>
      <c r="BJ9" s="114">
        <f>IFERROR(BI9/BE9,"-")</f>
        <v>1000</v>
      </c>
      <c r="BK9" s="115">
        <v>1</v>
      </c>
      <c r="BL9" s="115"/>
      <c r="BM9" s="115"/>
      <c r="BN9" s="117">
        <v>5</v>
      </c>
      <c r="BO9" s="118">
        <f>IF(P9=0,"",IF(BN9=0,"",(BN9/P9)))</f>
        <v>0.33333333333333</v>
      </c>
      <c r="BP9" s="119">
        <v>1</v>
      </c>
      <c r="BQ9" s="120">
        <f>IFERROR(BP9/BN9,"-")</f>
        <v>0.2</v>
      </c>
      <c r="BR9" s="121">
        <v>191000</v>
      </c>
      <c r="BS9" s="122">
        <f>IFERROR(BR9/BN9,"-")</f>
        <v>38200</v>
      </c>
      <c r="BT9" s="123"/>
      <c r="BU9" s="123"/>
      <c r="BV9" s="123">
        <v>1</v>
      </c>
      <c r="BW9" s="124">
        <v>6</v>
      </c>
      <c r="BX9" s="125">
        <f>IF(P9=0,"",IF(BW9=0,"",(BW9/P9)))</f>
        <v>0.4</v>
      </c>
      <c r="BY9" s="126">
        <v>3</v>
      </c>
      <c r="BZ9" s="127">
        <f>IFERROR(BY9/BW9,"-")</f>
        <v>0.5</v>
      </c>
      <c r="CA9" s="128">
        <v>954000</v>
      </c>
      <c r="CB9" s="129">
        <f>IFERROR(CA9/BW9,"-")</f>
        <v>159000</v>
      </c>
      <c r="CC9" s="130"/>
      <c r="CD9" s="130"/>
      <c r="CE9" s="130">
        <v>3</v>
      </c>
      <c r="CF9" s="131">
        <v>1</v>
      </c>
      <c r="CG9" s="132">
        <f>IF(P9=0,"",IF(CF9=0,"",(CF9/P9)))</f>
        <v>0.066666666666667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5</v>
      </c>
      <c r="CP9" s="139">
        <v>1148000</v>
      </c>
      <c r="CQ9" s="139">
        <v>463000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2.6904761904762</v>
      </c>
      <c r="B10" s="347" t="s">
        <v>233</v>
      </c>
      <c r="C10" s="347" t="s">
        <v>234</v>
      </c>
      <c r="D10" s="347" t="s">
        <v>235</v>
      </c>
      <c r="E10" s="347"/>
      <c r="F10" s="347" t="s">
        <v>86</v>
      </c>
      <c r="G10" s="88" t="s">
        <v>236</v>
      </c>
      <c r="H10" s="88" t="s">
        <v>237</v>
      </c>
      <c r="I10" s="88" t="s">
        <v>238</v>
      </c>
      <c r="J10" s="330">
        <v>84000</v>
      </c>
      <c r="K10" s="79">
        <v>0</v>
      </c>
      <c r="L10" s="79">
        <v>0</v>
      </c>
      <c r="M10" s="79">
        <v>62</v>
      </c>
      <c r="N10" s="89">
        <v>30</v>
      </c>
      <c r="O10" s="90">
        <v>1</v>
      </c>
      <c r="P10" s="91">
        <f>N10+O10</f>
        <v>31</v>
      </c>
      <c r="Q10" s="80">
        <f>IFERROR(P10/M10,"-")</f>
        <v>0.5</v>
      </c>
      <c r="R10" s="79">
        <v>2</v>
      </c>
      <c r="S10" s="79">
        <v>6</v>
      </c>
      <c r="T10" s="80">
        <f>IFERROR(R10/(P10),"-")</f>
        <v>0.064516129032258</v>
      </c>
      <c r="U10" s="336">
        <f>IFERROR(J10/SUM(N10:O10),"-")</f>
        <v>2709.6774193548</v>
      </c>
      <c r="V10" s="82">
        <v>3</v>
      </c>
      <c r="W10" s="80">
        <f>IF(P10=0,"-",V10/P10)</f>
        <v>0.096774193548387</v>
      </c>
      <c r="X10" s="335">
        <v>226000</v>
      </c>
      <c r="Y10" s="336">
        <f>IFERROR(X10/P10,"-")</f>
        <v>7290.3225806452</v>
      </c>
      <c r="Z10" s="336">
        <f>IFERROR(X10/V10,"-")</f>
        <v>75333.333333333</v>
      </c>
      <c r="AA10" s="330">
        <f>SUM(X10:X10)-SUM(J10:J10)</f>
        <v>142000</v>
      </c>
      <c r="AB10" s="83">
        <f>SUM(X10:X10)/SUM(J10:J10)</f>
        <v>2.6904761904762</v>
      </c>
      <c r="AC10" s="77"/>
      <c r="AD10" s="92">
        <v>1</v>
      </c>
      <c r="AE10" s="93">
        <f>IF(P10=0,"",IF(AD10=0,"",(AD10/P10)))</f>
        <v>0.032258064516129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3</v>
      </c>
      <c r="AN10" s="99">
        <f>IF(P10=0,"",IF(AM10=0,"",(AM10/P10)))</f>
        <v>0.096774193548387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7</v>
      </c>
      <c r="AW10" s="105">
        <f>IF(P10=0,"",IF(AV10=0,"",(AV10/P10)))</f>
        <v>0.2258064516129</v>
      </c>
      <c r="AX10" s="104">
        <v>1</v>
      </c>
      <c r="AY10" s="106">
        <f>IFERROR(AX10/AV10,"-")</f>
        <v>0.14285714285714</v>
      </c>
      <c r="AZ10" s="107">
        <v>3000</v>
      </c>
      <c r="BA10" s="108">
        <f>IFERROR(AZ10/AV10,"-")</f>
        <v>428.57142857143</v>
      </c>
      <c r="BB10" s="109">
        <v>1</v>
      </c>
      <c r="BC10" s="109"/>
      <c r="BD10" s="109"/>
      <c r="BE10" s="110">
        <v>7</v>
      </c>
      <c r="BF10" s="111">
        <f>IF(P10=0,"",IF(BE10=0,"",(BE10/P10)))</f>
        <v>0.2258064516129</v>
      </c>
      <c r="BG10" s="110">
        <v>1</v>
      </c>
      <c r="BH10" s="112">
        <f>IFERROR(BG10/BE10,"-")</f>
        <v>0.14285714285714</v>
      </c>
      <c r="BI10" s="113">
        <v>20000</v>
      </c>
      <c r="BJ10" s="114">
        <f>IFERROR(BI10/BE10,"-")</f>
        <v>2857.1428571429</v>
      </c>
      <c r="BK10" s="115"/>
      <c r="BL10" s="115"/>
      <c r="BM10" s="115">
        <v>1</v>
      </c>
      <c r="BN10" s="117">
        <v>10</v>
      </c>
      <c r="BO10" s="118">
        <f>IF(P10=0,"",IF(BN10=0,"",(BN10/P10)))</f>
        <v>0.32258064516129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3</v>
      </c>
      <c r="BX10" s="125">
        <f>IF(P10=0,"",IF(BW10=0,"",(BW10/P10)))</f>
        <v>0.096774193548387</v>
      </c>
      <c r="BY10" s="126">
        <v>1</v>
      </c>
      <c r="BZ10" s="127">
        <f>IFERROR(BY10/BW10,"-")</f>
        <v>0.33333333333333</v>
      </c>
      <c r="CA10" s="128">
        <v>203000</v>
      </c>
      <c r="CB10" s="129">
        <f>IFERROR(CA10/BW10,"-")</f>
        <v>67666.666666667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226000</v>
      </c>
      <c r="CQ10" s="139">
        <v>203000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0.9047619047619</v>
      </c>
      <c r="B11" s="347" t="s">
        <v>239</v>
      </c>
      <c r="C11" s="347" t="s">
        <v>234</v>
      </c>
      <c r="D11" s="347" t="s">
        <v>240</v>
      </c>
      <c r="E11" s="347"/>
      <c r="F11" s="347" t="s">
        <v>86</v>
      </c>
      <c r="G11" s="88" t="s">
        <v>241</v>
      </c>
      <c r="H11" s="88" t="s">
        <v>237</v>
      </c>
      <c r="I11" s="88" t="s">
        <v>238</v>
      </c>
      <c r="J11" s="330">
        <v>84000</v>
      </c>
      <c r="K11" s="79">
        <v>0</v>
      </c>
      <c r="L11" s="79">
        <v>0</v>
      </c>
      <c r="M11" s="79">
        <v>35</v>
      </c>
      <c r="N11" s="89">
        <v>21</v>
      </c>
      <c r="O11" s="90">
        <v>0</v>
      </c>
      <c r="P11" s="91">
        <f>N11+O11</f>
        <v>21</v>
      </c>
      <c r="Q11" s="80">
        <f>IFERROR(P11/M11,"-")</f>
        <v>0.6</v>
      </c>
      <c r="R11" s="79">
        <v>1</v>
      </c>
      <c r="S11" s="79">
        <v>3</v>
      </c>
      <c r="T11" s="80">
        <f>IFERROR(R11/(P11),"-")</f>
        <v>0.047619047619048</v>
      </c>
      <c r="U11" s="336">
        <f>IFERROR(J11/SUM(N11:O11),"-")</f>
        <v>4000</v>
      </c>
      <c r="V11" s="82">
        <v>3</v>
      </c>
      <c r="W11" s="80">
        <f>IF(P11=0,"-",V11/P11)</f>
        <v>0.14285714285714</v>
      </c>
      <c r="X11" s="335">
        <v>76000</v>
      </c>
      <c r="Y11" s="336">
        <f>IFERROR(X11/P11,"-")</f>
        <v>3619.0476190476</v>
      </c>
      <c r="Z11" s="336">
        <f>IFERROR(X11/V11,"-")</f>
        <v>25333.333333333</v>
      </c>
      <c r="AA11" s="330">
        <f>SUM(X11:X11)-SUM(J11:J11)</f>
        <v>-8000</v>
      </c>
      <c r="AB11" s="83">
        <f>SUM(X11:X11)/SUM(J11:J11)</f>
        <v>0.9047619047619</v>
      </c>
      <c r="AC11" s="77"/>
      <c r="AD11" s="92">
        <v>1</v>
      </c>
      <c r="AE11" s="93">
        <f>IF(P11=0,"",IF(AD11=0,"",(AD11/P11)))</f>
        <v>0.047619047619048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6</v>
      </c>
      <c r="AN11" s="99">
        <f>IF(P11=0,"",IF(AM11=0,"",(AM11/P11)))</f>
        <v>0.28571428571429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3</v>
      </c>
      <c r="AW11" s="105">
        <f>IF(P11=0,"",IF(AV11=0,"",(AV11/P11)))</f>
        <v>0.14285714285714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6</v>
      </c>
      <c r="BF11" s="111">
        <f>IF(P11=0,"",IF(BE11=0,"",(BE11/P11)))</f>
        <v>0.28571428571429</v>
      </c>
      <c r="BG11" s="110">
        <v>1</v>
      </c>
      <c r="BH11" s="112">
        <f>IFERROR(BG11/BE11,"-")</f>
        <v>0.16666666666667</v>
      </c>
      <c r="BI11" s="113">
        <v>28000</v>
      </c>
      <c r="BJ11" s="114">
        <f>IFERROR(BI11/BE11,"-")</f>
        <v>4666.6666666667</v>
      </c>
      <c r="BK11" s="115"/>
      <c r="BL11" s="115"/>
      <c r="BM11" s="115">
        <v>1</v>
      </c>
      <c r="BN11" s="117">
        <v>4</v>
      </c>
      <c r="BO11" s="118">
        <f>IF(P11=0,"",IF(BN11=0,"",(BN11/P11)))</f>
        <v>0.19047619047619</v>
      </c>
      <c r="BP11" s="119">
        <v>2</v>
      </c>
      <c r="BQ11" s="120">
        <f>IFERROR(BP11/BN11,"-")</f>
        <v>0.5</v>
      </c>
      <c r="BR11" s="121">
        <v>48000</v>
      </c>
      <c r="BS11" s="122">
        <f>IFERROR(BR11/BN11,"-")</f>
        <v>12000</v>
      </c>
      <c r="BT11" s="123"/>
      <c r="BU11" s="123"/>
      <c r="BV11" s="123">
        <v>2</v>
      </c>
      <c r="BW11" s="124">
        <v>1</v>
      </c>
      <c r="BX11" s="125">
        <f>IF(P11=0,"",IF(BW11=0,"",(BW11/P11)))</f>
        <v>0.047619047619048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76000</v>
      </c>
      <c r="CQ11" s="139">
        <v>30000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1.0512820512821</v>
      </c>
      <c r="B12" s="347" t="s">
        <v>242</v>
      </c>
      <c r="C12" s="347" t="s">
        <v>243</v>
      </c>
      <c r="D12" s="347" t="s">
        <v>244</v>
      </c>
      <c r="E12" s="347"/>
      <c r="F12" s="347" t="s">
        <v>93</v>
      </c>
      <c r="G12" s="88" t="s">
        <v>245</v>
      </c>
      <c r="H12" s="88" t="s">
        <v>246</v>
      </c>
      <c r="I12" s="88" t="s">
        <v>115</v>
      </c>
      <c r="J12" s="330">
        <v>78000</v>
      </c>
      <c r="K12" s="79">
        <v>0</v>
      </c>
      <c r="L12" s="79">
        <v>0</v>
      </c>
      <c r="M12" s="79">
        <v>32</v>
      </c>
      <c r="N12" s="89">
        <v>4</v>
      </c>
      <c r="O12" s="90">
        <v>0</v>
      </c>
      <c r="P12" s="91">
        <f>N12+O12</f>
        <v>4</v>
      </c>
      <c r="Q12" s="80">
        <f>IFERROR(P12/M12,"-")</f>
        <v>0.125</v>
      </c>
      <c r="R12" s="79">
        <v>0</v>
      </c>
      <c r="S12" s="79">
        <v>4</v>
      </c>
      <c r="T12" s="80">
        <f>IFERROR(R12/(P12),"-")</f>
        <v>0</v>
      </c>
      <c r="U12" s="336">
        <f>IFERROR(J12/SUM(N12:O13),"-")</f>
        <v>6500</v>
      </c>
      <c r="V12" s="82">
        <v>2</v>
      </c>
      <c r="W12" s="80">
        <f>IF(P12=0,"-",V12/P12)</f>
        <v>0.5</v>
      </c>
      <c r="X12" s="335">
        <v>18000</v>
      </c>
      <c r="Y12" s="336">
        <f>IFERROR(X12/P12,"-")</f>
        <v>4500</v>
      </c>
      <c r="Z12" s="336">
        <f>IFERROR(X12/V12,"-")</f>
        <v>9000</v>
      </c>
      <c r="AA12" s="330">
        <f>SUM(X12:X13)-SUM(J12:J13)</f>
        <v>4000</v>
      </c>
      <c r="AB12" s="83">
        <f>SUM(X12:X13)/SUM(J12:J13)</f>
        <v>1.0512820512821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0.5</v>
      </c>
      <c r="BG12" s="110">
        <v>1</v>
      </c>
      <c r="BH12" s="112">
        <f>IFERROR(BG12/BE12,"-")</f>
        <v>0.5</v>
      </c>
      <c r="BI12" s="113">
        <v>13000</v>
      </c>
      <c r="BJ12" s="114">
        <f>IFERROR(BI12/BE12,"-")</f>
        <v>6500</v>
      </c>
      <c r="BK12" s="115"/>
      <c r="BL12" s="115"/>
      <c r="BM12" s="115">
        <v>1</v>
      </c>
      <c r="BN12" s="117">
        <v>2</v>
      </c>
      <c r="BO12" s="118">
        <f>IF(P12=0,"",IF(BN12=0,"",(BN12/P12)))</f>
        <v>0.5</v>
      </c>
      <c r="BP12" s="119">
        <v>1</v>
      </c>
      <c r="BQ12" s="120">
        <f>IFERROR(BP12/BN12,"-")</f>
        <v>0.5</v>
      </c>
      <c r="BR12" s="121">
        <v>5000</v>
      </c>
      <c r="BS12" s="122">
        <f>IFERROR(BR12/BN12,"-")</f>
        <v>2500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18000</v>
      </c>
      <c r="CQ12" s="139">
        <v>13000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247</v>
      </c>
      <c r="C13" s="347" t="s">
        <v>248</v>
      </c>
      <c r="D13" s="347"/>
      <c r="E13" s="347"/>
      <c r="F13" s="347" t="s">
        <v>86</v>
      </c>
      <c r="G13" s="88"/>
      <c r="H13" s="88"/>
      <c r="I13" s="88"/>
      <c r="J13" s="330"/>
      <c r="K13" s="79">
        <v>0</v>
      </c>
      <c r="L13" s="79">
        <v>0</v>
      </c>
      <c r="M13" s="79">
        <v>16</v>
      </c>
      <c r="N13" s="89">
        <v>8</v>
      </c>
      <c r="O13" s="90">
        <v>0</v>
      </c>
      <c r="P13" s="91">
        <f>N13+O13</f>
        <v>8</v>
      </c>
      <c r="Q13" s="80">
        <f>IFERROR(P13/M13,"-")</f>
        <v>0.5</v>
      </c>
      <c r="R13" s="79">
        <v>1</v>
      </c>
      <c r="S13" s="79">
        <v>1</v>
      </c>
      <c r="T13" s="80">
        <f>IFERROR(R13/(P13),"-")</f>
        <v>0.125</v>
      </c>
      <c r="U13" s="336"/>
      <c r="V13" s="82">
        <v>2</v>
      </c>
      <c r="W13" s="80">
        <f>IF(P13=0,"-",V13/P13)</f>
        <v>0.25</v>
      </c>
      <c r="X13" s="335">
        <v>64000</v>
      </c>
      <c r="Y13" s="336">
        <f>IFERROR(X13/P13,"-")</f>
        <v>8000</v>
      </c>
      <c r="Z13" s="336">
        <f>IFERROR(X13/V13,"-")</f>
        <v>32000</v>
      </c>
      <c r="AA13" s="330"/>
      <c r="AB13" s="83"/>
      <c r="AC13" s="77"/>
      <c r="AD13" s="92">
        <v>1</v>
      </c>
      <c r="AE13" s="93">
        <f>IF(P13=0,"",IF(AD13=0,"",(AD13/P13)))</f>
        <v>0.125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</v>
      </c>
      <c r="AN13" s="99">
        <f>IF(P13=0,"",IF(AM13=0,"",(AM13/P13)))</f>
        <v>0.125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0.125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0.125</v>
      </c>
      <c r="BG13" s="110">
        <v>1</v>
      </c>
      <c r="BH13" s="112">
        <f>IFERROR(BG13/BE13,"-")</f>
        <v>1</v>
      </c>
      <c r="BI13" s="113">
        <v>58000</v>
      </c>
      <c r="BJ13" s="114">
        <f>IFERROR(BI13/BE13,"-")</f>
        <v>58000</v>
      </c>
      <c r="BK13" s="115"/>
      <c r="BL13" s="115"/>
      <c r="BM13" s="115">
        <v>1</v>
      </c>
      <c r="BN13" s="117">
        <v>3</v>
      </c>
      <c r="BO13" s="118">
        <f>IF(P13=0,"",IF(BN13=0,"",(BN13/P13)))</f>
        <v>0.375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0.125</v>
      </c>
      <c r="BY13" s="126">
        <v>1</v>
      </c>
      <c r="BZ13" s="127">
        <f>IFERROR(BY13/BW13,"-")</f>
        <v>1</v>
      </c>
      <c r="CA13" s="128">
        <v>6000</v>
      </c>
      <c r="CB13" s="129">
        <f>IFERROR(CA13/BW13,"-")</f>
        <v>6000</v>
      </c>
      <c r="CC13" s="130"/>
      <c r="CD13" s="130">
        <v>1</v>
      </c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64000</v>
      </c>
      <c r="CQ13" s="139">
        <v>58000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0.29166666666667</v>
      </c>
      <c r="B14" s="347" t="s">
        <v>249</v>
      </c>
      <c r="C14" s="347" t="s">
        <v>228</v>
      </c>
      <c r="D14" s="347" t="s">
        <v>250</v>
      </c>
      <c r="E14" s="347"/>
      <c r="F14" s="347" t="s">
        <v>68</v>
      </c>
      <c r="G14" s="88" t="s">
        <v>251</v>
      </c>
      <c r="H14" s="88" t="s">
        <v>252</v>
      </c>
      <c r="I14" s="88" t="s">
        <v>253</v>
      </c>
      <c r="J14" s="330">
        <v>96000</v>
      </c>
      <c r="K14" s="79">
        <v>0</v>
      </c>
      <c r="L14" s="79">
        <v>0</v>
      </c>
      <c r="M14" s="79">
        <v>23</v>
      </c>
      <c r="N14" s="89">
        <v>1</v>
      </c>
      <c r="O14" s="90">
        <v>0</v>
      </c>
      <c r="P14" s="91">
        <f>N14+O14</f>
        <v>1</v>
      </c>
      <c r="Q14" s="80">
        <f>IFERROR(P14/M14,"-")</f>
        <v>0.043478260869565</v>
      </c>
      <c r="R14" s="79">
        <v>0</v>
      </c>
      <c r="S14" s="79">
        <v>1</v>
      </c>
      <c r="T14" s="80">
        <f>IFERROR(R14/(P14),"-")</f>
        <v>0</v>
      </c>
      <c r="U14" s="336">
        <f>IFERROR(J14/SUM(N14:O15),"-")</f>
        <v>16000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-68000</v>
      </c>
      <c r="AB14" s="83">
        <f>SUM(X14:X15)/SUM(J14:J15)</f>
        <v>0.29166666666667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254</v>
      </c>
      <c r="C15" s="347" t="s">
        <v>255</v>
      </c>
      <c r="D15" s="347"/>
      <c r="E15" s="347"/>
      <c r="F15" s="347" t="s">
        <v>86</v>
      </c>
      <c r="G15" s="88"/>
      <c r="H15" s="88"/>
      <c r="I15" s="88"/>
      <c r="J15" s="330"/>
      <c r="K15" s="79">
        <v>0</v>
      </c>
      <c r="L15" s="79">
        <v>0</v>
      </c>
      <c r="M15" s="79">
        <v>16</v>
      </c>
      <c r="N15" s="89">
        <v>5</v>
      </c>
      <c r="O15" s="90">
        <v>0</v>
      </c>
      <c r="P15" s="91">
        <f>N15+O15</f>
        <v>5</v>
      </c>
      <c r="Q15" s="80">
        <f>IFERROR(P15/M15,"-")</f>
        <v>0.3125</v>
      </c>
      <c r="R15" s="79">
        <v>1</v>
      </c>
      <c r="S15" s="79">
        <v>1</v>
      </c>
      <c r="T15" s="80">
        <f>IFERROR(R15/(P15),"-")</f>
        <v>0.2</v>
      </c>
      <c r="U15" s="336"/>
      <c r="V15" s="82">
        <v>2</v>
      </c>
      <c r="W15" s="80">
        <f>IF(P15=0,"-",V15/P15)</f>
        <v>0.4</v>
      </c>
      <c r="X15" s="335">
        <v>28000</v>
      </c>
      <c r="Y15" s="336">
        <f>IFERROR(X15/P15,"-")</f>
        <v>5600</v>
      </c>
      <c r="Z15" s="336">
        <f>IFERROR(X15/V15,"-")</f>
        <v>14000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0.4</v>
      </c>
      <c r="BP15" s="119">
        <v>2</v>
      </c>
      <c r="BQ15" s="120">
        <f>IFERROR(BP15/BN15,"-")</f>
        <v>1</v>
      </c>
      <c r="BR15" s="121">
        <v>28000</v>
      </c>
      <c r="BS15" s="122">
        <f>IFERROR(BR15/BN15,"-")</f>
        <v>14000</v>
      </c>
      <c r="BT15" s="123"/>
      <c r="BU15" s="123"/>
      <c r="BV15" s="123">
        <v>2</v>
      </c>
      <c r="BW15" s="124">
        <v>1</v>
      </c>
      <c r="BX15" s="125">
        <f>IF(P15=0,"",IF(BW15=0,"",(BW15/P15)))</f>
        <v>0.2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28000</v>
      </c>
      <c r="CQ15" s="139">
        <v>20000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0.2962962962963</v>
      </c>
      <c r="B16" s="347" t="s">
        <v>256</v>
      </c>
      <c r="C16" s="347" t="s">
        <v>257</v>
      </c>
      <c r="D16" s="347" t="s">
        <v>258</v>
      </c>
      <c r="E16" s="347"/>
      <c r="F16" s="347" t="s">
        <v>68</v>
      </c>
      <c r="G16" s="88" t="s">
        <v>259</v>
      </c>
      <c r="H16" s="88" t="s">
        <v>260</v>
      </c>
      <c r="I16" s="88" t="s">
        <v>261</v>
      </c>
      <c r="J16" s="330">
        <v>54000</v>
      </c>
      <c r="K16" s="79">
        <v>0</v>
      </c>
      <c r="L16" s="79">
        <v>0</v>
      </c>
      <c r="M16" s="79">
        <v>4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>
        <f>IFERROR(J16/SUM(N16:O17),"-")</f>
        <v>18000</v>
      </c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>
        <f>SUM(X16:X17)-SUM(J16:J17)</f>
        <v>-38000</v>
      </c>
      <c r="AB16" s="83">
        <f>SUM(X16:X17)/SUM(J16:J17)</f>
        <v>0.2962962962963</v>
      </c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262</v>
      </c>
      <c r="C17" s="347"/>
      <c r="D17" s="347"/>
      <c r="E17" s="347"/>
      <c r="F17" s="347" t="s">
        <v>86</v>
      </c>
      <c r="G17" s="88"/>
      <c r="H17" s="88"/>
      <c r="I17" s="88"/>
      <c r="J17" s="330"/>
      <c r="K17" s="79">
        <v>0</v>
      </c>
      <c r="L17" s="79">
        <v>0</v>
      </c>
      <c r="M17" s="79">
        <v>3</v>
      </c>
      <c r="N17" s="89">
        <v>3</v>
      </c>
      <c r="O17" s="90">
        <v>0</v>
      </c>
      <c r="P17" s="91">
        <f>N17+O17</f>
        <v>3</v>
      </c>
      <c r="Q17" s="80">
        <f>IFERROR(P17/M17,"-")</f>
        <v>1</v>
      </c>
      <c r="R17" s="79">
        <v>0</v>
      </c>
      <c r="S17" s="79">
        <v>0</v>
      </c>
      <c r="T17" s="80">
        <f>IFERROR(R17/(P17),"-")</f>
        <v>0</v>
      </c>
      <c r="U17" s="336"/>
      <c r="V17" s="82">
        <v>1</v>
      </c>
      <c r="W17" s="80">
        <f>IF(P17=0,"-",V17/P17)</f>
        <v>0.33333333333333</v>
      </c>
      <c r="X17" s="335">
        <v>16000</v>
      </c>
      <c r="Y17" s="336">
        <f>IFERROR(X17/P17,"-")</f>
        <v>5333.3333333333</v>
      </c>
      <c r="Z17" s="336">
        <f>IFERROR(X17/V17,"-")</f>
        <v>16000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0.33333333333333</v>
      </c>
      <c r="AO17" s="98">
        <v>1</v>
      </c>
      <c r="AP17" s="100">
        <f>IFERROR(AO17/AM17,"-")</f>
        <v>1</v>
      </c>
      <c r="AQ17" s="101">
        <v>16000</v>
      </c>
      <c r="AR17" s="102">
        <f>IFERROR(AQ17/AM17,"-")</f>
        <v>16000</v>
      </c>
      <c r="AS17" s="103"/>
      <c r="AT17" s="103"/>
      <c r="AU17" s="103">
        <v>1</v>
      </c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0.33333333333333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16000</v>
      </c>
      <c r="CQ17" s="139">
        <v>16000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0.63333333333333</v>
      </c>
      <c r="B18" s="347" t="s">
        <v>263</v>
      </c>
      <c r="C18" s="347" t="s">
        <v>264</v>
      </c>
      <c r="D18" s="347" t="s">
        <v>244</v>
      </c>
      <c r="E18" s="347"/>
      <c r="F18" s="347" t="s">
        <v>93</v>
      </c>
      <c r="G18" s="88" t="s">
        <v>265</v>
      </c>
      <c r="H18" s="88" t="s">
        <v>246</v>
      </c>
      <c r="I18" s="348" t="s">
        <v>107</v>
      </c>
      <c r="J18" s="330">
        <v>90000</v>
      </c>
      <c r="K18" s="79">
        <v>0</v>
      </c>
      <c r="L18" s="79">
        <v>0</v>
      </c>
      <c r="M18" s="79">
        <v>72</v>
      </c>
      <c r="N18" s="89">
        <v>8</v>
      </c>
      <c r="O18" s="90">
        <v>1</v>
      </c>
      <c r="P18" s="91">
        <f>N18+O18</f>
        <v>9</v>
      </c>
      <c r="Q18" s="80">
        <f>IFERROR(P18/M18,"-")</f>
        <v>0.125</v>
      </c>
      <c r="R18" s="79">
        <v>0</v>
      </c>
      <c r="S18" s="79">
        <v>1</v>
      </c>
      <c r="T18" s="80">
        <f>IFERROR(R18/(P18),"-")</f>
        <v>0</v>
      </c>
      <c r="U18" s="336">
        <f>IFERROR(J18/SUM(N18:O19),"-")</f>
        <v>4285.7142857143</v>
      </c>
      <c r="V18" s="82">
        <v>1</v>
      </c>
      <c r="W18" s="80">
        <f>IF(P18=0,"-",V18/P18)</f>
        <v>0.11111111111111</v>
      </c>
      <c r="X18" s="335">
        <v>8000</v>
      </c>
      <c r="Y18" s="336">
        <f>IFERROR(X18/P18,"-")</f>
        <v>888.88888888889</v>
      </c>
      <c r="Z18" s="336">
        <f>IFERROR(X18/V18,"-")</f>
        <v>8000</v>
      </c>
      <c r="AA18" s="330">
        <f>SUM(X18:X19)-SUM(J18:J19)</f>
        <v>-33000</v>
      </c>
      <c r="AB18" s="83">
        <f>SUM(X18:X19)/SUM(J18:J19)</f>
        <v>0.63333333333333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5</v>
      </c>
      <c r="BO18" s="118">
        <f>IF(P18=0,"",IF(BN18=0,"",(BN18/P18)))</f>
        <v>0.55555555555556</v>
      </c>
      <c r="BP18" s="119">
        <v>1</v>
      </c>
      <c r="BQ18" s="120">
        <f>IFERROR(BP18/BN18,"-")</f>
        <v>0.2</v>
      </c>
      <c r="BR18" s="121">
        <v>8000</v>
      </c>
      <c r="BS18" s="122">
        <f>IFERROR(BR18/BN18,"-")</f>
        <v>1600</v>
      </c>
      <c r="BT18" s="123"/>
      <c r="BU18" s="123">
        <v>1</v>
      </c>
      <c r="BV18" s="123"/>
      <c r="BW18" s="124">
        <v>1</v>
      </c>
      <c r="BX18" s="125">
        <f>IF(P18=0,"",IF(BW18=0,"",(BW18/P18)))</f>
        <v>0.11111111111111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8000</v>
      </c>
      <c r="CQ18" s="139">
        <v>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266</v>
      </c>
      <c r="C19" s="347" t="s">
        <v>248</v>
      </c>
      <c r="D19" s="347"/>
      <c r="E19" s="347"/>
      <c r="F19" s="347" t="s">
        <v>86</v>
      </c>
      <c r="G19" s="88"/>
      <c r="H19" s="88"/>
      <c r="I19" s="88"/>
      <c r="J19" s="330"/>
      <c r="K19" s="79">
        <v>0</v>
      </c>
      <c r="L19" s="79">
        <v>0</v>
      </c>
      <c r="M19" s="79">
        <v>26</v>
      </c>
      <c r="N19" s="89">
        <v>12</v>
      </c>
      <c r="O19" s="90">
        <v>0</v>
      </c>
      <c r="P19" s="91">
        <f>N19+O19</f>
        <v>12</v>
      </c>
      <c r="Q19" s="80">
        <f>IFERROR(P19/M19,"-")</f>
        <v>0.46153846153846</v>
      </c>
      <c r="R19" s="79">
        <v>0</v>
      </c>
      <c r="S19" s="79">
        <v>4</v>
      </c>
      <c r="T19" s="80">
        <f>IFERROR(R19/(P19),"-")</f>
        <v>0</v>
      </c>
      <c r="U19" s="336"/>
      <c r="V19" s="82">
        <v>3</v>
      </c>
      <c r="W19" s="80">
        <f>IF(P19=0,"-",V19/P19)</f>
        <v>0.25</v>
      </c>
      <c r="X19" s="335">
        <v>49000</v>
      </c>
      <c r="Y19" s="336">
        <f>IFERROR(X19/P19,"-")</f>
        <v>4083.3333333333</v>
      </c>
      <c r="Z19" s="336">
        <f>IFERROR(X19/V19,"-")</f>
        <v>16333.333333333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0.083333333333333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4</v>
      </c>
      <c r="BF19" s="111">
        <f>IF(P19=0,"",IF(BE19=0,"",(BE19/P19)))</f>
        <v>0.33333333333333</v>
      </c>
      <c r="BG19" s="110">
        <v>1</v>
      </c>
      <c r="BH19" s="112">
        <f>IFERROR(BG19/BE19,"-")</f>
        <v>0.25</v>
      </c>
      <c r="BI19" s="113">
        <v>20000</v>
      </c>
      <c r="BJ19" s="114">
        <f>IFERROR(BI19/BE19,"-")</f>
        <v>5000</v>
      </c>
      <c r="BK19" s="115"/>
      <c r="BL19" s="115"/>
      <c r="BM19" s="115">
        <v>1</v>
      </c>
      <c r="BN19" s="117">
        <v>4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3</v>
      </c>
      <c r="BX19" s="125">
        <f>IF(P19=0,"",IF(BW19=0,"",(BW19/P19)))</f>
        <v>0.25</v>
      </c>
      <c r="BY19" s="126">
        <v>2</v>
      </c>
      <c r="BZ19" s="127">
        <f>IFERROR(BY19/BW19,"-")</f>
        <v>0.66666666666667</v>
      </c>
      <c r="CA19" s="128">
        <v>29000</v>
      </c>
      <c r="CB19" s="129">
        <f>IFERROR(CA19/BW19,"-")</f>
        <v>9666.6666666667</v>
      </c>
      <c r="CC19" s="130"/>
      <c r="CD19" s="130">
        <v>1</v>
      </c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49000</v>
      </c>
      <c r="CQ19" s="139">
        <v>20000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0.71794871794872</v>
      </c>
      <c r="B20" s="347" t="s">
        <v>267</v>
      </c>
      <c r="C20" s="347" t="s">
        <v>264</v>
      </c>
      <c r="D20" s="347" t="s">
        <v>268</v>
      </c>
      <c r="E20" s="347"/>
      <c r="F20" s="347" t="s">
        <v>68</v>
      </c>
      <c r="G20" s="88" t="s">
        <v>269</v>
      </c>
      <c r="H20" s="88" t="s">
        <v>246</v>
      </c>
      <c r="I20" s="348" t="s">
        <v>107</v>
      </c>
      <c r="J20" s="330">
        <v>78000</v>
      </c>
      <c r="K20" s="79">
        <v>0</v>
      </c>
      <c r="L20" s="79">
        <v>0</v>
      </c>
      <c r="M20" s="79">
        <v>74</v>
      </c>
      <c r="N20" s="89">
        <v>3</v>
      </c>
      <c r="O20" s="90">
        <v>0</v>
      </c>
      <c r="P20" s="91">
        <f>N20+O20</f>
        <v>3</v>
      </c>
      <c r="Q20" s="80">
        <f>IFERROR(P20/M20,"-")</f>
        <v>0.040540540540541</v>
      </c>
      <c r="R20" s="79">
        <v>1</v>
      </c>
      <c r="S20" s="79">
        <v>0</v>
      </c>
      <c r="T20" s="80">
        <f>IFERROR(R20/(P20),"-")</f>
        <v>0.33333333333333</v>
      </c>
      <c r="U20" s="336">
        <f>IFERROR(J20/SUM(N20:O21),"-")</f>
        <v>19500</v>
      </c>
      <c r="V20" s="82">
        <v>2</v>
      </c>
      <c r="W20" s="80">
        <f>IF(P20=0,"-",V20/P20)</f>
        <v>0.66666666666667</v>
      </c>
      <c r="X20" s="335">
        <v>18000</v>
      </c>
      <c r="Y20" s="336">
        <f>IFERROR(X20/P20,"-")</f>
        <v>6000</v>
      </c>
      <c r="Z20" s="336">
        <f>IFERROR(X20/V20,"-")</f>
        <v>9000</v>
      </c>
      <c r="AA20" s="330">
        <f>SUM(X20:X21)-SUM(J20:J21)</f>
        <v>-22000</v>
      </c>
      <c r="AB20" s="83">
        <f>SUM(X20:X21)/SUM(J20:J21)</f>
        <v>0.71794871794872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0.33333333333333</v>
      </c>
      <c r="AO20" s="98">
        <v>1</v>
      </c>
      <c r="AP20" s="100">
        <f>IFERROR(AO20/AM20,"-")</f>
        <v>1</v>
      </c>
      <c r="AQ20" s="101">
        <v>3000</v>
      </c>
      <c r="AR20" s="102">
        <f>IFERROR(AQ20/AM20,"-")</f>
        <v>3000</v>
      </c>
      <c r="AS20" s="103">
        <v>1</v>
      </c>
      <c r="AT20" s="103"/>
      <c r="AU20" s="103"/>
      <c r="AV20" s="104">
        <v>1</v>
      </c>
      <c r="AW20" s="105">
        <f>IF(P20=0,"",IF(AV20=0,"",(AV20/P20)))</f>
        <v>0.33333333333333</v>
      </c>
      <c r="AX20" s="104">
        <v>1</v>
      </c>
      <c r="AY20" s="106">
        <f>IFERROR(AX20/AV20,"-")</f>
        <v>1</v>
      </c>
      <c r="AZ20" s="107">
        <v>15000</v>
      </c>
      <c r="BA20" s="108">
        <f>IFERROR(AZ20/AV20,"-")</f>
        <v>15000</v>
      </c>
      <c r="BB20" s="109"/>
      <c r="BC20" s="109"/>
      <c r="BD20" s="109">
        <v>1</v>
      </c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18000</v>
      </c>
      <c r="CQ20" s="139">
        <v>15000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270</v>
      </c>
      <c r="C21" s="347"/>
      <c r="D21" s="347"/>
      <c r="E21" s="347"/>
      <c r="F21" s="347" t="s">
        <v>86</v>
      </c>
      <c r="G21" s="88"/>
      <c r="H21" s="88"/>
      <c r="I21" s="88"/>
      <c r="J21" s="330"/>
      <c r="K21" s="79">
        <v>0</v>
      </c>
      <c r="L21" s="79">
        <v>0</v>
      </c>
      <c r="M21" s="79">
        <v>77</v>
      </c>
      <c r="N21" s="89">
        <v>1</v>
      </c>
      <c r="O21" s="90">
        <v>0</v>
      </c>
      <c r="P21" s="91">
        <f>N21+O21</f>
        <v>1</v>
      </c>
      <c r="Q21" s="80">
        <f>IFERROR(P21/M21,"-")</f>
        <v>0.012987012987013</v>
      </c>
      <c r="R21" s="79">
        <v>1</v>
      </c>
      <c r="S21" s="79">
        <v>0</v>
      </c>
      <c r="T21" s="80">
        <f>IFERROR(R21/(P21),"-")</f>
        <v>1</v>
      </c>
      <c r="U21" s="336"/>
      <c r="V21" s="82">
        <v>1</v>
      </c>
      <c r="W21" s="80">
        <f>IF(P21=0,"-",V21/P21)</f>
        <v>1</v>
      </c>
      <c r="X21" s="335">
        <v>38000</v>
      </c>
      <c r="Y21" s="336">
        <f>IFERROR(X21/P21,"-")</f>
        <v>38000</v>
      </c>
      <c r="Z21" s="336">
        <f>IFERROR(X21/V21,"-")</f>
        <v>38000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1</v>
      </c>
      <c r="BY21" s="126">
        <v>1</v>
      </c>
      <c r="BZ21" s="127">
        <f>IFERROR(BY21/BW21,"-")</f>
        <v>1</v>
      </c>
      <c r="CA21" s="128">
        <v>38000</v>
      </c>
      <c r="CB21" s="129">
        <f>IFERROR(CA21/BW21,"-")</f>
        <v>38000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38000</v>
      </c>
      <c r="CQ21" s="139">
        <v>38000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0.12222222222222</v>
      </c>
      <c r="B22" s="347" t="s">
        <v>271</v>
      </c>
      <c r="C22" s="347" t="s">
        <v>264</v>
      </c>
      <c r="D22" s="347" t="s">
        <v>244</v>
      </c>
      <c r="E22" s="347"/>
      <c r="F22" s="347" t="s">
        <v>68</v>
      </c>
      <c r="G22" s="88" t="s">
        <v>272</v>
      </c>
      <c r="H22" s="88" t="s">
        <v>246</v>
      </c>
      <c r="I22" s="88" t="s">
        <v>273</v>
      </c>
      <c r="J22" s="330">
        <v>90000</v>
      </c>
      <c r="K22" s="79">
        <v>0</v>
      </c>
      <c r="L22" s="79">
        <v>0</v>
      </c>
      <c r="M22" s="79">
        <v>58</v>
      </c>
      <c r="N22" s="89">
        <v>7</v>
      </c>
      <c r="O22" s="90">
        <v>0</v>
      </c>
      <c r="P22" s="91">
        <f>N22+O22</f>
        <v>7</v>
      </c>
      <c r="Q22" s="80">
        <f>IFERROR(P22/M22,"-")</f>
        <v>0.12068965517241</v>
      </c>
      <c r="R22" s="79">
        <v>0</v>
      </c>
      <c r="S22" s="79">
        <v>2</v>
      </c>
      <c r="T22" s="80">
        <f>IFERROR(R22/(P22),"-")</f>
        <v>0</v>
      </c>
      <c r="U22" s="336">
        <f>IFERROR(J22/SUM(N22:O23),"-")</f>
        <v>6923.0769230769</v>
      </c>
      <c r="V22" s="82">
        <v>1</v>
      </c>
      <c r="W22" s="80">
        <f>IF(P22=0,"-",V22/P22)</f>
        <v>0.14285714285714</v>
      </c>
      <c r="X22" s="335">
        <v>8000</v>
      </c>
      <c r="Y22" s="336">
        <f>IFERROR(X22/P22,"-")</f>
        <v>1142.8571428571</v>
      </c>
      <c r="Z22" s="336">
        <f>IFERROR(X22/V22,"-")</f>
        <v>8000</v>
      </c>
      <c r="AA22" s="330">
        <f>SUM(X22:X23)-SUM(J22:J23)</f>
        <v>-79000</v>
      </c>
      <c r="AB22" s="83">
        <f>SUM(X22:X23)/SUM(J22:J23)</f>
        <v>0.12222222222222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0.14285714285714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</v>
      </c>
      <c r="AW22" s="105">
        <f>IF(P22=0,"",IF(AV22=0,"",(AV22/P22)))</f>
        <v>0.14285714285714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0.28571428571429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0.14285714285714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0.28571428571429</v>
      </c>
      <c r="BY22" s="126">
        <v>1</v>
      </c>
      <c r="BZ22" s="127">
        <f>IFERROR(BY22/BW22,"-")</f>
        <v>0.5</v>
      </c>
      <c r="CA22" s="128">
        <v>8000</v>
      </c>
      <c r="CB22" s="129">
        <f>IFERROR(CA22/BW22,"-")</f>
        <v>4000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8000</v>
      </c>
      <c r="CQ22" s="139">
        <v>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274</v>
      </c>
      <c r="C23" s="347"/>
      <c r="D23" s="347"/>
      <c r="E23" s="347"/>
      <c r="F23" s="347" t="s">
        <v>86</v>
      </c>
      <c r="G23" s="88"/>
      <c r="H23" s="88"/>
      <c r="I23" s="88"/>
      <c r="J23" s="330"/>
      <c r="K23" s="79">
        <v>0</v>
      </c>
      <c r="L23" s="79">
        <v>0</v>
      </c>
      <c r="M23" s="79">
        <v>29</v>
      </c>
      <c r="N23" s="89">
        <v>6</v>
      </c>
      <c r="O23" s="90">
        <v>0</v>
      </c>
      <c r="P23" s="91">
        <f>N23+O23</f>
        <v>6</v>
      </c>
      <c r="Q23" s="80">
        <f>IFERROR(P23/M23,"-")</f>
        <v>0.20689655172414</v>
      </c>
      <c r="R23" s="79">
        <v>0</v>
      </c>
      <c r="S23" s="79">
        <v>2</v>
      </c>
      <c r="T23" s="80">
        <f>IFERROR(R23/(P23),"-")</f>
        <v>0</v>
      </c>
      <c r="U23" s="336"/>
      <c r="V23" s="82">
        <v>1</v>
      </c>
      <c r="W23" s="80">
        <f>IF(P23=0,"-",V23/P23)</f>
        <v>0.16666666666667</v>
      </c>
      <c r="X23" s="335">
        <v>3000</v>
      </c>
      <c r="Y23" s="336">
        <f>IFERROR(X23/P23,"-")</f>
        <v>500</v>
      </c>
      <c r="Z23" s="336">
        <f>IFERROR(X23/V23,"-")</f>
        <v>3000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0.5</v>
      </c>
      <c r="BP23" s="119">
        <v>1</v>
      </c>
      <c r="BQ23" s="120">
        <f>IFERROR(BP23/BN23,"-")</f>
        <v>0.33333333333333</v>
      </c>
      <c r="BR23" s="121">
        <v>3000</v>
      </c>
      <c r="BS23" s="122">
        <f>IFERROR(BR23/BN23,"-")</f>
        <v>1000</v>
      </c>
      <c r="BT23" s="123">
        <v>1</v>
      </c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0.16666666666667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</v>
      </c>
      <c r="CP23" s="139">
        <v>3000</v>
      </c>
      <c r="CQ23" s="139">
        <v>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0.10416666666667</v>
      </c>
      <c r="B24" s="347" t="s">
        <v>275</v>
      </c>
      <c r="C24" s="347" t="s">
        <v>276</v>
      </c>
      <c r="D24" s="347" t="s">
        <v>277</v>
      </c>
      <c r="E24" s="347"/>
      <c r="F24" s="347" t="s">
        <v>68</v>
      </c>
      <c r="G24" s="88" t="s">
        <v>278</v>
      </c>
      <c r="H24" s="88" t="s">
        <v>279</v>
      </c>
      <c r="I24" s="348" t="s">
        <v>170</v>
      </c>
      <c r="J24" s="330">
        <v>48000</v>
      </c>
      <c r="K24" s="79">
        <v>0</v>
      </c>
      <c r="L24" s="79">
        <v>0</v>
      </c>
      <c r="M24" s="79">
        <v>18</v>
      </c>
      <c r="N24" s="89">
        <v>3</v>
      </c>
      <c r="O24" s="90">
        <v>0</v>
      </c>
      <c r="P24" s="91">
        <f>N24+O24</f>
        <v>3</v>
      </c>
      <c r="Q24" s="80">
        <f>IFERROR(P24/M24,"-")</f>
        <v>0.16666666666667</v>
      </c>
      <c r="R24" s="79">
        <v>0</v>
      </c>
      <c r="S24" s="79">
        <v>0</v>
      </c>
      <c r="T24" s="80">
        <f>IFERROR(R24/(P24),"-")</f>
        <v>0</v>
      </c>
      <c r="U24" s="336">
        <f>IFERROR(J24/SUM(N24:O25),"-")</f>
        <v>6000</v>
      </c>
      <c r="V24" s="82">
        <v>1</v>
      </c>
      <c r="W24" s="80">
        <f>IF(P24=0,"-",V24/P24)</f>
        <v>0.33333333333333</v>
      </c>
      <c r="X24" s="335">
        <v>5000</v>
      </c>
      <c r="Y24" s="336">
        <f>IFERROR(X24/P24,"-")</f>
        <v>1666.6666666667</v>
      </c>
      <c r="Z24" s="336">
        <f>IFERROR(X24/V24,"-")</f>
        <v>5000</v>
      </c>
      <c r="AA24" s="330">
        <f>SUM(X24:X25)-SUM(J24:J25)</f>
        <v>-43000</v>
      </c>
      <c r="AB24" s="83">
        <f>SUM(X24:X25)/SUM(J24:J25)</f>
        <v>0.10416666666667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2</v>
      </c>
      <c r="AN24" s="99">
        <f>IF(P24=0,"",IF(AM24=0,"",(AM24/P24)))</f>
        <v>0.66666666666667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0.33333333333333</v>
      </c>
      <c r="AX24" s="104">
        <v>1</v>
      </c>
      <c r="AY24" s="106">
        <f>IFERROR(AX24/AV24,"-")</f>
        <v>1</v>
      </c>
      <c r="AZ24" s="107">
        <v>5000</v>
      </c>
      <c r="BA24" s="108">
        <f>IFERROR(AZ24/AV24,"-")</f>
        <v>5000</v>
      </c>
      <c r="BB24" s="109">
        <v>1</v>
      </c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5000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280</v>
      </c>
      <c r="C25" s="347"/>
      <c r="D25" s="347"/>
      <c r="E25" s="347"/>
      <c r="F25" s="347" t="s">
        <v>86</v>
      </c>
      <c r="G25" s="88"/>
      <c r="H25" s="88"/>
      <c r="I25" s="88"/>
      <c r="J25" s="330"/>
      <c r="K25" s="79">
        <v>0</v>
      </c>
      <c r="L25" s="79">
        <v>0</v>
      </c>
      <c r="M25" s="79">
        <v>5</v>
      </c>
      <c r="N25" s="89">
        <v>5</v>
      </c>
      <c r="O25" s="90">
        <v>0</v>
      </c>
      <c r="P25" s="91">
        <f>N25+O25</f>
        <v>5</v>
      </c>
      <c r="Q25" s="80">
        <f>IFERROR(P25/M25,"-")</f>
        <v>1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2</v>
      </c>
      <c r="AN25" s="99">
        <f>IF(P25=0,"",IF(AM25=0,"",(AM25/P25)))</f>
        <v>0.4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0.4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0.075757575757576</v>
      </c>
      <c r="B26" s="347" t="s">
        <v>281</v>
      </c>
      <c r="C26" s="347" t="s">
        <v>243</v>
      </c>
      <c r="D26" s="347" t="s">
        <v>282</v>
      </c>
      <c r="E26" s="347"/>
      <c r="F26" s="347" t="s">
        <v>68</v>
      </c>
      <c r="G26" s="88" t="s">
        <v>283</v>
      </c>
      <c r="H26" s="88" t="s">
        <v>260</v>
      </c>
      <c r="I26" s="348" t="s">
        <v>170</v>
      </c>
      <c r="J26" s="330">
        <v>66000</v>
      </c>
      <c r="K26" s="79">
        <v>0</v>
      </c>
      <c r="L26" s="79">
        <v>0</v>
      </c>
      <c r="M26" s="79">
        <v>40</v>
      </c>
      <c r="N26" s="89">
        <v>7</v>
      </c>
      <c r="O26" s="90">
        <v>0</v>
      </c>
      <c r="P26" s="91">
        <f>N26+O26</f>
        <v>7</v>
      </c>
      <c r="Q26" s="80">
        <f>IFERROR(P26/M26,"-")</f>
        <v>0.175</v>
      </c>
      <c r="R26" s="79">
        <v>0</v>
      </c>
      <c r="S26" s="79">
        <v>2</v>
      </c>
      <c r="T26" s="80">
        <f>IFERROR(R26/(P26),"-")</f>
        <v>0</v>
      </c>
      <c r="U26" s="336">
        <f>IFERROR(J26/SUM(N26:O27),"-")</f>
        <v>5500</v>
      </c>
      <c r="V26" s="82">
        <v>1</v>
      </c>
      <c r="W26" s="80">
        <f>IF(P26=0,"-",V26/P26)</f>
        <v>0.14285714285714</v>
      </c>
      <c r="X26" s="335">
        <v>5000</v>
      </c>
      <c r="Y26" s="336">
        <f>IFERROR(X26/P26,"-")</f>
        <v>714.28571428571</v>
      </c>
      <c r="Z26" s="336">
        <f>IFERROR(X26/V26,"-")</f>
        <v>5000</v>
      </c>
      <c r="AA26" s="330">
        <f>SUM(X26:X27)-SUM(J26:J27)</f>
        <v>-61000</v>
      </c>
      <c r="AB26" s="83">
        <f>SUM(X26:X27)/SUM(J26:J27)</f>
        <v>0.075757575757576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2</v>
      </c>
      <c r="AW26" s="105">
        <f>IF(P26=0,"",IF(AV26=0,"",(AV26/P26)))</f>
        <v>0.28571428571429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4</v>
      </c>
      <c r="BF26" s="111">
        <f>IF(P26=0,"",IF(BE26=0,"",(BE26/P26)))</f>
        <v>0.57142857142857</v>
      </c>
      <c r="BG26" s="110">
        <v>1</v>
      </c>
      <c r="BH26" s="112">
        <f>IFERROR(BG26/BE26,"-")</f>
        <v>0.25</v>
      </c>
      <c r="BI26" s="113">
        <v>5000</v>
      </c>
      <c r="BJ26" s="114">
        <f>IFERROR(BI26/BE26,"-")</f>
        <v>1250</v>
      </c>
      <c r="BK26" s="115">
        <v>1</v>
      </c>
      <c r="BL26" s="115"/>
      <c r="BM26" s="115"/>
      <c r="BN26" s="117">
        <v>1</v>
      </c>
      <c r="BO26" s="118">
        <f>IF(P26=0,"",IF(BN26=0,"",(BN26/P26)))</f>
        <v>0.14285714285714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5000</v>
      </c>
      <c r="CQ26" s="139">
        <v>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284</v>
      </c>
      <c r="C27" s="347"/>
      <c r="D27" s="347"/>
      <c r="E27" s="347"/>
      <c r="F27" s="347" t="s">
        <v>86</v>
      </c>
      <c r="G27" s="88"/>
      <c r="H27" s="88"/>
      <c r="I27" s="88"/>
      <c r="J27" s="330"/>
      <c r="K27" s="79">
        <v>0</v>
      </c>
      <c r="L27" s="79">
        <v>0</v>
      </c>
      <c r="M27" s="79">
        <v>14</v>
      </c>
      <c r="N27" s="89">
        <v>5</v>
      </c>
      <c r="O27" s="90">
        <v>0</v>
      </c>
      <c r="P27" s="91">
        <f>N27+O27</f>
        <v>5</v>
      </c>
      <c r="Q27" s="80">
        <f>IFERROR(P27/M27,"-")</f>
        <v>0.35714285714286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4</v>
      </c>
      <c r="BF27" s="111">
        <f>IF(P27=0,"",IF(BE27=0,"",(BE27/P27)))</f>
        <v>0.8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0.2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0.8</v>
      </c>
      <c r="B28" s="347" t="s">
        <v>285</v>
      </c>
      <c r="C28" s="347" t="s">
        <v>264</v>
      </c>
      <c r="D28" s="347" t="s">
        <v>244</v>
      </c>
      <c r="E28" s="347"/>
      <c r="F28" s="347" t="s">
        <v>68</v>
      </c>
      <c r="G28" s="88" t="s">
        <v>286</v>
      </c>
      <c r="H28" s="88" t="s">
        <v>246</v>
      </c>
      <c r="I28" s="88" t="s">
        <v>287</v>
      </c>
      <c r="J28" s="330">
        <v>90000</v>
      </c>
      <c r="K28" s="79">
        <v>0</v>
      </c>
      <c r="L28" s="79">
        <v>0</v>
      </c>
      <c r="M28" s="79">
        <v>93</v>
      </c>
      <c r="N28" s="89">
        <v>9</v>
      </c>
      <c r="O28" s="90">
        <v>0</v>
      </c>
      <c r="P28" s="91">
        <f>N28+O28</f>
        <v>9</v>
      </c>
      <c r="Q28" s="80">
        <f>IFERROR(P28/M28,"-")</f>
        <v>0.096774193548387</v>
      </c>
      <c r="R28" s="79">
        <v>1</v>
      </c>
      <c r="S28" s="79">
        <v>3</v>
      </c>
      <c r="T28" s="80">
        <f>IFERROR(R28/(P28),"-")</f>
        <v>0.11111111111111</v>
      </c>
      <c r="U28" s="336">
        <f>IFERROR(J28/SUM(N28:O29),"-")</f>
        <v>3750</v>
      </c>
      <c r="V28" s="82">
        <v>1</v>
      </c>
      <c r="W28" s="80">
        <f>IF(P28=0,"-",V28/P28)</f>
        <v>0.11111111111111</v>
      </c>
      <c r="X28" s="335">
        <v>22000</v>
      </c>
      <c r="Y28" s="336">
        <f>IFERROR(X28/P28,"-")</f>
        <v>2444.4444444444</v>
      </c>
      <c r="Z28" s="336">
        <f>IFERROR(X28/V28,"-")</f>
        <v>22000</v>
      </c>
      <c r="AA28" s="330">
        <f>SUM(X28:X29)-SUM(J28:J29)</f>
        <v>-18000</v>
      </c>
      <c r="AB28" s="83">
        <f>SUM(X28:X29)/SUM(J28:J29)</f>
        <v>0.8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2</v>
      </c>
      <c r="AN28" s="99">
        <f>IF(P28=0,"",IF(AM28=0,"",(AM28/P28)))</f>
        <v>0.22222222222222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1</v>
      </c>
      <c r="AW28" s="105">
        <f>IF(P28=0,"",IF(AV28=0,"",(AV28/P28)))</f>
        <v>0.11111111111111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2</v>
      </c>
      <c r="BF28" s="111">
        <f>IF(P28=0,"",IF(BE28=0,"",(BE28/P28)))</f>
        <v>0.22222222222222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0.22222222222222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0.22222222222222</v>
      </c>
      <c r="BY28" s="126">
        <v>1</v>
      </c>
      <c r="BZ28" s="127">
        <f>IFERROR(BY28/BW28,"-")</f>
        <v>0.5</v>
      </c>
      <c r="CA28" s="128">
        <v>22000</v>
      </c>
      <c r="CB28" s="129">
        <f>IFERROR(CA28/BW28,"-")</f>
        <v>11000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22000</v>
      </c>
      <c r="CQ28" s="139">
        <v>22000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288</v>
      </c>
      <c r="C29" s="347"/>
      <c r="D29" s="347"/>
      <c r="E29" s="347"/>
      <c r="F29" s="347" t="s">
        <v>86</v>
      </c>
      <c r="G29" s="88"/>
      <c r="H29" s="88"/>
      <c r="I29" s="88"/>
      <c r="J29" s="330"/>
      <c r="K29" s="79">
        <v>0</v>
      </c>
      <c r="L29" s="79">
        <v>0</v>
      </c>
      <c r="M29" s="79">
        <v>25</v>
      </c>
      <c r="N29" s="89">
        <v>15</v>
      </c>
      <c r="O29" s="90">
        <v>0</v>
      </c>
      <c r="P29" s="91">
        <f>N29+O29</f>
        <v>15</v>
      </c>
      <c r="Q29" s="80">
        <f>IFERROR(P29/M29,"-")</f>
        <v>0.6</v>
      </c>
      <c r="R29" s="79">
        <v>0</v>
      </c>
      <c r="S29" s="79">
        <v>4</v>
      </c>
      <c r="T29" s="80">
        <f>IFERROR(R29/(P29),"-")</f>
        <v>0</v>
      </c>
      <c r="U29" s="336"/>
      <c r="V29" s="82">
        <v>5</v>
      </c>
      <c r="W29" s="80">
        <f>IF(P29=0,"-",V29/P29)</f>
        <v>0.33333333333333</v>
      </c>
      <c r="X29" s="335">
        <v>50000</v>
      </c>
      <c r="Y29" s="336">
        <f>IFERROR(X29/P29,"-")</f>
        <v>3333.3333333333</v>
      </c>
      <c r="Z29" s="336">
        <f>IFERROR(X29/V29,"-")</f>
        <v>10000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2</v>
      </c>
      <c r="AW29" s="105">
        <f>IF(P29=0,"",IF(AV29=0,"",(AV29/P29)))</f>
        <v>0.13333333333333</v>
      </c>
      <c r="AX29" s="104">
        <v>1</v>
      </c>
      <c r="AY29" s="106">
        <f>IFERROR(AX29/AV29,"-")</f>
        <v>0.5</v>
      </c>
      <c r="AZ29" s="107">
        <v>1000</v>
      </c>
      <c r="BA29" s="108">
        <f>IFERROR(AZ29/AV29,"-")</f>
        <v>500</v>
      </c>
      <c r="BB29" s="109">
        <v>1</v>
      </c>
      <c r="BC29" s="109"/>
      <c r="BD29" s="109"/>
      <c r="BE29" s="110">
        <v>4</v>
      </c>
      <c r="BF29" s="111">
        <f>IF(P29=0,"",IF(BE29=0,"",(BE29/P29)))</f>
        <v>0.26666666666667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7</v>
      </c>
      <c r="BO29" s="118">
        <f>IF(P29=0,"",IF(BN29=0,"",(BN29/P29)))</f>
        <v>0.46666666666667</v>
      </c>
      <c r="BP29" s="119">
        <v>3</v>
      </c>
      <c r="BQ29" s="120">
        <f>IFERROR(BP29/BN29,"-")</f>
        <v>0.42857142857143</v>
      </c>
      <c r="BR29" s="121">
        <v>43000</v>
      </c>
      <c r="BS29" s="122">
        <f>IFERROR(BR29/BN29,"-")</f>
        <v>6142.8571428571</v>
      </c>
      <c r="BT29" s="123"/>
      <c r="BU29" s="123">
        <v>1</v>
      </c>
      <c r="BV29" s="123">
        <v>2</v>
      </c>
      <c r="BW29" s="124">
        <v>2</v>
      </c>
      <c r="BX29" s="125">
        <f>IF(P29=0,"",IF(BW29=0,"",(BW29/P29)))</f>
        <v>0.13333333333333</v>
      </c>
      <c r="BY29" s="126">
        <v>1</v>
      </c>
      <c r="BZ29" s="127">
        <f>IFERROR(BY29/BW29,"-")</f>
        <v>0.5</v>
      </c>
      <c r="CA29" s="128">
        <v>6000</v>
      </c>
      <c r="CB29" s="129">
        <f>IFERROR(CA29/BW29,"-")</f>
        <v>3000</v>
      </c>
      <c r="CC29" s="130"/>
      <c r="CD29" s="130">
        <v>1</v>
      </c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5</v>
      </c>
      <c r="CP29" s="139">
        <v>50000</v>
      </c>
      <c r="CQ29" s="139">
        <v>28000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</v>
      </c>
      <c r="B30" s="347" t="s">
        <v>289</v>
      </c>
      <c r="C30" s="347" t="s">
        <v>257</v>
      </c>
      <c r="D30" s="347" t="s">
        <v>268</v>
      </c>
      <c r="E30" s="347"/>
      <c r="F30" s="347" t="s">
        <v>68</v>
      </c>
      <c r="G30" s="88" t="s">
        <v>290</v>
      </c>
      <c r="H30" s="88" t="s">
        <v>246</v>
      </c>
      <c r="I30" s="88" t="s">
        <v>291</v>
      </c>
      <c r="J30" s="330">
        <v>72000</v>
      </c>
      <c r="K30" s="79">
        <v>0</v>
      </c>
      <c r="L30" s="79">
        <v>0</v>
      </c>
      <c r="M30" s="79">
        <v>17</v>
      </c>
      <c r="N30" s="89">
        <v>4</v>
      </c>
      <c r="O30" s="90">
        <v>0</v>
      </c>
      <c r="P30" s="91">
        <f>N30+O30</f>
        <v>4</v>
      </c>
      <c r="Q30" s="80">
        <f>IFERROR(P30/M30,"-")</f>
        <v>0.23529411764706</v>
      </c>
      <c r="R30" s="79">
        <v>0</v>
      </c>
      <c r="S30" s="79">
        <v>1</v>
      </c>
      <c r="T30" s="80">
        <f>IFERROR(R30/(P30),"-")</f>
        <v>0</v>
      </c>
      <c r="U30" s="336">
        <f>IFERROR(J30/SUM(N30:O31),"-")</f>
        <v>14400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SUM(X30:X31)-SUM(J30:J31)</f>
        <v>-72000</v>
      </c>
      <c r="AB30" s="83">
        <f>SUM(X30:X31)/SUM(J30:J31)</f>
        <v>0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292</v>
      </c>
      <c r="C31" s="347"/>
      <c r="D31" s="347"/>
      <c r="E31" s="347"/>
      <c r="F31" s="347" t="s">
        <v>86</v>
      </c>
      <c r="G31" s="88"/>
      <c r="H31" s="88"/>
      <c r="I31" s="88"/>
      <c r="J31" s="330"/>
      <c r="K31" s="79">
        <v>0</v>
      </c>
      <c r="L31" s="79">
        <v>0</v>
      </c>
      <c r="M31" s="79">
        <v>6</v>
      </c>
      <c r="N31" s="89">
        <v>1</v>
      </c>
      <c r="O31" s="90">
        <v>0</v>
      </c>
      <c r="P31" s="91">
        <f>N31+O31</f>
        <v>1</v>
      </c>
      <c r="Q31" s="80">
        <f>IFERROR(P31/M31,"-")</f>
        <v>0.16666666666667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1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0.033333333333333</v>
      </c>
      <c r="B32" s="347" t="s">
        <v>293</v>
      </c>
      <c r="C32" s="347" t="s">
        <v>228</v>
      </c>
      <c r="D32" s="347" t="s">
        <v>244</v>
      </c>
      <c r="E32" s="347"/>
      <c r="F32" s="347" t="s">
        <v>93</v>
      </c>
      <c r="G32" s="88" t="s">
        <v>294</v>
      </c>
      <c r="H32" s="88" t="s">
        <v>246</v>
      </c>
      <c r="I32" s="88" t="s">
        <v>192</v>
      </c>
      <c r="J32" s="330">
        <v>150000</v>
      </c>
      <c r="K32" s="79">
        <v>0</v>
      </c>
      <c r="L32" s="79">
        <v>0</v>
      </c>
      <c r="M32" s="79">
        <v>27</v>
      </c>
      <c r="N32" s="89">
        <v>1</v>
      </c>
      <c r="O32" s="90">
        <v>0</v>
      </c>
      <c r="P32" s="91">
        <f>N32+O32</f>
        <v>1</v>
      </c>
      <c r="Q32" s="80">
        <f>IFERROR(P32/M32,"-")</f>
        <v>0.037037037037037</v>
      </c>
      <c r="R32" s="79">
        <v>0</v>
      </c>
      <c r="S32" s="79">
        <v>0</v>
      </c>
      <c r="T32" s="80">
        <f>IFERROR(R32/(P32),"-")</f>
        <v>0</v>
      </c>
      <c r="U32" s="336">
        <f>IFERROR(J32/SUM(N32:O33),"-")</f>
        <v>25000</v>
      </c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>
        <f>SUM(X32:X33)-SUM(J32:J33)</f>
        <v>-145000</v>
      </c>
      <c r="AB32" s="83">
        <f>SUM(X32:X33)/SUM(J32:J33)</f>
        <v>0.033333333333333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295</v>
      </c>
      <c r="C33" s="347"/>
      <c r="D33" s="347"/>
      <c r="E33" s="347"/>
      <c r="F33" s="347" t="s">
        <v>86</v>
      </c>
      <c r="G33" s="88"/>
      <c r="H33" s="88"/>
      <c r="I33" s="88"/>
      <c r="J33" s="330"/>
      <c r="K33" s="79">
        <v>0</v>
      </c>
      <c r="L33" s="79">
        <v>0</v>
      </c>
      <c r="M33" s="79">
        <v>11</v>
      </c>
      <c r="N33" s="89">
        <v>5</v>
      </c>
      <c r="O33" s="90">
        <v>0</v>
      </c>
      <c r="P33" s="91">
        <f>N33+O33</f>
        <v>5</v>
      </c>
      <c r="Q33" s="80">
        <f>IFERROR(P33/M33,"-")</f>
        <v>0.45454545454545</v>
      </c>
      <c r="R33" s="79">
        <v>0</v>
      </c>
      <c r="S33" s="79">
        <v>2</v>
      </c>
      <c r="T33" s="80">
        <f>IFERROR(R33/(P33),"-")</f>
        <v>0</v>
      </c>
      <c r="U33" s="336"/>
      <c r="V33" s="82">
        <v>1</v>
      </c>
      <c r="W33" s="80">
        <f>IF(P33=0,"-",V33/P33)</f>
        <v>0.2</v>
      </c>
      <c r="X33" s="335">
        <v>5000</v>
      </c>
      <c r="Y33" s="336">
        <f>IFERROR(X33/P33,"-")</f>
        <v>1000</v>
      </c>
      <c r="Z33" s="336">
        <f>IFERROR(X33/V33,"-")</f>
        <v>5000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0.2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1</v>
      </c>
      <c r="AW33" s="105">
        <f>IF(P33=0,"",IF(AV33=0,"",(AV33/P33)))</f>
        <v>0.2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2</v>
      </c>
      <c r="BF33" s="111">
        <f>IF(P33=0,"",IF(BE33=0,"",(BE33/P33)))</f>
        <v>0.4</v>
      </c>
      <c r="BG33" s="110">
        <v>1</v>
      </c>
      <c r="BH33" s="112">
        <f>IFERROR(BG33/BE33,"-")</f>
        <v>0.5</v>
      </c>
      <c r="BI33" s="113">
        <v>5000</v>
      </c>
      <c r="BJ33" s="114">
        <f>IFERROR(BI33/BE33,"-")</f>
        <v>2500</v>
      </c>
      <c r="BK33" s="115">
        <v>1</v>
      </c>
      <c r="BL33" s="115"/>
      <c r="BM33" s="115"/>
      <c r="BN33" s="117">
        <v>1</v>
      </c>
      <c r="BO33" s="118">
        <f>IF(P33=0,"",IF(BN33=0,"",(BN33/P33)))</f>
        <v>0.2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5000</v>
      </c>
      <c r="CQ33" s="139">
        <v>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30"/>
      <c r="B34" s="85"/>
      <c r="C34" s="86"/>
      <c r="D34" s="86"/>
      <c r="E34" s="86"/>
      <c r="F34" s="87"/>
      <c r="G34" s="88"/>
      <c r="H34" s="88"/>
      <c r="I34" s="88"/>
      <c r="J34" s="331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337"/>
      <c r="V34" s="25"/>
      <c r="W34" s="25"/>
      <c r="X34" s="337"/>
      <c r="Y34" s="337"/>
      <c r="Z34" s="337"/>
      <c r="AA34" s="337"/>
      <c r="AB34" s="33"/>
      <c r="AC34" s="57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30"/>
      <c r="B35" s="37"/>
      <c r="C35" s="21"/>
      <c r="D35" s="21"/>
      <c r="E35" s="21"/>
      <c r="F35" s="22"/>
      <c r="G35" s="36"/>
      <c r="H35" s="36"/>
      <c r="I35" s="73"/>
      <c r="J35" s="332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337"/>
      <c r="V35" s="25"/>
      <c r="W35" s="25"/>
      <c r="X35" s="337"/>
      <c r="Y35" s="337"/>
      <c r="Z35" s="337"/>
      <c r="AA35" s="337"/>
      <c r="AB35" s="33"/>
      <c r="AC35" s="59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19">
        <f>AB36</f>
        <v>1.3018207282913</v>
      </c>
      <c r="B36" s="39"/>
      <c r="C36" s="39"/>
      <c r="D36" s="39"/>
      <c r="E36" s="39"/>
      <c r="F36" s="39"/>
      <c r="G36" s="40" t="s">
        <v>296</v>
      </c>
      <c r="H36" s="40"/>
      <c r="I36" s="40"/>
      <c r="J36" s="333">
        <f>SUM(J6:J35)</f>
        <v>1428000</v>
      </c>
      <c r="K36" s="41">
        <f>SUM(K6:K35)</f>
        <v>0</v>
      </c>
      <c r="L36" s="41">
        <f>SUM(L6:L35)</f>
        <v>0</v>
      </c>
      <c r="M36" s="41">
        <f>SUM(M6:M35)</f>
        <v>988</v>
      </c>
      <c r="N36" s="41">
        <f>SUM(N6:N35)</f>
        <v>196</v>
      </c>
      <c r="O36" s="41">
        <f>SUM(O6:O35)</f>
        <v>2</v>
      </c>
      <c r="P36" s="41">
        <f>SUM(P6:P35)</f>
        <v>198</v>
      </c>
      <c r="Q36" s="42">
        <f>IFERROR(P36/M36,"-")</f>
        <v>0.2004048582996</v>
      </c>
      <c r="R36" s="76">
        <f>SUM(R6:R35)</f>
        <v>12</v>
      </c>
      <c r="S36" s="76">
        <f>SUM(S6:S35)</f>
        <v>41</v>
      </c>
      <c r="T36" s="42">
        <f>IFERROR(R36/P36,"-")</f>
        <v>0.060606060606061</v>
      </c>
      <c r="U36" s="338">
        <f>IFERROR(J36/P36,"-")</f>
        <v>7212.1212121212</v>
      </c>
      <c r="V36" s="44">
        <f>SUM(V6:V35)</f>
        <v>39</v>
      </c>
      <c r="W36" s="42">
        <f>IFERROR(V36/P36,"-")</f>
        <v>0.1969696969697</v>
      </c>
      <c r="X36" s="333">
        <f>SUM(X6:X35)</f>
        <v>1859000</v>
      </c>
      <c r="Y36" s="333">
        <f>IFERROR(X36/P36,"-")</f>
        <v>9388.8888888889</v>
      </c>
      <c r="Z36" s="333">
        <f>IFERROR(X36/V36,"-")</f>
        <v>47666.666666667</v>
      </c>
      <c r="AA36" s="333">
        <f>X36-J36</f>
        <v>431000</v>
      </c>
      <c r="AB36" s="45">
        <f>X36/J36</f>
        <v>1.3018207282913</v>
      </c>
      <c r="AC36" s="58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0"/>
    <mergeCell ref="J10:J10"/>
    <mergeCell ref="U10:U10"/>
    <mergeCell ref="AA10:AA10"/>
    <mergeCell ref="AB10:AB10"/>
    <mergeCell ref="A11:A11"/>
    <mergeCell ref="J11:J11"/>
    <mergeCell ref="U11:U11"/>
    <mergeCell ref="AA11:AA11"/>
    <mergeCell ref="AB11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297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2.4222222222222</v>
      </c>
      <c r="B6" s="347" t="s">
        <v>298</v>
      </c>
      <c r="C6" s="347" t="s">
        <v>299</v>
      </c>
      <c r="D6" s="347" t="s">
        <v>300</v>
      </c>
      <c r="E6" s="347"/>
      <c r="F6" s="347" t="s">
        <v>301</v>
      </c>
      <c r="G6" s="88" t="s">
        <v>302</v>
      </c>
      <c r="H6" s="88" t="s">
        <v>303</v>
      </c>
      <c r="I6" s="348" t="s">
        <v>71</v>
      </c>
      <c r="J6" s="330">
        <v>90000</v>
      </c>
      <c r="K6" s="79">
        <v>0</v>
      </c>
      <c r="L6" s="79">
        <v>0</v>
      </c>
      <c r="M6" s="79">
        <v>73</v>
      </c>
      <c r="N6" s="89">
        <v>7</v>
      </c>
      <c r="O6" s="90">
        <v>0</v>
      </c>
      <c r="P6" s="91">
        <f>N6+O6</f>
        <v>7</v>
      </c>
      <c r="Q6" s="80">
        <f>IFERROR(P6/M6,"-")</f>
        <v>0.095890410958904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1071.4285714286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128000</v>
      </c>
      <c r="AB6" s="83">
        <f>SUM(X6:X7)/SUM(J6:J7)</f>
        <v>2.4222222222222</v>
      </c>
      <c r="AC6" s="77"/>
      <c r="AD6" s="92">
        <v>1</v>
      </c>
      <c r="AE6" s="93">
        <f>IF(P6=0,"",IF(AD6=0,"",(AD6/P6)))</f>
        <v>0.14285714285714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0.14285714285714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0.28571428571429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0.28571428571429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0.14285714285714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304</v>
      </c>
      <c r="C7" s="347"/>
      <c r="D7" s="347"/>
      <c r="E7" s="347"/>
      <c r="F7" s="347" t="s">
        <v>86</v>
      </c>
      <c r="G7" s="88"/>
      <c r="H7" s="88"/>
      <c r="I7" s="88"/>
      <c r="J7" s="330"/>
      <c r="K7" s="79">
        <v>0</v>
      </c>
      <c r="L7" s="79">
        <v>0</v>
      </c>
      <c r="M7" s="79">
        <v>198</v>
      </c>
      <c r="N7" s="89">
        <v>74</v>
      </c>
      <c r="O7" s="90">
        <v>3</v>
      </c>
      <c r="P7" s="91">
        <f>N7+O7</f>
        <v>77</v>
      </c>
      <c r="Q7" s="80">
        <f>IFERROR(P7/M7,"-")</f>
        <v>0.38888888888889</v>
      </c>
      <c r="R7" s="79">
        <v>1</v>
      </c>
      <c r="S7" s="79">
        <v>13</v>
      </c>
      <c r="T7" s="80">
        <f>IFERROR(R7/(P7),"-")</f>
        <v>0.012987012987013</v>
      </c>
      <c r="U7" s="336"/>
      <c r="V7" s="82">
        <v>4</v>
      </c>
      <c r="W7" s="80">
        <f>IF(P7=0,"-",V7/P7)</f>
        <v>0.051948051948052</v>
      </c>
      <c r="X7" s="335">
        <v>218000</v>
      </c>
      <c r="Y7" s="336">
        <f>IFERROR(X7/P7,"-")</f>
        <v>2831.1688311688</v>
      </c>
      <c r="Z7" s="336">
        <f>IFERROR(X7/V7,"-")</f>
        <v>54500</v>
      </c>
      <c r="AA7" s="330"/>
      <c r="AB7" s="83"/>
      <c r="AC7" s="77"/>
      <c r="AD7" s="92">
        <v>2</v>
      </c>
      <c r="AE7" s="93">
        <f>IF(P7=0,"",IF(AD7=0,"",(AD7/P7)))</f>
        <v>0.025974025974026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4</v>
      </c>
      <c r="AN7" s="99">
        <f>IF(P7=0,"",IF(AM7=0,"",(AM7/P7)))</f>
        <v>0.051948051948052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12</v>
      </c>
      <c r="AW7" s="105">
        <f>IF(P7=0,"",IF(AV7=0,"",(AV7/P7)))</f>
        <v>0.15584415584416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15</v>
      </c>
      <c r="BF7" s="111">
        <f>IF(P7=0,"",IF(BE7=0,"",(BE7/P7)))</f>
        <v>0.19480519480519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22</v>
      </c>
      <c r="BO7" s="118">
        <f>IF(P7=0,"",IF(BN7=0,"",(BN7/P7)))</f>
        <v>0.28571428571429</v>
      </c>
      <c r="BP7" s="119">
        <v>2</v>
      </c>
      <c r="BQ7" s="120">
        <f>IFERROR(BP7/BN7,"-")</f>
        <v>0.090909090909091</v>
      </c>
      <c r="BR7" s="121">
        <v>39000</v>
      </c>
      <c r="BS7" s="122">
        <f>IFERROR(BR7/BN7,"-")</f>
        <v>1772.7272727273</v>
      </c>
      <c r="BT7" s="123">
        <v>1</v>
      </c>
      <c r="BU7" s="123"/>
      <c r="BV7" s="123">
        <v>1</v>
      </c>
      <c r="BW7" s="124">
        <v>17</v>
      </c>
      <c r="BX7" s="125">
        <f>IF(P7=0,"",IF(BW7=0,"",(BW7/P7)))</f>
        <v>0.22077922077922</v>
      </c>
      <c r="BY7" s="126">
        <v>2</v>
      </c>
      <c r="BZ7" s="127">
        <f>IFERROR(BY7/BW7,"-")</f>
        <v>0.11764705882353</v>
      </c>
      <c r="CA7" s="128">
        <v>179000</v>
      </c>
      <c r="CB7" s="129">
        <f>IFERROR(CA7/BW7,"-")</f>
        <v>10529.411764706</v>
      </c>
      <c r="CC7" s="130">
        <v>1</v>
      </c>
      <c r="CD7" s="130"/>
      <c r="CE7" s="130">
        <v>1</v>
      </c>
      <c r="CF7" s="131">
        <v>5</v>
      </c>
      <c r="CG7" s="132">
        <f>IF(P7=0,"",IF(CF7=0,"",(CF7/P7)))</f>
        <v>0.064935064935065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218000</v>
      </c>
      <c r="CQ7" s="139">
        <v>174000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0.11111111111111</v>
      </c>
      <c r="B8" s="347" t="s">
        <v>305</v>
      </c>
      <c r="C8" s="347" t="s">
        <v>306</v>
      </c>
      <c r="D8" s="347" t="s">
        <v>307</v>
      </c>
      <c r="E8" s="347" t="s">
        <v>308</v>
      </c>
      <c r="F8" s="347" t="s">
        <v>301</v>
      </c>
      <c r="G8" s="88" t="s">
        <v>309</v>
      </c>
      <c r="H8" s="88" t="s">
        <v>310</v>
      </c>
      <c r="I8" s="88" t="s">
        <v>253</v>
      </c>
      <c r="J8" s="330">
        <v>90000</v>
      </c>
      <c r="K8" s="79">
        <v>0</v>
      </c>
      <c r="L8" s="79">
        <v>0</v>
      </c>
      <c r="M8" s="79">
        <v>46</v>
      </c>
      <c r="N8" s="89">
        <v>2</v>
      </c>
      <c r="O8" s="90">
        <v>0</v>
      </c>
      <c r="P8" s="91">
        <f>N8+O8</f>
        <v>2</v>
      </c>
      <c r="Q8" s="80">
        <f>IFERROR(P8/M8,"-")</f>
        <v>0.043478260869565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3214.2857142857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-80000</v>
      </c>
      <c r="AB8" s="83">
        <f>SUM(X8:X9)/SUM(J8:J9)</f>
        <v>0.11111111111111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311</v>
      </c>
      <c r="C9" s="347"/>
      <c r="D9" s="347"/>
      <c r="E9" s="347"/>
      <c r="F9" s="347" t="s">
        <v>86</v>
      </c>
      <c r="G9" s="88"/>
      <c r="H9" s="88"/>
      <c r="I9" s="88"/>
      <c r="J9" s="330"/>
      <c r="K9" s="79">
        <v>0</v>
      </c>
      <c r="L9" s="79">
        <v>0</v>
      </c>
      <c r="M9" s="79">
        <v>65</v>
      </c>
      <c r="N9" s="89">
        <v>25</v>
      </c>
      <c r="O9" s="90">
        <v>1</v>
      </c>
      <c r="P9" s="91">
        <f>N9+O9</f>
        <v>26</v>
      </c>
      <c r="Q9" s="80">
        <f>IFERROR(P9/M9,"-")</f>
        <v>0.4</v>
      </c>
      <c r="R9" s="79">
        <v>0</v>
      </c>
      <c r="S9" s="79">
        <v>1</v>
      </c>
      <c r="T9" s="80">
        <f>IFERROR(R9/(P9),"-")</f>
        <v>0</v>
      </c>
      <c r="U9" s="336"/>
      <c r="V9" s="82">
        <v>1</v>
      </c>
      <c r="W9" s="80">
        <f>IF(P9=0,"-",V9/P9)</f>
        <v>0.038461538461538</v>
      </c>
      <c r="X9" s="335">
        <v>10000</v>
      </c>
      <c r="Y9" s="336">
        <f>IFERROR(X9/P9,"-")</f>
        <v>384.61538461538</v>
      </c>
      <c r="Z9" s="336">
        <f>IFERROR(X9/V9,"-")</f>
        <v>10000</v>
      </c>
      <c r="AA9" s="330"/>
      <c r="AB9" s="83"/>
      <c r="AC9" s="77"/>
      <c r="AD9" s="92">
        <v>1</v>
      </c>
      <c r="AE9" s="93">
        <f>IF(P9=0,"",IF(AD9=0,"",(AD9/P9)))</f>
        <v>0.038461538461538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6</v>
      </c>
      <c r="AN9" s="99">
        <f>IF(P9=0,"",IF(AM9=0,"",(AM9/P9)))</f>
        <v>0.23076923076923</v>
      </c>
      <c r="AO9" s="98">
        <v>1</v>
      </c>
      <c r="AP9" s="100">
        <f>IFERROR(AO9/AM9,"-")</f>
        <v>0.16666666666667</v>
      </c>
      <c r="AQ9" s="101">
        <v>10000</v>
      </c>
      <c r="AR9" s="102">
        <f>IFERROR(AQ9/AM9,"-")</f>
        <v>1666.6666666667</v>
      </c>
      <c r="AS9" s="103"/>
      <c r="AT9" s="103">
        <v>1</v>
      </c>
      <c r="AU9" s="103"/>
      <c r="AV9" s="104">
        <v>4</v>
      </c>
      <c r="AW9" s="105">
        <f>IF(P9=0,"",IF(AV9=0,"",(AV9/P9)))</f>
        <v>0.15384615384615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8</v>
      </c>
      <c r="BF9" s="111">
        <f>IF(P9=0,"",IF(BE9=0,"",(BE9/P9)))</f>
        <v>0.30769230769231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6</v>
      </c>
      <c r="BO9" s="118">
        <f>IF(P9=0,"",IF(BN9=0,"",(BN9/P9)))</f>
        <v>0.23076923076923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0.038461538461538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10000</v>
      </c>
      <c r="CQ9" s="139">
        <v>10000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0.5</v>
      </c>
      <c r="B10" s="347" t="s">
        <v>312</v>
      </c>
      <c r="C10" s="347" t="s">
        <v>313</v>
      </c>
      <c r="D10" s="347" t="s">
        <v>300</v>
      </c>
      <c r="E10" s="347" t="s">
        <v>314</v>
      </c>
      <c r="F10" s="347" t="s">
        <v>301</v>
      </c>
      <c r="G10" s="88" t="s">
        <v>315</v>
      </c>
      <c r="H10" s="88" t="s">
        <v>316</v>
      </c>
      <c r="I10" s="88" t="s">
        <v>317</v>
      </c>
      <c r="J10" s="330">
        <v>132000</v>
      </c>
      <c r="K10" s="79">
        <v>0</v>
      </c>
      <c r="L10" s="79">
        <v>0</v>
      </c>
      <c r="M10" s="79">
        <v>227</v>
      </c>
      <c r="N10" s="89">
        <v>37</v>
      </c>
      <c r="O10" s="90">
        <v>0</v>
      </c>
      <c r="P10" s="91">
        <f>N10+O10</f>
        <v>37</v>
      </c>
      <c r="Q10" s="80">
        <f>IFERROR(P10/M10,"-")</f>
        <v>0.16299559471366</v>
      </c>
      <c r="R10" s="79">
        <v>2</v>
      </c>
      <c r="S10" s="79">
        <v>11</v>
      </c>
      <c r="T10" s="80">
        <f>IFERROR(R10/(P10),"-")</f>
        <v>0.054054054054054</v>
      </c>
      <c r="U10" s="336">
        <f>IFERROR(J10/SUM(N10:O11),"-")</f>
        <v>1147.8260869565</v>
      </c>
      <c r="V10" s="82">
        <v>1</v>
      </c>
      <c r="W10" s="80">
        <f>IF(P10=0,"-",V10/P10)</f>
        <v>0.027027027027027</v>
      </c>
      <c r="X10" s="335">
        <v>3000</v>
      </c>
      <c r="Y10" s="336">
        <f>IFERROR(X10/P10,"-")</f>
        <v>81.081081081081</v>
      </c>
      <c r="Z10" s="336">
        <f>IFERROR(X10/V10,"-")</f>
        <v>3000</v>
      </c>
      <c r="AA10" s="330">
        <f>SUM(X10:X11)-SUM(J10:J11)</f>
        <v>-66000</v>
      </c>
      <c r="AB10" s="83">
        <f>SUM(X10:X11)/SUM(J10:J11)</f>
        <v>0.5</v>
      </c>
      <c r="AC10" s="77"/>
      <c r="AD10" s="92">
        <v>5</v>
      </c>
      <c r="AE10" s="93">
        <f>IF(P10=0,"",IF(AD10=0,"",(AD10/P10)))</f>
        <v>0.13513513513514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13</v>
      </c>
      <c r="AN10" s="99">
        <f>IF(P10=0,"",IF(AM10=0,"",(AM10/P10)))</f>
        <v>0.35135135135135</v>
      </c>
      <c r="AO10" s="98">
        <v>1</v>
      </c>
      <c r="AP10" s="100">
        <f>IFERROR(AO10/AM10,"-")</f>
        <v>0.076923076923077</v>
      </c>
      <c r="AQ10" s="101">
        <v>3000</v>
      </c>
      <c r="AR10" s="102">
        <f>IFERROR(AQ10/AM10,"-")</f>
        <v>230.76923076923</v>
      </c>
      <c r="AS10" s="103">
        <v>1</v>
      </c>
      <c r="AT10" s="103"/>
      <c r="AU10" s="103"/>
      <c r="AV10" s="104">
        <v>7</v>
      </c>
      <c r="AW10" s="105">
        <f>IF(P10=0,"",IF(AV10=0,"",(AV10/P10)))</f>
        <v>0.18918918918919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0.10810810810811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0.13513513513514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0.054054054054054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0.027027027027027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318</v>
      </c>
      <c r="C11" s="347"/>
      <c r="D11" s="347"/>
      <c r="E11" s="347"/>
      <c r="F11" s="347" t="s">
        <v>86</v>
      </c>
      <c r="G11" s="88"/>
      <c r="H11" s="88"/>
      <c r="I11" s="88"/>
      <c r="J11" s="330"/>
      <c r="K11" s="79">
        <v>0</v>
      </c>
      <c r="L11" s="79">
        <v>0</v>
      </c>
      <c r="M11" s="79">
        <v>155</v>
      </c>
      <c r="N11" s="89">
        <v>76</v>
      </c>
      <c r="O11" s="90">
        <v>2</v>
      </c>
      <c r="P11" s="91">
        <f>N11+O11</f>
        <v>78</v>
      </c>
      <c r="Q11" s="80">
        <f>IFERROR(P11/M11,"-")</f>
        <v>0.50322580645161</v>
      </c>
      <c r="R11" s="79">
        <v>1</v>
      </c>
      <c r="S11" s="79">
        <v>19</v>
      </c>
      <c r="T11" s="80">
        <f>IFERROR(R11/(P11),"-")</f>
        <v>0.012820512820513</v>
      </c>
      <c r="U11" s="336"/>
      <c r="V11" s="82">
        <v>4</v>
      </c>
      <c r="W11" s="80">
        <f>IF(P11=0,"-",V11/P11)</f>
        <v>0.051282051282051</v>
      </c>
      <c r="X11" s="335">
        <v>63000</v>
      </c>
      <c r="Y11" s="336">
        <f>IFERROR(X11/P11,"-")</f>
        <v>807.69230769231</v>
      </c>
      <c r="Z11" s="336">
        <f>IFERROR(X11/V11,"-")</f>
        <v>15750</v>
      </c>
      <c r="AA11" s="330"/>
      <c r="AB11" s="83"/>
      <c r="AC11" s="77"/>
      <c r="AD11" s="92">
        <v>3</v>
      </c>
      <c r="AE11" s="93">
        <f>IF(P11=0,"",IF(AD11=0,"",(AD11/P11)))</f>
        <v>0.038461538461538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17</v>
      </c>
      <c r="AN11" s="99">
        <f>IF(P11=0,"",IF(AM11=0,"",(AM11/P11)))</f>
        <v>0.21794871794872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11</v>
      </c>
      <c r="AW11" s="105">
        <f>IF(P11=0,"",IF(AV11=0,"",(AV11/P11)))</f>
        <v>0.14102564102564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16</v>
      </c>
      <c r="BF11" s="111">
        <f>IF(P11=0,"",IF(BE11=0,"",(BE11/P11)))</f>
        <v>0.20512820512821</v>
      </c>
      <c r="BG11" s="110">
        <v>2</v>
      </c>
      <c r="BH11" s="112">
        <f>IFERROR(BG11/BE11,"-")</f>
        <v>0.125</v>
      </c>
      <c r="BI11" s="113">
        <v>26000</v>
      </c>
      <c r="BJ11" s="114">
        <f>IFERROR(BI11/BE11,"-")</f>
        <v>1625</v>
      </c>
      <c r="BK11" s="115"/>
      <c r="BL11" s="115"/>
      <c r="BM11" s="115">
        <v>2</v>
      </c>
      <c r="BN11" s="117">
        <v>18</v>
      </c>
      <c r="BO11" s="118">
        <f>IF(P11=0,"",IF(BN11=0,"",(BN11/P11)))</f>
        <v>0.23076923076923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10</v>
      </c>
      <c r="BX11" s="125">
        <f>IF(P11=0,"",IF(BW11=0,"",(BW11/P11)))</f>
        <v>0.12820512820513</v>
      </c>
      <c r="BY11" s="126">
        <v>1</v>
      </c>
      <c r="BZ11" s="127">
        <f>IFERROR(BY11/BW11,"-")</f>
        <v>0.1</v>
      </c>
      <c r="CA11" s="128">
        <v>29000</v>
      </c>
      <c r="CB11" s="129">
        <f>IFERROR(CA11/BW11,"-")</f>
        <v>2900</v>
      </c>
      <c r="CC11" s="130"/>
      <c r="CD11" s="130"/>
      <c r="CE11" s="130">
        <v>1</v>
      </c>
      <c r="CF11" s="131">
        <v>3</v>
      </c>
      <c r="CG11" s="132">
        <f>IF(P11=0,"",IF(CF11=0,"",(CF11/P11)))</f>
        <v>0.038461538461538</v>
      </c>
      <c r="CH11" s="133">
        <v>1</v>
      </c>
      <c r="CI11" s="134">
        <f>IFERROR(CH11/CF11,"-")</f>
        <v>0.33333333333333</v>
      </c>
      <c r="CJ11" s="135">
        <v>8000</v>
      </c>
      <c r="CK11" s="136">
        <f>IFERROR(CJ11/CF11,"-")</f>
        <v>2666.6666666667</v>
      </c>
      <c r="CL11" s="137">
        <v>1</v>
      </c>
      <c r="CM11" s="137"/>
      <c r="CN11" s="137"/>
      <c r="CO11" s="138">
        <v>4</v>
      </c>
      <c r="CP11" s="139">
        <v>63000</v>
      </c>
      <c r="CQ11" s="139">
        <v>29000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0.3030303030303</v>
      </c>
      <c r="B12" s="347" t="s">
        <v>319</v>
      </c>
      <c r="C12" s="347" t="s">
        <v>313</v>
      </c>
      <c r="D12" s="347" t="s">
        <v>307</v>
      </c>
      <c r="E12" s="347" t="s">
        <v>320</v>
      </c>
      <c r="F12" s="347" t="s">
        <v>301</v>
      </c>
      <c r="G12" s="88" t="s">
        <v>321</v>
      </c>
      <c r="H12" s="88" t="s">
        <v>322</v>
      </c>
      <c r="I12" s="88" t="s">
        <v>317</v>
      </c>
      <c r="J12" s="330">
        <v>132000</v>
      </c>
      <c r="K12" s="79">
        <v>0</v>
      </c>
      <c r="L12" s="79">
        <v>0</v>
      </c>
      <c r="M12" s="79">
        <v>70</v>
      </c>
      <c r="N12" s="89">
        <v>6</v>
      </c>
      <c r="O12" s="90">
        <v>0</v>
      </c>
      <c r="P12" s="91">
        <f>N12+O12</f>
        <v>6</v>
      </c>
      <c r="Q12" s="80">
        <f>IFERROR(P12/M12,"-")</f>
        <v>0.085714285714286</v>
      </c>
      <c r="R12" s="79">
        <v>0</v>
      </c>
      <c r="S12" s="79">
        <v>2</v>
      </c>
      <c r="T12" s="80">
        <f>IFERROR(R12/(P12),"-")</f>
        <v>0</v>
      </c>
      <c r="U12" s="336">
        <f>IFERROR(J12/SUM(N12:O13),"-")</f>
        <v>1783.7837837838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-92000</v>
      </c>
      <c r="AB12" s="83">
        <f>SUM(X12:X13)/SUM(J12:J13)</f>
        <v>0.3030303030303</v>
      </c>
      <c r="AC12" s="77"/>
      <c r="AD12" s="92">
        <v>1</v>
      </c>
      <c r="AE12" s="93">
        <f>IF(P12=0,"",IF(AD12=0,"",(AD12/P12)))</f>
        <v>0.16666666666667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</v>
      </c>
      <c r="AN12" s="99">
        <f>IF(P12=0,"",IF(AM12=0,"",(AM12/P12)))</f>
        <v>0.16666666666667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0.33333333333333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0.16666666666667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0.16666666666667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323</v>
      </c>
      <c r="C13" s="347"/>
      <c r="D13" s="347"/>
      <c r="E13" s="347"/>
      <c r="F13" s="347" t="s">
        <v>86</v>
      </c>
      <c r="G13" s="88"/>
      <c r="H13" s="88"/>
      <c r="I13" s="88"/>
      <c r="J13" s="330"/>
      <c r="K13" s="79">
        <v>0</v>
      </c>
      <c r="L13" s="79">
        <v>0</v>
      </c>
      <c r="M13" s="79">
        <v>186</v>
      </c>
      <c r="N13" s="89">
        <v>66</v>
      </c>
      <c r="O13" s="90">
        <v>2</v>
      </c>
      <c r="P13" s="91">
        <f>N13+O13</f>
        <v>68</v>
      </c>
      <c r="Q13" s="80">
        <f>IFERROR(P13/M13,"-")</f>
        <v>0.36559139784946</v>
      </c>
      <c r="R13" s="79">
        <v>2</v>
      </c>
      <c r="S13" s="79">
        <v>12</v>
      </c>
      <c r="T13" s="80">
        <f>IFERROR(R13/(P13),"-")</f>
        <v>0.029411764705882</v>
      </c>
      <c r="U13" s="336"/>
      <c r="V13" s="82">
        <v>1</v>
      </c>
      <c r="W13" s="80">
        <f>IF(P13=0,"-",V13/P13)</f>
        <v>0.014705882352941</v>
      </c>
      <c r="X13" s="335">
        <v>40000</v>
      </c>
      <c r="Y13" s="336">
        <f>IFERROR(X13/P13,"-")</f>
        <v>588.23529411765</v>
      </c>
      <c r="Z13" s="336">
        <f>IFERROR(X13/V13,"-")</f>
        <v>40000</v>
      </c>
      <c r="AA13" s="330"/>
      <c r="AB13" s="83"/>
      <c r="AC13" s="77"/>
      <c r="AD13" s="92">
        <v>1</v>
      </c>
      <c r="AE13" s="93">
        <f>IF(P13=0,"",IF(AD13=0,"",(AD13/P13)))</f>
        <v>0.014705882352941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6</v>
      </c>
      <c r="AN13" s="99">
        <f>IF(P13=0,"",IF(AM13=0,"",(AM13/P13)))</f>
        <v>0.088235294117647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18</v>
      </c>
      <c r="AW13" s="105">
        <f>IF(P13=0,"",IF(AV13=0,"",(AV13/P13)))</f>
        <v>0.26470588235294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22</v>
      </c>
      <c r="BF13" s="111">
        <f>IF(P13=0,"",IF(BE13=0,"",(BE13/P13)))</f>
        <v>0.32352941176471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9</v>
      </c>
      <c r="BO13" s="118">
        <f>IF(P13=0,"",IF(BN13=0,"",(BN13/P13)))</f>
        <v>0.13235294117647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9</v>
      </c>
      <c r="BX13" s="125">
        <f>IF(P13=0,"",IF(BW13=0,"",(BW13/P13)))</f>
        <v>0.13235294117647</v>
      </c>
      <c r="BY13" s="126">
        <v>1</v>
      </c>
      <c r="BZ13" s="127">
        <f>IFERROR(BY13/BW13,"-")</f>
        <v>0.11111111111111</v>
      </c>
      <c r="CA13" s="128">
        <v>40000</v>
      </c>
      <c r="CB13" s="129">
        <f>IFERROR(CA13/BW13,"-")</f>
        <v>4444.4444444444</v>
      </c>
      <c r="CC13" s="130"/>
      <c r="CD13" s="130"/>
      <c r="CE13" s="130">
        <v>1</v>
      </c>
      <c r="CF13" s="131">
        <v>3</v>
      </c>
      <c r="CG13" s="132">
        <f>IF(P13=0,"",IF(CF13=0,"",(CF13/P13)))</f>
        <v>0.044117647058824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40000</v>
      </c>
      <c r="CQ13" s="139">
        <v>40000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0.125</v>
      </c>
      <c r="B14" s="347" t="s">
        <v>324</v>
      </c>
      <c r="C14" s="347" t="s">
        <v>257</v>
      </c>
      <c r="D14" s="347" t="s">
        <v>300</v>
      </c>
      <c r="E14" s="347" t="s">
        <v>325</v>
      </c>
      <c r="F14" s="347" t="s">
        <v>301</v>
      </c>
      <c r="G14" s="88" t="s">
        <v>326</v>
      </c>
      <c r="H14" s="88" t="s">
        <v>316</v>
      </c>
      <c r="I14" s="88" t="s">
        <v>261</v>
      </c>
      <c r="J14" s="330">
        <v>96000</v>
      </c>
      <c r="K14" s="79">
        <v>0</v>
      </c>
      <c r="L14" s="79">
        <v>0</v>
      </c>
      <c r="M14" s="79">
        <v>298</v>
      </c>
      <c r="N14" s="89">
        <v>48</v>
      </c>
      <c r="O14" s="90">
        <v>0</v>
      </c>
      <c r="P14" s="91">
        <f>N14+O14</f>
        <v>48</v>
      </c>
      <c r="Q14" s="80">
        <f>IFERROR(P14/M14,"-")</f>
        <v>0.16107382550336</v>
      </c>
      <c r="R14" s="79">
        <v>0</v>
      </c>
      <c r="S14" s="79">
        <v>19</v>
      </c>
      <c r="T14" s="80">
        <f>IFERROR(R14/(P14),"-")</f>
        <v>0</v>
      </c>
      <c r="U14" s="336">
        <f>IFERROR(J14/SUM(N14:O15),"-")</f>
        <v>820.51282051282</v>
      </c>
      <c r="V14" s="82">
        <v>1</v>
      </c>
      <c r="W14" s="80">
        <f>IF(P14=0,"-",V14/P14)</f>
        <v>0.020833333333333</v>
      </c>
      <c r="X14" s="335">
        <v>4000</v>
      </c>
      <c r="Y14" s="336">
        <f>IFERROR(X14/P14,"-")</f>
        <v>83.333333333333</v>
      </c>
      <c r="Z14" s="336">
        <f>IFERROR(X14/V14,"-")</f>
        <v>4000</v>
      </c>
      <c r="AA14" s="330">
        <f>SUM(X14:X15)-SUM(J14:J15)</f>
        <v>-84000</v>
      </c>
      <c r="AB14" s="83">
        <f>SUM(X14:X15)/SUM(J14:J15)</f>
        <v>0.125</v>
      </c>
      <c r="AC14" s="77"/>
      <c r="AD14" s="92">
        <v>7</v>
      </c>
      <c r="AE14" s="93">
        <f>IF(P14=0,"",IF(AD14=0,"",(AD14/P14)))</f>
        <v>0.14583333333333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24</v>
      </c>
      <c r="AN14" s="99">
        <f>IF(P14=0,"",IF(AM14=0,"",(AM14/P14)))</f>
        <v>0.5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4</v>
      </c>
      <c r="AW14" s="105">
        <f>IF(P14=0,"",IF(AV14=0,"",(AV14/P14)))</f>
        <v>0.083333333333333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7</v>
      </c>
      <c r="BF14" s="111">
        <f>IF(P14=0,"",IF(BE14=0,"",(BE14/P14)))</f>
        <v>0.14583333333333</v>
      </c>
      <c r="BG14" s="110">
        <v>1</v>
      </c>
      <c r="BH14" s="112">
        <f>IFERROR(BG14/BE14,"-")</f>
        <v>0.14285714285714</v>
      </c>
      <c r="BI14" s="113">
        <v>4000</v>
      </c>
      <c r="BJ14" s="114">
        <f>IFERROR(BI14/BE14,"-")</f>
        <v>571.42857142857</v>
      </c>
      <c r="BK14" s="115"/>
      <c r="BL14" s="115">
        <v>1</v>
      </c>
      <c r="BM14" s="115"/>
      <c r="BN14" s="117">
        <v>5</v>
      </c>
      <c r="BO14" s="118">
        <f>IF(P14=0,"",IF(BN14=0,"",(BN14/P14)))</f>
        <v>0.10416666666667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0.020833333333333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4000</v>
      </c>
      <c r="CQ14" s="139">
        <v>4000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327</v>
      </c>
      <c r="C15" s="347"/>
      <c r="D15" s="347"/>
      <c r="E15" s="347"/>
      <c r="F15" s="347" t="s">
        <v>86</v>
      </c>
      <c r="G15" s="88"/>
      <c r="H15" s="88"/>
      <c r="I15" s="88"/>
      <c r="J15" s="330"/>
      <c r="K15" s="79">
        <v>0</v>
      </c>
      <c r="L15" s="79">
        <v>0</v>
      </c>
      <c r="M15" s="79">
        <v>132</v>
      </c>
      <c r="N15" s="89">
        <v>69</v>
      </c>
      <c r="O15" s="90">
        <v>0</v>
      </c>
      <c r="P15" s="91">
        <f>N15+O15</f>
        <v>69</v>
      </c>
      <c r="Q15" s="80">
        <f>IFERROR(P15/M15,"-")</f>
        <v>0.52272727272727</v>
      </c>
      <c r="R15" s="79">
        <v>0</v>
      </c>
      <c r="S15" s="79">
        <v>15</v>
      </c>
      <c r="T15" s="80">
        <f>IFERROR(R15/(P15),"-")</f>
        <v>0</v>
      </c>
      <c r="U15" s="336"/>
      <c r="V15" s="82">
        <v>2</v>
      </c>
      <c r="W15" s="80">
        <f>IF(P15=0,"-",V15/P15)</f>
        <v>0.028985507246377</v>
      </c>
      <c r="X15" s="335">
        <v>8000</v>
      </c>
      <c r="Y15" s="336">
        <f>IFERROR(X15/P15,"-")</f>
        <v>115.94202898551</v>
      </c>
      <c r="Z15" s="336">
        <f>IFERROR(X15/V15,"-")</f>
        <v>4000</v>
      </c>
      <c r="AA15" s="330"/>
      <c r="AB15" s="83"/>
      <c r="AC15" s="77"/>
      <c r="AD15" s="92">
        <v>4</v>
      </c>
      <c r="AE15" s="93">
        <f>IF(P15=0,"",IF(AD15=0,"",(AD15/P15)))</f>
        <v>0.057971014492754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18</v>
      </c>
      <c r="AN15" s="99">
        <f>IF(P15=0,"",IF(AM15=0,"",(AM15/P15)))</f>
        <v>0.26086956521739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12</v>
      </c>
      <c r="AW15" s="105">
        <f>IF(P15=0,"",IF(AV15=0,"",(AV15/P15)))</f>
        <v>0.17391304347826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14</v>
      </c>
      <c r="BF15" s="111">
        <f>IF(P15=0,"",IF(BE15=0,"",(BE15/P15)))</f>
        <v>0.20289855072464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14</v>
      </c>
      <c r="BO15" s="118">
        <f>IF(P15=0,"",IF(BN15=0,"",(BN15/P15)))</f>
        <v>0.20289855072464</v>
      </c>
      <c r="BP15" s="119">
        <v>2</v>
      </c>
      <c r="BQ15" s="120">
        <f>IFERROR(BP15/BN15,"-")</f>
        <v>0.14285714285714</v>
      </c>
      <c r="BR15" s="121">
        <v>8000</v>
      </c>
      <c r="BS15" s="122">
        <f>IFERROR(BR15/BN15,"-")</f>
        <v>571.42857142857</v>
      </c>
      <c r="BT15" s="123">
        <v>2</v>
      </c>
      <c r="BU15" s="123"/>
      <c r="BV15" s="123"/>
      <c r="BW15" s="124">
        <v>6</v>
      </c>
      <c r="BX15" s="125">
        <f>IF(P15=0,"",IF(BW15=0,"",(BW15/P15)))</f>
        <v>0.08695652173913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0.014492753623188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2</v>
      </c>
      <c r="CP15" s="139">
        <v>8000</v>
      </c>
      <c r="CQ15" s="139">
        <v>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0.1875</v>
      </c>
      <c r="B16" s="347" t="s">
        <v>328</v>
      </c>
      <c r="C16" s="347" t="s">
        <v>257</v>
      </c>
      <c r="D16" s="347" t="s">
        <v>307</v>
      </c>
      <c r="E16" s="347" t="s">
        <v>329</v>
      </c>
      <c r="F16" s="347" t="s">
        <v>301</v>
      </c>
      <c r="G16" s="88" t="s">
        <v>330</v>
      </c>
      <c r="H16" s="88" t="s">
        <v>316</v>
      </c>
      <c r="I16" s="348" t="s">
        <v>107</v>
      </c>
      <c r="J16" s="330">
        <v>96000</v>
      </c>
      <c r="K16" s="79">
        <v>0</v>
      </c>
      <c r="L16" s="79">
        <v>0</v>
      </c>
      <c r="M16" s="79">
        <v>69</v>
      </c>
      <c r="N16" s="89">
        <v>12</v>
      </c>
      <c r="O16" s="90">
        <v>0</v>
      </c>
      <c r="P16" s="91">
        <f>N16+O16</f>
        <v>12</v>
      </c>
      <c r="Q16" s="80">
        <f>IFERROR(P16/M16,"-")</f>
        <v>0.17391304347826</v>
      </c>
      <c r="R16" s="79">
        <v>1</v>
      </c>
      <c r="S16" s="79">
        <v>2</v>
      </c>
      <c r="T16" s="80">
        <f>IFERROR(R16/(P16),"-")</f>
        <v>0.083333333333333</v>
      </c>
      <c r="U16" s="336">
        <f>IFERROR(J16/SUM(N16:O17),"-")</f>
        <v>2133.3333333333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-78000</v>
      </c>
      <c r="AB16" s="83">
        <f>SUM(X16:X17)/SUM(J16:J17)</f>
        <v>0.1875</v>
      </c>
      <c r="AC16" s="77"/>
      <c r="AD16" s="92">
        <v>1</v>
      </c>
      <c r="AE16" s="93">
        <f>IF(P16=0,"",IF(AD16=0,"",(AD16/P16)))</f>
        <v>0.083333333333333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5</v>
      </c>
      <c r="AN16" s="99">
        <f>IF(P16=0,"",IF(AM16=0,"",(AM16/P16)))</f>
        <v>0.41666666666667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4</v>
      </c>
      <c r="AW16" s="105">
        <f>IF(P16=0,"",IF(AV16=0,"",(AV16/P16)))</f>
        <v>0.33333333333333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</v>
      </c>
      <c r="BF16" s="111">
        <f>IF(P16=0,"",IF(BE16=0,"",(BE16/P16)))</f>
        <v>0.083333333333333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0.083333333333333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331</v>
      </c>
      <c r="C17" s="347"/>
      <c r="D17" s="347"/>
      <c r="E17" s="347"/>
      <c r="F17" s="347" t="s">
        <v>86</v>
      </c>
      <c r="G17" s="88"/>
      <c r="H17" s="88"/>
      <c r="I17" s="88"/>
      <c r="J17" s="330"/>
      <c r="K17" s="79">
        <v>0</v>
      </c>
      <c r="L17" s="79">
        <v>0</v>
      </c>
      <c r="M17" s="79">
        <v>65</v>
      </c>
      <c r="N17" s="89">
        <v>31</v>
      </c>
      <c r="O17" s="90">
        <v>2</v>
      </c>
      <c r="P17" s="91">
        <f>N17+O17</f>
        <v>33</v>
      </c>
      <c r="Q17" s="80">
        <f>IFERROR(P17/M17,"-")</f>
        <v>0.50769230769231</v>
      </c>
      <c r="R17" s="79">
        <v>1</v>
      </c>
      <c r="S17" s="79">
        <v>6</v>
      </c>
      <c r="T17" s="80">
        <f>IFERROR(R17/(P17),"-")</f>
        <v>0.03030303030303</v>
      </c>
      <c r="U17" s="336"/>
      <c r="V17" s="82">
        <v>1</v>
      </c>
      <c r="W17" s="80">
        <f>IF(P17=0,"-",V17/P17)</f>
        <v>0.03030303030303</v>
      </c>
      <c r="X17" s="335">
        <v>18000</v>
      </c>
      <c r="Y17" s="336">
        <f>IFERROR(X17/P17,"-")</f>
        <v>545.45454545455</v>
      </c>
      <c r="Z17" s="336">
        <f>IFERROR(X17/V17,"-")</f>
        <v>18000</v>
      </c>
      <c r="AA17" s="330"/>
      <c r="AB17" s="83"/>
      <c r="AC17" s="77"/>
      <c r="AD17" s="92">
        <v>2</v>
      </c>
      <c r="AE17" s="93">
        <f>IF(P17=0,"",IF(AD17=0,"",(AD17/P17)))</f>
        <v>0.060606060606061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5</v>
      </c>
      <c r="AN17" s="99">
        <f>IF(P17=0,"",IF(AM17=0,"",(AM17/P17)))</f>
        <v>0.15151515151515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4</v>
      </c>
      <c r="AW17" s="105">
        <f>IF(P17=0,"",IF(AV17=0,"",(AV17/P17)))</f>
        <v>0.12121212121212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11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8</v>
      </c>
      <c r="BO17" s="118">
        <f>IF(P17=0,"",IF(BN17=0,"",(BN17/P17)))</f>
        <v>0.24242424242424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3</v>
      </c>
      <c r="BX17" s="125">
        <f>IF(P17=0,"",IF(BW17=0,"",(BW17/P17)))</f>
        <v>0.090909090909091</v>
      </c>
      <c r="BY17" s="126">
        <v>1</v>
      </c>
      <c r="BZ17" s="127">
        <f>IFERROR(BY17/BW17,"-")</f>
        <v>0.33333333333333</v>
      </c>
      <c r="CA17" s="128">
        <v>18000</v>
      </c>
      <c r="CB17" s="129">
        <f>IFERROR(CA17/BW17,"-")</f>
        <v>6000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18000</v>
      </c>
      <c r="CQ17" s="139">
        <v>18000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3.1111111111111</v>
      </c>
      <c r="B18" s="347" t="s">
        <v>332</v>
      </c>
      <c r="C18" s="347" t="s">
        <v>306</v>
      </c>
      <c r="D18" s="347" t="s">
        <v>307</v>
      </c>
      <c r="E18" s="347" t="s">
        <v>333</v>
      </c>
      <c r="F18" s="347" t="s">
        <v>301</v>
      </c>
      <c r="G18" s="88" t="s">
        <v>334</v>
      </c>
      <c r="H18" s="88" t="s">
        <v>322</v>
      </c>
      <c r="I18" s="88" t="s">
        <v>197</v>
      </c>
      <c r="J18" s="330">
        <v>90000</v>
      </c>
      <c r="K18" s="79">
        <v>0</v>
      </c>
      <c r="L18" s="79">
        <v>0</v>
      </c>
      <c r="M18" s="79">
        <v>78</v>
      </c>
      <c r="N18" s="89">
        <v>14</v>
      </c>
      <c r="O18" s="90">
        <v>0</v>
      </c>
      <c r="P18" s="91">
        <f>N18+O18</f>
        <v>14</v>
      </c>
      <c r="Q18" s="80">
        <f>IFERROR(P18/M18,"-")</f>
        <v>0.17948717948718</v>
      </c>
      <c r="R18" s="79">
        <v>1</v>
      </c>
      <c r="S18" s="79">
        <v>5</v>
      </c>
      <c r="T18" s="80">
        <f>IFERROR(R18/(P18),"-")</f>
        <v>0.071428571428571</v>
      </c>
      <c r="U18" s="336">
        <f>IFERROR(J18/SUM(N18:O19),"-")</f>
        <v>1304.347826087</v>
      </c>
      <c r="V18" s="82">
        <v>2</v>
      </c>
      <c r="W18" s="80">
        <f>IF(P18=0,"-",V18/P18)</f>
        <v>0.14285714285714</v>
      </c>
      <c r="X18" s="335">
        <v>17000</v>
      </c>
      <c r="Y18" s="336">
        <f>IFERROR(X18/P18,"-")</f>
        <v>1214.2857142857</v>
      </c>
      <c r="Z18" s="336">
        <f>IFERROR(X18/V18,"-")</f>
        <v>8500</v>
      </c>
      <c r="AA18" s="330">
        <f>SUM(X18:X19)-SUM(J18:J19)</f>
        <v>190000</v>
      </c>
      <c r="AB18" s="83">
        <f>SUM(X18:X19)/SUM(J18:J19)</f>
        <v>3.1111111111111</v>
      </c>
      <c r="AC18" s="77"/>
      <c r="AD18" s="92">
        <v>3</v>
      </c>
      <c r="AE18" s="93">
        <f>IF(P18=0,"",IF(AD18=0,"",(AD18/P18)))</f>
        <v>0.21428571428571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1</v>
      </c>
      <c r="AN18" s="99">
        <f>IF(P18=0,"",IF(AM18=0,"",(AM18/P18)))</f>
        <v>0.071428571428571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0.071428571428571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7</v>
      </c>
      <c r="BF18" s="111">
        <f>IF(P18=0,"",IF(BE18=0,"",(BE18/P18)))</f>
        <v>0.5</v>
      </c>
      <c r="BG18" s="110">
        <v>2</v>
      </c>
      <c r="BH18" s="112">
        <f>IFERROR(BG18/BE18,"-")</f>
        <v>0.28571428571429</v>
      </c>
      <c r="BI18" s="113">
        <v>17000</v>
      </c>
      <c r="BJ18" s="114">
        <f>IFERROR(BI18/BE18,"-")</f>
        <v>2428.5714285714</v>
      </c>
      <c r="BK18" s="115">
        <v>1</v>
      </c>
      <c r="BL18" s="115"/>
      <c r="BM18" s="115">
        <v>1</v>
      </c>
      <c r="BN18" s="117">
        <v>2</v>
      </c>
      <c r="BO18" s="118">
        <f>IF(P18=0,"",IF(BN18=0,"",(BN18/P18)))</f>
        <v>0.14285714285714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17000</v>
      </c>
      <c r="CQ18" s="139">
        <v>14000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335</v>
      </c>
      <c r="C19" s="347"/>
      <c r="D19" s="347"/>
      <c r="E19" s="347"/>
      <c r="F19" s="347" t="s">
        <v>86</v>
      </c>
      <c r="G19" s="88"/>
      <c r="H19" s="88"/>
      <c r="I19" s="88"/>
      <c r="J19" s="330"/>
      <c r="K19" s="79">
        <v>0</v>
      </c>
      <c r="L19" s="79">
        <v>0</v>
      </c>
      <c r="M19" s="79">
        <v>142</v>
      </c>
      <c r="N19" s="89">
        <v>53</v>
      </c>
      <c r="O19" s="90">
        <v>2</v>
      </c>
      <c r="P19" s="91">
        <f>N19+O19</f>
        <v>55</v>
      </c>
      <c r="Q19" s="80">
        <f>IFERROR(P19/M19,"-")</f>
        <v>0.38732394366197</v>
      </c>
      <c r="R19" s="79">
        <v>3</v>
      </c>
      <c r="S19" s="79">
        <v>8</v>
      </c>
      <c r="T19" s="80">
        <f>IFERROR(R19/(P19),"-")</f>
        <v>0.054545454545455</v>
      </c>
      <c r="U19" s="336"/>
      <c r="V19" s="82">
        <v>5</v>
      </c>
      <c r="W19" s="80">
        <f>IF(P19=0,"-",V19/P19)</f>
        <v>0.090909090909091</v>
      </c>
      <c r="X19" s="335">
        <v>263000</v>
      </c>
      <c r="Y19" s="336">
        <f>IFERROR(X19/P19,"-")</f>
        <v>4781.8181818182</v>
      </c>
      <c r="Z19" s="336">
        <f>IFERROR(X19/V19,"-")</f>
        <v>52600</v>
      </c>
      <c r="AA19" s="330"/>
      <c r="AB19" s="83"/>
      <c r="AC19" s="77"/>
      <c r="AD19" s="92">
        <v>1</v>
      </c>
      <c r="AE19" s="93">
        <f>IF(P19=0,"",IF(AD19=0,"",(AD19/P19)))</f>
        <v>0.018181818181818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3</v>
      </c>
      <c r="AN19" s="99">
        <f>IF(P19=0,"",IF(AM19=0,"",(AM19/P19)))</f>
        <v>0.054545454545455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5</v>
      </c>
      <c r="AW19" s="105">
        <f>IF(P19=0,"",IF(AV19=0,"",(AV19/P19)))</f>
        <v>0.090909090909091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18</v>
      </c>
      <c r="BF19" s="111">
        <f>IF(P19=0,"",IF(BE19=0,"",(BE19/P19)))</f>
        <v>0.32727272727273</v>
      </c>
      <c r="BG19" s="110">
        <v>1</v>
      </c>
      <c r="BH19" s="112">
        <f>IFERROR(BG19/BE19,"-")</f>
        <v>0.055555555555556</v>
      </c>
      <c r="BI19" s="113">
        <v>28000</v>
      </c>
      <c r="BJ19" s="114">
        <f>IFERROR(BI19/BE19,"-")</f>
        <v>1555.5555555556</v>
      </c>
      <c r="BK19" s="115"/>
      <c r="BL19" s="115"/>
      <c r="BM19" s="115">
        <v>1</v>
      </c>
      <c r="BN19" s="117">
        <v>17</v>
      </c>
      <c r="BO19" s="118">
        <f>IF(P19=0,"",IF(BN19=0,"",(BN19/P19)))</f>
        <v>0.30909090909091</v>
      </c>
      <c r="BP19" s="119">
        <v>3</v>
      </c>
      <c r="BQ19" s="120">
        <f>IFERROR(BP19/BN19,"-")</f>
        <v>0.17647058823529</v>
      </c>
      <c r="BR19" s="121">
        <v>230000</v>
      </c>
      <c r="BS19" s="122">
        <f>IFERROR(BR19/BN19,"-")</f>
        <v>13529.411764706</v>
      </c>
      <c r="BT19" s="123"/>
      <c r="BU19" s="123"/>
      <c r="BV19" s="123">
        <v>3</v>
      </c>
      <c r="BW19" s="124">
        <v>9</v>
      </c>
      <c r="BX19" s="125">
        <f>IF(P19=0,"",IF(BW19=0,"",(BW19/P19)))</f>
        <v>0.16363636363636</v>
      </c>
      <c r="BY19" s="126">
        <v>1</v>
      </c>
      <c r="BZ19" s="127">
        <f>IFERROR(BY19/BW19,"-")</f>
        <v>0.11111111111111</v>
      </c>
      <c r="CA19" s="128">
        <v>5000</v>
      </c>
      <c r="CB19" s="129">
        <f>IFERROR(CA19/BW19,"-")</f>
        <v>555.55555555556</v>
      </c>
      <c r="CC19" s="130">
        <v>1</v>
      </c>
      <c r="CD19" s="130"/>
      <c r="CE19" s="130"/>
      <c r="CF19" s="131">
        <v>2</v>
      </c>
      <c r="CG19" s="132">
        <f>IF(P19=0,"",IF(CF19=0,"",(CF19/P19)))</f>
        <v>0.036363636363636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5</v>
      </c>
      <c r="CP19" s="139">
        <v>263000</v>
      </c>
      <c r="CQ19" s="139">
        <v>131000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2.8697916666667</v>
      </c>
      <c r="B20" s="347" t="s">
        <v>336</v>
      </c>
      <c r="C20" s="347" t="s">
        <v>264</v>
      </c>
      <c r="D20" s="347" t="s">
        <v>300</v>
      </c>
      <c r="E20" s="347" t="s">
        <v>337</v>
      </c>
      <c r="F20" s="347" t="s">
        <v>301</v>
      </c>
      <c r="G20" s="88" t="s">
        <v>338</v>
      </c>
      <c r="H20" s="88" t="s">
        <v>310</v>
      </c>
      <c r="I20" s="88" t="s">
        <v>225</v>
      </c>
      <c r="J20" s="330">
        <v>96000</v>
      </c>
      <c r="K20" s="79">
        <v>0</v>
      </c>
      <c r="L20" s="79">
        <v>0</v>
      </c>
      <c r="M20" s="79">
        <v>159</v>
      </c>
      <c r="N20" s="89">
        <v>14</v>
      </c>
      <c r="O20" s="90">
        <v>0</v>
      </c>
      <c r="P20" s="91">
        <f>N20+O20</f>
        <v>14</v>
      </c>
      <c r="Q20" s="80">
        <f>IFERROR(P20/M20,"-")</f>
        <v>0.088050314465409</v>
      </c>
      <c r="R20" s="79">
        <v>0</v>
      </c>
      <c r="S20" s="79">
        <v>6</v>
      </c>
      <c r="T20" s="80">
        <f>IFERROR(R20/(P20),"-")</f>
        <v>0</v>
      </c>
      <c r="U20" s="336">
        <f>IFERROR(J20/SUM(N20:O21),"-")</f>
        <v>1315.0684931507</v>
      </c>
      <c r="V20" s="82">
        <v>1</v>
      </c>
      <c r="W20" s="80">
        <f>IF(P20=0,"-",V20/P20)</f>
        <v>0.071428571428571</v>
      </c>
      <c r="X20" s="335">
        <v>9000</v>
      </c>
      <c r="Y20" s="336">
        <f>IFERROR(X20/P20,"-")</f>
        <v>642.85714285714</v>
      </c>
      <c r="Z20" s="336">
        <f>IFERROR(X20/V20,"-")</f>
        <v>9000</v>
      </c>
      <c r="AA20" s="330">
        <f>SUM(X20:X21)-SUM(J20:J21)</f>
        <v>179500</v>
      </c>
      <c r="AB20" s="83">
        <f>SUM(X20:X21)/SUM(J20:J21)</f>
        <v>2.8697916666667</v>
      </c>
      <c r="AC20" s="77"/>
      <c r="AD20" s="92">
        <v>3</v>
      </c>
      <c r="AE20" s="93">
        <f>IF(P20=0,"",IF(AD20=0,"",(AD20/P20)))</f>
        <v>0.21428571428571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1</v>
      </c>
      <c r="AN20" s="99">
        <f>IF(P20=0,"",IF(AM20=0,"",(AM20/P20)))</f>
        <v>0.071428571428571</v>
      </c>
      <c r="AO20" s="98">
        <v>1</v>
      </c>
      <c r="AP20" s="100">
        <f>IFERROR(AO20/AM20,"-")</f>
        <v>1</v>
      </c>
      <c r="AQ20" s="101">
        <v>9000</v>
      </c>
      <c r="AR20" s="102">
        <f>IFERROR(AQ20/AM20,"-")</f>
        <v>9000</v>
      </c>
      <c r="AS20" s="103"/>
      <c r="AT20" s="103"/>
      <c r="AU20" s="103">
        <v>1</v>
      </c>
      <c r="AV20" s="104">
        <v>2</v>
      </c>
      <c r="AW20" s="105">
        <f>IF(P20=0,"",IF(AV20=0,"",(AV20/P20)))</f>
        <v>0.14285714285714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3</v>
      </c>
      <c r="BF20" s="111">
        <f>IF(P20=0,"",IF(BE20=0,"",(BE20/P20)))</f>
        <v>0.21428571428571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0.21428571428571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0.071428571428571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0.071428571428571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9000</v>
      </c>
      <c r="CQ20" s="139">
        <v>9000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339</v>
      </c>
      <c r="C21" s="347"/>
      <c r="D21" s="347"/>
      <c r="E21" s="347"/>
      <c r="F21" s="347" t="s">
        <v>86</v>
      </c>
      <c r="G21" s="88"/>
      <c r="H21" s="88"/>
      <c r="I21" s="88"/>
      <c r="J21" s="330"/>
      <c r="K21" s="79">
        <v>0</v>
      </c>
      <c r="L21" s="79">
        <v>0</v>
      </c>
      <c r="M21" s="79">
        <v>129</v>
      </c>
      <c r="N21" s="89">
        <v>59</v>
      </c>
      <c r="O21" s="90">
        <v>0</v>
      </c>
      <c r="P21" s="91">
        <f>N21+O21</f>
        <v>59</v>
      </c>
      <c r="Q21" s="80">
        <f>IFERROR(P21/M21,"-")</f>
        <v>0.45736434108527</v>
      </c>
      <c r="R21" s="79">
        <v>2</v>
      </c>
      <c r="S21" s="79">
        <v>8</v>
      </c>
      <c r="T21" s="80">
        <f>IFERROR(R21/(P21),"-")</f>
        <v>0.033898305084746</v>
      </c>
      <c r="U21" s="336"/>
      <c r="V21" s="82">
        <v>3</v>
      </c>
      <c r="W21" s="80">
        <f>IF(P21=0,"-",V21/P21)</f>
        <v>0.050847457627119</v>
      </c>
      <c r="X21" s="335">
        <v>266500</v>
      </c>
      <c r="Y21" s="336">
        <f>IFERROR(X21/P21,"-")</f>
        <v>4516.9491525424</v>
      </c>
      <c r="Z21" s="336">
        <f>IFERROR(X21/V21,"-")</f>
        <v>88833.333333333</v>
      </c>
      <c r="AA21" s="330"/>
      <c r="AB21" s="83"/>
      <c r="AC21" s="77"/>
      <c r="AD21" s="92">
        <v>1</v>
      </c>
      <c r="AE21" s="93">
        <f>IF(P21=0,"",IF(AD21=0,"",(AD21/P21)))</f>
        <v>0.016949152542373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11</v>
      </c>
      <c r="AN21" s="99">
        <f>IF(P21=0,"",IF(AM21=0,"",(AM21/P21)))</f>
        <v>0.1864406779661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7</v>
      </c>
      <c r="AW21" s="105">
        <f>IF(P21=0,"",IF(AV21=0,"",(AV21/P21)))</f>
        <v>0.11864406779661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14</v>
      </c>
      <c r="BF21" s="111">
        <f>IF(P21=0,"",IF(BE21=0,"",(BE21/P21)))</f>
        <v>0.23728813559322</v>
      </c>
      <c r="BG21" s="110">
        <v>2</v>
      </c>
      <c r="BH21" s="112">
        <f>IFERROR(BG21/BE21,"-")</f>
        <v>0.14285714285714</v>
      </c>
      <c r="BI21" s="113">
        <v>56000</v>
      </c>
      <c r="BJ21" s="114">
        <f>IFERROR(BI21/BE21,"-")</f>
        <v>4000</v>
      </c>
      <c r="BK21" s="115">
        <v>1</v>
      </c>
      <c r="BL21" s="115"/>
      <c r="BM21" s="115">
        <v>1</v>
      </c>
      <c r="BN21" s="117">
        <v>15</v>
      </c>
      <c r="BO21" s="118">
        <f>IF(P21=0,"",IF(BN21=0,"",(BN21/P21)))</f>
        <v>0.25423728813559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9</v>
      </c>
      <c r="BX21" s="125">
        <f>IF(P21=0,"",IF(BW21=0,"",(BW21/P21)))</f>
        <v>0.15254237288136</v>
      </c>
      <c r="BY21" s="126">
        <v>1</v>
      </c>
      <c r="BZ21" s="127">
        <f>IFERROR(BY21/BW21,"-")</f>
        <v>0.11111111111111</v>
      </c>
      <c r="CA21" s="128">
        <v>210500</v>
      </c>
      <c r="CB21" s="129">
        <f>IFERROR(CA21/BW21,"-")</f>
        <v>23388.888888889</v>
      </c>
      <c r="CC21" s="130"/>
      <c r="CD21" s="130"/>
      <c r="CE21" s="130">
        <v>1</v>
      </c>
      <c r="CF21" s="131">
        <v>2</v>
      </c>
      <c r="CG21" s="132">
        <f>IF(P21=0,"",IF(CF21=0,"",(CF21/P21)))</f>
        <v>0.033898305084746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3</v>
      </c>
      <c r="CP21" s="139">
        <v>266500</v>
      </c>
      <c r="CQ21" s="139">
        <v>210500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0.33333333333333</v>
      </c>
      <c r="B22" s="347" t="s">
        <v>340</v>
      </c>
      <c r="C22" s="347" t="s">
        <v>313</v>
      </c>
      <c r="D22" s="347" t="s">
        <v>307</v>
      </c>
      <c r="E22" s="347"/>
      <c r="F22" s="347" t="s">
        <v>301</v>
      </c>
      <c r="G22" s="88" t="s">
        <v>341</v>
      </c>
      <c r="H22" s="88" t="s">
        <v>316</v>
      </c>
      <c r="I22" s="88" t="s">
        <v>291</v>
      </c>
      <c r="J22" s="330">
        <v>144000</v>
      </c>
      <c r="K22" s="79">
        <v>0</v>
      </c>
      <c r="L22" s="79">
        <v>0</v>
      </c>
      <c r="M22" s="79">
        <v>97</v>
      </c>
      <c r="N22" s="89">
        <v>20</v>
      </c>
      <c r="O22" s="90">
        <v>0</v>
      </c>
      <c r="P22" s="91">
        <f>N22+O22</f>
        <v>20</v>
      </c>
      <c r="Q22" s="80">
        <f>IFERROR(P22/M22,"-")</f>
        <v>0.20618556701031</v>
      </c>
      <c r="R22" s="79">
        <v>0</v>
      </c>
      <c r="S22" s="79">
        <v>10</v>
      </c>
      <c r="T22" s="80">
        <f>IFERROR(R22/(P22),"-")</f>
        <v>0</v>
      </c>
      <c r="U22" s="336">
        <f>IFERROR(J22/SUM(N22:O23),"-")</f>
        <v>2400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SUM(X22:X23)-SUM(J22:J23)</f>
        <v>-96000</v>
      </c>
      <c r="AB22" s="83">
        <f>SUM(X22:X23)/SUM(J22:J23)</f>
        <v>0.33333333333333</v>
      </c>
      <c r="AC22" s="77"/>
      <c r="AD22" s="92">
        <v>3</v>
      </c>
      <c r="AE22" s="93">
        <f>IF(P22=0,"",IF(AD22=0,"",(AD22/P22)))</f>
        <v>0.15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8</v>
      </c>
      <c r="AN22" s="99">
        <f>IF(P22=0,"",IF(AM22=0,"",(AM22/P22)))</f>
        <v>0.4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</v>
      </c>
      <c r="AW22" s="105">
        <f>IF(P22=0,"",IF(AV22=0,"",(AV22/P22)))</f>
        <v>0.05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4</v>
      </c>
      <c r="BF22" s="111">
        <f>IF(P22=0,"",IF(BE22=0,"",(BE22/P22)))</f>
        <v>0.2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3</v>
      </c>
      <c r="BO22" s="118">
        <f>IF(P22=0,"",IF(BN22=0,"",(BN22/P22)))</f>
        <v>0.15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0.05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342</v>
      </c>
      <c r="C23" s="347"/>
      <c r="D23" s="347"/>
      <c r="E23" s="347"/>
      <c r="F23" s="347" t="s">
        <v>86</v>
      </c>
      <c r="G23" s="88"/>
      <c r="H23" s="88"/>
      <c r="I23" s="88"/>
      <c r="J23" s="330"/>
      <c r="K23" s="79">
        <v>0</v>
      </c>
      <c r="L23" s="79">
        <v>0</v>
      </c>
      <c r="M23" s="79">
        <v>72</v>
      </c>
      <c r="N23" s="89">
        <v>37</v>
      </c>
      <c r="O23" s="90">
        <v>3</v>
      </c>
      <c r="P23" s="91">
        <f>N23+O23</f>
        <v>40</v>
      </c>
      <c r="Q23" s="80">
        <f>IFERROR(P23/M23,"-")</f>
        <v>0.55555555555556</v>
      </c>
      <c r="R23" s="79">
        <v>1</v>
      </c>
      <c r="S23" s="79">
        <v>12</v>
      </c>
      <c r="T23" s="80">
        <f>IFERROR(R23/(P23),"-")</f>
        <v>0.025</v>
      </c>
      <c r="U23" s="336"/>
      <c r="V23" s="82">
        <v>2</v>
      </c>
      <c r="W23" s="80">
        <f>IF(P23=0,"-",V23/P23)</f>
        <v>0.05</v>
      </c>
      <c r="X23" s="335">
        <v>48000</v>
      </c>
      <c r="Y23" s="336">
        <f>IFERROR(X23/P23,"-")</f>
        <v>1200</v>
      </c>
      <c r="Z23" s="336">
        <f>IFERROR(X23/V23,"-")</f>
        <v>24000</v>
      </c>
      <c r="AA23" s="330"/>
      <c r="AB23" s="83"/>
      <c r="AC23" s="77"/>
      <c r="AD23" s="92">
        <v>1</v>
      </c>
      <c r="AE23" s="93">
        <f>IF(P23=0,"",IF(AD23=0,"",(AD23/P23)))</f>
        <v>0.025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10</v>
      </c>
      <c r="AN23" s="99">
        <f>IF(P23=0,"",IF(AM23=0,"",(AM23/P23)))</f>
        <v>0.25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10</v>
      </c>
      <c r="AW23" s="105">
        <f>IF(P23=0,"",IF(AV23=0,"",(AV23/P23)))</f>
        <v>0.25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7</v>
      </c>
      <c r="BF23" s="111">
        <f>IF(P23=0,"",IF(BE23=0,"",(BE23/P23)))</f>
        <v>0.175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7</v>
      </c>
      <c r="BO23" s="118">
        <f>IF(P23=0,"",IF(BN23=0,"",(BN23/P23)))</f>
        <v>0.175</v>
      </c>
      <c r="BP23" s="119">
        <v>1</v>
      </c>
      <c r="BQ23" s="120">
        <f>IFERROR(BP23/BN23,"-")</f>
        <v>0.14285714285714</v>
      </c>
      <c r="BR23" s="121">
        <v>23000</v>
      </c>
      <c r="BS23" s="122">
        <f>IFERROR(BR23/BN23,"-")</f>
        <v>3285.7142857143</v>
      </c>
      <c r="BT23" s="123"/>
      <c r="BU23" s="123"/>
      <c r="BV23" s="123">
        <v>1</v>
      </c>
      <c r="BW23" s="124">
        <v>2</v>
      </c>
      <c r="BX23" s="125">
        <f>IF(P23=0,"",IF(BW23=0,"",(BW23/P23)))</f>
        <v>0.05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3</v>
      </c>
      <c r="CG23" s="132">
        <f>IF(P23=0,"",IF(CF23=0,"",(CF23/P23)))</f>
        <v>0.075</v>
      </c>
      <c r="CH23" s="133">
        <v>1</v>
      </c>
      <c r="CI23" s="134">
        <f>IFERROR(CH23/CF23,"-")</f>
        <v>0.33333333333333</v>
      </c>
      <c r="CJ23" s="135">
        <v>25000</v>
      </c>
      <c r="CK23" s="136">
        <f>IFERROR(CJ23/CF23,"-")</f>
        <v>8333.3333333333</v>
      </c>
      <c r="CL23" s="137"/>
      <c r="CM23" s="137"/>
      <c r="CN23" s="137">
        <v>1</v>
      </c>
      <c r="CO23" s="138">
        <v>2</v>
      </c>
      <c r="CP23" s="139">
        <v>48000</v>
      </c>
      <c r="CQ23" s="139">
        <v>25000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</v>
      </c>
      <c r="B24" s="347" t="s">
        <v>343</v>
      </c>
      <c r="C24" s="347" t="s">
        <v>313</v>
      </c>
      <c r="D24" s="347" t="s">
        <v>307</v>
      </c>
      <c r="E24" s="347" t="s">
        <v>344</v>
      </c>
      <c r="F24" s="347" t="s">
        <v>301</v>
      </c>
      <c r="G24" s="88" t="s">
        <v>345</v>
      </c>
      <c r="H24" s="88" t="s">
        <v>316</v>
      </c>
      <c r="I24" s="88" t="s">
        <v>346</v>
      </c>
      <c r="J24" s="330">
        <v>132000</v>
      </c>
      <c r="K24" s="79">
        <v>0</v>
      </c>
      <c r="L24" s="79">
        <v>0</v>
      </c>
      <c r="M24" s="79">
        <v>29</v>
      </c>
      <c r="N24" s="89">
        <v>2</v>
      </c>
      <c r="O24" s="90">
        <v>0</v>
      </c>
      <c r="P24" s="91">
        <f>N24+O24</f>
        <v>2</v>
      </c>
      <c r="Q24" s="80">
        <f>IFERROR(P24/M24,"-")</f>
        <v>0.068965517241379</v>
      </c>
      <c r="R24" s="79">
        <v>0</v>
      </c>
      <c r="S24" s="79">
        <v>1</v>
      </c>
      <c r="T24" s="80">
        <f>IFERROR(R24/(P24),"-")</f>
        <v>0</v>
      </c>
      <c r="U24" s="336">
        <f>IFERROR(J24/SUM(N24:O25),"-")</f>
        <v>4258.064516129</v>
      </c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>
        <f>SUM(X24:X25)-SUM(J24:J25)</f>
        <v>-132000</v>
      </c>
      <c r="AB24" s="83">
        <f>SUM(X24:X25)/SUM(J24:J25)</f>
        <v>0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0.5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347</v>
      </c>
      <c r="C25" s="347"/>
      <c r="D25" s="347"/>
      <c r="E25" s="347"/>
      <c r="F25" s="347" t="s">
        <v>86</v>
      </c>
      <c r="G25" s="88"/>
      <c r="H25" s="88"/>
      <c r="I25" s="88"/>
      <c r="J25" s="330"/>
      <c r="K25" s="79">
        <v>0</v>
      </c>
      <c r="L25" s="79">
        <v>0</v>
      </c>
      <c r="M25" s="79">
        <v>63</v>
      </c>
      <c r="N25" s="89">
        <v>26</v>
      </c>
      <c r="O25" s="90">
        <v>3</v>
      </c>
      <c r="P25" s="91">
        <f>N25+O25</f>
        <v>29</v>
      </c>
      <c r="Q25" s="80">
        <f>IFERROR(P25/M25,"-")</f>
        <v>0.46031746031746</v>
      </c>
      <c r="R25" s="79">
        <v>1</v>
      </c>
      <c r="S25" s="79">
        <v>4</v>
      </c>
      <c r="T25" s="80">
        <f>IFERROR(R25/(P25),"-")</f>
        <v>0.03448275862069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>
        <v>1</v>
      </c>
      <c r="AE25" s="93">
        <f>IF(P25=0,"",IF(AD25=0,"",(AD25/P25)))</f>
        <v>0.03448275862069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2</v>
      </c>
      <c r="AN25" s="99">
        <f>IF(P25=0,"",IF(AM25=0,"",(AM25/P25)))</f>
        <v>0.068965517241379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5</v>
      </c>
      <c r="AW25" s="105">
        <f>IF(P25=0,"",IF(AV25=0,"",(AV25/P25)))</f>
        <v>0.17241379310345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7</v>
      </c>
      <c r="BF25" s="111">
        <f>IF(P25=0,"",IF(BE25=0,"",(BE25/P25)))</f>
        <v>0.24137931034483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10</v>
      </c>
      <c r="BO25" s="118">
        <f>IF(P25=0,"",IF(BN25=0,"",(BN25/P25)))</f>
        <v>0.3448275862069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4</v>
      </c>
      <c r="BX25" s="125">
        <f>IF(P25=0,"",IF(BW25=0,"",(BW25/P25)))</f>
        <v>0.13793103448276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4.6333333333333</v>
      </c>
      <c r="B26" s="347" t="s">
        <v>348</v>
      </c>
      <c r="C26" s="347" t="s">
        <v>299</v>
      </c>
      <c r="D26" s="347" t="s">
        <v>307</v>
      </c>
      <c r="E26" s="347" t="s">
        <v>349</v>
      </c>
      <c r="F26" s="347" t="s">
        <v>301</v>
      </c>
      <c r="G26" s="88" t="s">
        <v>350</v>
      </c>
      <c r="H26" s="88" t="s">
        <v>316</v>
      </c>
      <c r="I26" s="88" t="s">
        <v>346</v>
      </c>
      <c r="J26" s="330">
        <v>90000</v>
      </c>
      <c r="K26" s="79">
        <v>0</v>
      </c>
      <c r="L26" s="79">
        <v>0</v>
      </c>
      <c r="M26" s="79">
        <v>80</v>
      </c>
      <c r="N26" s="89">
        <v>14</v>
      </c>
      <c r="O26" s="90">
        <v>0</v>
      </c>
      <c r="P26" s="91">
        <f>N26+O26</f>
        <v>14</v>
      </c>
      <c r="Q26" s="80">
        <f>IFERROR(P26/M26,"-")</f>
        <v>0.175</v>
      </c>
      <c r="R26" s="79">
        <v>0</v>
      </c>
      <c r="S26" s="79">
        <v>3</v>
      </c>
      <c r="T26" s="80">
        <f>IFERROR(R26/(P26),"-")</f>
        <v>0</v>
      </c>
      <c r="U26" s="336">
        <f>IFERROR(J26/SUM(N26:O27),"-")</f>
        <v>1071.4285714286</v>
      </c>
      <c r="V26" s="82">
        <v>1</v>
      </c>
      <c r="W26" s="80">
        <f>IF(P26=0,"-",V26/P26)</f>
        <v>0.071428571428571</v>
      </c>
      <c r="X26" s="335">
        <v>1000</v>
      </c>
      <c r="Y26" s="336">
        <f>IFERROR(X26/P26,"-")</f>
        <v>71.428571428571</v>
      </c>
      <c r="Z26" s="336">
        <f>IFERROR(X26/V26,"-")</f>
        <v>1000</v>
      </c>
      <c r="AA26" s="330">
        <f>SUM(X26:X27)-SUM(J26:J27)</f>
        <v>327000</v>
      </c>
      <c r="AB26" s="83">
        <f>SUM(X26:X27)/SUM(J26:J27)</f>
        <v>4.6333333333333</v>
      </c>
      <c r="AC26" s="77"/>
      <c r="AD26" s="92">
        <v>1</v>
      </c>
      <c r="AE26" s="93">
        <f>IF(P26=0,"",IF(AD26=0,"",(AD26/P26)))</f>
        <v>0.071428571428571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>
        <v>2</v>
      </c>
      <c r="AN26" s="99">
        <f>IF(P26=0,"",IF(AM26=0,"",(AM26/P26)))</f>
        <v>0.14285714285714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4</v>
      </c>
      <c r="AW26" s="105">
        <f>IF(P26=0,"",IF(AV26=0,"",(AV26/P26)))</f>
        <v>0.28571428571429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4</v>
      </c>
      <c r="BF26" s="111">
        <f>IF(P26=0,"",IF(BE26=0,"",(BE26/P26)))</f>
        <v>0.28571428571429</v>
      </c>
      <c r="BG26" s="110">
        <v>1</v>
      </c>
      <c r="BH26" s="112">
        <f>IFERROR(BG26/BE26,"-")</f>
        <v>0.25</v>
      </c>
      <c r="BI26" s="113">
        <v>1000</v>
      </c>
      <c r="BJ26" s="114">
        <f>IFERROR(BI26/BE26,"-")</f>
        <v>250</v>
      </c>
      <c r="BK26" s="115">
        <v>1</v>
      </c>
      <c r="BL26" s="115"/>
      <c r="BM26" s="115"/>
      <c r="BN26" s="117">
        <v>2</v>
      </c>
      <c r="BO26" s="118">
        <f>IF(P26=0,"",IF(BN26=0,"",(BN26/P26)))</f>
        <v>0.14285714285714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0.071428571428571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1</v>
      </c>
      <c r="CP26" s="139">
        <v>1000</v>
      </c>
      <c r="CQ26" s="139">
        <v>1000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351</v>
      </c>
      <c r="C27" s="347"/>
      <c r="D27" s="347"/>
      <c r="E27" s="347"/>
      <c r="F27" s="347" t="s">
        <v>86</v>
      </c>
      <c r="G27" s="88"/>
      <c r="H27" s="88"/>
      <c r="I27" s="88"/>
      <c r="J27" s="330"/>
      <c r="K27" s="79">
        <v>0</v>
      </c>
      <c r="L27" s="79">
        <v>0</v>
      </c>
      <c r="M27" s="79">
        <v>141</v>
      </c>
      <c r="N27" s="89">
        <v>66</v>
      </c>
      <c r="O27" s="90">
        <v>4</v>
      </c>
      <c r="P27" s="91">
        <f>N27+O27</f>
        <v>70</v>
      </c>
      <c r="Q27" s="80">
        <f>IFERROR(P27/M27,"-")</f>
        <v>0.49645390070922</v>
      </c>
      <c r="R27" s="79">
        <v>1</v>
      </c>
      <c r="S27" s="79">
        <v>13</v>
      </c>
      <c r="T27" s="80">
        <f>IFERROR(R27/(P27),"-")</f>
        <v>0.014285714285714</v>
      </c>
      <c r="U27" s="336"/>
      <c r="V27" s="82">
        <v>6</v>
      </c>
      <c r="W27" s="80">
        <f>IF(P27=0,"-",V27/P27)</f>
        <v>0.085714285714286</v>
      </c>
      <c r="X27" s="335">
        <v>416000</v>
      </c>
      <c r="Y27" s="336">
        <f>IFERROR(X27/P27,"-")</f>
        <v>5942.8571428571</v>
      </c>
      <c r="Z27" s="336">
        <f>IFERROR(X27/V27,"-")</f>
        <v>69333.333333333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6</v>
      </c>
      <c r="AN27" s="99">
        <f>IF(P27=0,"",IF(AM27=0,"",(AM27/P27)))</f>
        <v>0.085714285714286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8</v>
      </c>
      <c r="AW27" s="105">
        <f>IF(P27=0,"",IF(AV27=0,"",(AV27/P27)))</f>
        <v>0.11428571428571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15</v>
      </c>
      <c r="BF27" s="111">
        <f>IF(P27=0,"",IF(BE27=0,"",(BE27/P27)))</f>
        <v>0.21428571428571</v>
      </c>
      <c r="BG27" s="110">
        <v>1</v>
      </c>
      <c r="BH27" s="112">
        <f>IFERROR(BG27/BE27,"-")</f>
        <v>0.066666666666667</v>
      </c>
      <c r="BI27" s="113">
        <v>3000</v>
      </c>
      <c r="BJ27" s="114">
        <f>IFERROR(BI27/BE27,"-")</f>
        <v>200</v>
      </c>
      <c r="BK27" s="115">
        <v>1</v>
      </c>
      <c r="BL27" s="115"/>
      <c r="BM27" s="115"/>
      <c r="BN27" s="117">
        <v>21</v>
      </c>
      <c r="BO27" s="118">
        <f>IF(P27=0,"",IF(BN27=0,"",(BN27/P27)))</f>
        <v>0.3</v>
      </c>
      <c r="BP27" s="119">
        <v>3</v>
      </c>
      <c r="BQ27" s="120">
        <f>IFERROR(BP27/BN27,"-")</f>
        <v>0.14285714285714</v>
      </c>
      <c r="BR27" s="121">
        <v>407000</v>
      </c>
      <c r="BS27" s="122">
        <f>IFERROR(BR27/BN27,"-")</f>
        <v>19380.952380952</v>
      </c>
      <c r="BT27" s="123">
        <v>1</v>
      </c>
      <c r="BU27" s="123">
        <v>1</v>
      </c>
      <c r="BV27" s="123">
        <v>1</v>
      </c>
      <c r="BW27" s="124">
        <v>14</v>
      </c>
      <c r="BX27" s="125">
        <f>IF(P27=0,"",IF(BW27=0,"",(BW27/P27)))</f>
        <v>0.2</v>
      </c>
      <c r="BY27" s="126">
        <v>2</v>
      </c>
      <c r="BZ27" s="127">
        <f>IFERROR(BY27/BW27,"-")</f>
        <v>0.14285714285714</v>
      </c>
      <c r="CA27" s="128">
        <v>6000</v>
      </c>
      <c r="CB27" s="129">
        <f>IFERROR(CA27/BW27,"-")</f>
        <v>428.57142857143</v>
      </c>
      <c r="CC27" s="130">
        <v>2</v>
      </c>
      <c r="CD27" s="130"/>
      <c r="CE27" s="130"/>
      <c r="CF27" s="131">
        <v>6</v>
      </c>
      <c r="CG27" s="132">
        <f>IF(P27=0,"",IF(CF27=0,"",(CF27/P27)))</f>
        <v>0.085714285714286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6</v>
      </c>
      <c r="CP27" s="139">
        <v>416000</v>
      </c>
      <c r="CQ27" s="139">
        <v>394000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0.12222222222222</v>
      </c>
      <c r="B28" s="347" t="s">
        <v>352</v>
      </c>
      <c r="C28" s="347" t="s">
        <v>306</v>
      </c>
      <c r="D28" s="347" t="s">
        <v>307</v>
      </c>
      <c r="E28" s="347" t="s">
        <v>308</v>
      </c>
      <c r="F28" s="347" t="s">
        <v>301</v>
      </c>
      <c r="G28" s="88" t="s">
        <v>353</v>
      </c>
      <c r="H28" s="88" t="s">
        <v>310</v>
      </c>
      <c r="I28" s="88" t="s">
        <v>354</v>
      </c>
      <c r="J28" s="330">
        <v>90000</v>
      </c>
      <c r="K28" s="79">
        <v>0</v>
      </c>
      <c r="L28" s="79">
        <v>0</v>
      </c>
      <c r="M28" s="79">
        <v>37</v>
      </c>
      <c r="N28" s="89">
        <v>6</v>
      </c>
      <c r="O28" s="90">
        <v>0</v>
      </c>
      <c r="P28" s="91">
        <f>N28+O28</f>
        <v>6</v>
      </c>
      <c r="Q28" s="80">
        <f>IFERROR(P28/M28,"-")</f>
        <v>0.16216216216216</v>
      </c>
      <c r="R28" s="79">
        <v>0</v>
      </c>
      <c r="S28" s="79">
        <v>2</v>
      </c>
      <c r="T28" s="80">
        <f>IFERROR(R28/(P28),"-")</f>
        <v>0</v>
      </c>
      <c r="U28" s="336">
        <f>IFERROR(J28/SUM(N28:O29),"-")</f>
        <v>3333.3333333333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-79000</v>
      </c>
      <c r="AB28" s="83">
        <f>SUM(X28:X29)/SUM(J28:J29)</f>
        <v>0.12222222222222</v>
      </c>
      <c r="AC28" s="77"/>
      <c r="AD28" s="92">
        <v>2</v>
      </c>
      <c r="AE28" s="93">
        <f>IF(P28=0,"",IF(AD28=0,"",(AD28/P28)))</f>
        <v>0.33333333333333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0.16666666666667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0.16666666666667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355</v>
      </c>
      <c r="C29" s="347"/>
      <c r="D29" s="347"/>
      <c r="E29" s="347"/>
      <c r="F29" s="347" t="s">
        <v>86</v>
      </c>
      <c r="G29" s="88"/>
      <c r="H29" s="88"/>
      <c r="I29" s="88"/>
      <c r="J29" s="330"/>
      <c r="K29" s="79">
        <v>0</v>
      </c>
      <c r="L29" s="79">
        <v>0</v>
      </c>
      <c r="M29" s="79">
        <v>55</v>
      </c>
      <c r="N29" s="89">
        <v>19</v>
      </c>
      <c r="O29" s="90">
        <v>2</v>
      </c>
      <c r="P29" s="91">
        <f>N29+O29</f>
        <v>21</v>
      </c>
      <c r="Q29" s="80">
        <f>IFERROR(P29/M29,"-")</f>
        <v>0.38181818181818</v>
      </c>
      <c r="R29" s="79">
        <v>0</v>
      </c>
      <c r="S29" s="79">
        <v>3</v>
      </c>
      <c r="T29" s="80">
        <f>IFERROR(R29/(P29),"-")</f>
        <v>0</v>
      </c>
      <c r="U29" s="336"/>
      <c r="V29" s="82">
        <v>1</v>
      </c>
      <c r="W29" s="80">
        <f>IF(P29=0,"-",V29/P29)</f>
        <v>0.047619047619048</v>
      </c>
      <c r="X29" s="335">
        <v>11000</v>
      </c>
      <c r="Y29" s="336">
        <f>IFERROR(X29/P29,"-")</f>
        <v>523.80952380952</v>
      </c>
      <c r="Z29" s="336">
        <f>IFERROR(X29/V29,"-")</f>
        <v>11000</v>
      </c>
      <c r="AA29" s="330"/>
      <c r="AB29" s="83"/>
      <c r="AC29" s="77"/>
      <c r="AD29" s="92">
        <v>2</v>
      </c>
      <c r="AE29" s="93">
        <f>IF(P29=0,"",IF(AD29=0,"",(AD29/P29)))</f>
        <v>0.095238095238095</v>
      </c>
      <c r="AF29" s="92">
        <v>1</v>
      </c>
      <c r="AG29" s="94">
        <f>IFERROR(AF29/AD29,"-")</f>
        <v>0.5</v>
      </c>
      <c r="AH29" s="95">
        <v>11000</v>
      </c>
      <c r="AI29" s="96">
        <f>IFERROR(AH29/AD29,"-")</f>
        <v>5500</v>
      </c>
      <c r="AJ29" s="97"/>
      <c r="AK29" s="97"/>
      <c r="AL29" s="97">
        <v>1</v>
      </c>
      <c r="AM29" s="98">
        <v>2</v>
      </c>
      <c r="AN29" s="99">
        <f>IF(P29=0,"",IF(AM29=0,"",(AM29/P29)))</f>
        <v>0.095238095238095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2</v>
      </c>
      <c r="AW29" s="105">
        <f>IF(P29=0,"",IF(AV29=0,"",(AV29/P29)))</f>
        <v>0.095238095238095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6</v>
      </c>
      <c r="BF29" s="111">
        <f>IF(P29=0,"",IF(BE29=0,"",(BE29/P29)))</f>
        <v>0.28571428571429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6</v>
      </c>
      <c r="BO29" s="118">
        <f>IF(P29=0,"",IF(BN29=0,"",(BN29/P29)))</f>
        <v>0.28571428571429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0.047619047619048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2</v>
      </c>
      <c r="CG29" s="132">
        <f>IF(P29=0,"",IF(CF29=0,"",(CF29/P29)))</f>
        <v>0.095238095238095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1</v>
      </c>
      <c r="CP29" s="139">
        <v>11000</v>
      </c>
      <c r="CQ29" s="139">
        <v>11000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0.5</v>
      </c>
      <c r="B30" s="347" t="s">
        <v>356</v>
      </c>
      <c r="C30" s="347" t="s">
        <v>306</v>
      </c>
      <c r="D30" s="347" t="s">
        <v>307</v>
      </c>
      <c r="E30" s="347" t="s">
        <v>357</v>
      </c>
      <c r="F30" s="347" t="s">
        <v>301</v>
      </c>
      <c r="G30" s="88" t="s">
        <v>358</v>
      </c>
      <c r="H30" s="88" t="s">
        <v>322</v>
      </c>
      <c r="I30" s="88" t="s">
        <v>359</v>
      </c>
      <c r="J30" s="330">
        <v>90000</v>
      </c>
      <c r="K30" s="79">
        <v>0</v>
      </c>
      <c r="L30" s="79">
        <v>0</v>
      </c>
      <c r="M30" s="79">
        <v>47</v>
      </c>
      <c r="N30" s="89">
        <v>7</v>
      </c>
      <c r="O30" s="90">
        <v>0</v>
      </c>
      <c r="P30" s="91">
        <f>N30+O30</f>
        <v>7</v>
      </c>
      <c r="Q30" s="80">
        <f>IFERROR(P30/M30,"-")</f>
        <v>0.14893617021277</v>
      </c>
      <c r="R30" s="79">
        <v>0</v>
      </c>
      <c r="S30" s="79">
        <v>3</v>
      </c>
      <c r="T30" s="80">
        <f>IFERROR(R30/(P30),"-")</f>
        <v>0</v>
      </c>
      <c r="U30" s="336">
        <f>IFERROR(J30/SUM(N30:O31),"-")</f>
        <v>1956.5217391304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SUM(X30:X31)-SUM(J30:J31)</f>
        <v>-45000</v>
      </c>
      <c r="AB30" s="83">
        <f>SUM(X30:X31)/SUM(J30:J31)</f>
        <v>0.5</v>
      </c>
      <c r="AC30" s="77"/>
      <c r="AD30" s="92">
        <v>1</v>
      </c>
      <c r="AE30" s="93">
        <f>IF(P30=0,"",IF(AD30=0,"",(AD30/P30)))</f>
        <v>0.14285714285714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2</v>
      </c>
      <c r="AN30" s="99">
        <f>IF(P30=0,"",IF(AM30=0,"",(AM30/P30)))</f>
        <v>0.28571428571429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1</v>
      </c>
      <c r="AW30" s="105">
        <f>IF(P30=0,"",IF(AV30=0,"",(AV30/P30)))</f>
        <v>0.14285714285714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0.14285714285714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0.28571428571429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360</v>
      </c>
      <c r="C31" s="347"/>
      <c r="D31" s="347"/>
      <c r="E31" s="347"/>
      <c r="F31" s="347" t="s">
        <v>86</v>
      </c>
      <c r="G31" s="88"/>
      <c r="H31" s="88"/>
      <c r="I31" s="88"/>
      <c r="J31" s="330"/>
      <c r="K31" s="79">
        <v>0</v>
      </c>
      <c r="L31" s="79">
        <v>0</v>
      </c>
      <c r="M31" s="79">
        <v>83</v>
      </c>
      <c r="N31" s="89">
        <v>36</v>
      </c>
      <c r="O31" s="90">
        <v>3</v>
      </c>
      <c r="P31" s="91">
        <f>N31+O31</f>
        <v>39</v>
      </c>
      <c r="Q31" s="80">
        <f>IFERROR(P31/M31,"-")</f>
        <v>0.46987951807229</v>
      </c>
      <c r="R31" s="79">
        <v>0</v>
      </c>
      <c r="S31" s="79">
        <v>5</v>
      </c>
      <c r="T31" s="80">
        <f>IFERROR(R31/(P31),"-")</f>
        <v>0</v>
      </c>
      <c r="U31" s="336"/>
      <c r="V31" s="82">
        <v>1</v>
      </c>
      <c r="W31" s="80">
        <f>IF(P31=0,"-",V31/P31)</f>
        <v>0.025641025641026</v>
      </c>
      <c r="X31" s="335">
        <v>45000</v>
      </c>
      <c r="Y31" s="336">
        <f>IFERROR(X31/P31,"-")</f>
        <v>1153.8461538462</v>
      </c>
      <c r="Z31" s="336">
        <f>IFERROR(X31/V31,"-")</f>
        <v>45000</v>
      </c>
      <c r="AA31" s="330"/>
      <c r="AB31" s="83"/>
      <c r="AC31" s="77"/>
      <c r="AD31" s="92">
        <v>1</v>
      </c>
      <c r="AE31" s="93">
        <f>IF(P31=0,"",IF(AD31=0,"",(AD31/P31)))</f>
        <v>0.025641025641026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4</v>
      </c>
      <c r="AN31" s="99">
        <f>IF(P31=0,"",IF(AM31=0,"",(AM31/P31)))</f>
        <v>0.1025641025641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10</v>
      </c>
      <c r="AW31" s="105">
        <f>IF(P31=0,"",IF(AV31=0,"",(AV31/P31)))</f>
        <v>0.25641025641026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8</v>
      </c>
      <c r="BF31" s="111">
        <f>IF(P31=0,"",IF(BE31=0,"",(BE31/P31)))</f>
        <v>0.20512820512821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12</v>
      </c>
      <c r="BO31" s="118">
        <f>IF(P31=0,"",IF(BN31=0,"",(BN31/P31)))</f>
        <v>0.30769230769231</v>
      </c>
      <c r="BP31" s="119">
        <v>1</v>
      </c>
      <c r="BQ31" s="120">
        <f>IFERROR(BP31/BN31,"-")</f>
        <v>0.083333333333333</v>
      </c>
      <c r="BR31" s="121">
        <v>45000</v>
      </c>
      <c r="BS31" s="122">
        <f>IFERROR(BR31/BN31,"-")</f>
        <v>3750</v>
      </c>
      <c r="BT31" s="123"/>
      <c r="BU31" s="123"/>
      <c r="BV31" s="123">
        <v>1</v>
      </c>
      <c r="BW31" s="124">
        <v>4</v>
      </c>
      <c r="BX31" s="125">
        <f>IF(P31=0,"",IF(BW31=0,"",(BW31/P31)))</f>
        <v>0.1025641025641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45000</v>
      </c>
      <c r="CQ31" s="139">
        <v>45000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0.90625</v>
      </c>
      <c r="B32" s="347" t="s">
        <v>361</v>
      </c>
      <c r="C32" s="347" t="s">
        <v>362</v>
      </c>
      <c r="D32" s="347" t="s">
        <v>300</v>
      </c>
      <c r="E32" s="347"/>
      <c r="F32" s="347" t="s">
        <v>301</v>
      </c>
      <c r="G32" s="88" t="s">
        <v>363</v>
      </c>
      <c r="H32" s="88" t="s">
        <v>316</v>
      </c>
      <c r="I32" s="88" t="s">
        <v>359</v>
      </c>
      <c r="J32" s="330">
        <v>96000</v>
      </c>
      <c r="K32" s="79">
        <v>0</v>
      </c>
      <c r="L32" s="79">
        <v>0</v>
      </c>
      <c r="M32" s="79">
        <v>337</v>
      </c>
      <c r="N32" s="89">
        <v>57</v>
      </c>
      <c r="O32" s="90">
        <v>0</v>
      </c>
      <c r="P32" s="91">
        <f>N32+O32</f>
        <v>57</v>
      </c>
      <c r="Q32" s="80">
        <f>IFERROR(P32/M32,"-")</f>
        <v>0.16913946587537</v>
      </c>
      <c r="R32" s="79">
        <v>0</v>
      </c>
      <c r="S32" s="79">
        <v>24</v>
      </c>
      <c r="T32" s="80">
        <f>IFERROR(R32/(P32),"-")</f>
        <v>0</v>
      </c>
      <c r="U32" s="336">
        <f>IFERROR(J32/SUM(N32:O33),"-")</f>
        <v>631.57894736842</v>
      </c>
      <c r="V32" s="82">
        <v>2</v>
      </c>
      <c r="W32" s="80">
        <f>IF(P32=0,"-",V32/P32)</f>
        <v>0.035087719298246</v>
      </c>
      <c r="X32" s="335">
        <v>19000</v>
      </c>
      <c r="Y32" s="336">
        <f>IFERROR(X32/P32,"-")</f>
        <v>333.33333333333</v>
      </c>
      <c r="Z32" s="336">
        <f>IFERROR(X32/V32,"-")</f>
        <v>9500</v>
      </c>
      <c r="AA32" s="330">
        <f>SUM(X32:X33)-SUM(J32:J33)</f>
        <v>-9000</v>
      </c>
      <c r="AB32" s="83">
        <f>SUM(X32:X33)/SUM(J32:J33)</f>
        <v>0.90625</v>
      </c>
      <c r="AC32" s="77"/>
      <c r="AD32" s="92">
        <v>11</v>
      </c>
      <c r="AE32" s="93">
        <f>IF(P32=0,"",IF(AD32=0,"",(AD32/P32)))</f>
        <v>0.19298245614035</v>
      </c>
      <c r="AF32" s="92">
        <v>1</v>
      </c>
      <c r="AG32" s="94">
        <f>IFERROR(AF32/AD32,"-")</f>
        <v>0.090909090909091</v>
      </c>
      <c r="AH32" s="95">
        <v>3000</v>
      </c>
      <c r="AI32" s="96">
        <f>IFERROR(AH32/AD32,"-")</f>
        <v>272.72727272727</v>
      </c>
      <c r="AJ32" s="97">
        <v>1</v>
      </c>
      <c r="AK32" s="97"/>
      <c r="AL32" s="97"/>
      <c r="AM32" s="98">
        <v>20</v>
      </c>
      <c r="AN32" s="99">
        <f>IF(P32=0,"",IF(AM32=0,"",(AM32/P32)))</f>
        <v>0.35087719298246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6</v>
      </c>
      <c r="AW32" s="105">
        <f>IF(P32=0,"",IF(AV32=0,"",(AV32/P32)))</f>
        <v>0.10526315789474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9</v>
      </c>
      <c r="BF32" s="111">
        <f>IF(P32=0,"",IF(BE32=0,"",(BE32/P32)))</f>
        <v>0.15789473684211</v>
      </c>
      <c r="BG32" s="110">
        <v>1</v>
      </c>
      <c r="BH32" s="112">
        <f>IFERROR(BG32/BE32,"-")</f>
        <v>0.11111111111111</v>
      </c>
      <c r="BI32" s="113">
        <v>16000</v>
      </c>
      <c r="BJ32" s="114">
        <f>IFERROR(BI32/BE32,"-")</f>
        <v>1777.7777777778</v>
      </c>
      <c r="BK32" s="115"/>
      <c r="BL32" s="115"/>
      <c r="BM32" s="115">
        <v>1</v>
      </c>
      <c r="BN32" s="117">
        <v>7</v>
      </c>
      <c r="BO32" s="118">
        <f>IF(P32=0,"",IF(BN32=0,"",(BN32/P32)))</f>
        <v>0.12280701754386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3</v>
      </c>
      <c r="BX32" s="125">
        <f>IF(P32=0,"",IF(BW32=0,"",(BW32/P32)))</f>
        <v>0.052631578947368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0.017543859649123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2</v>
      </c>
      <c r="CP32" s="139">
        <v>19000</v>
      </c>
      <c r="CQ32" s="139">
        <v>16000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364</v>
      </c>
      <c r="C33" s="347"/>
      <c r="D33" s="347"/>
      <c r="E33" s="347"/>
      <c r="F33" s="347" t="s">
        <v>86</v>
      </c>
      <c r="G33" s="88"/>
      <c r="H33" s="88"/>
      <c r="I33" s="88"/>
      <c r="J33" s="330"/>
      <c r="K33" s="79">
        <v>0</v>
      </c>
      <c r="L33" s="79">
        <v>0</v>
      </c>
      <c r="M33" s="79">
        <v>146</v>
      </c>
      <c r="N33" s="89">
        <v>95</v>
      </c>
      <c r="O33" s="90">
        <v>0</v>
      </c>
      <c r="P33" s="91">
        <f>N33+O33</f>
        <v>95</v>
      </c>
      <c r="Q33" s="80">
        <f>IFERROR(P33/M33,"-")</f>
        <v>0.65068493150685</v>
      </c>
      <c r="R33" s="79">
        <v>2</v>
      </c>
      <c r="S33" s="79">
        <v>14</v>
      </c>
      <c r="T33" s="80">
        <f>IFERROR(R33/(P33),"-")</f>
        <v>0.021052631578947</v>
      </c>
      <c r="U33" s="336"/>
      <c r="V33" s="82">
        <v>5</v>
      </c>
      <c r="W33" s="80">
        <f>IF(P33=0,"-",V33/P33)</f>
        <v>0.052631578947368</v>
      </c>
      <c r="X33" s="335">
        <v>68000</v>
      </c>
      <c r="Y33" s="336">
        <f>IFERROR(X33/P33,"-")</f>
        <v>715.78947368421</v>
      </c>
      <c r="Z33" s="336">
        <f>IFERROR(X33/V33,"-")</f>
        <v>13600</v>
      </c>
      <c r="AA33" s="330"/>
      <c r="AB33" s="83"/>
      <c r="AC33" s="77"/>
      <c r="AD33" s="92">
        <v>6</v>
      </c>
      <c r="AE33" s="93">
        <f>IF(P33=0,"",IF(AD33=0,"",(AD33/P33)))</f>
        <v>0.063157894736842</v>
      </c>
      <c r="AF33" s="92">
        <v>1</v>
      </c>
      <c r="AG33" s="94">
        <f>IFERROR(AF33/AD33,"-")</f>
        <v>0.16666666666667</v>
      </c>
      <c r="AH33" s="95">
        <v>12000</v>
      </c>
      <c r="AI33" s="96">
        <f>IFERROR(AH33/AD33,"-")</f>
        <v>2000</v>
      </c>
      <c r="AJ33" s="97"/>
      <c r="AK33" s="97"/>
      <c r="AL33" s="97">
        <v>1</v>
      </c>
      <c r="AM33" s="98">
        <v>24</v>
      </c>
      <c r="AN33" s="99">
        <f>IF(P33=0,"",IF(AM33=0,"",(AM33/P33)))</f>
        <v>0.25263157894737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19</v>
      </c>
      <c r="AW33" s="105">
        <f>IF(P33=0,"",IF(AV33=0,"",(AV33/P33)))</f>
        <v>0.2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20</v>
      </c>
      <c r="BF33" s="111">
        <f>IF(P33=0,"",IF(BE33=0,"",(BE33/P33)))</f>
        <v>0.21052631578947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19</v>
      </c>
      <c r="BO33" s="118">
        <f>IF(P33=0,"",IF(BN33=0,"",(BN33/P33)))</f>
        <v>0.2</v>
      </c>
      <c r="BP33" s="119">
        <v>3</v>
      </c>
      <c r="BQ33" s="120">
        <f>IFERROR(BP33/BN33,"-")</f>
        <v>0.15789473684211</v>
      </c>
      <c r="BR33" s="121">
        <v>46000</v>
      </c>
      <c r="BS33" s="122">
        <f>IFERROR(BR33/BN33,"-")</f>
        <v>2421.0526315789</v>
      </c>
      <c r="BT33" s="123">
        <v>1</v>
      </c>
      <c r="BU33" s="123"/>
      <c r="BV33" s="123">
        <v>2</v>
      </c>
      <c r="BW33" s="124">
        <v>7</v>
      </c>
      <c r="BX33" s="125">
        <f>IF(P33=0,"",IF(BW33=0,"",(BW33/P33)))</f>
        <v>0.073684210526316</v>
      </c>
      <c r="BY33" s="126">
        <v>1</v>
      </c>
      <c r="BZ33" s="127">
        <f>IFERROR(BY33/BW33,"-")</f>
        <v>0.14285714285714</v>
      </c>
      <c r="CA33" s="128">
        <v>10000</v>
      </c>
      <c r="CB33" s="129">
        <f>IFERROR(CA33/BW33,"-")</f>
        <v>1428.5714285714</v>
      </c>
      <c r="CC33" s="130"/>
      <c r="CD33" s="130">
        <v>1</v>
      </c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5</v>
      </c>
      <c r="CP33" s="139">
        <v>68000</v>
      </c>
      <c r="CQ33" s="139">
        <v>26000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0.13541666666667</v>
      </c>
      <c r="B34" s="347" t="s">
        <v>365</v>
      </c>
      <c r="C34" s="347" t="s">
        <v>257</v>
      </c>
      <c r="D34" s="347" t="s">
        <v>307</v>
      </c>
      <c r="E34" s="347" t="s">
        <v>366</v>
      </c>
      <c r="F34" s="347" t="s">
        <v>301</v>
      </c>
      <c r="G34" s="88" t="s">
        <v>367</v>
      </c>
      <c r="H34" s="88" t="s">
        <v>316</v>
      </c>
      <c r="I34" s="88" t="s">
        <v>368</v>
      </c>
      <c r="J34" s="330">
        <v>96000</v>
      </c>
      <c r="K34" s="79">
        <v>0</v>
      </c>
      <c r="L34" s="79">
        <v>0</v>
      </c>
      <c r="M34" s="79">
        <v>42</v>
      </c>
      <c r="N34" s="89">
        <v>6</v>
      </c>
      <c r="O34" s="90">
        <v>0</v>
      </c>
      <c r="P34" s="91">
        <f>N34+O34</f>
        <v>6</v>
      </c>
      <c r="Q34" s="80">
        <f>IFERROR(P34/M34,"-")</f>
        <v>0.14285714285714</v>
      </c>
      <c r="R34" s="79">
        <v>1</v>
      </c>
      <c r="S34" s="79">
        <v>1</v>
      </c>
      <c r="T34" s="80">
        <f>IFERROR(R34/(P34),"-")</f>
        <v>0.16666666666667</v>
      </c>
      <c r="U34" s="336">
        <f>IFERROR(J34/SUM(N34:O35),"-")</f>
        <v>3840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SUM(X34:X35)-SUM(J34:J35)</f>
        <v>-83000</v>
      </c>
      <c r="AB34" s="83">
        <f>SUM(X34:X35)/SUM(J34:J35)</f>
        <v>0.13541666666667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2</v>
      </c>
      <c r="AN34" s="99">
        <f>IF(P34=0,"",IF(AM34=0,"",(AM34/P34)))</f>
        <v>0.33333333333333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1</v>
      </c>
      <c r="AW34" s="105">
        <f>IF(P34=0,"",IF(AV34=0,"",(AV34/P34)))</f>
        <v>0.16666666666667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3</v>
      </c>
      <c r="BF34" s="111">
        <f>IF(P34=0,"",IF(BE34=0,"",(BE34/P34)))</f>
        <v>0.5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369</v>
      </c>
      <c r="C35" s="347"/>
      <c r="D35" s="347"/>
      <c r="E35" s="347"/>
      <c r="F35" s="347" t="s">
        <v>86</v>
      </c>
      <c r="G35" s="88"/>
      <c r="H35" s="88"/>
      <c r="I35" s="88"/>
      <c r="J35" s="330"/>
      <c r="K35" s="79">
        <v>0</v>
      </c>
      <c r="L35" s="79">
        <v>0</v>
      </c>
      <c r="M35" s="79">
        <v>39</v>
      </c>
      <c r="N35" s="89">
        <v>18</v>
      </c>
      <c r="O35" s="90">
        <v>1</v>
      </c>
      <c r="P35" s="91">
        <f>N35+O35</f>
        <v>19</v>
      </c>
      <c r="Q35" s="80">
        <f>IFERROR(P35/M35,"-")</f>
        <v>0.48717948717949</v>
      </c>
      <c r="R35" s="79">
        <v>0</v>
      </c>
      <c r="S35" s="79">
        <v>4</v>
      </c>
      <c r="T35" s="80">
        <f>IFERROR(R35/(P35),"-")</f>
        <v>0</v>
      </c>
      <c r="U35" s="336"/>
      <c r="V35" s="82">
        <v>1</v>
      </c>
      <c r="W35" s="80">
        <f>IF(P35=0,"-",V35/P35)</f>
        <v>0.052631578947368</v>
      </c>
      <c r="X35" s="335">
        <v>13000</v>
      </c>
      <c r="Y35" s="336">
        <f>IFERROR(X35/P35,"-")</f>
        <v>684.21052631579</v>
      </c>
      <c r="Z35" s="336">
        <f>IFERROR(X35/V35,"-")</f>
        <v>13000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7</v>
      </c>
      <c r="AN35" s="99">
        <f>IF(P35=0,"",IF(AM35=0,"",(AM35/P35)))</f>
        <v>0.36842105263158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>
        <v>3</v>
      </c>
      <c r="AW35" s="105">
        <f>IF(P35=0,"",IF(AV35=0,"",(AV35/P35)))</f>
        <v>0.15789473684211</v>
      </c>
      <c r="AX35" s="104">
        <v>1</v>
      </c>
      <c r="AY35" s="106">
        <f>IFERROR(AX35/AV35,"-")</f>
        <v>0.33333333333333</v>
      </c>
      <c r="AZ35" s="107">
        <v>13000</v>
      </c>
      <c r="BA35" s="108">
        <f>IFERROR(AZ35/AV35,"-")</f>
        <v>4333.3333333333</v>
      </c>
      <c r="BB35" s="109"/>
      <c r="BC35" s="109"/>
      <c r="BD35" s="109">
        <v>1</v>
      </c>
      <c r="BE35" s="110">
        <v>8</v>
      </c>
      <c r="BF35" s="111">
        <f>IF(P35=0,"",IF(BE35=0,"",(BE35/P35)))</f>
        <v>0.42105263157895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0.052631578947368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13000</v>
      </c>
      <c r="CQ35" s="139">
        <v>13000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</v>
      </c>
      <c r="B36" s="347" t="s">
        <v>370</v>
      </c>
      <c r="C36" s="347" t="s">
        <v>313</v>
      </c>
      <c r="D36" s="347" t="s">
        <v>307</v>
      </c>
      <c r="E36" s="347" t="s">
        <v>371</v>
      </c>
      <c r="F36" s="347" t="s">
        <v>301</v>
      </c>
      <c r="G36" s="88" t="s">
        <v>372</v>
      </c>
      <c r="H36" s="88" t="s">
        <v>316</v>
      </c>
      <c r="I36" s="88" t="s">
        <v>368</v>
      </c>
      <c r="J36" s="330">
        <v>132000</v>
      </c>
      <c r="K36" s="79">
        <v>0</v>
      </c>
      <c r="L36" s="79">
        <v>0</v>
      </c>
      <c r="M36" s="79">
        <v>63</v>
      </c>
      <c r="N36" s="89">
        <v>6</v>
      </c>
      <c r="O36" s="90">
        <v>0</v>
      </c>
      <c r="P36" s="91">
        <f>N36+O36</f>
        <v>6</v>
      </c>
      <c r="Q36" s="80">
        <f>IFERROR(P36/M36,"-")</f>
        <v>0.095238095238095</v>
      </c>
      <c r="R36" s="79">
        <v>1</v>
      </c>
      <c r="S36" s="79">
        <v>2</v>
      </c>
      <c r="T36" s="80">
        <f>IFERROR(R36/(P36),"-")</f>
        <v>0.16666666666667</v>
      </c>
      <c r="U36" s="336">
        <f>IFERROR(J36/SUM(N36:O37),"-")</f>
        <v>2490.5660377358</v>
      </c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>
        <f>SUM(X36:X37)-SUM(J36:J37)</f>
        <v>-132000</v>
      </c>
      <c r="AB36" s="83">
        <f>SUM(X36:X37)/SUM(J36:J37)</f>
        <v>0</v>
      </c>
      <c r="AC36" s="77"/>
      <c r="AD36" s="92">
        <v>1</v>
      </c>
      <c r="AE36" s="93">
        <f>IF(P36=0,"",IF(AD36=0,"",(AD36/P36)))</f>
        <v>0.16666666666667</v>
      </c>
      <c r="AF36" s="92"/>
      <c r="AG36" s="94">
        <f>IFERROR(AF36/AD36,"-")</f>
        <v>0</v>
      </c>
      <c r="AH36" s="95"/>
      <c r="AI36" s="96">
        <f>IFERROR(AH36/AD36,"-")</f>
        <v>0</v>
      </c>
      <c r="AJ36" s="97"/>
      <c r="AK36" s="97"/>
      <c r="AL36" s="97"/>
      <c r="AM36" s="98">
        <v>1</v>
      </c>
      <c r="AN36" s="99">
        <f>IF(P36=0,"",IF(AM36=0,"",(AM36/P36)))</f>
        <v>0.16666666666667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1</v>
      </c>
      <c r="AW36" s="105">
        <f>IF(P36=0,"",IF(AV36=0,"",(AV36/P36)))</f>
        <v>0.16666666666667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0.16666666666667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373</v>
      </c>
      <c r="C37" s="347"/>
      <c r="D37" s="347"/>
      <c r="E37" s="347"/>
      <c r="F37" s="347" t="s">
        <v>86</v>
      </c>
      <c r="G37" s="88"/>
      <c r="H37" s="88"/>
      <c r="I37" s="88"/>
      <c r="J37" s="330"/>
      <c r="K37" s="79">
        <v>0</v>
      </c>
      <c r="L37" s="79">
        <v>0</v>
      </c>
      <c r="M37" s="79">
        <v>96</v>
      </c>
      <c r="N37" s="89">
        <v>45</v>
      </c>
      <c r="O37" s="90">
        <v>2</v>
      </c>
      <c r="P37" s="91">
        <f>N37+O37</f>
        <v>47</v>
      </c>
      <c r="Q37" s="80">
        <f>IFERROR(P37/M37,"-")</f>
        <v>0.48958333333333</v>
      </c>
      <c r="R37" s="79">
        <v>1</v>
      </c>
      <c r="S37" s="79">
        <v>16</v>
      </c>
      <c r="T37" s="80">
        <f>IFERROR(R37/(P37),"-")</f>
        <v>0.021276595744681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>
        <v>1</v>
      </c>
      <c r="AE37" s="93">
        <f>IF(P37=0,"",IF(AD37=0,"",(AD37/P37)))</f>
        <v>0.021276595744681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>
        <v>13</v>
      </c>
      <c r="AN37" s="99">
        <f>IF(P37=0,"",IF(AM37=0,"",(AM37/P37)))</f>
        <v>0.27659574468085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7</v>
      </c>
      <c r="AW37" s="105">
        <f>IF(P37=0,"",IF(AV37=0,"",(AV37/P37)))</f>
        <v>0.14893617021277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11</v>
      </c>
      <c r="BF37" s="111">
        <f>IF(P37=0,"",IF(BE37=0,"",(BE37/P37)))</f>
        <v>0.23404255319149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13</v>
      </c>
      <c r="BO37" s="118">
        <f>IF(P37=0,"",IF(BN37=0,"",(BN37/P37)))</f>
        <v>0.27659574468085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0.021276595744681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1</v>
      </c>
      <c r="CG37" s="132">
        <f>IF(P37=0,"",IF(CF37=0,"",(CF37/P37)))</f>
        <v>0.021276595744681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30"/>
      <c r="B38" s="85"/>
      <c r="C38" s="86"/>
      <c r="D38" s="86"/>
      <c r="E38" s="86"/>
      <c r="F38" s="87"/>
      <c r="G38" s="88"/>
      <c r="H38" s="88"/>
      <c r="I38" s="88"/>
      <c r="J38" s="331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337"/>
      <c r="V38" s="25"/>
      <c r="W38" s="25"/>
      <c r="X38" s="337"/>
      <c r="Y38" s="337"/>
      <c r="Z38" s="337"/>
      <c r="AA38" s="337"/>
      <c r="AB38" s="33"/>
      <c r="AC38" s="57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30"/>
      <c r="B39" s="37"/>
      <c r="C39" s="21"/>
      <c r="D39" s="21"/>
      <c r="E39" s="21"/>
      <c r="F39" s="22"/>
      <c r="G39" s="36"/>
      <c r="H39" s="36"/>
      <c r="I39" s="73"/>
      <c r="J39" s="332"/>
      <c r="K39" s="34"/>
      <c r="L39" s="34"/>
      <c r="M39" s="31"/>
      <c r="N39" s="23"/>
      <c r="O39" s="23"/>
      <c r="P39" s="23"/>
      <c r="Q39" s="32"/>
      <c r="R39" s="32"/>
      <c r="S39" s="23"/>
      <c r="T39" s="32"/>
      <c r="U39" s="337"/>
      <c r="V39" s="25"/>
      <c r="W39" s="25"/>
      <c r="X39" s="337"/>
      <c r="Y39" s="337"/>
      <c r="Z39" s="337"/>
      <c r="AA39" s="337"/>
      <c r="AB39" s="33"/>
      <c r="AC39" s="59"/>
      <c r="AD39" s="61"/>
      <c r="AE39" s="62"/>
      <c r="AF39" s="61"/>
      <c r="AG39" s="65"/>
      <c r="AH39" s="66"/>
      <c r="AI39" s="67"/>
      <c r="AJ39" s="68"/>
      <c r="AK39" s="68"/>
      <c r="AL39" s="68"/>
      <c r="AM39" s="61"/>
      <c r="AN39" s="62"/>
      <c r="AO39" s="61"/>
      <c r="AP39" s="65"/>
      <c r="AQ39" s="66"/>
      <c r="AR39" s="67"/>
      <c r="AS39" s="68"/>
      <c r="AT39" s="68"/>
      <c r="AU39" s="68"/>
      <c r="AV39" s="61"/>
      <c r="AW39" s="62"/>
      <c r="AX39" s="61"/>
      <c r="AY39" s="65"/>
      <c r="AZ39" s="66"/>
      <c r="BA39" s="67"/>
      <c r="BB39" s="68"/>
      <c r="BC39" s="68"/>
      <c r="BD39" s="68"/>
      <c r="BE39" s="61"/>
      <c r="BF39" s="62"/>
      <c r="BG39" s="61"/>
      <c r="BH39" s="65"/>
      <c r="BI39" s="66"/>
      <c r="BJ39" s="67"/>
      <c r="BK39" s="68"/>
      <c r="BL39" s="68"/>
      <c r="BM39" s="68"/>
      <c r="BN39" s="63"/>
      <c r="BO39" s="64"/>
      <c r="BP39" s="61"/>
      <c r="BQ39" s="65"/>
      <c r="BR39" s="66"/>
      <c r="BS39" s="67"/>
      <c r="BT39" s="68"/>
      <c r="BU39" s="68"/>
      <c r="BV39" s="68"/>
      <c r="BW39" s="63"/>
      <c r="BX39" s="64"/>
      <c r="BY39" s="61"/>
      <c r="BZ39" s="65"/>
      <c r="CA39" s="66"/>
      <c r="CB39" s="67"/>
      <c r="CC39" s="68"/>
      <c r="CD39" s="68"/>
      <c r="CE39" s="68"/>
      <c r="CF39" s="63"/>
      <c r="CG39" s="64"/>
      <c r="CH39" s="61"/>
      <c r="CI39" s="65"/>
      <c r="CJ39" s="66"/>
      <c r="CK39" s="67"/>
      <c r="CL39" s="68"/>
      <c r="CM39" s="68"/>
      <c r="CN39" s="68"/>
      <c r="CO39" s="69"/>
      <c r="CP39" s="66"/>
      <c r="CQ39" s="66"/>
      <c r="CR39" s="66"/>
      <c r="CS39" s="70"/>
    </row>
    <row r="40" spans="1:98">
      <c r="A40" s="19">
        <f>AB40</f>
        <v>0.9104609929078</v>
      </c>
      <c r="B40" s="39"/>
      <c r="C40" s="39"/>
      <c r="D40" s="39"/>
      <c r="E40" s="39"/>
      <c r="F40" s="39"/>
      <c r="G40" s="40" t="s">
        <v>374</v>
      </c>
      <c r="H40" s="40"/>
      <c r="I40" s="40"/>
      <c r="J40" s="333">
        <f>SUM(J6:J39)</f>
        <v>1692000</v>
      </c>
      <c r="K40" s="41">
        <f>SUM(K6:K39)</f>
        <v>0</v>
      </c>
      <c r="L40" s="41">
        <f>SUM(L6:L39)</f>
        <v>0</v>
      </c>
      <c r="M40" s="41">
        <f>SUM(M6:M39)</f>
        <v>3519</v>
      </c>
      <c r="N40" s="41">
        <f>SUM(N6:N39)</f>
        <v>1053</v>
      </c>
      <c r="O40" s="41">
        <f>SUM(O6:O39)</f>
        <v>30</v>
      </c>
      <c r="P40" s="41">
        <f>SUM(P6:P39)</f>
        <v>1083</v>
      </c>
      <c r="Q40" s="42">
        <f>IFERROR(P40/M40,"-")</f>
        <v>0.307757885763</v>
      </c>
      <c r="R40" s="76">
        <f>SUM(R6:R39)</f>
        <v>22</v>
      </c>
      <c r="S40" s="76">
        <f>SUM(S6:S39)</f>
        <v>246</v>
      </c>
      <c r="T40" s="42">
        <f>IFERROR(R40/P40,"-")</f>
        <v>0.020313942751616</v>
      </c>
      <c r="U40" s="338">
        <f>IFERROR(J40/P40,"-")</f>
        <v>1562.3268698061</v>
      </c>
      <c r="V40" s="44">
        <f>SUM(V6:V39)</f>
        <v>45</v>
      </c>
      <c r="W40" s="42">
        <f>IFERROR(V40/P40,"-")</f>
        <v>0.041551246537396</v>
      </c>
      <c r="X40" s="333">
        <f>SUM(X6:X39)</f>
        <v>1540500</v>
      </c>
      <c r="Y40" s="333">
        <f>IFERROR(X40/P40,"-")</f>
        <v>1422.4376731302</v>
      </c>
      <c r="Z40" s="333">
        <f>IFERROR(X40/V40,"-")</f>
        <v>34233.333333333</v>
      </c>
      <c r="AA40" s="333">
        <f>X40-J40</f>
        <v>-151500</v>
      </c>
      <c r="AB40" s="45">
        <f>X40/J40</f>
        <v>0.9104609929078</v>
      </c>
      <c r="AC40" s="58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375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376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377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378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</v>
      </c>
      <c r="B6" s="347" t="s">
        <v>379</v>
      </c>
      <c r="C6" s="347" t="s">
        <v>380</v>
      </c>
      <c r="D6" s="347" t="s">
        <v>381</v>
      </c>
      <c r="E6" s="175" t="s">
        <v>382</v>
      </c>
      <c r="F6" s="175" t="s">
        <v>383</v>
      </c>
      <c r="G6" s="340">
        <v>3000</v>
      </c>
      <c r="H6" s="340">
        <v>3000</v>
      </c>
      <c r="I6" s="176">
        <v>0</v>
      </c>
      <c r="J6" s="176">
        <v>0</v>
      </c>
      <c r="K6" s="176">
        <v>38</v>
      </c>
      <c r="L6" s="177">
        <v>1</v>
      </c>
      <c r="M6" s="178">
        <v>1</v>
      </c>
      <c r="N6" s="179">
        <f>IFERROR(L6/K6,"-")</f>
        <v>0.026315789473684</v>
      </c>
      <c r="O6" s="176">
        <v>0</v>
      </c>
      <c r="P6" s="176">
        <v>0</v>
      </c>
      <c r="Q6" s="179">
        <f>IFERROR(O6/L6,"-")</f>
        <v>0</v>
      </c>
      <c r="R6" s="180">
        <f>IFERROR(G6/SUM(L6:L6),"-")</f>
        <v>3000</v>
      </c>
      <c r="S6" s="181">
        <v>0</v>
      </c>
      <c r="T6" s="179">
        <f>IF(L6=0,"-",S6/L6)</f>
        <v>0</v>
      </c>
      <c r="U6" s="345"/>
      <c r="V6" s="346">
        <f>IFERROR(U6/L6,"-")</f>
        <v>0</v>
      </c>
      <c r="W6" s="346" t="str">
        <f>IFERROR(U6/S6,"-")</f>
        <v>-</v>
      </c>
      <c r="X6" s="340">
        <f>SUM(U6:U6)-SUM(G6:G6)</f>
        <v>-3000</v>
      </c>
      <c r="Y6" s="183">
        <f>SUM(U6:U6)/SUM(G6:G6)</f>
        <v>0</v>
      </c>
      <c r="AA6" s="184"/>
      <c r="AB6" s="185">
        <f>IF(L6=0,"",IF(AA6=0,"",(AA6/L6)))</f>
        <v>0</v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>
        <v>1</v>
      </c>
      <c r="AK6" s="191">
        <f>IF(L6=0,"",IF(AJ6=0,"",(AJ6/L6)))</f>
        <v>1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/>
      <c r="AT6" s="197">
        <f>IF(L6=0,"",IF(AS6=0,"",(AS6/L6)))</f>
        <v>0</v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>
        <f>IF(L6=0,"",IF(BB6=0,"",(BB6/L6)))</f>
        <v>0</v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>
        <f>IF(L6=0,"",IF(BK6=0,"",(BK6/L6)))</f>
        <v>0</v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>
        <f>IF(L6=0,"",IF(BT6=0,"",(BT6/L6)))</f>
        <v>0</v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>
        <f>IF(L6=0,"",IF(CC6=0,"",(CC6/L6)))</f>
        <v>0</v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</v>
      </c>
      <c r="B7" s="347" t="s">
        <v>384</v>
      </c>
      <c r="C7" s="347" t="s">
        <v>385</v>
      </c>
      <c r="D7" s="347">
        <v>25</v>
      </c>
      <c r="E7" s="175" t="s">
        <v>386</v>
      </c>
      <c r="F7" s="175" t="s">
        <v>383</v>
      </c>
      <c r="G7" s="340">
        <v>2800</v>
      </c>
      <c r="H7" s="340">
        <v>2800</v>
      </c>
      <c r="I7" s="176">
        <v>0</v>
      </c>
      <c r="J7" s="176">
        <v>0</v>
      </c>
      <c r="K7" s="176">
        <v>218</v>
      </c>
      <c r="L7" s="177">
        <v>1</v>
      </c>
      <c r="M7" s="178">
        <v>1</v>
      </c>
      <c r="N7" s="179">
        <f>IFERROR(L7/K7,"-")</f>
        <v>0.0045871559633028</v>
      </c>
      <c r="O7" s="176">
        <v>0</v>
      </c>
      <c r="P7" s="176">
        <v>0</v>
      </c>
      <c r="Q7" s="179">
        <f>IFERROR(O7/L7,"-")</f>
        <v>0</v>
      </c>
      <c r="R7" s="180">
        <f>IFERROR(G7/SUM(L7:L7),"-")</f>
        <v>2800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-2800</v>
      </c>
      <c r="Y7" s="183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>
        <f>IF(L7=0,"",IF(BB7=0,"",(BB7/L7)))</f>
        <v>0</v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>
        <v>1</v>
      </c>
      <c r="BL7" s="209">
        <f>IF(L7=0,"",IF(BK7=0,"",(BK7/L7)))</f>
        <v>1</v>
      </c>
      <c r="BM7" s="210"/>
      <c r="BN7" s="211">
        <f>IFERROR(BM7/BK7,"-")</f>
        <v>0</v>
      </c>
      <c r="BO7" s="212"/>
      <c r="BP7" s="213">
        <f>IFERROR(BO7/BK7,"-")</f>
        <v>0</v>
      </c>
      <c r="BQ7" s="214"/>
      <c r="BR7" s="214"/>
      <c r="BS7" s="214"/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0.80246913580247</v>
      </c>
      <c r="B8" s="347" t="s">
        <v>387</v>
      </c>
      <c r="C8" s="347" t="s">
        <v>385</v>
      </c>
      <c r="D8" s="347">
        <v>25</v>
      </c>
      <c r="E8" s="175" t="s">
        <v>386</v>
      </c>
      <c r="F8" s="175" t="s">
        <v>383</v>
      </c>
      <c r="G8" s="340">
        <v>16200</v>
      </c>
      <c r="H8" s="340">
        <v>2700</v>
      </c>
      <c r="I8" s="176">
        <v>0</v>
      </c>
      <c r="J8" s="176">
        <v>0</v>
      </c>
      <c r="K8" s="176">
        <v>168</v>
      </c>
      <c r="L8" s="177">
        <v>6</v>
      </c>
      <c r="M8" s="178">
        <v>6</v>
      </c>
      <c r="N8" s="179">
        <f>IFERROR(L8/K8,"-")</f>
        <v>0.035714285714286</v>
      </c>
      <c r="O8" s="176">
        <v>0</v>
      </c>
      <c r="P8" s="176">
        <v>4</v>
      </c>
      <c r="Q8" s="179">
        <f>IFERROR(O8/L8,"-")</f>
        <v>0</v>
      </c>
      <c r="R8" s="180">
        <f>IFERROR(G8/SUM(L8:L8),"-")</f>
        <v>2700</v>
      </c>
      <c r="S8" s="181">
        <v>1</v>
      </c>
      <c r="T8" s="179">
        <f>IF(L8=0,"-",S8/L8)</f>
        <v>0.16666666666667</v>
      </c>
      <c r="U8" s="345">
        <v>13000</v>
      </c>
      <c r="V8" s="346">
        <f>IFERROR(U8/L8,"-")</f>
        <v>2166.6666666667</v>
      </c>
      <c r="W8" s="346">
        <f>IFERROR(U8/S8,"-")</f>
        <v>13000</v>
      </c>
      <c r="X8" s="340">
        <f>SUM(U8:U8)-SUM(G8:G8)</f>
        <v>-3200</v>
      </c>
      <c r="Y8" s="183">
        <f>SUM(U8:U8)/SUM(G8:G8)</f>
        <v>0.80246913580247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>
        <v>4</v>
      </c>
      <c r="BC8" s="203">
        <f>IF(L8=0,"",IF(BB8=0,"",(BB8/L8)))</f>
        <v>0.66666666666667</v>
      </c>
      <c r="BD8" s="202">
        <v>1</v>
      </c>
      <c r="BE8" s="204">
        <f>IFERROR(BD8/BB8,"-")</f>
        <v>0.25</v>
      </c>
      <c r="BF8" s="205">
        <v>13000</v>
      </c>
      <c r="BG8" s="206">
        <f>IFERROR(BF8/BB8,"-")</f>
        <v>3250</v>
      </c>
      <c r="BH8" s="207"/>
      <c r="BI8" s="207">
        <v>1</v>
      </c>
      <c r="BJ8" s="207"/>
      <c r="BK8" s="208">
        <v>2</v>
      </c>
      <c r="BL8" s="209">
        <f>IF(L8=0,"",IF(BK8=0,"",(BK8/L8)))</f>
        <v>0.33333333333333</v>
      </c>
      <c r="BM8" s="210"/>
      <c r="BN8" s="211">
        <f>IFERROR(BM8/BK8,"-")</f>
        <v>0</v>
      </c>
      <c r="BO8" s="212"/>
      <c r="BP8" s="213">
        <f>IFERROR(BO8/BK8,"-")</f>
        <v>0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1</v>
      </c>
      <c r="CM8" s="230">
        <v>13000</v>
      </c>
      <c r="CN8" s="230">
        <v>13000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388</v>
      </c>
      <c r="C9" s="347"/>
      <c r="D9" s="347" t="s">
        <v>389</v>
      </c>
      <c r="E9" s="175" t="s">
        <v>390</v>
      </c>
      <c r="F9" s="175" t="s">
        <v>383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8</v>
      </c>
      <c r="M9" s="178">
        <v>8</v>
      </c>
      <c r="N9" s="179" t="str">
        <f>IFERROR(L9/K9,"-")</f>
        <v>-</v>
      </c>
      <c r="O9" s="176">
        <v>1</v>
      </c>
      <c r="P9" s="176">
        <v>3</v>
      </c>
      <c r="Q9" s="179">
        <f>IFERROR(O9/L9,"-")</f>
        <v>0.125</v>
      </c>
      <c r="R9" s="180">
        <f>IFERROR(G9/SUM(L9:L9),"-")</f>
        <v>0</v>
      </c>
      <c r="S9" s="181">
        <v>2</v>
      </c>
      <c r="T9" s="179">
        <f>IF(L9=0,"-",S9/L9)</f>
        <v>0.25</v>
      </c>
      <c r="U9" s="345">
        <v>83000</v>
      </c>
      <c r="V9" s="346">
        <f>IFERROR(U9/L9,"-")</f>
        <v>10375</v>
      </c>
      <c r="W9" s="346">
        <f>IFERROR(U9/S9,"-")</f>
        <v>41500</v>
      </c>
      <c r="X9" s="340">
        <f>SUM(U9:U9)-SUM(G9:G9)</f>
        <v>83000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>
        <f>IF(L9=0,"",IF(AS9=0,"",(AS9/L9)))</f>
        <v>0</v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>
        <v>2</v>
      </c>
      <c r="BC9" s="203">
        <f>IF(L9=0,"",IF(BB9=0,"",(BB9/L9)))</f>
        <v>0.25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2</v>
      </c>
      <c r="BL9" s="209">
        <f>IF(L9=0,"",IF(BK9=0,"",(BK9/L9)))</f>
        <v>0.25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>
        <v>4</v>
      </c>
      <c r="BU9" s="216">
        <f>IF(L9=0,"",IF(BT9=0,"",(BT9/L9)))</f>
        <v>0.5</v>
      </c>
      <c r="BV9" s="217">
        <v>2</v>
      </c>
      <c r="BW9" s="218">
        <f>IFERROR(BV9/BT9,"-")</f>
        <v>0.5</v>
      </c>
      <c r="BX9" s="219">
        <v>83000</v>
      </c>
      <c r="BY9" s="220">
        <f>IFERROR(BX9/BT9,"-")</f>
        <v>20750</v>
      </c>
      <c r="BZ9" s="221">
        <v>1</v>
      </c>
      <c r="CA9" s="221"/>
      <c r="CB9" s="221">
        <v>1</v>
      </c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2</v>
      </c>
      <c r="CM9" s="230">
        <v>83000</v>
      </c>
      <c r="CN9" s="230">
        <v>80000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4.3636363636364</v>
      </c>
      <c r="B12" s="250"/>
      <c r="C12" s="250"/>
      <c r="D12" s="250"/>
      <c r="E12" s="251" t="s">
        <v>391</v>
      </c>
      <c r="F12" s="251"/>
      <c r="G12" s="343">
        <f>SUM(G6:G11)</f>
        <v>22000</v>
      </c>
      <c r="H12" s="343"/>
      <c r="I12" s="250">
        <f>SUM(I6:I11)</f>
        <v>0</v>
      </c>
      <c r="J12" s="250">
        <f>SUM(J6:J11)</f>
        <v>0</v>
      </c>
      <c r="K12" s="250">
        <f>SUM(K6:K11)</f>
        <v>424</v>
      </c>
      <c r="L12" s="250">
        <f>SUM(L6:L11)</f>
        <v>16</v>
      </c>
      <c r="M12" s="250">
        <f>SUM(M6:M11)</f>
        <v>16</v>
      </c>
      <c r="N12" s="252">
        <f>IFERROR(L12/K12,"-")</f>
        <v>0.037735849056604</v>
      </c>
      <c r="O12" s="253">
        <f>SUM(O6:O11)</f>
        <v>1</v>
      </c>
      <c r="P12" s="253">
        <f>SUM(P6:P11)</f>
        <v>7</v>
      </c>
      <c r="Q12" s="252">
        <f>IFERROR(O12/L12,"-")</f>
        <v>0.0625</v>
      </c>
      <c r="R12" s="254">
        <f>IFERROR(G12/L12,"-")</f>
        <v>1375</v>
      </c>
      <c r="S12" s="255">
        <f>SUM(S6:S11)</f>
        <v>3</v>
      </c>
      <c r="T12" s="252">
        <f>IFERROR(S12/L12,"-")</f>
        <v>0.1875</v>
      </c>
      <c r="U12" s="343">
        <f>SUM(U6:U11)</f>
        <v>96000</v>
      </c>
      <c r="V12" s="343">
        <f>IFERROR(U12/L12,"-")</f>
        <v>6000</v>
      </c>
      <c r="W12" s="343">
        <f>IFERROR(U12/S12,"-")</f>
        <v>32000</v>
      </c>
      <c r="X12" s="343">
        <f>U12-G12</f>
        <v>74000</v>
      </c>
      <c r="Y12" s="256">
        <f>U12/G12</f>
        <v>4.3636363636364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392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376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4.5150685053514</v>
      </c>
      <c r="B6" s="347" t="s">
        <v>393</v>
      </c>
      <c r="C6" s="347" t="s">
        <v>394</v>
      </c>
      <c r="D6" s="347" t="s">
        <v>395</v>
      </c>
      <c r="E6" s="175" t="s">
        <v>396</v>
      </c>
      <c r="F6" s="175" t="s">
        <v>383</v>
      </c>
      <c r="G6" s="340">
        <v>1796429</v>
      </c>
      <c r="H6" s="176">
        <v>0</v>
      </c>
      <c r="I6" s="176">
        <v>0</v>
      </c>
      <c r="J6" s="176">
        <v>238404</v>
      </c>
      <c r="K6" s="177">
        <v>934</v>
      </c>
      <c r="L6" s="179">
        <f>IFERROR(K6/J6,"-")</f>
        <v>0.0039177195013506</v>
      </c>
      <c r="M6" s="176">
        <v>31</v>
      </c>
      <c r="N6" s="176">
        <v>372</v>
      </c>
      <c r="O6" s="179">
        <f>IFERROR(M6/(K6),"-")</f>
        <v>0.033190578158458</v>
      </c>
      <c r="P6" s="180">
        <f>IFERROR(G6/SUM(K6:K7),"-")</f>
        <v>1923.3715203426</v>
      </c>
      <c r="Q6" s="181">
        <v>107</v>
      </c>
      <c r="R6" s="179">
        <f>IF(K6=0,"-",Q6/K6)</f>
        <v>0.11456102783726</v>
      </c>
      <c r="S6" s="345">
        <v>8111000</v>
      </c>
      <c r="T6" s="346">
        <f>IFERROR(S6/K6,"-")</f>
        <v>8684.1541755889</v>
      </c>
      <c r="U6" s="346">
        <f>IFERROR(S6/Q6,"-")</f>
        <v>75803.738317757</v>
      </c>
      <c r="V6" s="340">
        <f>SUM(S6:S7)-SUM(G6:G7)</f>
        <v>6314571</v>
      </c>
      <c r="W6" s="183">
        <f>SUM(S6:S7)/SUM(G6:G7)</f>
        <v>4.5150685053514</v>
      </c>
      <c r="Y6" s="184">
        <v>24</v>
      </c>
      <c r="Z6" s="185">
        <f>IF(K6=0,"",IF(Y6=0,"",(Y6/K6)))</f>
        <v>0.025695931477516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90</v>
      </c>
      <c r="AI6" s="191">
        <f>IF(K6=0,"",IF(AH6=0,"",(AH6/K6)))</f>
        <v>0.096359743040685</v>
      </c>
      <c r="AJ6" s="190">
        <v>4</v>
      </c>
      <c r="AK6" s="192">
        <f>IFERROR(AJ6/AH6,"-")</f>
        <v>0.044444444444444</v>
      </c>
      <c r="AL6" s="193">
        <v>103000</v>
      </c>
      <c r="AM6" s="194">
        <f>IFERROR(AL6/AH6,"-")</f>
        <v>1144.4444444444</v>
      </c>
      <c r="AN6" s="195"/>
      <c r="AO6" s="195"/>
      <c r="AP6" s="195">
        <v>4</v>
      </c>
      <c r="AQ6" s="196">
        <v>153</v>
      </c>
      <c r="AR6" s="197">
        <f>IF(K6=0,"",IF(AQ6=0,"",(AQ6/K6)))</f>
        <v>0.16381156316916</v>
      </c>
      <c r="AS6" s="196">
        <v>8</v>
      </c>
      <c r="AT6" s="198">
        <f>IFERROR(AS6/AQ6,"-")</f>
        <v>0.052287581699346</v>
      </c>
      <c r="AU6" s="199">
        <v>69000</v>
      </c>
      <c r="AV6" s="200">
        <f>IFERROR(AU6/AQ6,"-")</f>
        <v>450.98039215686</v>
      </c>
      <c r="AW6" s="201">
        <v>6</v>
      </c>
      <c r="AX6" s="201"/>
      <c r="AY6" s="201">
        <v>2</v>
      </c>
      <c r="AZ6" s="202">
        <v>229</v>
      </c>
      <c r="BA6" s="203">
        <f>IF(K6=0,"",IF(AZ6=0,"",(AZ6/K6)))</f>
        <v>0.24518201284797</v>
      </c>
      <c r="BB6" s="202">
        <v>22</v>
      </c>
      <c r="BC6" s="204">
        <f>IFERROR(BB6/AZ6,"-")</f>
        <v>0.096069868995633</v>
      </c>
      <c r="BD6" s="205">
        <v>449000</v>
      </c>
      <c r="BE6" s="206">
        <f>IFERROR(BD6/AZ6,"-")</f>
        <v>1960.6986899563</v>
      </c>
      <c r="BF6" s="207">
        <v>10</v>
      </c>
      <c r="BG6" s="207">
        <v>4</v>
      </c>
      <c r="BH6" s="207">
        <v>8</v>
      </c>
      <c r="BI6" s="208">
        <v>288</v>
      </c>
      <c r="BJ6" s="209">
        <f>IF(K6=0,"",IF(BI6=0,"",(BI6/K6)))</f>
        <v>0.30835117773019</v>
      </c>
      <c r="BK6" s="210">
        <v>37</v>
      </c>
      <c r="BL6" s="211">
        <f>IFERROR(BK6/BI6,"-")</f>
        <v>0.12847222222222</v>
      </c>
      <c r="BM6" s="212">
        <v>3243000</v>
      </c>
      <c r="BN6" s="213">
        <f>IFERROR(BM6/BI6,"-")</f>
        <v>11260.416666667</v>
      </c>
      <c r="BO6" s="214">
        <v>12</v>
      </c>
      <c r="BP6" s="214">
        <v>5</v>
      </c>
      <c r="BQ6" s="214">
        <v>20</v>
      </c>
      <c r="BR6" s="215">
        <v>126</v>
      </c>
      <c r="BS6" s="216">
        <f>IF(K6=0,"",IF(BR6=0,"",(BR6/K6)))</f>
        <v>0.13490364025696</v>
      </c>
      <c r="BT6" s="217">
        <v>30</v>
      </c>
      <c r="BU6" s="218">
        <f>IFERROR(BT6/BR6,"-")</f>
        <v>0.23809523809524</v>
      </c>
      <c r="BV6" s="219">
        <v>3905000</v>
      </c>
      <c r="BW6" s="220">
        <f>IFERROR(BV6/BR6,"-")</f>
        <v>30992.063492063</v>
      </c>
      <c r="BX6" s="221">
        <v>10</v>
      </c>
      <c r="BY6" s="221">
        <v>3</v>
      </c>
      <c r="BZ6" s="221">
        <v>17</v>
      </c>
      <c r="CA6" s="222">
        <v>24</v>
      </c>
      <c r="CB6" s="223">
        <f>IF(K6=0,"",IF(CA6=0,"",(CA6/K6)))</f>
        <v>0.025695931477516</v>
      </c>
      <c r="CC6" s="224">
        <v>6</v>
      </c>
      <c r="CD6" s="225">
        <f>IFERROR(CC6/CA6,"-")</f>
        <v>0.25</v>
      </c>
      <c r="CE6" s="226">
        <v>342000</v>
      </c>
      <c r="CF6" s="227">
        <f>IFERROR(CE6/CA6,"-")</f>
        <v>14250</v>
      </c>
      <c r="CG6" s="228"/>
      <c r="CH6" s="228">
        <v>1</v>
      </c>
      <c r="CI6" s="228">
        <v>5</v>
      </c>
      <c r="CJ6" s="229">
        <v>107</v>
      </c>
      <c r="CK6" s="230">
        <v>8111000</v>
      </c>
      <c r="CL6" s="230">
        <v>955000</v>
      </c>
      <c r="CM6" s="230">
        <v>25000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/>
      <c r="B7" s="347" t="s">
        <v>397</v>
      </c>
      <c r="C7" s="347" t="s">
        <v>394</v>
      </c>
      <c r="D7" s="347" t="s">
        <v>398</v>
      </c>
      <c r="E7" s="175" t="s">
        <v>399</v>
      </c>
      <c r="F7" s="175" t="s">
        <v>383</v>
      </c>
      <c r="G7" s="340"/>
      <c r="H7" s="176">
        <v>0</v>
      </c>
      <c r="I7" s="176">
        <v>0</v>
      </c>
      <c r="J7" s="176">
        <v>0</v>
      </c>
      <c r="K7" s="177">
        <v>0</v>
      </c>
      <c r="L7" s="179" t="str">
        <f>IFERROR(K7/J7,"-")</f>
        <v>-</v>
      </c>
      <c r="M7" s="176">
        <v>0</v>
      </c>
      <c r="N7" s="176">
        <v>0</v>
      </c>
      <c r="O7" s="179" t="str">
        <f>IFERROR(M7/(K7),"-")</f>
        <v>-</v>
      </c>
      <c r="P7" s="180"/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/>
      <c r="W7" s="183"/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1.6496085401609</v>
      </c>
      <c r="B8" s="347" t="s">
        <v>400</v>
      </c>
      <c r="C8" s="347" t="s">
        <v>394</v>
      </c>
      <c r="D8" s="347" t="s">
        <v>398</v>
      </c>
      <c r="E8" s="175" t="s">
        <v>401</v>
      </c>
      <c r="F8" s="175" t="s">
        <v>383</v>
      </c>
      <c r="G8" s="340">
        <v>465565</v>
      </c>
      <c r="H8" s="176">
        <v>0</v>
      </c>
      <c r="I8" s="176">
        <v>0</v>
      </c>
      <c r="J8" s="176">
        <v>11787</v>
      </c>
      <c r="K8" s="177">
        <v>234</v>
      </c>
      <c r="L8" s="179">
        <f>IFERROR(K8/J8,"-")</f>
        <v>0.019852379740392</v>
      </c>
      <c r="M8" s="176">
        <v>8</v>
      </c>
      <c r="N8" s="176">
        <v>84</v>
      </c>
      <c r="O8" s="179">
        <f>IFERROR(M8/(K8),"-")</f>
        <v>0.034188034188034</v>
      </c>
      <c r="P8" s="180">
        <f>IFERROR(G8/SUM(K8:K8),"-")</f>
        <v>1989.594017094</v>
      </c>
      <c r="Q8" s="181">
        <v>43</v>
      </c>
      <c r="R8" s="179">
        <f>IF(K8=0,"-",Q8/K8)</f>
        <v>0.18376068376068</v>
      </c>
      <c r="S8" s="345">
        <v>768000</v>
      </c>
      <c r="T8" s="346">
        <f>IFERROR(S8/K8,"-")</f>
        <v>3282.0512820513</v>
      </c>
      <c r="U8" s="346">
        <f>IFERROR(S8/Q8,"-")</f>
        <v>17860.465116279</v>
      </c>
      <c r="V8" s="340">
        <f>SUM(S8:S8)-SUM(G8:G8)</f>
        <v>302435</v>
      </c>
      <c r="W8" s="183">
        <f>SUM(S8:S8)/SUM(G8:G8)</f>
        <v>1.6496085401609</v>
      </c>
      <c r="Y8" s="184">
        <v>8</v>
      </c>
      <c r="Z8" s="185">
        <f>IF(K8=0,"",IF(Y8=0,"",(Y8/K8)))</f>
        <v>0.034188034188034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20</v>
      </c>
      <c r="AI8" s="191">
        <f>IF(K8=0,"",IF(AH8=0,"",(AH8/K8)))</f>
        <v>0.085470085470085</v>
      </c>
      <c r="AJ8" s="190">
        <v>2</v>
      </c>
      <c r="AK8" s="192">
        <f>IFERROR(AJ8/AH8,"-")</f>
        <v>0.1</v>
      </c>
      <c r="AL8" s="193">
        <v>209000</v>
      </c>
      <c r="AM8" s="194">
        <f>IFERROR(AL8/AH8,"-")</f>
        <v>10450</v>
      </c>
      <c r="AN8" s="195"/>
      <c r="AO8" s="195"/>
      <c r="AP8" s="195">
        <v>2</v>
      </c>
      <c r="AQ8" s="196">
        <v>28</v>
      </c>
      <c r="AR8" s="197">
        <f>IF(K8=0,"",IF(AQ8=0,"",(AQ8/K8)))</f>
        <v>0.11965811965812</v>
      </c>
      <c r="AS8" s="196">
        <v>5</v>
      </c>
      <c r="AT8" s="198">
        <f>IFERROR(AS8/AQ8,"-")</f>
        <v>0.17857142857143</v>
      </c>
      <c r="AU8" s="199">
        <v>16000</v>
      </c>
      <c r="AV8" s="200">
        <f>IFERROR(AU8/AQ8,"-")</f>
        <v>571.42857142857</v>
      </c>
      <c r="AW8" s="201">
        <v>4</v>
      </c>
      <c r="AX8" s="201">
        <v>1</v>
      </c>
      <c r="AY8" s="201"/>
      <c r="AZ8" s="202">
        <v>68</v>
      </c>
      <c r="BA8" s="203">
        <f>IF(K8=0,"",IF(AZ8=0,"",(AZ8/K8)))</f>
        <v>0.29059829059829</v>
      </c>
      <c r="BB8" s="202">
        <v>6</v>
      </c>
      <c r="BC8" s="204">
        <f>IFERROR(BB8/AZ8,"-")</f>
        <v>0.088235294117647</v>
      </c>
      <c r="BD8" s="205">
        <v>96000</v>
      </c>
      <c r="BE8" s="206">
        <f>IFERROR(BD8/AZ8,"-")</f>
        <v>1411.7647058824</v>
      </c>
      <c r="BF8" s="207">
        <v>3</v>
      </c>
      <c r="BG8" s="207">
        <v>1</v>
      </c>
      <c r="BH8" s="207">
        <v>2</v>
      </c>
      <c r="BI8" s="208">
        <v>70</v>
      </c>
      <c r="BJ8" s="209">
        <f>IF(K8=0,"",IF(BI8=0,"",(BI8/K8)))</f>
        <v>0.2991452991453</v>
      </c>
      <c r="BK8" s="210">
        <v>17</v>
      </c>
      <c r="BL8" s="211">
        <f>IFERROR(BK8/BI8,"-")</f>
        <v>0.24285714285714</v>
      </c>
      <c r="BM8" s="212">
        <v>196000</v>
      </c>
      <c r="BN8" s="213">
        <f>IFERROR(BM8/BI8,"-")</f>
        <v>2800</v>
      </c>
      <c r="BO8" s="214">
        <v>11</v>
      </c>
      <c r="BP8" s="214">
        <v>1</v>
      </c>
      <c r="BQ8" s="214">
        <v>5</v>
      </c>
      <c r="BR8" s="215">
        <v>37</v>
      </c>
      <c r="BS8" s="216">
        <f>IF(K8=0,"",IF(BR8=0,"",(BR8/K8)))</f>
        <v>0.15811965811966</v>
      </c>
      <c r="BT8" s="217">
        <v>13</v>
      </c>
      <c r="BU8" s="218">
        <f>IFERROR(BT8/BR8,"-")</f>
        <v>0.35135135135135</v>
      </c>
      <c r="BV8" s="219">
        <v>251000</v>
      </c>
      <c r="BW8" s="220">
        <f>IFERROR(BV8/BR8,"-")</f>
        <v>6783.7837837838</v>
      </c>
      <c r="BX8" s="221">
        <v>5</v>
      </c>
      <c r="BY8" s="221">
        <v>1</v>
      </c>
      <c r="BZ8" s="221">
        <v>7</v>
      </c>
      <c r="CA8" s="222">
        <v>3</v>
      </c>
      <c r="CB8" s="223">
        <f>IF(K8=0,"",IF(CA8=0,"",(CA8/K8)))</f>
        <v>0.012820512820513</v>
      </c>
      <c r="CC8" s="224"/>
      <c r="CD8" s="225">
        <f>IFERROR(CC8/CA8,"-")</f>
        <v>0</v>
      </c>
      <c r="CE8" s="226"/>
      <c r="CF8" s="227">
        <f>IFERROR(CE8/CA8,"-")</f>
        <v>0</v>
      </c>
      <c r="CG8" s="228"/>
      <c r="CH8" s="228"/>
      <c r="CI8" s="228"/>
      <c r="CJ8" s="229">
        <v>43</v>
      </c>
      <c r="CK8" s="230">
        <v>768000</v>
      </c>
      <c r="CL8" s="230">
        <v>200000</v>
      </c>
      <c r="CM8" s="230">
        <v>68000</v>
      </c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402</v>
      </c>
      <c r="F11" s="251"/>
      <c r="G11" s="343">
        <f>SUM(G6:G10)</f>
        <v>2261994</v>
      </c>
      <c r="H11" s="250">
        <f>SUM(H6:H10)</f>
        <v>0</v>
      </c>
      <c r="I11" s="250">
        <f>SUM(I6:I10)</f>
        <v>0</v>
      </c>
      <c r="J11" s="250">
        <f>SUM(J6:J10)</f>
        <v>250191</v>
      </c>
      <c r="K11" s="250">
        <f>SUM(K6:K10)</f>
        <v>1168</v>
      </c>
      <c r="L11" s="252">
        <f>IFERROR(K11/J11,"-")</f>
        <v>0.0046684333169459</v>
      </c>
      <c r="M11" s="253">
        <f>SUM(M6:M10)</f>
        <v>39</v>
      </c>
      <c r="N11" s="253">
        <f>SUM(N6:N10)</f>
        <v>456</v>
      </c>
      <c r="O11" s="252">
        <f>IFERROR(M11/K11,"-")</f>
        <v>0.033390410958904</v>
      </c>
      <c r="P11" s="254">
        <f>IFERROR(G11/K11,"-")</f>
        <v>1936.6386986301</v>
      </c>
      <c r="Q11" s="255">
        <f>SUM(Q6:Q10)</f>
        <v>150</v>
      </c>
      <c r="R11" s="252">
        <f>IFERROR(Q11/K11,"-")</f>
        <v>0.12842465753425</v>
      </c>
      <c r="S11" s="343">
        <f>SUM(S6:S10)</f>
        <v>8879000</v>
      </c>
      <c r="T11" s="343">
        <f>IFERROR(S11/K11,"-")</f>
        <v>7601.8835616438</v>
      </c>
      <c r="U11" s="343">
        <f>IFERROR(S11/Q11,"-")</f>
        <v>59193.333333333</v>
      </c>
      <c r="V11" s="343">
        <f>S11-G11</f>
        <v>6617006</v>
      </c>
      <c r="W11" s="256">
        <f>S11/G11</f>
        <v>3.9252977682523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7"/>
    <mergeCell ref="G6:G7"/>
    <mergeCell ref="P6:P7"/>
    <mergeCell ref="V6:V7"/>
    <mergeCell ref="W6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403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376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404</v>
      </c>
      <c r="C6" s="347" t="s">
        <v>405</v>
      </c>
      <c r="D6" s="347" t="s">
        <v>406</v>
      </c>
      <c r="E6" s="175" t="s">
        <v>407</v>
      </c>
      <c r="F6" s="175" t="s">
        <v>383</v>
      </c>
      <c r="G6" s="340">
        <v>0</v>
      </c>
      <c r="H6" s="176">
        <v>0</v>
      </c>
      <c r="I6" s="176">
        <v>0</v>
      </c>
      <c r="J6" s="176">
        <v>0</v>
      </c>
      <c r="K6" s="177">
        <v>15</v>
      </c>
      <c r="L6" s="179" t="str">
        <f>IFERROR(K6/J6,"-")</f>
        <v>-</v>
      </c>
      <c r="M6" s="176">
        <v>0</v>
      </c>
      <c r="N6" s="176">
        <v>8</v>
      </c>
      <c r="O6" s="179">
        <f>IFERROR(M6/(K6),"-")</f>
        <v>0</v>
      </c>
      <c r="P6" s="180">
        <f>IFERROR(G6/SUM(K6:K6),"-")</f>
        <v>0</v>
      </c>
      <c r="Q6" s="181">
        <v>2</v>
      </c>
      <c r="R6" s="179">
        <f>IF(K6=0,"-",Q6/K6)</f>
        <v>0.13333333333333</v>
      </c>
      <c r="S6" s="345">
        <v>12600</v>
      </c>
      <c r="T6" s="346">
        <f>IFERROR(S6/K6,"-")</f>
        <v>840</v>
      </c>
      <c r="U6" s="346">
        <f>IFERROR(S6/Q6,"-")</f>
        <v>6300</v>
      </c>
      <c r="V6" s="340">
        <f>SUM(S6:S6)-SUM(G6:G6)</f>
        <v>12600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9</v>
      </c>
      <c r="AI6" s="191">
        <f>IF(K6=0,"",IF(AH6=0,"",(AH6/K6)))</f>
        <v>0.6</v>
      </c>
      <c r="AJ6" s="190">
        <v>1</v>
      </c>
      <c r="AK6" s="192">
        <f>IFERROR(AJ6/AH6,"-")</f>
        <v>0.11111111111111</v>
      </c>
      <c r="AL6" s="193">
        <v>8600</v>
      </c>
      <c r="AM6" s="194">
        <f>IFERROR(AL6/AH6,"-")</f>
        <v>955.55555555556</v>
      </c>
      <c r="AN6" s="195"/>
      <c r="AO6" s="195"/>
      <c r="AP6" s="195">
        <v>1</v>
      </c>
      <c r="AQ6" s="196">
        <v>3</v>
      </c>
      <c r="AR6" s="197">
        <f>IF(K6=0,"",IF(AQ6=0,"",(AQ6/K6)))</f>
        <v>0.2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3</v>
      </c>
      <c r="BA6" s="203">
        <f>IF(K6=0,"",IF(AZ6=0,"",(AZ6/K6)))</f>
        <v>0.2</v>
      </c>
      <c r="BB6" s="202">
        <v>1</v>
      </c>
      <c r="BC6" s="204">
        <f>IFERROR(BB6/AZ6,"-")</f>
        <v>0.33333333333333</v>
      </c>
      <c r="BD6" s="205">
        <v>4000</v>
      </c>
      <c r="BE6" s="206">
        <f>IFERROR(BD6/AZ6,"-")</f>
        <v>1333.3333333333</v>
      </c>
      <c r="BF6" s="207"/>
      <c r="BG6" s="207">
        <v>1</v>
      </c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2</v>
      </c>
      <c r="CK6" s="230">
        <v>12600</v>
      </c>
      <c r="CL6" s="230">
        <v>8600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408</v>
      </c>
      <c r="C7" s="347" t="s">
        <v>405</v>
      </c>
      <c r="D7" s="347" t="s">
        <v>406</v>
      </c>
      <c r="E7" s="175" t="s">
        <v>409</v>
      </c>
      <c r="F7" s="175" t="s">
        <v>383</v>
      </c>
      <c r="G7" s="340">
        <v>0</v>
      </c>
      <c r="H7" s="176">
        <v>0</v>
      </c>
      <c r="I7" s="176">
        <v>0</v>
      </c>
      <c r="J7" s="176">
        <v>0</v>
      </c>
      <c r="K7" s="177">
        <v>35</v>
      </c>
      <c r="L7" s="179" t="str">
        <f>IFERROR(K7/J7,"-")</f>
        <v>-</v>
      </c>
      <c r="M7" s="176">
        <v>0</v>
      </c>
      <c r="N7" s="176">
        <v>5</v>
      </c>
      <c r="O7" s="179">
        <f>IFERROR(M7/(K7),"-")</f>
        <v>0</v>
      </c>
      <c r="P7" s="180">
        <f>IFERROR(G7/SUM(K7:K7),"-")</f>
        <v>0</v>
      </c>
      <c r="Q7" s="181">
        <v>2</v>
      </c>
      <c r="R7" s="179">
        <f>IF(K7=0,"-",Q7/K7)</f>
        <v>0.057142857142857</v>
      </c>
      <c r="S7" s="345">
        <v>17000</v>
      </c>
      <c r="T7" s="346">
        <f>IFERROR(S7/K7,"-")</f>
        <v>485.71428571429</v>
      </c>
      <c r="U7" s="346">
        <f>IFERROR(S7/Q7,"-")</f>
        <v>8500</v>
      </c>
      <c r="V7" s="340">
        <f>SUM(S7:S7)-SUM(G7:G7)</f>
        <v>17000</v>
      </c>
      <c r="W7" s="183" t="str">
        <f>SUM(S7:S7)/SUM(G7:G7)</f>
        <v>0</v>
      </c>
      <c r="Y7" s="184">
        <v>5</v>
      </c>
      <c r="Z7" s="185">
        <f>IF(K7=0,"",IF(Y7=0,"",(Y7/K7)))</f>
        <v>0.14285714285714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13</v>
      </c>
      <c r="AI7" s="191">
        <f>IF(K7=0,"",IF(AH7=0,"",(AH7/K7)))</f>
        <v>0.37142857142857</v>
      </c>
      <c r="AJ7" s="190">
        <v>1</v>
      </c>
      <c r="AK7" s="192">
        <f>IFERROR(AJ7/AH7,"-")</f>
        <v>0.076923076923077</v>
      </c>
      <c r="AL7" s="193">
        <v>6000</v>
      </c>
      <c r="AM7" s="194">
        <f>IFERROR(AL7/AH7,"-")</f>
        <v>461.53846153846</v>
      </c>
      <c r="AN7" s="195"/>
      <c r="AO7" s="195">
        <v>1</v>
      </c>
      <c r="AP7" s="195"/>
      <c r="AQ7" s="196">
        <v>7</v>
      </c>
      <c r="AR7" s="197">
        <f>IF(K7=0,"",IF(AQ7=0,"",(AQ7/K7)))</f>
        <v>0.2</v>
      </c>
      <c r="AS7" s="196">
        <v>1</v>
      </c>
      <c r="AT7" s="198">
        <f>IFERROR(AS7/AQ7,"-")</f>
        <v>0.14285714285714</v>
      </c>
      <c r="AU7" s="199">
        <v>11000</v>
      </c>
      <c r="AV7" s="200">
        <f>IFERROR(AU7/AQ7,"-")</f>
        <v>1571.4285714286</v>
      </c>
      <c r="AW7" s="201"/>
      <c r="AX7" s="201"/>
      <c r="AY7" s="201">
        <v>1</v>
      </c>
      <c r="AZ7" s="202">
        <v>6</v>
      </c>
      <c r="BA7" s="203">
        <f>IF(K7=0,"",IF(AZ7=0,"",(AZ7/K7)))</f>
        <v>0.17142857142857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3</v>
      </c>
      <c r="BJ7" s="209">
        <f>IF(K7=0,"",IF(BI7=0,"",(BI7/K7)))</f>
        <v>0.085714285714286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>
        <v>1</v>
      </c>
      <c r="CB7" s="223">
        <f>IF(K7=0,"",IF(CA7=0,"",(CA7/K7)))</f>
        <v>0.028571428571429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2</v>
      </c>
      <c r="CK7" s="230">
        <v>17000</v>
      </c>
      <c r="CL7" s="230">
        <v>11000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410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50</v>
      </c>
      <c r="L10" s="252" t="str">
        <f>IFERROR(K10/J10,"-")</f>
        <v>-</v>
      </c>
      <c r="M10" s="253">
        <f>SUM(M6:M9)</f>
        <v>0</v>
      </c>
      <c r="N10" s="253">
        <f>SUM(N6:N9)</f>
        <v>13</v>
      </c>
      <c r="O10" s="252">
        <f>IFERROR(M10/K10,"-")</f>
        <v>0</v>
      </c>
      <c r="P10" s="254">
        <f>IFERROR(G10/K10,"-")</f>
        <v>0</v>
      </c>
      <c r="Q10" s="255">
        <f>SUM(Q6:Q9)</f>
        <v>4</v>
      </c>
      <c r="R10" s="252">
        <f>IFERROR(Q10/K10,"-")</f>
        <v>0.08</v>
      </c>
      <c r="S10" s="343">
        <f>SUM(S6:S9)</f>
        <v>29600</v>
      </c>
      <c r="T10" s="343">
        <f>IFERROR(S10/K10,"-")</f>
        <v>592</v>
      </c>
      <c r="U10" s="343">
        <f>IFERROR(S10/Q10,"-")</f>
        <v>7400</v>
      </c>
      <c r="V10" s="343">
        <f>S10-G10</f>
        <v>29600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