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<sst xmlns="http://schemas.openxmlformats.org/spreadsheetml/2006/main" uniqueCount="430">
  <si>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</si>
  <si>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</si>
  <si>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</si>
  <si>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</si>
  <si>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</si>
  <si>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</si>
  <si>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</si>
  <si>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</si>
  <si>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</si>
  <si>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</si>
  <si>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</si>
  <si>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</si>
  <si>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</si>
  <si>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</si>
  <si>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</si>
  <si>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</si>
  <si>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</si>
  <si>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</si>
  <si>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</si>
  <si>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</si>
  <si>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</si>
  <si>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</si>
  <si>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</si>
  <si>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</si>
  <si>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</si>
  <si>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</si>
  <si>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</si>
  <si>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</si>
  <si>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</si>
  <si>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</si>
  <si>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</si>
  <si>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</si>
  <si>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</si>
  <si>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</si>
  <si>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</si>
  <si>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</si>
  <si>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</si>
  <si>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</si>
  <si>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</si>
  <si>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</si>
  <si>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</si>
  <si>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</si>
  <si>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</si>
  <si>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</si>
  <si>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</si>
  <si>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</si>
  <si>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</si>
  <si>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</si>
  <si>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</si>
  <si>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</si>
  <si>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</si>
  <si>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</si>
  <si>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</si>
  <si>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</si>
  <si>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</si>
  <si>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</si>
  <si>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</si>
  <si>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</si>
  <si>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</si>
  <si>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</si>
  <si>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</si>
  <si>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</si>
  <si>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</si>
  <si>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</si>
  <si>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</si>
  <si>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sms_u849</t>
  </si>
  <si>
    <t>※女性からナンパしてほしい版風</t>
  </si>
  <si>
    <t>「もう５０代の熟女だけど、試しに付き合ってみる？」キャッチ</t>
  </si>
  <si>
    <t>i34</t>
  </si>
  <si>
    <t>スポニチ関東</t>
  </si>
  <si>
    <t>4C終面全5段</t>
  </si>
  <si>
    <t>1月19日(土)</t>
  </si>
  <si>
    <t>sms_u850</t>
  </si>
  <si>
    <t>スポニチ関西</t>
  </si>
  <si>
    <t>sms_u851</t>
  </si>
  <si>
    <t>スポニチ西部</t>
  </si>
  <si>
    <t>sms_u852</t>
  </si>
  <si>
    <t>スポニチ北海道</t>
  </si>
  <si>
    <t>smss1400</t>
  </si>
  <si>
    <t>※女性からナンパしてほしい版風 (空電共通)</t>
  </si>
  <si>
    <t>「もう５０代の熟女だけど、試しに付き合ってみる？」キャッチ (空電共通)</t>
  </si>
  <si>
    <t>空電(共通)</t>
  </si>
  <si>
    <t>sms_u853</t>
  </si>
  <si>
    <t>サンスポ関東</t>
  </si>
  <si>
    <t>1月12日(土)</t>
  </si>
  <si>
    <t>smss1401</t>
  </si>
  <si>
    <t>空電</t>
  </si>
  <si>
    <t>sms_u854</t>
  </si>
  <si>
    <t>※雑誌版</t>
  </si>
  <si>
    <t>「求む！」キャッチ</t>
  </si>
  <si>
    <t>GOGO(i31)</t>
  </si>
  <si>
    <t>サンスポ関西</t>
  </si>
  <si>
    <t>全5段</t>
  </si>
  <si>
    <t>1月14日(月)</t>
  </si>
  <si>
    <t>smss1402</t>
  </si>
  <si>
    <t>sms_u855</t>
  </si>
  <si>
    <t>★女性からナンパしてほしい版風</t>
  </si>
  <si>
    <t>「メールより電話が簡単！ 女性から誘われて意気投合！」キャッチ</t>
  </si>
  <si>
    <t>smss1403</t>
  </si>
  <si>
    <t>sms_u856</t>
  </si>
  <si>
    <t>スポーツ報知関東</t>
  </si>
  <si>
    <t>全5段つかみ4回</t>
  </si>
  <si>
    <t>smss1404</t>
  </si>
  <si>
    <t>sms_u857</t>
  </si>
  <si>
    <t>1月17日(木)</t>
  </si>
  <si>
    <t>smss1405</t>
  </si>
  <si>
    <t>sms_u858</t>
  </si>
  <si>
    <t>i38</t>
  </si>
  <si>
    <t>1月22日(火)</t>
  </si>
  <si>
    <t>smss1406</t>
  </si>
  <si>
    <t>sms_u859</t>
  </si>
  <si>
    <t>1月25日(金)</t>
  </si>
  <si>
    <t>smss1407</t>
  </si>
  <si>
    <t>sms_u860</t>
  </si>
  <si>
    <t>スポーツ報知関西</t>
  </si>
  <si>
    <t>1月07日(月)</t>
  </si>
  <si>
    <t>smss1408</t>
  </si>
  <si>
    <t>sms_u861</t>
  </si>
  <si>
    <t>smss1409</t>
  </si>
  <si>
    <t>sms_u862</t>
  </si>
  <si>
    <t>smss1410</t>
  </si>
  <si>
    <t>sms_u863</t>
  </si>
  <si>
    <t>1月23日(水)</t>
  </si>
  <si>
    <t>smss1411</t>
  </si>
  <si>
    <t>sms_u864</t>
  </si>
  <si>
    <t>★①女性からナンパしてほしい版風</t>
  </si>
  <si>
    <t>「求む！」</t>
  </si>
  <si>
    <t>半2段・半3段つかみそれぞれ10段保証</t>
  </si>
  <si>
    <t>1～10日</t>
  </si>
  <si>
    <t>sms_u865</t>
  </si>
  <si>
    <t>★②コットン</t>
  </si>
  <si>
    <t>「もう５０代の熟女だけど、試しに付き合ってみる？」</t>
  </si>
  <si>
    <t>11～20日</t>
  </si>
  <si>
    <t>sms_u866</t>
  </si>
  <si>
    <t>★③全２行広告版</t>
  </si>
  <si>
    <t>21～31日</t>
  </si>
  <si>
    <t>smss1412</t>
  </si>
  <si>
    <t>(空電共通)</t>
  </si>
  <si>
    <t>sms_u867</t>
  </si>
  <si>
    <t>sms_u868</t>
  </si>
  <si>
    <t>sms_u869</t>
  </si>
  <si>
    <t>smss1413</t>
  </si>
  <si>
    <t>sms_u870</t>
  </si>
  <si>
    <t>半2段つかみ20段保証</t>
  </si>
  <si>
    <t>20段保証</t>
  </si>
  <si>
    <t>sms_u871</t>
  </si>
  <si>
    <t>sms_u872</t>
  </si>
  <si>
    <t>★③女性からナンパしてほしい版風</t>
  </si>
  <si>
    <t>「メールより電話が簡単！ 女性から誘われて意気投合！」</t>
  </si>
  <si>
    <t>smss1414</t>
  </si>
  <si>
    <t>sms_u873</t>
  </si>
  <si>
    <t>ニッカン関東</t>
  </si>
  <si>
    <t>半2段つかみ10段</t>
  </si>
  <si>
    <t>sms_u874</t>
  </si>
  <si>
    <t>sms_u875</t>
  </si>
  <si>
    <t>smss1415</t>
  </si>
  <si>
    <t>sms_u876</t>
  </si>
  <si>
    <t>※雑誌版 SPA</t>
  </si>
  <si>
    <t>「求む」キャッチ</t>
  </si>
  <si>
    <t>スポニチ関東 特価</t>
  </si>
  <si>
    <t>12月28日(金)</t>
  </si>
  <si>
    <t>smss1416</t>
  </si>
  <si>
    <t>sms_u877</t>
  </si>
  <si>
    <t>1月04日(金)</t>
  </si>
  <si>
    <t>smss1417</t>
  </si>
  <si>
    <t>sms_u878</t>
  </si>
  <si>
    <t>※C版</t>
  </si>
  <si>
    <t>スポニチ関西 特価</t>
  </si>
  <si>
    <t>smss1418</t>
  </si>
  <si>
    <t>sms_u884</t>
  </si>
  <si>
    <t>12月30日(日)</t>
  </si>
  <si>
    <t>smss1424</t>
  </si>
  <si>
    <t>sms_u879</t>
  </si>
  <si>
    <t>smss1419</t>
  </si>
  <si>
    <t>sms_u880</t>
  </si>
  <si>
    <t>「恋愛経験は不要！女性がリードしてくれます！」キャッチ</t>
  </si>
  <si>
    <t>デイリースポーツ関西</t>
  </si>
  <si>
    <t>1月13日(日)</t>
  </si>
  <si>
    <t>smss1420</t>
  </si>
  <si>
    <t>sms_u881</t>
  </si>
  <si>
    <t>smss1421</t>
  </si>
  <si>
    <t>sms_u882</t>
  </si>
  <si>
    <t>★白黒反転 女性からナンパしてほしい版風</t>
  </si>
  <si>
    <t>ニッカン関東 平日</t>
  </si>
  <si>
    <t>smss1422</t>
  </si>
  <si>
    <t>sms_u883</t>
  </si>
  <si>
    <t>ニッカン関西</t>
  </si>
  <si>
    <t>1月05日(土)</t>
  </si>
  <si>
    <t>smss1423</t>
  </si>
  <si>
    <t>sms_u885</t>
  </si>
  <si>
    <t>スポーツ報知関東 1回目</t>
  </si>
  <si>
    <t>4C終面雑報</t>
  </si>
  <si>
    <t>smss1425</t>
  </si>
  <si>
    <t>sms_u886</t>
  </si>
  <si>
    <t>「結婚婚活ブームに乗り遅れた私」</t>
  </si>
  <si>
    <t>スポーツ報知関東 2回目</t>
  </si>
  <si>
    <t>1月10日(木)</t>
  </si>
  <si>
    <t>smss1426</t>
  </si>
  <si>
    <t>sms_u887</t>
  </si>
  <si>
    <t>「求む！５０代」</t>
  </si>
  <si>
    <t>スポーツ報知関東 3回目</t>
  </si>
  <si>
    <t>smss1427</t>
  </si>
  <si>
    <t>sms_u888</t>
  </si>
  <si>
    <t>smss1428</t>
  </si>
  <si>
    <t>sms_u889</t>
  </si>
  <si>
    <t>中京スポーツ</t>
  </si>
  <si>
    <t>smss1429</t>
  </si>
  <si>
    <t>sms_u890</t>
  </si>
  <si>
    <t>※コットン版キャッチ変え16</t>
  </si>
  <si>
    <t>「ホントにこんなおばさんでもいいの？四十路女性と濃密出会い」</t>
  </si>
  <si>
    <t>smss1430</t>
  </si>
  <si>
    <t>新聞 TOTAL</t>
  </si>
  <si>
    <t>●雑誌 広告</t>
  </si>
  <si>
    <t>sms_u842</t>
  </si>
  <si>
    <t>芸文社</t>
  </si>
  <si>
    <t>※女性からナンパしてほしい版風「もう５０代の熟女だけど、試しに付き合ってみる？」キャッチ ヘスティア写真</t>
  </si>
  <si>
    <t>カミオン</t>
  </si>
  <si>
    <t>1C2P</t>
  </si>
  <si>
    <t>1月01日(火)</t>
  </si>
  <si>
    <t>smss1392</t>
  </si>
  <si>
    <t>sms_u843</t>
  </si>
  <si>
    <t>光文社</t>
  </si>
  <si>
    <t>※新50代版 女性からナンパしてほしい写真「求む」キャッチ</t>
  </si>
  <si>
    <t>FLASH</t>
  </si>
  <si>
    <t>4C1P</t>
  </si>
  <si>
    <t>1月15日(火)</t>
  </si>
  <si>
    <t>smss1394</t>
  </si>
  <si>
    <t>sms_u844</t>
  </si>
  <si>
    <t>日本ジャーナル出版</t>
  </si>
  <si>
    <t>週刊実話</t>
  </si>
  <si>
    <t>表4</t>
  </si>
  <si>
    <t>1月09日(水)</t>
  </si>
  <si>
    <t>smss1395</t>
  </si>
  <si>
    <t>sms_u845</t>
  </si>
  <si>
    <t>ぶんか社</t>
  </si>
  <si>
    <t>★雑誌版</t>
  </si>
  <si>
    <t>EXMAX</t>
  </si>
  <si>
    <t>1月26日(土)</t>
  </si>
  <si>
    <t>smss1396</t>
  </si>
  <si>
    <t>sms_u846</t>
  </si>
  <si>
    <t>扶桑社</t>
  </si>
  <si>
    <t>※女性からご飯に誘われる。男性はyesかnoか答えるだけ</t>
  </si>
  <si>
    <t>Tvnavi</t>
  </si>
  <si>
    <t>(月間Tvnavi)①</t>
  </si>
  <si>
    <t>1月24日(木)</t>
  </si>
  <si>
    <t>smss1397</t>
  </si>
  <si>
    <t>sms_u847</t>
  </si>
  <si>
    <t>TVnavi1（女性から男性をアプローチする結婚情報サイト）</t>
  </si>
  <si>
    <t>smss1398</t>
  </si>
  <si>
    <t>sms_u848</t>
  </si>
  <si>
    <t>いろいろ</t>
  </si>
  <si>
    <t>日本広報通信社セット</t>
  </si>
  <si>
    <t>1月売り</t>
  </si>
  <si>
    <t>smss1399</t>
  </si>
  <si>
    <t>smss1342</t>
  </si>
  <si>
    <t>企画枠しろいの漫画黄色</t>
  </si>
  <si>
    <t>劇画カタログ企画</t>
  </si>
  <si>
    <t>企画枠</t>
  </si>
  <si>
    <t>1/1～</t>
  </si>
  <si>
    <t>smss1343</t>
  </si>
  <si>
    <t>企画枠ラーメン信夫</t>
  </si>
  <si>
    <t>熟女系媒体編集企画枠</t>
  </si>
  <si>
    <t>sms_a707</t>
  </si>
  <si>
    <t>コアマガジン</t>
  </si>
  <si>
    <t>5P風俗(森下さん)</t>
  </si>
  <si>
    <t>実話BUNKA超タブー</t>
  </si>
  <si>
    <t>1C5P</t>
  </si>
  <si>
    <t>smss1344</t>
  </si>
  <si>
    <t>中面 後半</t>
  </si>
  <si>
    <t>sms_a708</t>
  </si>
  <si>
    <t>徳間書店</t>
  </si>
  <si>
    <t>DVD漫画まさお_袋裏用セリフアレンジ</t>
  </si>
  <si>
    <t>アサヒ芸能.1W火</t>
  </si>
  <si>
    <t>DVD袋裏4C</t>
  </si>
  <si>
    <t>1月02日(水)</t>
  </si>
  <si>
    <t>smss1345</t>
  </si>
  <si>
    <t>表2と対向ページの間の袋とじ裏</t>
  </si>
  <si>
    <t>sms_a709</t>
  </si>
  <si>
    <t>大洋図書</t>
  </si>
  <si>
    <t>実話ナックルズGOLD</t>
  </si>
  <si>
    <t>smss1346</t>
  </si>
  <si>
    <t>sms_a710</t>
  </si>
  <si>
    <t>2Pスポーツ新聞_v02_アイ(下着)桃瀬さん</t>
  </si>
  <si>
    <t>金のEX　NEXT</t>
  </si>
  <si>
    <t>4C2P</t>
  </si>
  <si>
    <t>smss1347</t>
  </si>
  <si>
    <t>sms_a711</t>
  </si>
  <si>
    <t>ジーオーティー</t>
  </si>
  <si>
    <t>2P_対談風原稿_アイ</t>
  </si>
  <si>
    <t>ZUBA!王</t>
  </si>
  <si>
    <t>smss1348</t>
  </si>
  <si>
    <t>中面</t>
  </si>
  <si>
    <t>sms_a712</t>
  </si>
  <si>
    <t>ダイアプレス</t>
  </si>
  <si>
    <t>流出封印映像MAX 芸能ハプニング番付2019</t>
  </si>
  <si>
    <t>1月11日(金)</t>
  </si>
  <si>
    <t>smss1349</t>
  </si>
  <si>
    <t>sms_a713</t>
  </si>
  <si>
    <t>臨増ナックルズDX</t>
  </si>
  <si>
    <t>smss1350</t>
  </si>
  <si>
    <t>sms_a714</t>
  </si>
  <si>
    <t>実話BUNKAタブー</t>
  </si>
  <si>
    <t>1月16日(水)</t>
  </si>
  <si>
    <t>smss1351</t>
  </si>
  <si>
    <t>中面 終盤</t>
  </si>
  <si>
    <t>sms_a715</t>
  </si>
  <si>
    <t>昭和の謎99 2019</t>
  </si>
  <si>
    <t>smss1387</t>
  </si>
  <si>
    <t>中面 序盤</t>
  </si>
  <si>
    <t>sms_a716</t>
  </si>
  <si>
    <t>週刊実話増刊「実話ザ・タブー」</t>
  </si>
  <si>
    <t>smss1388</t>
  </si>
  <si>
    <t>sms_a721</t>
  </si>
  <si>
    <t>鉄人社</t>
  </si>
  <si>
    <t>5Pエロ画像メイン</t>
  </si>
  <si>
    <t>最新セフレの作り方2019</t>
  </si>
  <si>
    <t>smss1432</t>
  </si>
  <si>
    <t>sms_a717</t>
  </si>
  <si>
    <t>マイウェイ出版</t>
  </si>
  <si>
    <t>2P_素敵なヤリ活(アイ)</t>
  </si>
  <si>
    <t>封印お宝ムチムチ BODY　伝説の大流出SP</t>
  </si>
  <si>
    <t>1月29日(火)</t>
  </si>
  <si>
    <t>smss1389</t>
  </si>
  <si>
    <t>sms_a718</t>
  </si>
  <si>
    <t>EXCITING MAX!DELUXE 2019年早春特大号</t>
  </si>
  <si>
    <t>1月31日(木)</t>
  </si>
  <si>
    <t>smss1390</t>
  </si>
  <si>
    <t>雑誌 TOTAL</t>
  </si>
  <si>
    <t>●DVD 広告</t>
  </si>
  <si>
    <t>sms_a692</t>
  </si>
  <si>
    <t>三和出版</t>
  </si>
  <si>
    <t>DVD漫画まさお</t>
  </si>
  <si>
    <t>mv20i</t>
  </si>
  <si>
    <t>人妻DVD Dream</t>
  </si>
  <si>
    <t>DVD貼付け面4C1/3P</t>
  </si>
  <si>
    <t>1月04日(木)</t>
  </si>
  <si>
    <t>smss1327</t>
  </si>
  <si>
    <t>sms_a693</t>
  </si>
  <si>
    <t>一水社</t>
  </si>
  <si>
    <t>実録最新しろうと美人妻地下DVD270分GOLD</t>
  </si>
  <si>
    <t>smss1328</t>
  </si>
  <si>
    <t>sms_a694</t>
  </si>
  <si>
    <t>インフォメディア</t>
  </si>
  <si>
    <t>B5、日版PB</t>
  </si>
  <si>
    <t>大絶頂!種付けされたい五十路六十路妻</t>
  </si>
  <si>
    <t>DVD対向4C1P</t>
  </si>
  <si>
    <t>smss1329</t>
  </si>
  <si>
    <t>sms_a695</t>
  </si>
  <si>
    <t>DVD4コマ</t>
  </si>
  <si>
    <t>A5、日版PB</t>
  </si>
  <si>
    <t>SCOOP SUPER BEST20タイトル</t>
  </si>
  <si>
    <t>smss1330</t>
  </si>
  <si>
    <t>sms_a696</t>
  </si>
  <si>
    <t>まんが&amp;DVD人妻熟女ざかり</t>
  </si>
  <si>
    <t>smss1331</t>
  </si>
  <si>
    <t>sms_a697</t>
  </si>
  <si>
    <t>A4、全CVS</t>
  </si>
  <si>
    <t>究極美女プレステージ</t>
  </si>
  <si>
    <t>DVD袋表4C</t>
  </si>
  <si>
    <t>smss1332</t>
  </si>
  <si>
    <t>sms_a698</t>
  </si>
  <si>
    <t>A4、日版PB</t>
  </si>
  <si>
    <t>美人妻×ハンティング</t>
  </si>
  <si>
    <t>smss1333</t>
  </si>
  <si>
    <t>sms_a699</t>
  </si>
  <si>
    <t>B5、全CVS</t>
  </si>
  <si>
    <t>イエローパック!しろうと美人妻地下DVD9時間 浮気撮</t>
  </si>
  <si>
    <t>smss1334</t>
  </si>
  <si>
    <t>sms_a700</t>
  </si>
  <si>
    <t>DVDヨロシク!</t>
  </si>
  <si>
    <t>1月21日(月)</t>
  </si>
  <si>
    <t>smss1335</t>
  </si>
  <si>
    <t>sms_a701</t>
  </si>
  <si>
    <t>熟れカワ40歳!!最高にハメたい躰!</t>
  </si>
  <si>
    <t>DVD袋裏4C+コンテンツ枠</t>
  </si>
  <si>
    <t>smss1336</t>
  </si>
  <si>
    <t>sms_a702</t>
  </si>
  <si>
    <t>S級素人</t>
  </si>
  <si>
    <t>smss1337</t>
  </si>
  <si>
    <t>sms_a703</t>
  </si>
  <si>
    <t>人妻熟れ尻</t>
  </si>
  <si>
    <t>smss1338</t>
  </si>
  <si>
    <t>sms_a704</t>
  </si>
  <si>
    <t>ワープエンタテイメントマガジン</t>
  </si>
  <si>
    <t>1月28日(月)</t>
  </si>
  <si>
    <t>smss1339</t>
  </si>
  <si>
    <t>sms_a705</t>
  </si>
  <si>
    <t>A4、セブンPB</t>
  </si>
  <si>
    <t>平成生まれの極上若妻なま捕獲!</t>
  </si>
  <si>
    <t>smss1340</t>
  </si>
  <si>
    <t>sms_a706</t>
  </si>
  <si>
    <t>続々 高嶺の女</t>
  </si>
  <si>
    <t>smss1341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</si>
  <si>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</si>
  <si>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</si>
  <si>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</si>
  <si>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</si>
  <si>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</si>
  <si>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</si>
  <si>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</si>
  <si>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</si>
  <si>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</si>
  <si>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1/1～1/31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</si>
  <si>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</si>
  <si>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</si>
  <si>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</si>
  <si>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</si>
  <si>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</si>
  <si>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</si>
  <si>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</si>
  <si>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</si>
  <si>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</si>
  <si>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</si>
  <si>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</si>
  <si>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</si>
  <si>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</si>
  <si>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sms_fbr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</si>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</sst>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73</v>
      </c>
      <c r="D6" s="330">
        <v>6330000</v>
      </c>
      <c r="E6" s="79">
        <v>0</v>
      </c>
      <c r="F6" s="79">
        <v>0</v>
      </c>
      <c r="G6" s="79">
        <v>3116</v>
      </c>
      <c r="H6" s="89">
        <v>451</v>
      </c>
      <c r="I6" s="90">
        <v>2</v>
      </c>
      <c r="J6" s="143">
        <f>H6+I6</f>
        <v>453</v>
      </c>
      <c r="K6" s="80">
        <f>IFERROR(J6/G6,"-")</f>
        <v>0.14537869062901</v>
      </c>
      <c r="L6" s="79">
        <v>36</v>
      </c>
      <c r="M6" s="79">
        <v>101</v>
      </c>
      <c r="N6" s="80">
        <f>IFERROR(L6/J6,"-")</f>
        <v>0.079470198675497</v>
      </c>
      <c r="O6" s="81">
        <f>IFERROR(D6/J6,"-")</f>
        <v>13973.509933775</v>
      </c>
      <c r="P6" s="82">
        <v>95</v>
      </c>
      <c r="Q6" s="80">
        <f>IFERROR(P6/J6,"-")</f>
        <v>0.20971302428256</v>
      </c>
      <c r="R6" s="335">
        <v>7718000</v>
      </c>
      <c r="S6" s="336">
        <f>IFERROR(R6/J6,"-")</f>
        <v>17037.527593819</v>
      </c>
      <c r="T6" s="336">
        <f>IFERROR(R6/P6,"-")</f>
        <v>81242.105263158</v>
      </c>
      <c r="U6" s="330">
        <f>IFERROR(R6-D6,"-")</f>
        <v>1388000</v>
      </c>
      <c r="V6" s="83">
        <f>R6/D6</f>
        <v>1.2192733017378</v>
      </c>
      <c r="W6" s="77"/>
      <c r="X6" s="142"/>
    </row>
    <row r="7" spans="1:24">
      <c r="A7" s="78"/>
      <c r="B7" s="84" t="s">
        <v>24</v>
      </c>
      <c r="C7" s="84">
        <v>42</v>
      </c>
      <c r="D7" s="330">
        <v>2700000</v>
      </c>
      <c r="E7" s="79">
        <v>0</v>
      </c>
      <c r="F7" s="79">
        <v>0</v>
      </c>
      <c r="G7" s="79">
        <v>2070</v>
      </c>
      <c r="H7" s="89">
        <v>396</v>
      </c>
      <c r="I7" s="90">
        <v>2</v>
      </c>
      <c r="J7" s="143">
        <f>H7+I7</f>
        <v>398</v>
      </c>
      <c r="K7" s="80">
        <f>IFERROR(J7/G7,"-")</f>
        <v>0.19227053140097</v>
      </c>
      <c r="L7" s="79">
        <v>38</v>
      </c>
      <c r="M7" s="79">
        <v>92</v>
      </c>
      <c r="N7" s="80">
        <f>IFERROR(L7/J7,"-")</f>
        <v>0.095477386934673</v>
      </c>
      <c r="O7" s="81">
        <f>IFERROR(D7/J7,"-")</f>
        <v>6783.9195979899</v>
      </c>
      <c r="P7" s="82">
        <v>94</v>
      </c>
      <c r="Q7" s="80">
        <f>IFERROR(P7/J7,"-")</f>
        <v>0.23618090452261</v>
      </c>
      <c r="R7" s="335">
        <v>7663380</v>
      </c>
      <c r="S7" s="336">
        <f>IFERROR(R7/J7,"-")</f>
        <v>19254.72361809</v>
      </c>
      <c r="T7" s="336">
        <f>IFERROR(R7/P7,"-")</f>
        <v>81525.319148936</v>
      </c>
      <c r="U7" s="330">
        <f>IFERROR(R7-D7,"-")</f>
        <v>4963380</v>
      </c>
      <c r="V7" s="83">
        <f>R7/D7</f>
        <v>2.8382888888889</v>
      </c>
      <c r="W7" s="77"/>
      <c r="X7" s="142"/>
    </row>
    <row r="8" spans="1:24">
      <c r="A8" s="78"/>
      <c r="B8" s="84" t="s">
        <v>25</v>
      </c>
      <c r="C8" s="84">
        <v>30</v>
      </c>
      <c r="D8" s="330">
        <v>1710000</v>
      </c>
      <c r="E8" s="79">
        <v>0</v>
      </c>
      <c r="F8" s="79">
        <v>0</v>
      </c>
      <c r="G8" s="79">
        <v>3912</v>
      </c>
      <c r="H8" s="89">
        <v>1161</v>
      </c>
      <c r="I8" s="90">
        <v>22</v>
      </c>
      <c r="J8" s="143">
        <f>H8+I8</f>
        <v>1183</v>
      </c>
      <c r="K8" s="80">
        <f>IFERROR(J8/G8,"-")</f>
        <v>0.30240286298569</v>
      </c>
      <c r="L8" s="79">
        <v>28</v>
      </c>
      <c r="M8" s="79">
        <v>282</v>
      </c>
      <c r="N8" s="80">
        <f>IFERROR(L8/J8,"-")</f>
        <v>0.023668639053254</v>
      </c>
      <c r="O8" s="81">
        <f>IFERROR(D8/J8,"-")</f>
        <v>1445.4775993238</v>
      </c>
      <c r="P8" s="82">
        <v>55</v>
      </c>
      <c r="Q8" s="80">
        <f>IFERROR(P8/J8,"-")</f>
        <v>0.046491969568893</v>
      </c>
      <c r="R8" s="335">
        <v>3630433</v>
      </c>
      <c r="S8" s="336">
        <f>IFERROR(R8/J8,"-")</f>
        <v>3068.8360101437</v>
      </c>
      <c r="T8" s="336">
        <f>IFERROR(R8/P8,"-")</f>
        <v>66007.872727273</v>
      </c>
      <c r="U8" s="330">
        <f>IFERROR(R8-D8,"-")</f>
        <v>1920433</v>
      </c>
      <c r="V8" s="83">
        <f>R8/D8</f>
        <v>2.1230602339181</v>
      </c>
      <c r="W8" s="77"/>
      <c r="X8" s="142"/>
    </row>
    <row r="9" spans="1:24">
      <c r="A9" s="78"/>
      <c r="B9" s="84" t="s">
        <v>26</v>
      </c>
      <c r="C9" s="84">
        <v>4</v>
      </c>
      <c r="D9" s="330">
        <v>29900</v>
      </c>
      <c r="E9" s="79">
        <v>0</v>
      </c>
      <c r="F9" s="79">
        <v>0</v>
      </c>
      <c r="G9" s="79">
        <v>707</v>
      </c>
      <c r="H9" s="89">
        <v>23</v>
      </c>
      <c r="I9" s="90">
        <v>5</v>
      </c>
      <c r="J9" s="143">
        <f>H9+I9</f>
        <v>28</v>
      </c>
      <c r="K9" s="80">
        <f>IFERROR(J9/G9,"-")</f>
        <v>0.03960396039604</v>
      </c>
      <c r="L9" s="79">
        <v>1</v>
      </c>
      <c r="M9" s="79">
        <v>10</v>
      </c>
      <c r="N9" s="80">
        <f>IFERROR(L9/J9,"-")</f>
        <v>0.035714285714286</v>
      </c>
      <c r="O9" s="81">
        <f>IFERROR(D9/J9,"-")</f>
        <v>1067.8571428571</v>
      </c>
      <c r="P9" s="82">
        <v>1</v>
      </c>
      <c r="Q9" s="80">
        <f>IFERROR(P9/J9,"-")</f>
        <v>0.035714285714286</v>
      </c>
      <c r="R9" s="335">
        <v>55000</v>
      </c>
      <c r="S9" s="336">
        <f>IFERROR(R9/J9,"-")</f>
        <v>1964.2857142857</v>
      </c>
      <c r="T9" s="336">
        <f>IFERROR(R9/P9,"-")</f>
        <v>55000</v>
      </c>
      <c r="U9" s="330">
        <f>IFERROR(R9-D9,"-")</f>
        <v>25100</v>
      </c>
      <c r="V9" s="83">
        <f>R9/D9</f>
        <v>1.8394648829431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3416917</v>
      </c>
      <c r="E10" s="79">
        <v>0</v>
      </c>
      <c r="F10" s="79">
        <v>0</v>
      </c>
      <c r="G10" s="79">
        <v>484201</v>
      </c>
      <c r="H10" s="89">
        <v>1311</v>
      </c>
      <c r="I10" s="90">
        <v>85</v>
      </c>
      <c r="J10" s="143">
        <f>H10+I10</f>
        <v>1396</v>
      </c>
      <c r="K10" s="80">
        <f>IFERROR(J10/G10,"-")</f>
        <v>0.0028831002001235</v>
      </c>
      <c r="L10" s="79">
        <v>27</v>
      </c>
      <c r="M10" s="79">
        <v>563</v>
      </c>
      <c r="N10" s="80">
        <f>IFERROR(L10/J10,"-")</f>
        <v>0.019340974212034</v>
      </c>
      <c r="O10" s="81">
        <f>IFERROR(D10/J10,"-")</f>
        <v>2447.6482808023</v>
      </c>
      <c r="P10" s="82">
        <v>183</v>
      </c>
      <c r="Q10" s="80">
        <f>IFERROR(P10/J10,"-")</f>
        <v>0.1310888252149</v>
      </c>
      <c r="R10" s="335">
        <v>10037216</v>
      </c>
      <c r="S10" s="336">
        <f>IFERROR(R10/J10,"-")</f>
        <v>7189.9828080229</v>
      </c>
      <c r="T10" s="336">
        <f>IFERROR(R10/P10,"-")</f>
        <v>54848.174863388</v>
      </c>
      <c r="U10" s="330">
        <f>IFERROR(R10-D10,"-")</f>
        <v>6620299</v>
      </c>
      <c r="V10" s="83">
        <f>R10/D10</f>
        <v>2.9375065300094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93</v>
      </c>
      <c r="I11" s="90">
        <v>7</v>
      </c>
      <c r="J11" s="143">
        <f>H11+I11</f>
        <v>100</v>
      </c>
      <c r="K11" s="80" t="str">
        <f>IFERROR(J11/G11,"-")</f>
        <v>-</v>
      </c>
      <c r="L11" s="79">
        <v>1</v>
      </c>
      <c r="M11" s="79">
        <v>45</v>
      </c>
      <c r="N11" s="80">
        <f>IFERROR(L11/J11,"-")</f>
        <v>0.01</v>
      </c>
      <c r="O11" s="81">
        <f>IFERROR(D11/J11,"-")</f>
        <v>0</v>
      </c>
      <c r="P11" s="82">
        <v>8</v>
      </c>
      <c r="Q11" s="80">
        <f>IFERROR(P11/J11,"-")</f>
        <v>0.08</v>
      </c>
      <c r="R11" s="335">
        <v>102000</v>
      </c>
      <c r="S11" s="336">
        <f>IFERROR(R11/J11,"-")</f>
        <v>1020</v>
      </c>
      <c r="T11" s="336">
        <f>IFERROR(R11/P11,"-")</f>
        <v>12750</v>
      </c>
      <c r="U11" s="330">
        <f>IFERROR(R11-D11,"-")</f>
        <v>102000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14186817</v>
      </c>
      <c r="E14" s="41">
        <f>SUM(E6:E12)</f>
        <v>0</v>
      </c>
      <c r="F14" s="41">
        <f>SUM(F6:F12)</f>
        <v>0</v>
      </c>
      <c r="G14" s="41">
        <f>SUM(G6:G12)</f>
        <v>494006</v>
      </c>
      <c r="H14" s="41">
        <f>SUM(H6:H12)</f>
        <v>3435</v>
      </c>
      <c r="I14" s="41">
        <f>SUM(I6:I12)</f>
        <v>123</v>
      </c>
      <c r="J14" s="41">
        <f>SUM(J6:J12)</f>
        <v>3558</v>
      </c>
      <c r="K14" s="42">
        <f>IFERROR(J14/G14,"-")</f>
        <v>0.0072023416719635</v>
      </c>
      <c r="L14" s="76">
        <f>SUM(L6:L12)</f>
        <v>131</v>
      </c>
      <c r="M14" s="76">
        <f>SUM(M6:M12)</f>
        <v>1093</v>
      </c>
      <c r="N14" s="42">
        <f>IFERROR(L14/J14,"-")</f>
        <v>0.03681843732434</v>
      </c>
      <c r="O14" s="43">
        <f>IFERROR(D14/J14,"-")</f>
        <v>3987.3010118044</v>
      </c>
      <c r="P14" s="44">
        <f>SUM(P6:P12)</f>
        <v>436</v>
      </c>
      <c r="Q14" s="42">
        <f>IFERROR(P14/J14,"-")</f>
        <v>0.12254075323215</v>
      </c>
      <c r="R14" s="333">
        <f>SUM(R6:R12)</f>
        <v>29206029</v>
      </c>
      <c r="S14" s="333">
        <f>IFERROR(R14/J14,"-")</f>
        <v>8208.5522765599</v>
      </c>
      <c r="T14" s="333">
        <f>IFERROR(P14/P14,"-")</f>
        <v>1</v>
      </c>
      <c r="U14" s="333">
        <f>SUM(U6:U12)</f>
        <v>15019212</v>
      </c>
      <c r="V14" s="45">
        <f>IFERROR(R14/D14,"-")</f>
        <v>2.0586738378313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2.3369047619048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840000</v>
      </c>
      <c r="K6" s="79">
        <v>0</v>
      </c>
      <c r="L6" s="79">
        <v>0</v>
      </c>
      <c r="M6" s="79">
        <v>136</v>
      </c>
      <c r="N6" s="89">
        <v>11</v>
      </c>
      <c r="O6" s="90">
        <v>0</v>
      </c>
      <c r="P6" s="91">
        <f>N6+O6</f>
        <v>11</v>
      </c>
      <c r="Q6" s="80">
        <f>IFERROR(P6/M6,"-")</f>
        <v>0.080882352941176</v>
      </c>
      <c r="R6" s="79">
        <v>1</v>
      </c>
      <c r="S6" s="79">
        <v>3</v>
      </c>
      <c r="T6" s="80">
        <f>IFERROR(R6/(P6),"-")</f>
        <v>0.090909090909091</v>
      </c>
      <c r="U6" s="336">
        <f>IFERROR(J6/SUM(N6:O10),"-")</f>
        <v>12000</v>
      </c>
      <c r="V6" s="82">
        <v>2</v>
      </c>
      <c r="W6" s="80">
        <f>IF(P6=0,"-",V6/P6)</f>
        <v>0.18181818181818</v>
      </c>
      <c r="X6" s="335">
        <v>341000</v>
      </c>
      <c r="Y6" s="336">
        <f>IFERROR(X6/P6,"-")</f>
        <v>31000</v>
      </c>
      <c r="Z6" s="336">
        <f>IFERROR(X6/V6,"-")</f>
        <v>170500</v>
      </c>
      <c r="AA6" s="330">
        <f>SUM(X6:X10)-SUM(J6:J10)</f>
        <v>1123000</v>
      </c>
      <c r="AB6" s="83">
        <f>SUM(X6:X10)/SUM(J6:J10)</f>
        <v>2.3369047619048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0.18181818181818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0.090909090909091</v>
      </c>
      <c r="AX6" s="104">
        <v>1</v>
      </c>
      <c r="AY6" s="106">
        <f>IFERROR(AX6/AV6,"-")</f>
        <v>1</v>
      </c>
      <c r="AZ6" s="107">
        <v>50000</v>
      </c>
      <c r="BA6" s="108">
        <f>IFERROR(AZ6/AV6,"-")</f>
        <v>50000</v>
      </c>
      <c r="BB6" s="109"/>
      <c r="BC6" s="109"/>
      <c r="BD6" s="109">
        <v>1</v>
      </c>
      <c r="BE6" s="110">
        <v>1</v>
      </c>
      <c r="BF6" s="111">
        <f>IF(P6=0,"",IF(BE6=0,"",(BE6/P6)))</f>
        <v>0.090909090909091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0.27272727272727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0.36363636363636</v>
      </c>
      <c r="BY6" s="126">
        <v>1</v>
      </c>
      <c r="BZ6" s="127">
        <f>IFERROR(BY6/BW6,"-")</f>
        <v>0.25</v>
      </c>
      <c r="CA6" s="128">
        <v>291000</v>
      </c>
      <c r="CB6" s="129">
        <f>IFERROR(CA6/BW6,"-")</f>
        <v>72750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341000</v>
      </c>
      <c r="CQ6" s="139">
        <v>291000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93</v>
      </c>
      <c r="N7" s="89">
        <v>10</v>
      </c>
      <c r="O7" s="90">
        <v>0</v>
      </c>
      <c r="P7" s="91">
        <f>N7+O7</f>
        <v>10</v>
      </c>
      <c r="Q7" s="80">
        <f>IFERROR(P7/M7,"-")</f>
        <v>0.10752688172043</v>
      </c>
      <c r="R7" s="79">
        <v>0</v>
      </c>
      <c r="S7" s="79">
        <v>2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54</v>
      </c>
      <c r="N8" s="89">
        <v>4</v>
      </c>
      <c r="O8" s="90">
        <v>0</v>
      </c>
      <c r="P8" s="91">
        <f>N8+O8</f>
        <v>4</v>
      </c>
      <c r="Q8" s="80">
        <f>IFERROR(P8/M8,"-")</f>
        <v>0.074074074074074</v>
      </c>
      <c r="R8" s="79">
        <v>0</v>
      </c>
      <c r="S8" s="79">
        <v>0</v>
      </c>
      <c r="T8" s="80">
        <f>IFERROR(R8/(P8),"-")</f>
        <v>0</v>
      </c>
      <c r="U8" s="336"/>
      <c r="V8" s="82">
        <v>1</v>
      </c>
      <c r="W8" s="80">
        <f>IF(P8=0,"-",V8/P8)</f>
        <v>0.25</v>
      </c>
      <c r="X8" s="335">
        <v>3000</v>
      </c>
      <c r="Y8" s="336">
        <f>IFERROR(X8/P8,"-")</f>
        <v>750</v>
      </c>
      <c r="Z8" s="336">
        <f>IFERROR(X8/V8,"-")</f>
        <v>3000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0.5</v>
      </c>
      <c r="BP8" s="119">
        <v>1</v>
      </c>
      <c r="BQ8" s="120">
        <f>IFERROR(BP8/BN8,"-")</f>
        <v>0.5</v>
      </c>
      <c r="BR8" s="121">
        <v>3000</v>
      </c>
      <c r="BS8" s="122">
        <f>IFERROR(BR8/BN8,"-")</f>
        <v>1500</v>
      </c>
      <c r="BT8" s="123">
        <v>1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36</v>
      </c>
      <c r="N9" s="89">
        <v>3</v>
      </c>
      <c r="O9" s="90">
        <v>0</v>
      </c>
      <c r="P9" s="91">
        <f>N9+O9</f>
        <v>3</v>
      </c>
      <c r="Q9" s="80">
        <f>IFERROR(P9/M9,"-")</f>
        <v>0.083333333333333</v>
      </c>
      <c r="R9" s="79">
        <v>0</v>
      </c>
      <c r="S9" s="79">
        <v>1</v>
      </c>
      <c r="T9" s="80">
        <f>IFERROR(R9/(P9),"-")</f>
        <v>0</v>
      </c>
      <c r="U9" s="336"/>
      <c r="V9" s="82">
        <v>1</v>
      </c>
      <c r="W9" s="80">
        <f>IF(P9=0,"-",V9/P9)</f>
        <v>0.33333333333333</v>
      </c>
      <c r="X9" s="335">
        <v>2000</v>
      </c>
      <c r="Y9" s="336">
        <f>IFERROR(X9/P9,"-")</f>
        <v>666.66666666667</v>
      </c>
      <c r="Z9" s="336">
        <f>IFERROR(X9/V9,"-")</f>
        <v>2000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>
        <v>1</v>
      </c>
      <c r="BQ9" s="120">
        <f>IFERROR(BP9/BN9,"-")</f>
        <v>0.5</v>
      </c>
      <c r="BR9" s="121">
        <v>2000</v>
      </c>
      <c r="BS9" s="122">
        <f>IFERROR(BR9/BN9,"-")</f>
        <v>1000</v>
      </c>
      <c r="BT9" s="123">
        <v>1</v>
      </c>
      <c r="BU9" s="123"/>
      <c r="BV9" s="123"/>
      <c r="BW9" s="124">
        <v>1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2000</v>
      </c>
      <c r="CQ9" s="139">
        <v>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80</v>
      </c>
      <c r="F10" s="347" t="s">
        <v>68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93</v>
      </c>
      <c r="N10" s="89">
        <v>42</v>
      </c>
      <c r="O10" s="90">
        <v>0</v>
      </c>
      <c r="P10" s="91">
        <f>N10+O10</f>
        <v>42</v>
      </c>
      <c r="Q10" s="80">
        <f>IFERROR(P10/M10,"-")</f>
        <v>0.45161290322581</v>
      </c>
      <c r="R10" s="79">
        <v>7</v>
      </c>
      <c r="S10" s="79">
        <v>3</v>
      </c>
      <c r="T10" s="80">
        <f>IFERROR(R10/(P10),"-")</f>
        <v>0.16666666666667</v>
      </c>
      <c r="U10" s="336"/>
      <c r="V10" s="82">
        <v>12</v>
      </c>
      <c r="W10" s="80">
        <f>IF(P10=0,"-",V10/P10)</f>
        <v>0.28571428571429</v>
      </c>
      <c r="X10" s="335">
        <v>1617000</v>
      </c>
      <c r="Y10" s="336">
        <f>IFERROR(X10/P10,"-")</f>
        <v>38500</v>
      </c>
      <c r="Z10" s="336">
        <f>IFERROR(X10/V10,"-")</f>
        <v>134750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0.047619047619048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0.023809523809524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10</v>
      </c>
      <c r="BF10" s="111">
        <f>IF(P10=0,"",IF(BE10=0,"",(BE10/P10)))</f>
        <v>0.23809523809524</v>
      </c>
      <c r="BG10" s="110">
        <v>3</v>
      </c>
      <c r="BH10" s="112">
        <f>IFERROR(BG10/BE10,"-")</f>
        <v>0.3</v>
      </c>
      <c r="BI10" s="113">
        <v>583000</v>
      </c>
      <c r="BJ10" s="114">
        <f>IFERROR(BI10/BE10,"-")</f>
        <v>58300</v>
      </c>
      <c r="BK10" s="115"/>
      <c r="BL10" s="115"/>
      <c r="BM10" s="115">
        <v>3</v>
      </c>
      <c r="BN10" s="117">
        <v>15</v>
      </c>
      <c r="BO10" s="118">
        <f>IF(P10=0,"",IF(BN10=0,"",(BN10/P10)))</f>
        <v>0.35714285714286</v>
      </c>
      <c r="BP10" s="119">
        <v>3</v>
      </c>
      <c r="BQ10" s="120">
        <f>IFERROR(BP10/BN10,"-")</f>
        <v>0.2</v>
      </c>
      <c r="BR10" s="121">
        <v>265000</v>
      </c>
      <c r="BS10" s="122">
        <f>IFERROR(BR10/BN10,"-")</f>
        <v>17666.666666667</v>
      </c>
      <c r="BT10" s="123">
        <v>1</v>
      </c>
      <c r="BU10" s="123"/>
      <c r="BV10" s="123">
        <v>2</v>
      </c>
      <c r="BW10" s="124">
        <v>11</v>
      </c>
      <c r="BX10" s="125">
        <f>IF(P10=0,"",IF(BW10=0,"",(BW10/P10)))</f>
        <v>0.26190476190476</v>
      </c>
      <c r="BY10" s="126">
        <v>4</v>
      </c>
      <c r="BZ10" s="127">
        <f>IFERROR(BY10/BW10,"-")</f>
        <v>0.36363636363636</v>
      </c>
      <c r="CA10" s="128">
        <v>127000</v>
      </c>
      <c r="CB10" s="129">
        <f>IFERROR(CA10/BW10,"-")</f>
        <v>11545.454545455</v>
      </c>
      <c r="CC10" s="130">
        <v>1</v>
      </c>
      <c r="CD10" s="130"/>
      <c r="CE10" s="130">
        <v>3</v>
      </c>
      <c r="CF10" s="131">
        <v>3</v>
      </c>
      <c r="CG10" s="132">
        <f>IF(P10=0,"",IF(CF10=0,"",(CF10/P10)))</f>
        <v>0.071428571428571</v>
      </c>
      <c r="CH10" s="133">
        <v>2</v>
      </c>
      <c r="CI10" s="134">
        <f>IFERROR(CH10/CF10,"-")</f>
        <v>0.66666666666667</v>
      </c>
      <c r="CJ10" s="135">
        <v>642000</v>
      </c>
      <c r="CK10" s="136">
        <f>IFERROR(CJ10/CF10,"-")</f>
        <v>214000</v>
      </c>
      <c r="CL10" s="137"/>
      <c r="CM10" s="137"/>
      <c r="CN10" s="137">
        <v>2</v>
      </c>
      <c r="CO10" s="138">
        <v>12</v>
      </c>
      <c r="CP10" s="139">
        <v>1617000</v>
      </c>
      <c r="CQ10" s="139">
        <v>516000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1.7573099415205</v>
      </c>
      <c r="B11" s="347" t="s">
        <v>82</v>
      </c>
      <c r="C11" s="347"/>
      <c r="D11" s="347" t="s">
        <v>66</v>
      </c>
      <c r="E11" s="347" t="s">
        <v>67</v>
      </c>
      <c r="F11" s="347" t="s">
        <v>68</v>
      </c>
      <c r="G11" s="88" t="s">
        <v>83</v>
      </c>
      <c r="H11" s="88" t="s">
        <v>70</v>
      </c>
      <c r="I11" s="348" t="s">
        <v>84</v>
      </c>
      <c r="J11" s="330">
        <v>684000</v>
      </c>
      <c r="K11" s="79">
        <v>0</v>
      </c>
      <c r="L11" s="79">
        <v>0</v>
      </c>
      <c r="M11" s="79">
        <v>84</v>
      </c>
      <c r="N11" s="89">
        <v>8</v>
      </c>
      <c r="O11" s="90">
        <v>0</v>
      </c>
      <c r="P11" s="91">
        <f>N11+O11</f>
        <v>8</v>
      </c>
      <c r="Q11" s="80">
        <f>IFERROR(P11/M11,"-")</f>
        <v>0.095238095238095</v>
      </c>
      <c r="R11" s="79">
        <v>0</v>
      </c>
      <c r="S11" s="79">
        <v>4</v>
      </c>
      <c r="T11" s="80">
        <f>IFERROR(R11/(P11),"-")</f>
        <v>0</v>
      </c>
      <c r="U11" s="336">
        <f>IFERROR(J11/SUM(N11:O16),"-")</f>
        <v>17538.461538462</v>
      </c>
      <c r="V11" s="82">
        <v>2</v>
      </c>
      <c r="W11" s="80">
        <f>IF(P11=0,"-",V11/P11)</f>
        <v>0.25</v>
      </c>
      <c r="X11" s="335">
        <v>19000</v>
      </c>
      <c r="Y11" s="336">
        <f>IFERROR(X11/P11,"-")</f>
        <v>2375</v>
      </c>
      <c r="Z11" s="336">
        <f>IFERROR(X11/V11,"-")</f>
        <v>9500</v>
      </c>
      <c r="AA11" s="330">
        <f>SUM(X11:X16)-SUM(J11:J16)</f>
        <v>518000</v>
      </c>
      <c r="AB11" s="83">
        <f>SUM(X11:X16)/SUM(J11:J16)</f>
        <v>1.7573099415205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0.25</v>
      </c>
      <c r="BG11" s="110">
        <v>1</v>
      </c>
      <c r="BH11" s="112">
        <f>IFERROR(BG11/BE11,"-")</f>
        <v>0.5</v>
      </c>
      <c r="BI11" s="113">
        <v>18000</v>
      </c>
      <c r="BJ11" s="114">
        <f>IFERROR(BI11/BE11,"-")</f>
        <v>9000</v>
      </c>
      <c r="BK11" s="115"/>
      <c r="BL11" s="115"/>
      <c r="BM11" s="115">
        <v>1</v>
      </c>
      <c r="BN11" s="117">
        <v>4</v>
      </c>
      <c r="BO11" s="118">
        <f>IF(P11=0,"",IF(BN11=0,"",(BN11/P11)))</f>
        <v>0.5</v>
      </c>
      <c r="BP11" s="119">
        <v>1</v>
      </c>
      <c r="BQ11" s="120">
        <f>IFERROR(BP11/BN11,"-")</f>
        <v>0.25</v>
      </c>
      <c r="BR11" s="121">
        <v>1000</v>
      </c>
      <c r="BS11" s="122">
        <f>IFERROR(BR11/BN11,"-")</f>
        <v>250</v>
      </c>
      <c r="BT11" s="123">
        <v>1</v>
      </c>
      <c r="BU11" s="123"/>
      <c r="BV11" s="123"/>
      <c r="BW11" s="124">
        <v>2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19000</v>
      </c>
      <c r="CQ11" s="139">
        <v>18000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85</v>
      </c>
      <c r="C12" s="347"/>
      <c r="D12" s="347" t="s">
        <v>66</v>
      </c>
      <c r="E12" s="347" t="s">
        <v>67</v>
      </c>
      <c r="F12" s="347" t="s">
        <v>86</v>
      </c>
      <c r="G12" s="88"/>
      <c r="H12" s="88"/>
      <c r="I12" s="88"/>
      <c r="J12" s="330"/>
      <c r="K12" s="79">
        <v>0</v>
      </c>
      <c r="L12" s="79">
        <v>0</v>
      </c>
      <c r="M12" s="79">
        <v>29</v>
      </c>
      <c r="N12" s="89">
        <v>9</v>
      </c>
      <c r="O12" s="90">
        <v>0</v>
      </c>
      <c r="P12" s="91">
        <f>N12+O12</f>
        <v>9</v>
      </c>
      <c r="Q12" s="80">
        <f>IFERROR(P12/M12,"-")</f>
        <v>0.31034482758621</v>
      </c>
      <c r="R12" s="79">
        <v>0</v>
      </c>
      <c r="S12" s="79">
        <v>3</v>
      </c>
      <c r="T12" s="80">
        <f>IFERROR(R12/(P12),"-")</f>
        <v>0</v>
      </c>
      <c r="U12" s="336"/>
      <c r="V12" s="82">
        <v>1</v>
      </c>
      <c r="W12" s="80">
        <f>IF(P12=0,"-",V12/P12)</f>
        <v>0.11111111111111</v>
      </c>
      <c r="X12" s="335">
        <v>6000</v>
      </c>
      <c r="Y12" s="336">
        <f>IFERROR(X12/P12,"-")</f>
        <v>666.66666666667</v>
      </c>
      <c r="Z12" s="336">
        <f>IFERROR(X12/V12,"-")</f>
        <v>6000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0.11111111111111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0.22222222222222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0.44444444444444</v>
      </c>
      <c r="BP12" s="119">
        <v>1</v>
      </c>
      <c r="BQ12" s="120">
        <f>IFERROR(BP12/BN12,"-")</f>
        <v>0.25</v>
      </c>
      <c r="BR12" s="121">
        <v>6000</v>
      </c>
      <c r="BS12" s="122">
        <f>IFERROR(BR12/BN12,"-")</f>
        <v>1500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2</v>
      </c>
      <c r="CG12" s="132">
        <f>IF(P12=0,"",IF(CF12=0,"",(CF12/P12)))</f>
        <v>0.22222222222222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6000</v>
      </c>
      <c r="CQ12" s="139">
        <v>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87</v>
      </c>
      <c r="C13" s="347"/>
      <c r="D13" s="347" t="s">
        <v>88</v>
      </c>
      <c r="E13" s="347" t="s">
        <v>89</v>
      </c>
      <c r="F13" s="347" t="s">
        <v>90</v>
      </c>
      <c r="G13" s="88" t="s">
        <v>91</v>
      </c>
      <c r="H13" s="88" t="s">
        <v>92</v>
      </c>
      <c r="I13" s="88" t="s">
        <v>93</v>
      </c>
      <c r="J13" s="330"/>
      <c r="K13" s="79">
        <v>0</v>
      </c>
      <c r="L13" s="79">
        <v>0</v>
      </c>
      <c r="M13" s="79">
        <v>39</v>
      </c>
      <c r="N13" s="89">
        <v>5</v>
      </c>
      <c r="O13" s="90">
        <v>0</v>
      </c>
      <c r="P13" s="91">
        <f>N13+O13</f>
        <v>5</v>
      </c>
      <c r="Q13" s="80">
        <f>IFERROR(P13/M13,"-")</f>
        <v>0.12820512820513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0.6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94</v>
      </c>
      <c r="C14" s="347"/>
      <c r="D14" s="347" t="s">
        <v>88</v>
      </c>
      <c r="E14" s="347" t="s">
        <v>89</v>
      </c>
      <c r="F14" s="347" t="s">
        <v>86</v>
      </c>
      <c r="G14" s="88"/>
      <c r="H14" s="88"/>
      <c r="I14" s="88"/>
      <c r="J14" s="330"/>
      <c r="K14" s="79">
        <v>0</v>
      </c>
      <c r="L14" s="79">
        <v>0</v>
      </c>
      <c r="M14" s="79">
        <v>14</v>
      </c>
      <c r="N14" s="89">
        <v>5</v>
      </c>
      <c r="O14" s="90">
        <v>0</v>
      </c>
      <c r="P14" s="91">
        <f>N14+O14</f>
        <v>5</v>
      </c>
      <c r="Q14" s="80">
        <f>IFERROR(P14/M14,"-")</f>
        <v>0.35714285714286</v>
      </c>
      <c r="R14" s="79">
        <v>1</v>
      </c>
      <c r="S14" s="79">
        <v>0</v>
      </c>
      <c r="T14" s="80">
        <f>IFERROR(R14/(P14),"-")</f>
        <v>0.2</v>
      </c>
      <c r="U14" s="336"/>
      <c r="V14" s="82">
        <v>1</v>
      </c>
      <c r="W14" s="80">
        <f>IF(P14=0,"-",V14/P14)</f>
        <v>0.2</v>
      </c>
      <c r="X14" s="335">
        <v>770000</v>
      </c>
      <c r="Y14" s="336">
        <f>IFERROR(X14/P14,"-")</f>
        <v>154000</v>
      </c>
      <c r="Z14" s="336">
        <f>IFERROR(X14/V14,"-")</f>
        <v>770000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0.6</v>
      </c>
      <c r="BY14" s="126">
        <v>1</v>
      </c>
      <c r="BZ14" s="127">
        <f>IFERROR(BY14/BW14,"-")</f>
        <v>0.33333333333333</v>
      </c>
      <c r="CA14" s="128">
        <v>770000</v>
      </c>
      <c r="CB14" s="129">
        <f>IFERROR(CA14/BW14,"-")</f>
        <v>256666.66666667</v>
      </c>
      <c r="CC14" s="130"/>
      <c r="CD14" s="130"/>
      <c r="CE14" s="130">
        <v>1</v>
      </c>
      <c r="CF14" s="131">
        <v>1</v>
      </c>
      <c r="CG14" s="132">
        <f>IF(P14=0,"",IF(CF14=0,"",(CF14/P14)))</f>
        <v>0.2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770000</v>
      </c>
      <c r="CQ14" s="139">
        <v>770000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95</v>
      </c>
      <c r="C15" s="347"/>
      <c r="D15" s="347" t="s">
        <v>96</v>
      </c>
      <c r="E15" s="347" t="s">
        <v>97</v>
      </c>
      <c r="F15" s="347" t="s">
        <v>68</v>
      </c>
      <c r="G15" s="88" t="s">
        <v>91</v>
      </c>
      <c r="H15" s="88" t="s">
        <v>92</v>
      </c>
      <c r="I15" s="348" t="s">
        <v>71</v>
      </c>
      <c r="J15" s="330"/>
      <c r="K15" s="79">
        <v>0</v>
      </c>
      <c r="L15" s="79">
        <v>0</v>
      </c>
      <c r="M15" s="79">
        <v>67</v>
      </c>
      <c r="N15" s="89">
        <v>2</v>
      </c>
      <c r="O15" s="90">
        <v>0</v>
      </c>
      <c r="P15" s="91">
        <f>N15+O15</f>
        <v>2</v>
      </c>
      <c r="Q15" s="80">
        <f>IFERROR(P15/M15,"-")</f>
        <v>0.029850746268657</v>
      </c>
      <c r="R15" s="79">
        <v>1</v>
      </c>
      <c r="S15" s="79">
        <v>0</v>
      </c>
      <c r="T15" s="80">
        <f>IFERROR(R15/(P15),"-")</f>
        <v>0.5</v>
      </c>
      <c r="U15" s="336"/>
      <c r="V15" s="82">
        <v>2</v>
      </c>
      <c r="W15" s="80">
        <f>IF(P15=0,"-",V15/P15)</f>
        <v>1</v>
      </c>
      <c r="X15" s="335">
        <v>215000</v>
      </c>
      <c r="Y15" s="336">
        <f>IFERROR(X15/P15,"-")</f>
        <v>107500</v>
      </c>
      <c r="Z15" s="336">
        <f>IFERROR(X15/V15,"-")</f>
        <v>107500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>
        <v>1</v>
      </c>
      <c r="BQ15" s="120">
        <f>IFERROR(BP15/BN15,"-")</f>
        <v>1</v>
      </c>
      <c r="BR15" s="121">
        <v>201000</v>
      </c>
      <c r="BS15" s="122">
        <f>IFERROR(BR15/BN15,"-")</f>
        <v>201000</v>
      </c>
      <c r="BT15" s="123"/>
      <c r="BU15" s="123"/>
      <c r="BV15" s="123">
        <v>1</v>
      </c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14000</v>
      </c>
      <c r="CB15" s="129">
        <f>IFERROR(CA15/BW15,"-")</f>
        <v>14000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215000</v>
      </c>
      <c r="CQ15" s="139">
        <v>201000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98</v>
      </c>
      <c r="C16" s="347"/>
      <c r="D16" s="347" t="s">
        <v>96</v>
      </c>
      <c r="E16" s="347" t="s">
        <v>97</v>
      </c>
      <c r="F16" s="347" t="s">
        <v>86</v>
      </c>
      <c r="G16" s="88"/>
      <c r="H16" s="88"/>
      <c r="I16" s="88"/>
      <c r="J16" s="330"/>
      <c r="K16" s="79">
        <v>0</v>
      </c>
      <c r="L16" s="79">
        <v>0</v>
      </c>
      <c r="M16" s="79">
        <v>26</v>
      </c>
      <c r="N16" s="89">
        <v>10</v>
      </c>
      <c r="O16" s="90">
        <v>0</v>
      </c>
      <c r="P16" s="91">
        <f>N16+O16</f>
        <v>10</v>
      </c>
      <c r="Q16" s="80">
        <f>IFERROR(P16/M16,"-")</f>
        <v>0.38461538461538</v>
      </c>
      <c r="R16" s="79">
        <v>2</v>
      </c>
      <c r="S16" s="79">
        <v>2</v>
      </c>
      <c r="T16" s="80">
        <f>IFERROR(R16/(P16),"-")</f>
        <v>0.2</v>
      </c>
      <c r="U16" s="336"/>
      <c r="V16" s="82">
        <v>2</v>
      </c>
      <c r="W16" s="80">
        <f>IF(P16=0,"-",V16/P16)</f>
        <v>0.2</v>
      </c>
      <c r="X16" s="335">
        <v>192000</v>
      </c>
      <c r="Y16" s="336">
        <f>IFERROR(X16/P16,"-")</f>
        <v>19200</v>
      </c>
      <c r="Z16" s="336">
        <f>IFERROR(X16/V16,"-")</f>
        <v>96000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</v>
      </c>
      <c r="BG16" s="110">
        <v>1</v>
      </c>
      <c r="BH16" s="112">
        <f>IFERROR(BG16/BE16,"-")</f>
        <v>1</v>
      </c>
      <c r="BI16" s="113">
        <v>87000</v>
      </c>
      <c r="BJ16" s="114">
        <f>IFERROR(BI16/BE16,"-")</f>
        <v>87000</v>
      </c>
      <c r="BK16" s="115"/>
      <c r="BL16" s="115"/>
      <c r="BM16" s="115">
        <v>1</v>
      </c>
      <c r="BN16" s="117">
        <v>5</v>
      </c>
      <c r="BO16" s="118">
        <f>IF(P16=0,"",IF(BN16=0,"",(BN16/P16)))</f>
        <v>0.5</v>
      </c>
      <c r="BP16" s="119">
        <v>1</v>
      </c>
      <c r="BQ16" s="120">
        <f>IFERROR(BP16/BN16,"-")</f>
        <v>0.2</v>
      </c>
      <c r="BR16" s="121">
        <v>105000</v>
      </c>
      <c r="BS16" s="122">
        <f>IFERROR(BR16/BN16,"-")</f>
        <v>21000</v>
      </c>
      <c r="BT16" s="123"/>
      <c r="BU16" s="123"/>
      <c r="BV16" s="123">
        <v>1</v>
      </c>
      <c r="BW16" s="124">
        <v>4</v>
      </c>
      <c r="BX16" s="125">
        <f>IF(P16=0,"",IF(BW16=0,"",(BW16/P16)))</f>
        <v>0.4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192000</v>
      </c>
      <c r="CQ16" s="139">
        <v>105000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0.6025641025641</v>
      </c>
      <c r="B17" s="347" t="s">
        <v>99</v>
      </c>
      <c r="C17" s="347"/>
      <c r="D17" s="347" t="s">
        <v>88</v>
      </c>
      <c r="E17" s="347" t="s">
        <v>89</v>
      </c>
      <c r="F17" s="347" t="s">
        <v>68</v>
      </c>
      <c r="G17" s="88" t="s">
        <v>100</v>
      </c>
      <c r="H17" s="88" t="s">
        <v>101</v>
      </c>
      <c r="I17" s="88" t="s">
        <v>93</v>
      </c>
      <c r="J17" s="330">
        <v>624000</v>
      </c>
      <c r="K17" s="79">
        <v>0</v>
      </c>
      <c r="L17" s="79">
        <v>0</v>
      </c>
      <c r="M17" s="79">
        <v>51</v>
      </c>
      <c r="N17" s="89">
        <v>4</v>
      </c>
      <c r="O17" s="90">
        <v>0</v>
      </c>
      <c r="P17" s="91">
        <f>N17+O17</f>
        <v>4</v>
      </c>
      <c r="Q17" s="80">
        <f>IFERROR(P17/M17,"-")</f>
        <v>0.07843137254902</v>
      </c>
      <c r="R17" s="79">
        <v>0</v>
      </c>
      <c r="S17" s="79">
        <v>1</v>
      </c>
      <c r="T17" s="80">
        <f>IFERROR(R17/(P17),"-")</f>
        <v>0</v>
      </c>
      <c r="U17" s="336">
        <f>IFERROR(J17/SUM(N17:O24),"-")</f>
        <v>18909.090909091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SUM(X17:X24)-SUM(J17:J24)</f>
        <v>-248000</v>
      </c>
      <c r="AB17" s="83">
        <f>SUM(X17:X24)/SUM(J17:J24)</f>
        <v>0.6025641025641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102</v>
      </c>
      <c r="C18" s="347"/>
      <c r="D18" s="347" t="s">
        <v>88</v>
      </c>
      <c r="E18" s="347" t="s">
        <v>89</v>
      </c>
      <c r="F18" s="347" t="s">
        <v>86</v>
      </c>
      <c r="G18" s="88"/>
      <c r="H18" s="88"/>
      <c r="I18" s="88"/>
      <c r="J18" s="330"/>
      <c r="K18" s="79">
        <v>0</v>
      </c>
      <c r="L18" s="79">
        <v>0</v>
      </c>
      <c r="M18" s="79">
        <v>30</v>
      </c>
      <c r="N18" s="89">
        <v>12</v>
      </c>
      <c r="O18" s="90">
        <v>0</v>
      </c>
      <c r="P18" s="91">
        <f>N18+O18</f>
        <v>12</v>
      </c>
      <c r="Q18" s="80">
        <f>IFERROR(P18/M18,"-")</f>
        <v>0.4</v>
      </c>
      <c r="R18" s="79">
        <v>0</v>
      </c>
      <c r="S18" s="79">
        <v>2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4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6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2</v>
      </c>
      <c r="CG18" s="132">
        <f>IF(P18=0,"",IF(CF18=0,"",(CF18/P18)))</f>
        <v>0.16666666666667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103</v>
      </c>
      <c r="C19" s="347"/>
      <c r="D19" s="347" t="s">
        <v>66</v>
      </c>
      <c r="E19" s="347" t="s">
        <v>67</v>
      </c>
      <c r="F19" s="347" t="s">
        <v>90</v>
      </c>
      <c r="G19" s="88" t="s">
        <v>100</v>
      </c>
      <c r="H19" s="88" t="s">
        <v>101</v>
      </c>
      <c r="I19" s="88" t="s">
        <v>104</v>
      </c>
      <c r="J19" s="330"/>
      <c r="K19" s="79">
        <v>0</v>
      </c>
      <c r="L19" s="79">
        <v>0</v>
      </c>
      <c r="M19" s="79">
        <v>55</v>
      </c>
      <c r="N19" s="89">
        <v>4</v>
      </c>
      <c r="O19" s="90">
        <v>0</v>
      </c>
      <c r="P19" s="91">
        <f>N19+O19</f>
        <v>4</v>
      </c>
      <c r="Q19" s="80">
        <f>IFERROR(P19/M19,"-")</f>
        <v>0.072727272727273</v>
      </c>
      <c r="R19" s="79">
        <v>0</v>
      </c>
      <c r="S19" s="79">
        <v>1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105</v>
      </c>
      <c r="C20" s="347"/>
      <c r="D20" s="347" t="s">
        <v>66</v>
      </c>
      <c r="E20" s="347" t="s">
        <v>67</v>
      </c>
      <c r="F20" s="347" t="s">
        <v>86</v>
      </c>
      <c r="G20" s="88"/>
      <c r="H20" s="88"/>
      <c r="I20" s="88"/>
      <c r="J20" s="330"/>
      <c r="K20" s="79">
        <v>0</v>
      </c>
      <c r="L20" s="79">
        <v>0</v>
      </c>
      <c r="M20" s="79">
        <v>8</v>
      </c>
      <c r="N20" s="89">
        <v>6</v>
      </c>
      <c r="O20" s="90">
        <v>0</v>
      </c>
      <c r="P20" s="91">
        <f>N20+O20</f>
        <v>6</v>
      </c>
      <c r="Q20" s="80">
        <f>IFERROR(P20/M20,"-")</f>
        <v>0.75</v>
      </c>
      <c r="R20" s="79">
        <v>1</v>
      </c>
      <c r="S20" s="79">
        <v>0</v>
      </c>
      <c r="T20" s="80">
        <f>IFERROR(R20/(P20),"-")</f>
        <v>0.16666666666667</v>
      </c>
      <c r="U20" s="336"/>
      <c r="V20" s="82">
        <v>2</v>
      </c>
      <c r="W20" s="80">
        <f>IF(P20=0,"-",V20/P20)</f>
        <v>0.33333333333333</v>
      </c>
      <c r="X20" s="335">
        <v>365000</v>
      </c>
      <c r="Y20" s="336">
        <f>IFERROR(X20/P20,"-")</f>
        <v>60833.333333333</v>
      </c>
      <c r="Z20" s="336">
        <f>IFERROR(X20/V20,"-")</f>
        <v>182500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0.33333333333333</v>
      </c>
      <c r="BP20" s="119">
        <v>1</v>
      </c>
      <c r="BQ20" s="120">
        <f>IFERROR(BP20/BN20,"-")</f>
        <v>0.5</v>
      </c>
      <c r="BR20" s="121">
        <v>359000</v>
      </c>
      <c r="BS20" s="122">
        <f>IFERROR(BR20/BN20,"-")</f>
        <v>179500</v>
      </c>
      <c r="BT20" s="123"/>
      <c r="BU20" s="123"/>
      <c r="BV20" s="123">
        <v>1</v>
      </c>
      <c r="BW20" s="124">
        <v>2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0.33333333333333</v>
      </c>
      <c r="CH20" s="133">
        <v>1</v>
      </c>
      <c r="CI20" s="134">
        <f>IFERROR(CH20/CF20,"-")</f>
        <v>0.5</v>
      </c>
      <c r="CJ20" s="135">
        <v>6000</v>
      </c>
      <c r="CK20" s="136">
        <f>IFERROR(CJ20/CF20,"-")</f>
        <v>3000</v>
      </c>
      <c r="CL20" s="137"/>
      <c r="CM20" s="137">
        <v>1</v>
      </c>
      <c r="CN20" s="137"/>
      <c r="CO20" s="138">
        <v>2</v>
      </c>
      <c r="CP20" s="139">
        <v>365000</v>
      </c>
      <c r="CQ20" s="139">
        <v>359000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106</v>
      </c>
      <c r="C21" s="347"/>
      <c r="D21" s="347" t="s">
        <v>88</v>
      </c>
      <c r="E21" s="347" t="s">
        <v>67</v>
      </c>
      <c r="F21" s="347" t="s">
        <v>107</v>
      </c>
      <c r="G21" s="88" t="s">
        <v>100</v>
      </c>
      <c r="H21" s="88" t="s">
        <v>101</v>
      </c>
      <c r="I21" s="88" t="s">
        <v>108</v>
      </c>
      <c r="J21" s="330"/>
      <c r="K21" s="79">
        <v>0</v>
      </c>
      <c r="L21" s="79">
        <v>0</v>
      </c>
      <c r="M21" s="79">
        <v>70</v>
      </c>
      <c r="N21" s="89">
        <v>2</v>
      </c>
      <c r="O21" s="90">
        <v>0</v>
      </c>
      <c r="P21" s="91">
        <f>N21+O21</f>
        <v>2</v>
      </c>
      <c r="Q21" s="80">
        <f>IFERROR(P21/M21,"-")</f>
        <v>0.028571428571429</v>
      </c>
      <c r="R21" s="79">
        <v>0</v>
      </c>
      <c r="S21" s="79">
        <v>0</v>
      </c>
      <c r="T21" s="80">
        <f>IFERROR(R21/(P21),"-")</f>
        <v>0</v>
      </c>
      <c r="U21" s="336"/>
      <c r="V21" s="82">
        <v>1</v>
      </c>
      <c r="W21" s="80">
        <f>IF(P21=0,"-",V21/P21)</f>
        <v>0.5</v>
      </c>
      <c r="X21" s="335">
        <v>5000</v>
      </c>
      <c r="Y21" s="336">
        <f>IFERROR(X21/P21,"-")</f>
        <v>2500</v>
      </c>
      <c r="Z21" s="336">
        <f>IFERROR(X21/V21,"-")</f>
        <v>5000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2</v>
      </c>
      <c r="BX21" s="125">
        <f>IF(P21=0,"",IF(BW21=0,"",(BW21/P21)))</f>
        <v>1</v>
      </c>
      <c r="BY21" s="126">
        <v>1</v>
      </c>
      <c r="BZ21" s="127">
        <f>IFERROR(BY21/BW21,"-")</f>
        <v>0.5</v>
      </c>
      <c r="CA21" s="128">
        <v>5000</v>
      </c>
      <c r="CB21" s="129">
        <f>IFERROR(CA21/BW21,"-")</f>
        <v>2500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5000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109</v>
      </c>
      <c r="C22" s="347"/>
      <c r="D22" s="347" t="s">
        <v>88</v>
      </c>
      <c r="E22" s="347" t="s">
        <v>67</v>
      </c>
      <c r="F22" s="347" t="s">
        <v>86</v>
      </c>
      <c r="G22" s="88"/>
      <c r="H22" s="88"/>
      <c r="I22" s="88"/>
      <c r="J22" s="330"/>
      <c r="K22" s="79">
        <v>0</v>
      </c>
      <c r="L22" s="79">
        <v>0</v>
      </c>
      <c r="M22" s="79">
        <v>17</v>
      </c>
      <c r="N22" s="89">
        <v>2</v>
      </c>
      <c r="O22" s="90">
        <v>0</v>
      </c>
      <c r="P22" s="91">
        <f>N22+O22</f>
        <v>2</v>
      </c>
      <c r="Q22" s="80">
        <f>IFERROR(P22/M22,"-")</f>
        <v>0.11764705882353</v>
      </c>
      <c r="R22" s="79">
        <v>0</v>
      </c>
      <c r="S22" s="79">
        <v>0</v>
      </c>
      <c r="T22" s="80">
        <f>IFERROR(R22/(P22),"-")</f>
        <v>0</v>
      </c>
      <c r="U22" s="336"/>
      <c r="V22" s="82">
        <v>1</v>
      </c>
      <c r="W22" s="80">
        <f>IF(P22=0,"-",V22/P22)</f>
        <v>0.5</v>
      </c>
      <c r="X22" s="335">
        <v>6000</v>
      </c>
      <c r="Y22" s="336">
        <f>IFERROR(X22/P22,"-")</f>
        <v>3000</v>
      </c>
      <c r="Z22" s="336">
        <f>IFERROR(X22/V22,"-")</f>
        <v>6000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0.5</v>
      </c>
      <c r="CH22" s="133">
        <v>1</v>
      </c>
      <c r="CI22" s="134">
        <f>IFERROR(CH22/CF22,"-")</f>
        <v>1</v>
      </c>
      <c r="CJ22" s="135">
        <v>6000</v>
      </c>
      <c r="CK22" s="136">
        <f>IFERROR(CJ22/CF22,"-")</f>
        <v>6000</v>
      </c>
      <c r="CL22" s="137"/>
      <c r="CM22" s="137">
        <v>1</v>
      </c>
      <c r="CN22" s="137"/>
      <c r="CO22" s="138">
        <v>1</v>
      </c>
      <c r="CP22" s="139">
        <v>6000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110</v>
      </c>
      <c r="C23" s="347"/>
      <c r="D23" s="347" t="s">
        <v>66</v>
      </c>
      <c r="E23" s="347" t="s">
        <v>89</v>
      </c>
      <c r="F23" s="347" t="s">
        <v>90</v>
      </c>
      <c r="G23" s="88" t="s">
        <v>100</v>
      </c>
      <c r="H23" s="88" t="s">
        <v>101</v>
      </c>
      <c r="I23" s="88" t="s">
        <v>111</v>
      </c>
      <c r="J23" s="330"/>
      <c r="K23" s="79">
        <v>0</v>
      </c>
      <c r="L23" s="79">
        <v>0</v>
      </c>
      <c r="M23" s="79">
        <v>21</v>
      </c>
      <c r="N23" s="89">
        <v>1</v>
      </c>
      <c r="O23" s="90">
        <v>0</v>
      </c>
      <c r="P23" s="91">
        <f>N23+O23</f>
        <v>1</v>
      </c>
      <c r="Q23" s="80">
        <f>IFERROR(P23/M23,"-")</f>
        <v>0.047619047619048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112</v>
      </c>
      <c r="C24" s="347"/>
      <c r="D24" s="347" t="s">
        <v>66</v>
      </c>
      <c r="E24" s="347" t="s">
        <v>89</v>
      </c>
      <c r="F24" s="347" t="s">
        <v>86</v>
      </c>
      <c r="G24" s="88"/>
      <c r="H24" s="88"/>
      <c r="I24" s="88"/>
      <c r="J24" s="330"/>
      <c r="K24" s="79">
        <v>0</v>
      </c>
      <c r="L24" s="79">
        <v>0</v>
      </c>
      <c r="M24" s="79">
        <v>2</v>
      </c>
      <c r="N24" s="89">
        <v>2</v>
      </c>
      <c r="O24" s="90">
        <v>0</v>
      </c>
      <c r="P24" s="91">
        <f>N24+O24</f>
        <v>2</v>
      </c>
      <c r="Q24" s="80">
        <f>IFERROR(P24/M24,"-")</f>
        <v>1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2</v>
      </c>
      <c r="BX24" s="125">
        <f>IF(P24=0,"",IF(BW24=0,"",(BW24/P24)))</f>
        <v>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3.8154761904762</v>
      </c>
      <c r="B25" s="347" t="s">
        <v>113</v>
      </c>
      <c r="C25" s="347"/>
      <c r="D25" s="347" t="s">
        <v>88</v>
      </c>
      <c r="E25" s="347" t="s">
        <v>89</v>
      </c>
      <c r="F25" s="347" t="s">
        <v>68</v>
      </c>
      <c r="G25" s="88" t="s">
        <v>114</v>
      </c>
      <c r="H25" s="88" t="s">
        <v>101</v>
      </c>
      <c r="I25" s="88" t="s">
        <v>115</v>
      </c>
      <c r="J25" s="330">
        <v>336000</v>
      </c>
      <c r="K25" s="79">
        <v>0</v>
      </c>
      <c r="L25" s="79">
        <v>0</v>
      </c>
      <c r="M25" s="79">
        <v>40</v>
      </c>
      <c r="N25" s="89">
        <v>6</v>
      </c>
      <c r="O25" s="90">
        <v>0</v>
      </c>
      <c r="P25" s="91">
        <f>N25+O25</f>
        <v>6</v>
      </c>
      <c r="Q25" s="80">
        <f>IFERROR(P25/M25,"-")</f>
        <v>0.15</v>
      </c>
      <c r="R25" s="79">
        <v>0</v>
      </c>
      <c r="S25" s="79">
        <v>1</v>
      </c>
      <c r="T25" s="80">
        <f>IFERROR(R25/(P25),"-")</f>
        <v>0</v>
      </c>
      <c r="U25" s="336">
        <f>IFERROR(J25/SUM(N25:O32),"-")</f>
        <v>8615.3846153846</v>
      </c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>
        <f>SUM(X25:X32)-SUM(J25:J32)</f>
        <v>946000</v>
      </c>
      <c r="AB25" s="83">
        <f>SUM(X25:X32)/SUM(J25:J32)</f>
        <v>3.8154761904762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0.16666666666667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116</v>
      </c>
      <c r="C26" s="347"/>
      <c r="D26" s="347" t="s">
        <v>88</v>
      </c>
      <c r="E26" s="347" t="s">
        <v>89</v>
      </c>
      <c r="F26" s="347" t="s">
        <v>86</v>
      </c>
      <c r="G26" s="88"/>
      <c r="H26" s="88"/>
      <c r="I26" s="88"/>
      <c r="J26" s="330"/>
      <c r="K26" s="79">
        <v>0</v>
      </c>
      <c r="L26" s="79">
        <v>0</v>
      </c>
      <c r="M26" s="79">
        <v>8</v>
      </c>
      <c r="N26" s="89">
        <v>4</v>
      </c>
      <c r="O26" s="90">
        <v>0</v>
      </c>
      <c r="P26" s="91">
        <f>N26+O26</f>
        <v>4</v>
      </c>
      <c r="Q26" s="80">
        <f>IFERROR(P26/M26,"-")</f>
        <v>0.5</v>
      </c>
      <c r="R26" s="79">
        <v>0</v>
      </c>
      <c r="S26" s="79">
        <v>2</v>
      </c>
      <c r="T26" s="80">
        <f>IFERROR(R26/(P26),"-")</f>
        <v>0</v>
      </c>
      <c r="U26" s="336"/>
      <c r="V26" s="82">
        <v>1</v>
      </c>
      <c r="W26" s="80">
        <f>IF(P26=0,"-",V26/P26)</f>
        <v>0.25</v>
      </c>
      <c r="X26" s="335">
        <v>18000</v>
      </c>
      <c r="Y26" s="336">
        <f>IFERROR(X26/P26,"-")</f>
        <v>4500</v>
      </c>
      <c r="Z26" s="336">
        <f>IFERROR(X26/V26,"-")</f>
        <v>18000</v>
      </c>
      <c r="AA26" s="330"/>
      <c r="AB26" s="83"/>
      <c r="AC26" s="77"/>
      <c r="AD26" s="92">
        <v>1</v>
      </c>
      <c r="AE26" s="93">
        <f>IF(P26=0,"",IF(AD26=0,"",(AD26/P26)))</f>
        <v>0.25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>
        <v>1</v>
      </c>
      <c r="BZ26" s="127">
        <f>IFERROR(BY26/BW26,"-")</f>
        <v>1</v>
      </c>
      <c r="CA26" s="128">
        <v>18000</v>
      </c>
      <c r="CB26" s="129">
        <f>IFERROR(CA26/BW26,"-")</f>
        <v>18000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18000</v>
      </c>
      <c r="CQ26" s="139">
        <v>18000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117</v>
      </c>
      <c r="C27" s="347"/>
      <c r="D27" s="347" t="s">
        <v>66</v>
      </c>
      <c r="E27" s="347" t="s">
        <v>67</v>
      </c>
      <c r="F27" s="347" t="s">
        <v>90</v>
      </c>
      <c r="G27" s="88" t="s">
        <v>114</v>
      </c>
      <c r="H27" s="88" t="s">
        <v>101</v>
      </c>
      <c r="I27" s="88" t="s">
        <v>93</v>
      </c>
      <c r="J27" s="330"/>
      <c r="K27" s="79">
        <v>0</v>
      </c>
      <c r="L27" s="79">
        <v>0</v>
      </c>
      <c r="M27" s="79">
        <v>26</v>
      </c>
      <c r="N27" s="89">
        <v>1</v>
      </c>
      <c r="O27" s="90">
        <v>0</v>
      </c>
      <c r="P27" s="91">
        <f>N27+O27</f>
        <v>1</v>
      </c>
      <c r="Q27" s="80">
        <f>IFERROR(P27/M27,"-")</f>
        <v>0.038461538461538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118</v>
      </c>
      <c r="C28" s="347"/>
      <c r="D28" s="347" t="s">
        <v>66</v>
      </c>
      <c r="E28" s="347" t="s">
        <v>67</v>
      </c>
      <c r="F28" s="347" t="s">
        <v>86</v>
      </c>
      <c r="G28" s="88"/>
      <c r="H28" s="88"/>
      <c r="I28" s="88"/>
      <c r="J28" s="330"/>
      <c r="K28" s="79">
        <v>0</v>
      </c>
      <c r="L28" s="79">
        <v>0</v>
      </c>
      <c r="M28" s="79">
        <v>11</v>
      </c>
      <c r="N28" s="89">
        <v>5</v>
      </c>
      <c r="O28" s="90">
        <v>0</v>
      </c>
      <c r="P28" s="91">
        <f>N28+O28</f>
        <v>5</v>
      </c>
      <c r="Q28" s="80">
        <f>IFERROR(P28/M28,"-")</f>
        <v>0.45454545454545</v>
      </c>
      <c r="R28" s="79">
        <v>2</v>
      </c>
      <c r="S28" s="79">
        <v>1</v>
      </c>
      <c r="T28" s="80">
        <f>IFERROR(R28/(P28),"-")</f>
        <v>0.4</v>
      </c>
      <c r="U28" s="336"/>
      <c r="V28" s="82">
        <v>2</v>
      </c>
      <c r="W28" s="80">
        <f>IF(P28=0,"-",V28/P28)</f>
        <v>0.4</v>
      </c>
      <c r="X28" s="335">
        <v>527000</v>
      </c>
      <c r="Y28" s="336">
        <f>IFERROR(X28/P28,"-")</f>
        <v>105400</v>
      </c>
      <c r="Z28" s="336">
        <f>IFERROR(X28/V28,"-")</f>
        <v>263500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3</v>
      </c>
      <c r="BX28" s="125">
        <f>IF(P28=0,"",IF(BW28=0,"",(BW28/P28)))</f>
        <v>0.6</v>
      </c>
      <c r="BY28" s="126">
        <v>2</v>
      </c>
      <c r="BZ28" s="127">
        <f>IFERROR(BY28/BW28,"-")</f>
        <v>0.66666666666667</v>
      </c>
      <c r="CA28" s="128">
        <v>527000</v>
      </c>
      <c r="CB28" s="129">
        <f>IFERROR(CA28/BW28,"-")</f>
        <v>175666.66666667</v>
      </c>
      <c r="CC28" s="130"/>
      <c r="CD28" s="130"/>
      <c r="CE28" s="130">
        <v>2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527000</v>
      </c>
      <c r="CQ28" s="139">
        <v>430000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/>
      <c r="B29" s="347" t="s">
        <v>119</v>
      </c>
      <c r="C29" s="347"/>
      <c r="D29" s="347" t="s">
        <v>88</v>
      </c>
      <c r="E29" s="347" t="s">
        <v>67</v>
      </c>
      <c r="F29" s="347" t="s">
        <v>107</v>
      </c>
      <c r="G29" s="88" t="s">
        <v>114</v>
      </c>
      <c r="H29" s="88" t="s">
        <v>101</v>
      </c>
      <c r="I29" s="88" t="s">
        <v>104</v>
      </c>
      <c r="J29" s="330"/>
      <c r="K29" s="79">
        <v>0</v>
      </c>
      <c r="L29" s="79">
        <v>0</v>
      </c>
      <c r="M29" s="79">
        <v>39</v>
      </c>
      <c r="N29" s="89">
        <v>7</v>
      </c>
      <c r="O29" s="90">
        <v>0</v>
      </c>
      <c r="P29" s="91">
        <f>N29+O29</f>
        <v>7</v>
      </c>
      <c r="Q29" s="80">
        <f>IFERROR(P29/M29,"-")</f>
        <v>0.17948717948718</v>
      </c>
      <c r="R29" s="79">
        <v>1</v>
      </c>
      <c r="S29" s="79">
        <v>3</v>
      </c>
      <c r="T29" s="80">
        <f>IFERROR(R29/(P29),"-")</f>
        <v>0.14285714285714</v>
      </c>
      <c r="U29" s="336"/>
      <c r="V29" s="82">
        <v>2</v>
      </c>
      <c r="W29" s="80">
        <f>IF(P29=0,"-",V29/P29)</f>
        <v>0.28571428571429</v>
      </c>
      <c r="X29" s="335">
        <v>385000</v>
      </c>
      <c r="Y29" s="336">
        <f>IFERROR(X29/P29,"-")</f>
        <v>55000</v>
      </c>
      <c r="Z29" s="336">
        <f>IFERROR(X29/V29,"-")</f>
        <v>192500</v>
      </c>
      <c r="AA29" s="330"/>
      <c r="AB29" s="83"/>
      <c r="AC29" s="77"/>
      <c r="AD29" s="92">
        <v>2</v>
      </c>
      <c r="AE29" s="93">
        <f>IF(P29=0,"",IF(AD29=0,"",(AD29/P29)))</f>
        <v>0.28571428571429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0.28571428571429</v>
      </c>
      <c r="BG29" s="110">
        <v>1</v>
      </c>
      <c r="BH29" s="112">
        <f>IFERROR(BG29/BE29,"-")</f>
        <v>0.5</v>
      </c>
      <c r="BI29" s="113">
        <v>8000</v>
      </c>
      <c r="BJ29" s="114">
        <f>IFERROR(BI29/BE29,"-")</f>
        <v>4000</v>
      </c>
      <c r="BK29" s="115"/>
      <c r="BL29" s="115"/>
      <c r="BM29" s="115">
        <v>1</v>
      </c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2</v>
      </c>
      <c r="BX29" s="125">
        <f>IF(P29=0,"",IF(BW29=0,"",(BW29/P29)))</f>
        <v>0.28571428571429</v>
      </c>
      <c r="BY29" s="126">
        <v>1</v>
      </c>
      <c r="BZ29" s="127">
        <f>IFERROR(BY29/BW29,"-")</f>
        <v>0.5</v>
      </c>
      <c r="CA29" s="128">
        <v>377000</v>
      </c>
      <c r="CB29" s="129">
        <f>IFERROR(CA29/BW29,"-")</f>
        <v>188500</v>
      </c>
      <c r="CC29" s="130"/>
      <c r="CD29" s="130"/>
      <c r="CE29" s="130">
        <v>1</v>
      </c>
      <c r="CF29" s="131">
        <v>1</v>
      </c>
      <c r="CG29" s="132">
        <f>IF(P29=0,"",IF(CF29=0,"",(CF29/P29)))</f>
        <v>0.14285714285714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2</v>
      </c>
      <c r="CP29" s="139">
        <v>385000</v>
      </c>
      <c r="CQ29" s="139">
        <v>377000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/>
      <c r="B30" s="347" t="s">
        <v>120</v>
      </c>
      <c r="C30" s="347"/>
      <c r="D30" s="347" t="s">
        <v>88</v>
      </c>
      <c r="E30" s="347" t="s">
        <v>67</v>
      </c>
      <c r="F30" s="347" t="s">
        <v>86</v>
      </c>
      <c r="G30" s="88"/>
      <c r="H30" s="88"/>
      <c r="I30" s="88"/>
      <c r="J30" s="330"/>
      <c r="K30" s="79">
        <v>0</v>
      </c>
      <c r="L30" s="79">
        <v>0</v>
      </c>
      <c r="M30" s="79">
        <v>10</v>
      </c>
      <c r="N30" s="89">
        <v>7</v>
      </c>
      <c r="O30" s="90">
        <v>0</v>
      </c>
      <c r="P30" s="91">
        <f>N30+O30</f>
        <v>7</v>
      </c>
      <c r="Q30" s="80">
        <f>IFERROR(P30/M30,"-")</f>
        <v>0.7</v>
      </c>
      <c r="R30" s="79">
        <v>1</v>
      </c>
      <c r="S30" s="79">
        <v>0</v>
      </c>
      <c r="T30" s="80">
        <f>IFERROR(R30/(P30),"-")</f>
        <v>0.14285714285714</v>
      </c>
      <c r="U30" s="336"/>
      <c r="V30" s="82">
        <v>2</v>
      </c>
      <c r="W30" s="80">
        <f>IF(P30=0,"-",V30/P30)</f>
        <v>0.28571428571429</v>
      </c>
      <c r="X30" s="335">
        <v>349000</v>
      </c>
      <c r="Y30" s="336">
        <f>IFERROR(X30/P30,"-")</f>
        <v>49857.142857143</v>
      </c>
      <c r="Z30" s="336">
        <f>IFERROR(X30/V30,"-")</f>
        <v>174500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0.14285714285714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0.14285714285714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0.42857142857143</v>
      </c>
      <c r="BY30" s="126">
        <v>1</v>
      </c>
      <c r="BZ30" s="127">
        <f>IFERROR(BY30/BW30,"-")</f>
        <v>0.33333333333333</v>
      </c>
      <c r="CA30" s="128">
        <v>66000</v>
      </c>
      <c r="CB30" s="129">
        <f>IFERROR(CA30/BW30,"-")</f>
        <v>22000</v>
      </c>
      <c r="CC30" s="130"/>
      <c r="CD30" s="130"/>
      <c r="CE30" s="130">
        <v>1</v>
      </c>
      <c r="CF30" s="131">
        <v>2</v>
      </c>
      <c r="CG30" s="132">
        <f>IF(P30=0,"",IF(CF30=0,"",(CF30/P30)))</f>
        <v>0.28571428571429</v>
      </c>
      <c r="CH30" s="133">
        <v>1</v>
      </c>
      <c r="CI30" s="134">
        <f>IFERROR(CH30/CF30,"-")</f>
        <v>0.5</v>
      </c>
      <c r="CJ30" s="135">
        <v>283000</v>
      </c>
      <c r="CK30" s="136">
        <f>IFERROR(CJ30/CF30,"-")</f>
        <v>141500</v>
      </c>
      <c r="CL30" s="137"/>
      <c r="CM30" s="137"/>
      <c r="CN30" s="137">
        <v>1</v>
      </c>
      <c r="CO30" s="138">
        <v>2</v>
      </c>
      <c r="CP30" s="139">
        <v>349000</v>
      </c>
      <c r="CQ30" s="139">
        <v>283000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347" t="s">
        <v>121</v>
      </c>
      <c r="C31" s="347"/>
      <c r="D31" s="347" t="s">
        <v>66</v>
      </c>
      <c r="E31" s="347" t="s">
        <v>89</v>
      </c>
      <c r="F31" s="347" t="s">
        <v>90</v>
      </c>
      <c r="G31" s="88" t="s">
        <v>114</v>
      </c>
      <c r="H31" s="88" t="s">
        <v>101</v>
      </c>
      <c r="I31" s="88" t="s">
        <v>122</v>
      </c>
      <c r="J31" s="330"/>
      <c r="K31" s="79">
        <v>0</v>
      </c>
      <c r="L31" s="79">
        <v>0</v>
      </c>
      <c r="M31" s="79">
        <v>21</v>
      </c>
      <c r="N31" s="89">
        <v>4</v>
      </c>
      <c r="O31" s="90">
        <v>0</v>
      </c>
      <c r="P31" s="91">
        <f>N31+O31</f>
        <v>4</v>
      </c>
      <c r="Q31" s="80">
        <f>IFERROR(P31/M31,"-")</f>
        <v>0.19047619047619</v>
      </c>
      <c r="R31" s="79">
        <v>0</v>
      </c>
      <c r="S31" s="79">
        <v>3</v>
      </c>
      <c r="T31" s="80">
        <f>IFERROR(R31/(P31),"-")</f>
        <v>0</v>
      </c>
      <c r="U31" s="336"/>
      <c r="V31" s="82">
        <v>1</v>
      </c>
      <c r="W31" s="80">
        <f>IF(P31=0,"-",V31/P31)</f>
        <v>0.25</v>
      </c>
      <c r="X31" s="335">
        <v>3000</v>
      </c>
      <c r="Y31" s="336">
        <f>IFERROR(X31/P31,"-")</f>
        <v>750</v>
      </c>
      <c r="Z31" s="336">
        <f>IFERROR(X31/V31,"-")</f>
        <v>3000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0.25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0.5</v>
      </c>
      <c r="BG31" s="110">
        <v>1</v>
      </c>
      <c r="BH31" s="112">
        <f>IFERROR(BG31/BE31,"-")</f>
        <v>0.5</v>
      </c>
      <c r="BI31" s="113">
        <v>3000</v>
      </c>
      <c r="BJ31" s="114">
        <f>IFERROR(BI31/BE31,"-")</f>
        <v>1500</v>
      </c>
      <c r="BK31" s="115">
        <v>1</v>
      </c>
      <c r="BL31" s="115"/>
      <c r="BM31" s="115"/>
      <c r="BN31" s="117">
        <v>1</v>
      </c>
      <c r="BO31" s="118">
        <f>IF(P31=0,"",IF(BN31=0,"",(BN31/P31)))</f>
        <v>0.25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3000</v>
      </c>
      <c r="CQ31" s="139">
        <v>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123</v>
      </c>
      <c r="C32" s="347"/>
      <c r="D32" s="347" t="s">
        <v>66</v>
      </c>
      <c r="E32" s="347" t="s">
        <v>89</v>
      </c>
      <c r="F32" s="347" t="s">
        <v>86</v>
      </c>
      <c r="G32" s="88"/>
      <c r="H32" s="88"/>
      <c r="I32" s="88"/>
      <c r="J32" s="330"/>
      <c r="K32" s="79">
        <v>0</v>
      </c>
      <c r="L32" s="79">
        <v>0</v>
      </c>
      <c r="M32" s="79">
        <v>26</v>
      </c>
      <c r="N32" s="89">
        <v>5</v>
      </c>
      <c r="O32" s="90">
        <v>0</v>
      </c>
      <c r="P32" s="91">
        <f>N32+O32</f>
        <v>5</v>
      </c>
      <c r="Q32" s="80">
        <f>IFERROR(P32/M32,"-")</f>
        <v>0.19230769230769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0.2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0.2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0.4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0.105</v>
      </c>
      <c r="B33" s="347" t="s">
        <v>124</v>
      </c>
      <c r="C33" s="347"/>
      <c r="D33" s="347" t="s">
        <v>125</v>
      </c>
      <c r="E33" s="347" t="s">
        <v>126</v>
      </c>
      <c r="F33" s="347" t="s">
        <v>68</v>
      </c>
      <c r="G33" s="88" t="s">
        <v>83</v>
      </c>
      <c r="H33" s="88" t="s">
        <v>127</v>
      </c>
      <c r="I33" s="88" t="s">
        <v>128</v>
      </c>
      <c r="J33" s="330">
        <v>600000</v>
      </c>
      <c r="K33" s="79">
        <v>0</v>
      </c>
      <c r="L33" s="79">
        <v>0</v>
      </c>
      <c r="M33" s="79">
        <v>32</v>
      </c>
      <c r="N33" s="89">
        <v>4</v>
      </c>
      <c r="O33" s="90">
        <v>0</v>
      </c>
      <c r="P33" s="91">
        <f>N33+O33</f>
        <v>4</v>
      </c>
      <c r="Q33" s="80">
        <f>IFERROR(P33/M33,"-")</f>
        <v>0.125</v>
      </c>
      <c r="R33" s="79">
        <v>0</v>
      </c>
      <c r="S33" s="79">
        <v>3</v>
      </c>
      <c r="T33" s="80">
        <f>IFERROR(R33/(P33),"-")</f>
        <v>0</v>
      </c>
      <c r="U33" s="336">
        <f>IFERROR(J33/SUM(N33:O40),"-")</f>
        <v>13333.333333333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SUM(X33:X40)-SUM(J33:J40)</f>
        <v>-537000</v>
      </c>
      <c r="AB33" s="83">
        <f>SUM(X33:X40)/SUM(J33:J40)</f>
        <v>0.105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129</v>
      </c>
      <c r="C34" s="347"/>
      <c r="D34" s="347" t="s">
        <v>130</v>
      </c>
      <c r="E34" s="347" t="s">
        <v>131</v>
      </c>
      <c r="F34" s="347" t="s">
        <v>68</v>
      </c>
      <c r="G34" s="88"/>
      <c r="H34" s="88" t="s">
        <v>127</v>
      </c>
      <c r="I34" s="88" t="s">
        <v>132</v>
      </c>
      <c r="J34" s="330"/>
      <c r="K34" s="79">
        <v>0</v>
      </c>
      <c r="L34" s="79">
        <v>0</v>
      </c>
      <c r="M34" s="79">
        <v>54</v>
      </c>
      <c r="N34" s="89">
        <v>4</v>
      </c>
      <c r="O34" s="90">
        <v>0</v>
      </c>
      <c r="P34" s="91">
        <f>N34+O34</f>
        <v>4</v>
      </c>
      <c r="Q34" s="80">
        <f>IFERROR(P34/M34,"-")</f>
        <v>0.074074074074074</v>
      </c>
      <c r="R34" s="79">
        <v>0</v>
      </c>
      <c r="S34" s="79">
        <v>2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133</v>
      </c>
      <c r="C35" s="347"/>
      <c r="D35" s="347" t="s">
        <v>134</v>
      </c>
      <c r="E35" s="347" t="s">
        <v>134</v>
      </c>
      <c r="F35" s="347" t="s">
        <v>68</v>
      </c>
      <c r="G35" s="88"/>
      <c r="H35" s="88" t="s">
        <v>127</v>
      </c>
      <c r="I35" s="88" t="s">
        <v>135</v>
      </c>
      <c r="J35" s="330"/>
      <c r="K35" s="79">
        <v>0</v>
      </c>
      <c r="L35" s="79">
        <v>0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136</v>
      </c>
      <c r="C36" s="347"/>
      <c r="D36" s="347" t="s">
        <v>137</v>
      </c>
      <c r="E36" s="347" t="s">
        <v>137</v>
      </c>
      <c r="F36" s="347" t="s">
        <v>86</v>
      </c>
      <c r="G36" s="88"/>
      <c r="H36" s="88"/>
      <c r="I36" s="88"/>
      <c r="J36" s="330"/>
      <c r="K36" s="79">
        <v>0</v>
      </c>
      <c r="L36" s="79">
        <v>0</v>
      </c>
      <c r="M36" s="79">
        <v>32</v>
      </c>
      <c r="N36" s="89">
        <v>11</v>
      </c>
      <c r="O36" s="90">
        <v>0</v>
      </c>
      <c r="P36" s="91">
        <f>N36+O36</f>
        <v>11</v>
      </c>
      <c r="Q36" s="80">
        <f>IFERROR(P36/M36,"-")</f>
        <v>0.34375</v>
      </c>
      <c r="R36" s="79">
        <v>0</v>
      </c>
      <c r="S36" s="79">
        <v>4</v>
      </c>
      <c r="T36" s="80">
        <f>IFERROR(R36/(P36),"-")</f>
        <v>0</v>
      </c>
      <c r="U36" s="336"/>
      <c r="V36" s="82">
        <v>1</v>
      </c>
      <c r="W36" s="80">
        <f>IF(P36=0,"-",V36/P36)</f>
        <v>0.090909090909091</v>
      </c>
      <c r="X36" s="335">
        <v>10000</v>
      </c>
      <c r="Y36" s="336">
        <f>IFERROR(X36/P36,"-")</f>
        <v>909.09090909091</v>
      </c>
      <c r="Z36" s="336">
        <f>IFERROR(X36/V36,"-")</f>
        <v>10000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0.090909090909091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3</v>
      </c>
      <c r="BF36" s="111">
        <f>IF(P36=0,"",IF(BE36=0,"",(BE36/P36)))</f>
        <v>0.27272727272727</v>
      </c>
      <c r="BG36" s="110">
        <v>1</v>
      </c>
      <c r="BH36" s="112">
        <f>IFERROR(BG36/BE36,"-")</f>
        <v>0.33333333333333</v>
      </c>
      <c r="BI36" s="113">
        <v>10000</v>
      </c>
      <c r="BJ36" s="114">
        <f>IFERROR(BI36/BE36,"-")</f>
        <v>3333.3333333333</v>
      </c>
      <c r="BK36" s="115"/>
      <c r="BL36" s="115">
        <v>1</v>
      </c>
      <c r="BM36" s="115"/>
      <c r="BN36" s="117">
        <v>5</v>
      </c>
      <c r="BO36" s="118">
        <f>IF(P36=0,"",IF(BN36=0,"",(BN36/P36)))</f>
        <v>0.45454545454545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0.18181818181818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10000</v>
      </c>
      <c r="CQ36" s="139">
        <v>10000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138</v>
      </c>
      <c r="C37" s="347"/>
      <c r="D37" s="347" t="s">
        <v>125</v>
      </c>
      <c r="E37" s="347" t="s">
        <v>126</v>
      </c>
      <c r="F37" s="347" t="s">
        <v>68</v>
      </c>
      <c r="G37" s="88" t="s">
        <v>91</v>
      </c>
      <c r="H37" s="88" t="s">
        <v>127</v>
      </c>
      <c r="I37" s="88" t="s">
        <v>128</v>
      </c>
      <c r="J37" s="330"/>
      <c r="K37" s="79">
        <v>0</v>
      </c>
      <c r="L37" s="79">
        <v>0</v>
      </c>
      <c r="M37" s="79">
        <v>61</v>
      </c>
      <c r="N37" s="89">
        <v>6</v>
      </c>
      <c r="O37" s="90">
        <v>0</v>
      </c>
      <c r="P37" s="91">
        <f>N37+O37</f>
        <v>6</v>
      </c>
      <c r="Q37" s="80">
        <f>IFERROR(P37/M37,"-")</f>
        <v>0.098360655737705</v>
      </c>
      <c r="R37" s="79">
        <v>0</v>
      </c>
      <c r="S37" s="79">
        <v>2</v>
      </c>
      <c r="T37" s="80">
        <f>IFERROR(R37/(P37),"-")</f>
        <v>0</v>
      </c>
      <c r="U37" s="336"/>
      <c r="V37" s="82">
        <v>1</v>
      </c>
      <c r="W37" s="80">
        <f>IF(P37=0,"-",V37/P37)</f>
        <v>0.16666666666667</v>
      </c>
      <c r="X37" s="335">
        <v>8000</v>
      </c>
      <c r="Y37" s="336">
        <f>IFERROR(X37/P37,"-")</f>
        <v>1333.3333333333</v>
      </c>
      <c r="Z37" s="336">
        <f>IFERROR(X37/V37,"-")</f>
        <v>8000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0.16666666666667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0.16666666666667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0.33333333333333</v>
      </c>
      <c r="BY37" s="126">
        <v>1</v>
      </c>
      <c r="BZ37" s="127">
        <f>IFERROR(BY37/BW37,"-")</f>
        <v>0.5</v>
      </c>
      <c r="CA37" s="128">
        <v>8000</v>
      </c>
      <c r="CB37" s="129">
        <f>IFERROR(CA37/BW37,"-")</f>
        <v>4000</v>
      </c>
      <c r="CC37" s="130"/>
      <c r="CD37" s="130">
        <v>1</v>
      </c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8000</v>
      </c>
      <c r="CQ37" s="139">
        <v>8000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139</v>
      </c>
      <c r="C38" s="347"/>
      <c r="D38" s="347" t="s">
        <v>130</v>
      </c>
      <c r="E38" s="347" t="s">
        <v>131</v>
      </c>
      <c r="F38" s="347" t="s">
        <v>68</v>
      </c>
      <c r="G38" s="88"/>
      <c r="H38" s="88" t="s">
        <v>127</v>
      </c>
      <c r="I38" s="88" t="s">
        <v>132</v>
      </c>
      <c r="J38" s="330"/>
      <c r="K38" s="79">
        <v>0</v>
      </c>
      <c r="L38" s="79">
        <v>0</v>
      </c>
      <c r="M38" s="79">
        <v>112</v>
      </c>
      <c r="N38" s="89">
        <v>5</v>
      </c>
      <c r="O38" s="90">
        <v>0</v>
      </c>
      <c r="P38" s="91">
        <f>N38+O38</f>
        <v>5</v>
      </c>
      <c r="Q38" s="80">
        <f>IFERROR(P38/M38,"-")</f>
        <v>0.044642857142857</v>
      </c>
      <c r="R38" s="79">
        <v>0</v>
      </c>
      <c r="S38" s="79">
        <v>1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0.2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1</v>
      </c>
      <c r="AW38" s="105">
        <f>IF(P38=0,"",IF(AV38=0,"",(AV38/P38)))</f>
        <v>0.2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1</v>
      </c>
      <c r="BF38" s="111">
        <f>IF(P38=0,"",IF(BE38=0,"",(BE38/P38)))</f>
        <v>0.2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0.4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140</v>
      </c>
      <c r="C39" s="347"/>
      <c r="D39" s="347" t="s">
        <v>134</v>
      </c>
      <c r="E39" s="347" t="s">
        <v>134</v>
      </c>
      <c r="F39" s="347" t="s">
        <v>68</v>
      </c>
      <c r="G39" s="88"/>
      <c r="H39" s="88" t="s">
        <v>127</v>
      </c>
      <c r="I39" s="88" t="s">
        <v>135</v>
      </c>
      <c r="J39" s="330"/>
      <c r="K39" s="79">
        <v>0</v>
      </c>
      <c r="L39" s="79">
        <v>0</v>
      </c>
      <c r="M39" s="79">
        <v>0</v>
      </c>
      <c r="N39" s="89">
        <v>0</v>
      </c>
      <c r="O39" s="90">
        <v>0</v>
      </c>
      <c r="P39" s="91">
        <f>N39+O39</f>
        <v>0</v>
      </c>
      <c r="Q39" s="80" t="str">
        <f>IFERROR(P39/M39,"-")</f>
        <v>-</v>
      </c>
      <c r="R39" s="79">
        <v>0</v>
      </c>
      <c r="S39" s="79">
        <v>0</v>
      </c>
      <c r="T39" s="80" t="str">
        <f>IFERROR(R39/(P39),"-")</f>
        <v>-</v>
      </c>
      <c r="U39" s="336"/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141</v>
      </c>
      <c r="C40" s="347"/>
      <c r="D40" s="347" t="s">
        <v>137</v>
      </c>
      <c r="E40" s="347" t="s">
        <v>137</v>
      </c>
      <c r="F40" s="347" t="s">
        <v>86</v>
      </c>
      <c r="G40" s="88"/>
      <c r="H40" s="88"/>
      <c r="I40" s="88"/>
      <c r="J40" s="330"/>
      <c r="K40" s="79">
        <v>0</v>
      </c>
      <c r="L40" s="79">
        <v>0</v>
      </c>
      <c r="M40" s="79">
        <v>28</v>
      </c>
      <c r="N40" s="89">
        <v>14</v>
      </c>
      <c r="O40" s="90">
        <v>1</v>
      </c>
      <c r="P40" s="91">
        <f>N40+O40</f>
        <v>15</v>
      </c>
      <c r="Q40" s="80">
        <f>IFERROR(P40/M40,"-")</f>
        <v>0.53571428571429</v>
      </c>
      <c r="R40" s="79">
        <v>1</v>
      </c>
      <c r="S40" s="79">
        <v>1</v>
      </c>
      <c r="T40" s="80">
        <f>IFERROR(R40/(P40),"-")</f>
        <v>0.066666666666667</v>
      </c>
      <c r="U40" s="336"/>
      <c r="V40" s="82">
        <v>3</v>
      </c>
      <c r="W40" s="80">
        <f>IF(P40=0,"-",V40/P40)</f>
        <v>0.2</v>
      </c>
      <c r="X40" s="335">
        <v>45000</v>
      </c>
      <c r="Y40" s="336">
        <f>IFERROR(X40/P40,"-")</f>
        <v>3000</v>
      </c>
      <c r="Z40" s="336">
        <f>IFERROR(X40/V40,"-")</f>
        <v>15000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0.13333333333333</v>
      </c>
      <c r="BG40" s="110">
        <v>1</v>
      </c>
      <c r="BH40" s="112">
        <f>IFERROR(BG40/BE40,"-")</f>
        <v>0.5</v>
      </c>
      <c r="BI40" s="113">
        <v>3000</v>
      </c>
      <c r="BJ40" s="114">
        <f>IFERROR(BI40/BE40,"-")</f>
        <v>1500</v>
      </c>
      <c r="BK40" s="115">
        <v>1</v>
      </c>
      <c r="BL40" s="115"/>
      <c r="BM40" s="115"/>
      <c r="BN40" s="117">
        <v>9</v>
      </c>
      <c r="BO40" s="118">
        <f>IF(P40=0,"",IF(BN40=0,"",(BN40/P40)))</f>
        <v>0.6</v>
      </c>
      <c r="BP40" s="119">
        <v>1</v>
      </c>
      <c r="BQ40" s="120">
        <f>IFERROR(BP40/BN40,"-")</f>
        <v>0.11111111111111</v>
      </c>
      <c r="BR40" s="121">
        <v>3000</v>
      </c>
      <c r="BS40" s="122">
        <f>IFERROR(BR40/BN40,"-")</f>
        <v>333.33333333333</v>
      </c>
      <c r="BT40" s="123">
        <v>1</v>
      </c>
      <c r="BU40" s="123"/>
      <c r="BV40" s="123"/>
      <c r="BW40" s="124">
        <v>4</v>
      </c>
      <c r="BX40" s="125">
        <f>IF(P40=0,"",IF(BW40=0,"",(BW40/P40)))</f>
        <v>0.26666666666667</v>
      </c>
      <c r="BY40" s="126">
        <v>1</v>
      </c>
      <c r="BZ40" s="127">
        <f>IFERROR(BY40/BW40,"-")</f>
        <v>0.25</v>
      </c>
      <c r="CA40" s="128">
        <v>39000</v>
      </c>
      <c r="CB40" s="129">
        <f>IFERROR(CA40/BW40,"-")</f>
        <v>9750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3</v>
      </c>
      <c r="CP40" s="139">
        <v>45000</v>
      </c>
      <c r="CQ40" s="139">
        <v>39000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2.8083333333333</v>
      </c>
      <c r="B41" s="347" t="s">
        <v>142</v>
      </c>
      <c r="C41" s="347"/>
      <c r="D41" s="347" t="s">
        <v>125</v>
      </c>
      <c r="E41" s="347" t="s">
        <v>126</v>
      </c>
      <c r="F41" s="347" t="s">
        <v>68</v>
      </c>
      <c r="G41" s="88" t="s">
        <v>69</v>
      </c>
      <c r="H41" s="88" t="s">
        <v>143</v>
      </c>
      <c r="I41" s="88" t="s">
        <v>144</v>
      </c>
      <c r="J41" s="330">
        <v>480000</v>
      </c>
      <c r="K41" s="79">
        <v>0</v>
      </c>
      <c r="L41" s="79">
        <v>0</v>
      </c>
      <c r="M41" s="79">
        <v>123</v>
      </c>
      <c r="N41" s="89">
        <v>7</v>
      </c>
      <c r="O41" s="90">
        <v>0</v>
      </c>
      <c r="P41" s="91">
        <f>N41+O41</f>
        <v>7</v>
      </c>
      <c r="Q41" s="80">
        <f>IFERROR(P41/M41,"-")</f>
        <v>0.056910569105691</v>
      </c>
      <c r="R41" s="79">
        <v>0</v>
      </c>
      <c r="S41" s="79">
        <v>4</v>
      </c>
      <c r="T41" s="80">
        <f>IFERROR(R41/(P41),"-")</f>
        <v>0</v>
      </c>
      <c r="U41" s="336">
        <f>IFERROR(J41/SUM(N41:O44),"-")</f>
        <v>10666.666666667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SUM(X41:X44)-SUM(J41:J44)</f>
        <v>868000</v>
      </c>
      <c r="AB41" s="83">
        <f>SUM(X41:X44)/SUM(J41:J44)</f>
        <v>2.8083333333333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0.14285714285714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0.14285714285714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0.28571428571429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3</v>
      </c>
      <c r="BX41" s="125">
        <f>IF(P41=0,"",IF(BW41=0,"",(BW41/P41)))</f>
        <v>0.42857142857143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145</v>
      </c>
      <c r="C42" s="347"/>
      <c r="D42" s="347" t="s">
        <v>130</v>
      </c>
      <c r="E42" s="347" t="s">
        <v>131</v>
      </c>
      <c r="F42" s="347" t="s">
        <v>68</v>
      </c>
      <c r="G42" s="88"/>
      <c r="H42" s="88" t="s">
        <v>143</v>
      </c>
      <c r="I42" s="88"/>
      <c r="J42" s="330"/>
      <c r="K42" s="79">
        <v>0</v>
      </c>
      <c r="L42" s="79">
        <v>0</v>
      </c>
      <c r="M42" s="79">
        <v>122</v>
      </c>
      <c r="N42" s="89">
        <v>12</v>
      </c>
      <c r="O42" s="90">
        <v>0</v>
      </c>
      <c r="P42" s="91">
        <f>N42+O42</f>
        <v>12</v>
      </c>
      <c r="Q42" s="80">
        <f>IFERROR(P42/M42,"-")</f>
        <v>0.098360655737705</v>
      </c>
      <c r="R42" s="79">
        <v>1</v>
      </c>
      <c r="S42" s="79">
        <v>3</v>
      </c>
      <c r="T42" s="80">
        <f>IFERROR(R42/(P42),"-")</f>
        <v>0.083333333333333</v>
      </c>
      <c r="U42" s="336"/>
      <c r="V42" s="82">
        <v>4</v>
      </c>
      <c r="W42" s="80">
        <f>IF(P42=0,"-",V42/P42)</f>
        <v>0.33333333333333</v>
      </c>
      <c r="X42" s="335">
        <v>305000</v>
      </c>
      <c r="Y42" s="336">
        <f>IFERROR(X42/P42,"-")</f>
        <v>25416.666666667</v>
      </c>
      <c r="Z42" s="336">
        <f>IFERROR(X42/V42,"-")</f>
        <v>76250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4</v>
      </c>
      <c r="BF42" s="111">
        <f>IF(P42=0,"",IF(BE42=0,"",(BE42/P42)))</f>
        <v>0.33333333333333</v>
      </c>
      <c r="BG42" s="110">
        <v>1</v>
      </c>
      <c r="BH42" s="112">
        <f>IFERROR(BG42/BE42,"-")</f>
        <v>0.25</v>
      </c>
      <c r="BI42" s="113">
        <v>40000</v>
      </c>
      <c r="BJ42" s="114">
        <f>IFERROR(BI42/BE42,"-")</f>
        <v>10000</v>
      </c>
      <c r="BK42" s="115"/>
      <c r="BL42" s="115"/>
      <c r="BM42" s="115">
        <v>1</v>
      </c>
      <c r="BN42" s="117">
        <v>7</v>
      </c>
      <c r="BO42" s="118">
        <f>IF(P42=0,"",IF(BN42=0,"",(BN42/P42)))</f>
        <v>0.58333333333333</v>
      </c>
      <c r="BP42" s="119">
        <v>3</v>
      </c>
      <c r="BQ42" s="120">
        <f>IFERROR(BP42/BN42,"-")</f>
        <v>0.42857142857143</v>
      </c>
      <c r="BR42" s="121">
        <v>265000</v>
      </c>
      <c r="BS42" s="122">
        <f>IFERROR(BR42/BN42,"-")</f>
        <v>37857.142857143</v>
      </c>
      <c r="BT42" s="123">
        <v>1</v>
      </c>
      <c r="BU42" s="123"/>
      <c r="BV42" s="123">
        <v>2</v>
      </c>
      <c r="BW42" s="124">
        <v>1</v>
      </c>
      <c r="BX42" s="125">
        <f>IF(P42=0,"",IF(BW42=0,"",(BW42/P42)))</f>
        <v>0.083333333333333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4</v>
      </c>
      <c r="CP42" s="139">
        <v>305000</v>
      </c>
      <c r="CQ42" s="139">
        <v>249000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/>
      <c r="B43" s="347" t="s">
        <v>146</v>
      </c>
      <c r="C43" s="347"/>
      <c r="D43" s="347" t="s">
        <v>147</v>
      </c>
      <c r="E43" s="347" t="s">
        <v>148</v>
      </c>
      <c r="F43" s="347" t="s">
        <v>68</v>
      </c>
      <c r="G43" s="88"/>
      <c r="H43" s="88" t="s">
        <v>143</v>
      </c>
      <c r="I43" s="88"/>
      <c r="J43" s="330"/>
      <c r="K43" s="79">
        <v>0</v>
      </c>
      <c r="L43" s="79">
        <v>0</v>
      </c>
      <c r="M43" s="79">
        <v>65</v>
      </c>
      <c r="N43" s="89">
        <v>3</v>
      </c>
      <c r="O43" s="90">
        <v>0</v>
      </c>
      <c r="P43" s="91">
        <f>N43+O43</f>
        <v>3</v>
      </c>
      <c r="Q43" s="80">
        <f>IFERROR(P43/M43,"-")</f>
        <v>0.046153846153846</v>
      </c>
      <c r="R43" s="79">
        <v>0</v>
      </c>
      <c r="S43" s="79">
        <v>1</v>
      </c>
      <c r="T43" s="80">
        <f>IFERROR(R43/(P43),"-")</f>
        <v>0</v>
      </c>
      <c r="U43" s="336"/>
      <c r="V43" s="82">
        <v>1</v>
      </c>
      <c r="W43" s="80">
        <f>IF(P43=0,"-",V43/P43)</f>
        <v>0.33333333333333</v>
      </c>
      <c r="X43" s="335">
        <v>5000</v>
      </c>
      <c r="Y43" s="336">
        <f>IFERROR(X43/P43,"-")</f>
        <v>1666.6666666667</v>
      </c>
      <c r="Z43" s="336">
        <f>IFERROR(X43/V43,"-")</f>
        <v>5000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0.33333333333333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0.66666666666667</v>
      </c>
      <c r="BP43" s="119">
        <v>1</v>
      </c>
      <c r="BQ43" s="120">
        <f>IFERROR(BP43/BN43,"-")</f>
        <v>0.5</v>
      </c>
      <c r="BR43" s="121">
        <v>5000</v>
      </c>
      <c r="BS43" s="122">
        <f>IFERROR(BR43/BN43,"-")</f>
        <v>2500</v>
      </c>
      <c r="BT43" s="123">
        <v>1</v>
      </c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5000</v>
      </c>
      <c r="CQ43" s="139">
        <v>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149</v>
      </c>
      <c r="C44" s="347"/>
      <c r="D44" s="347" t="s">
        <v>137</v>
      </c>
      <c r="E44" s="347" t="s">
        <v>137</v>
      </c>
      <c r="F44" s="347" t="s">
        <v>86</v>
      </c>
      <c r="G44" s="88"/>
      <c r="H44" s="88"/>
      <c r="I44" s="88"/>
      <c r="J44" s="330"/>
      <c r="K44" s="79">
        <v>0</v>
      </c>
      <c r="L44" s="79">
        <v>0</v>
      </c>
      <c r="M44" s="79">
        <v>53</v>
      </c>
      <c r="N44" s="89">
        <v>23</v>
      </c>
      <c r="O44" s="90">
        <v>0</v>
      </c>
      <c r="P44" s="91">
        <f>N44+O44</f>
        <v>23</v>
      </c>
      <c r="Q44" s="80">
        <f>IFERROR(P44/M44,"-")</f>
        <v>0.43396226415094</v>
      </c>
      <c r="R44" s="79">
        <v>4</v>
      </c>
      <c r="S44" s="79">
        <v>4</v>
      </c>
      <c r="T44" s="80">
        <f>IFERROR(R44/(P44),"-")</f>
        <v>0.17391304347826</v>
      </c>
      <c r="U44" s="336"/>
      <c r="V44" s="82">
        <v>7</v>
      </c>
      <c r="W44" s="80">
        <f>IF(P44=0,"-",V44/P44)</f>
        <v>0.30434782608696</v>
      </c>
      <c r="X44" s="335">
        <v>1038000</v>
      </c>
      <c r="Y44" s="336">
        <f>IFERROR(X44/P44,"-")</f>
        <v>45130.434782609</v>
      </c>
      <c r="Z44" s="336">
        <f>IFERROR(X44/V44,"-")</f>
        <v>148285.71428571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0.043478260869565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5</v>
      </c>
      <c r="BF44" s="111">
        <f>IF(P44=0,"",IF(BE44=0,"",(BE44/P44)))</f>
        <v>0.21739130434783</v>
      </c>
      <c r="BG44" s="110">
        <v>3</v>
      </c>
      <c r="BH44" s="112">
        <f>IFERROR(BG44/BE44,"-")</f>
        <v>0.6</v>
      </c>
      <c r="BI44" s="113">
        <v>10000</v>
      </c>
      <c r="BJ44" s="114">
        <f>IFERROR(BI44/BE44,"-")</f>
        <v>2000</v>
      </c>
      <c r="BK44" s="115">
        <v>3</v>
      </c>
      <c r="BL44" s="115"/>
      <c r="BM44" s="115"/>
      <c r="BN44" s="117">
        <v>12</v>
      </c>
      <c r="BO44" s="118">
        <f>IF(P44=0,"",IF(BN44=0,"",(BN44/P44)))</f>
        <v>0.52173913043478</v>
      </c>
      <c r="BP44" s="119">
        <v>3</v>
      </c>
      <c r="BQ44" s="120">
        <f>IFERROR(BP44/BN44,"-")</f>
        <v>0.25</v>
      </c>
      <c r="BR44" s="121">
        <v>802000</v>
      </c>
      <c r="BS44" s="122">
        <f>IFERROR(BR44/BN44,"-")</f>
        <v>66833.333333333</v>
      </c>
      <c r="BT44" s="123"/>
      <c r="BU44" s="123"/>
      <c r="BV44" s="123">
        <v>3</v>
      </c>
      <c r="BW44" s="124">
        <v>5</v>
      </c>
      <c r="BX44" s="125">
        <f>IF(P44=0,"",IF(BW44=0,"",(BW44/P44)))</f>
        <v>0.21739130434783</v>
      </c>
      <c r="BY44" s="126">
        <v>1</v>
      </c>
      <c r="BZ44" s="127">
        <f>IFERROR(BY44/BW44,"-")</f>
        <v>0.2</v>
      </c>
      <c r="CA44" s="128">
        <v>226000</v>
      </c>
      <c r="CB44" s="129">
        <f>IFERROR(CA44/BW44,"-")</f>
        <v>45200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7</v>
      </c>
      <c r="CP44" s="139">
        <v>1038000</v>
      </c>
      <c r="CQ44" s="139">
        <v>548000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0.38833333333333</v>
      </c>
      <c r="B45" s="347" t="s">
        <v>150</v>
      </c>
      <c r="C45" s="347"/>
      <c r="D45" s="347" t="s">
        <v>125</v>
      </c>
      <c r="E45" s="347" t="s">
        <v>126</v>
      </c>
      <c r="F45" s="347" t="s">
        <v>68</v>
      </c>
      <c r="G45" s="88" t="s">
        <v>151</v>
      </c>
      <c r="H45" s="88" t="s">
        <v>152</v>
      </c>
      <c r="I45" s="88" t="s">
        <v>128</v>
      </c>
      <c r="J45" s="330">
        <v>600000</v>
      </c>
      <c r="K45" s="79">
        <v>0</v>
      </c>
      <c r="L45" s="79">
        <v>0</v>
      </c>
      <c r="M45" s="79">
        <v>89</v>
      </c>
      <c r="N45" s="89">
        <v>9</v>
      </c>
      <c r="O45" s="90">
        <v>0</v>
      </c>
      <c r="P45" s="91">
        <f>N45+O45</f>
        <v>9</v>
      </c>
      <c r="Q45" s="80">
        <f>IFERROR(P45/M45,"-")</f>
        <v>0.10112359550562</v>
      </c>
      <c r="R45" s="79">
        <v>0</v>
      </c>
      <c r="S45" s="79">
        <v>4</v>
      </c>
      <c r="T45" s="80">
        <f>IFERROR(R45/(P45),"-")</f>
        <v>0</v>
      </c>
      <c r="U45" s="336">
        <f>IFERROR(J45/SUM(N45:O48),"-")</f>
        <v>16216.216216216</v>
      </c>
      <c r="V45" s="82">
        <v>2</v>
      </c>
      <c r="W45" s="80">
        <f>IF(P45=0,"-",V45/P45)</f>
        <v>0.22222222222222</v>
      </c>
      <c r="X45" s="335">
        <v>14000</v>
      </c>
      <c r="Y45" s="336">
        <f>IFERROR(X45/P45,"-")</f>
        <v>1555.5555555556</v>
      </c>
      <c r="Z45" s="336">
        <f>IFERROR(X45/V45,"-")</f>
        <v>7000</v>
      </c>
      <c r="AA45" s="330">
        <f>SUM(X45:X48)-SUM(J45:J48)</f>
        <v>-367000</v>
      </c>
      <c r="AB45" s="83">
        <f>SUM(X45:X48)/SUM(J45:J48)</f>
        <v>0.38833333333333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0.22222222222222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4</v>
      </c>
      <c r="BO45" s="118">
        <f>IF(P45=0,"",IF(BN45=0,"",(BN45/P45)))</f>
        <v>0.44444444444444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2</v>
      </c>
      <c r="BX45" s="125">
        <f>IF(P45=0,"",IF(BW45=0,"",(BW45/P45)))</f>
        <v>0.22222222222222</v>
      </c>
      <c r="BY45" s="126">
        <v>1</v>
      </c>
      <c r="BZ45" s="127">
        <f>IFERROR(BY45/BW45,"-")</f>
        <v>0.5</v>
      </c>
      <c r="CA45" s="128">
        <v>5000</v>
      </c>
      <c r="CB45" s="129">
        <f>IFERROR(CA45/BW45,"-")</f>
        <v>2500</v>
      </c>
      <c r="CC45" s="130">
        <v>1</v>
      </c>
      <c r="CD45" s="130"/>
      <c r="CE45" s="130"/>
      <c r="CF45" s="131">
        <v>1</v>
      </c>
      <c r="CG45" s="132">
        <f>IF(P45=0,"",IF(CF45=0,"",(CF45/P45)))</f>
        <v>0.11111111111111</v>
      </c>
      <c r="CH45" s="133">
        <v>1</v>
      </c>
      <c r="CI45" s="134">
        <f>IFERROR(CH45/CF45,"-")</f>
        <v>1</v>
      </c>
      <c r="CJ45" s="135">
        <v>9000</v>
      </c>
      <c r="CK45" s="136">
        <f>IFERROR(CJ45/CF45,"-")</f>
        <v>9000</v>
      </c>
      <c r="CL45" s="137"/>
      <c r="CM45" s="137"/>
      <c r="CN45" s="137">
        <v>1</v>
      </c>
      <c r="CO45" s="138">
        <v>2</v>
      </c>
      <c r="CP45" s="139">
        <v>14000</v>
      </c>
      <c r="CQ45" s="139">
        <v>9000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153</v>
      </c>
      <c r="C46" s="347"/>
      <c r="D46" s="347" t="s">
        <v>130</v>
      </c>
      <c r="E46" s="347" t="s">
        <v>131</v>
      </c>
      <c r="F46" s="347" t="s">
        <v>68</v>
      </c>
      <c r="G46" s="88"/>
      <c r="H46" s="88" t="s">
        <v>152</v>
      </c>
      <c r="I46" s="88" t="s">
        <v>132</v>
      </c>
      <c r="J46" s="330"/>
      <c r="K46" s="79">
        <v>0</v>
      </c>
      <c r="L46" s="79">
        <v>0</v>
      </c>
      <c r="M46" s="79">
        <v>102</v>
      </c>
      <c r="N46" s="89">
        <v>13</v>
      </c>
      <c r="O46" s="90">
        <v>0</v>
      </c>
      <c r="P46" s="91">
        <f>N46+O46</f>
        <v>13</v>
      </c>
      <c r="Q46" s="80">
        <f>IFERROR(P46/M46,"-")</f>
        <v>0.12745098039216</v>
      </c>
      <c r="R46" s="79">
        <v>0</v>
      </c>
      <c r="S46" s="79">
        <v>3</v>
      </c>
      <c r="T46" s="80">
        <f>IFERROR(R46/(P46),"-")</f>
        <v>0</v>
      </c>
      <c r="U46" s="336"/>
      <c r="V46" s="82">
        <v>1</v>
      </c>
      <c r="W46" s="80">
        <f>IF(P46=0,"-",V46/P46)</f>
        <v>0.076923076923077</v>
      </c>
      <c r="X46" s="335">
        <v>3000</v>
      </c>
      <c r="Y46" s="336">
        <f>IFERROR(X46/P46,"-")</f>
        <v>230.76923076923</v>
      </c>
      <c r="Z46" s="336">
        <f>IFERROR(X46/V46,"-")</f>
        <v>3000</v>
      </c>
      <c r="AA46" s="330"/>
      <c r="AB46" s="83"/>
      <c r="AC46" s="77"/>
      <c r="AD46" s="92">
        <v>1</v>
      </c>
      <c r="AE46" s="93">
        <f>IF(P46=0,"",IF(AD46=0,"",(AD46/P46)))</f>
        <v>0.076923076923077</v>
      </c>
      <c r="AF46" s="92"/>
      <c r="AG46" s="94">
        <f>IFERROR(AF46/AD46,"-")</f>
        <v>0</v>
      </c>
      <c r="AH46" s="95"/>
      <c r="AI46" s="96">
        <f>IFERROR(AH46/AD46,"-")</f>
        <v>0</v>
      </c>
      <c r="AJ46" s="97"/>
      <c r="AK46" s="97"/>
      <c r="AL46" s="97"/>
      <c r="AM46" s="98">
        <v>3</v>
      </c>
      <c r="AN46" s="99">
        <f>IF(P46=0,"",IF(AM46=0,"",(AM46/P46)))</f>
        <v>0.23076923076923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3</v>
      </c>
      <c r="BF46" s="111">
        <f>IF(P46=0,"",IF(BE46=0,"",(BE46/P46)))</f>
        <v>0.23076923076923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4</v>
      </c>
      <c r="BO46" s="118">
        <f>IF(P46=0,"",IF(BN46=0,"",(BN46/P46)))</f>
        <v>0.30769230769231</v>
      </c>
      <c r="BP46" s="119">
        <v>1</v>
      </c>
      <c r="BQ46" s="120">
        <f>IFERROR(BP46/BN46,"-")</f>
        <v>0.25</v>
      </c>
      <c r="BR46" s="121">
        <v>3000</v>
      </c>
      <c r="BS46" s="122">
        <f>IFERROR(BR46/BN46,"-")</f>
        <v>750</v>
      </c>
      <c r="BT46" s="123">
        <v>1</v>
      </c>
      <c r="BU46" s="123"/>
      <c r="BV46" s="123"/>
      <c r="BW46" s="124">
        <v>2</v>
      </c>
      <c r="BX46" s="125">
        <f>IF(P46=0,"",IF(BW46=0,"",(BW46/P46)))</f>
        <v>0.15384615384615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3000</v>
      </c>
      <c r="CQ46" s="139">
        <v>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154</v>
      </c>
      <c r="C47" s="347"/>
      <c r="D47" s="347" t="s">
        <v>147</v>
      </c>
      <c r="E47" s="347" t="s">
        <v>148</v>
      </c>
      <c r="F47" s="347" t="s">
        <v>68</v>
      </c>
      <c r="G47" s="88"/>
      <c r="H47" s="88" t="s">
        <v>152</v>
      </c>
      <c r="I47" s="88" t="s">
        <v>135</v>
      </c>
      <c r="J47" s="330"/>
      <c r="K47" s="79">
        <v>0</v>
      </c>
      <c r="L47" s="79">
        <v>0</v>
      </c>
      <c r="M47" s="79">
        <v>32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155</v>
      </c>
      <c r="C48" s="347"/>
      <c r="D48" s="347" t="s">
        <v>137</v>
      </c>
      <c r="E48" s="347" t="s">
        <v>137</v>
      </c>
      <c r="F48" s="347" t="s">
        <v>86</v>
      </c>
      <c r="G48" s="88"/>
      <c r="H48" s="88"/>
      <c r="I48" s="88"/>
      <c r="J48" s="330"/>
      <c r="K48" s="79">
        <v>0</v>
      </c>
      <c r="L48" s="79">
        <v>0</v>
      </c>
      <c r="M48" s="79">
        <v>33</v>
      </c>
      <c r="N48" s="89">
        <v>15</v>
      </c>
      <c r="O48" s="90">
        <v>0</v>
      </c>
      <c r="P48" s="91">
        <f>N48+O48</f>
        <v>15</v>
      </c>
      <c r="Q48" s="80">
        <f>IFERROR(P48/M48,"-")</f>
        <v>0.45454545454545</v>
      </c>
      <c r="R48" s="79">
        <v>0</v>
      </c>
      <c r="S48" s="79">
        <v>2</v>
      </c>
      <c r="T48" s="80">
        <f>IFERROR(R48/(P48),"-")</f>
        <v>0</v>
      </c>
      <c r="U48" s="336"/>
      <c r="V48" s="82">
        <v>3</v>
      </c>
      <c r="W48" s="80">
        <f>IF(P48=0,"-",V48/P48)</f>
        <v>0.2</v>
      </c>
      <c r="X48" s="335">
        <v>216000</v>
      </c>
      <c r="Y48" s="336">
        <f>IFERROR(X48/P48,"-")</f>
        <v>14400</v>
      </c>
      <c r="Z48" s="336">
        <f>IFERROR(X48/V48,"-")</f>
        <v>72000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0.066666666666667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2</v>
      </c>
      <c r="BF48" s="111">
        <f>IF(P48=0,"",IF(BE48=0,"",(BE48/P48)))</f>
        <v>0.13333333333333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4</v>
      </c>
      <c r="BO48" s="118">
        <f>IF(P48=0,"",IF(BN48=0,"",(BN48/P48)))</f>
        <v>0.26666666666667</v>
      </c>
      <c r="BP48" s="119">
        <v>1</v>
      </c>
      <c r="BQ48" s="120">
        <f>IFERROR(BP48/BN48,"-")</f>
        <v>0.25</v>
      </c>
      <c r="BR48" s="121">
        <v>3000</v>
      </c>
      <c r="BS48" s="122">
        <f>IFERROR(BR48/BN48,"-")</f>
        <v>750</v>
      </c>
      <c r="BT48" s="123">
        <v>1</v>
      </c>
      <c r="BU48" s="123"/>
      <c r="BV48" s="123"/>
      <c r="BW48" s="124">
        <v>7</v>
      </c>
      <c r="BX48" s="125">
        <f>IF(P48=0,"",IF(BW48=0,"",(BW48/P48)))</f>
        <v>0.46666666666667</v>
      </c>
      <c r="BY48" s="126">
        <v>2</v>
      </c>
      <c r="BZ48" s="127">
        <f>IFERROR(BY48/BW48,"-")</f>
        <v>0.28571428571429</v>
      </c>
      <c r="CA48" s="128">
        <v>213000</v>
      </c>
      <c r="CB48" s="129">
        <f>IFERROR(CA48/BW48,"-")</f>
        <v>30428.571428571</v>
      </c>
      <c r="CC48" s="130">
        <v>1</v>
      </c>
      <c r="CD48" s="130"/>
      <c r="CE48" s="130">
        <v>1</v>
      </c>
      <c r="CF48" s="131">
        <v>1</v>
      </c>
      <c r="CG48" s="132">
        <f>IF(P48=0,"",IF(CF48=0,"",(CF48/P48)))</f>
        <v>0.066666666666667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3</v>
      </c>
      <c r="CP48" s="139">
        <v>216000</v>
      </c>
      <c r="CQ48" s="139">
        <v>208000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>
        <f>AB49</f>
        <v>0.63888888888889</v>
      </c>
      <c r="B49" s="347" t="s">
        <v>156</v>
      </c>
      <c r="C49" s="347"/>
      <c r="D49" s="347" t="s">
        <v>157</v>
      </c>
      <c r="E49" s="347" t="s">
        <v>158</v>
      </c>
      <c r="F49" s="347" t="s">
        <v>68</v>
      </c>
      <c r="G49" s="88" t="s">
        <v>159</v>
      </c>
      <c r="H49" s="88" t="s">
        <v>92</v>
      </c>
      <c r="I49" s="88" t="s">
        <v>160</v>
      </c>
      <c r="J49" s="330">
        <v>108000</v>
      </c>
      <c r="K49" s="79">
        <v>0</v>
      </c>
      <c r="L49" s="79">
        <v>0</v>
      </c>
      <c r="M49" s="79">
        <v>88</v>
      </c>
      <c r="N49" s="89">
        <v>7</v>
      </c>
      <c r="O49" s="90">
        <v>0</v>
      </c>
      <c r="P49" s="91">
        <f>N49+O49</f>
        <v>7</v>
      </c>
      <c r="Q49" s="80">
        <f>IFERROR(P49/M49,"-")</f>
        <v>0.079545454545455</v>
      </c>
      <c r="R49" s="79">
        <v>0</v>
      </c>
      <c r="S49" s="79">
        <v>4</v>
      </c>
      <c r="T49" s="80">
        <f>IFERROR(R49/(P49),"-")</f>
        <v>0</v>
      </c>
      <c r="U49" s="336">
        <f>IFERROR(J49/SUM(N49:O50),"-")</f>
        <v>9818.1818181818</v>
      </c>
      <c r="V49" s="82">
        <v>2</v>
      </c>
      <c r="W49" s="80">
        <f>IF(P49=0,"-",V49/P49)</f>
        <v>0.28571428571429</v>
      </c>
      <c r="X49" s="335">
        <v>23000</v>
      </c>
      <c r="Y49" s="336">
        <f>IFERROR(X49/P49,"-")</f>
        <v>3285.7142857143</v>
      </c>
      <c r="Z49" s="336">
        <f>IFERROR(X49/V49,"-")</f>
        <v>11500</v>
      </c>
      <c r="AA49" s="330">
        <f>SUM(X49:X50)-SUM(J49:J50)</f>
        <v>-39000</v>
      </c>
      <c r="AB49" s="83">
        <f>SUM(X49:X50)/SUM(J49:J50)</f>
        <v>0.63888888888889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0.14285714285714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2</v>
      </c>
      <c r="BO49" s="118">
        <f>IF(P49=0,"",IF(BN49=0,"",(BN49/P49)))</f>
        <v>0.28571428571429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3</v>
      </c>
      <c r="BX49" s="125">
        <f>IF(P49=0,"",IF(BW49=0,"",(BW49/P49)))</f>
        <v>0.42857142857143</v>
      </c>
      <c r="BY49" s="126">
        <v>1</v>
      </c>
      <c r="BZ49" s="127">
        <f>IFERROR(BY49/BW49,"-")</f>
        <v>0.33333333333333</v>
      </c>
      <c r="CA49" s="128">
        <v>20000</v>
      </c>
      <c r="CB49" s="129">
        <f>IFERROR(CA49/BW49,"-")</f>
        <v>6666.6666666667</v>
      </c>
      <c r="CC49" s="130"/>
      <c r="CD49" s="130"/>
      <c r="CE49" s="130">
        <v>1</v>
      </c>
      <c r="CF49" s="131">
        <v>1</v>
      </c>
      <c r="CG49" s="132">
        <f>IF(P49=0,"",IF(CF49=0,"",(CF49/P49)))</f>
        <v>0.14285714285714</v>
      </c>
      <c r="CH49" s="133">
        <v>1</v>
      </c>
      <c r="CI49" s="134">
        <f>IFERROR(CH49/CF49,"-")</f>
        <v>1</v>
      </c>
      <c r="CJ49" s="135">
        <v>3000</v>
      </c>
      <c r="CK49" s="136">
        <f>IFERROR(CJ49/CF49,"-")</f>
        <v>3000</v>
      </c>
      <c r="CL49" s="137">
        <v>1</v>
      </c>
      <c r="CM49" s="137"/>
      <c r="CN49" s="137"/>
      <c r="CO49" s="138">
        <v>2</v>
      </c>
      <c r="CP49" s="139">
        <v>23000</v>
      </c>
      <c r="CQ49" s="139">
        <v>20000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161</v>
      </c>
      <c r="C50" s="347"/>
      <c r="D50" s="347" t="s">
        <v>157</v>
      </c>
      <c r="E50" s="347" t="s">
        <v>158</v>
      </c>
      <c r="F50" s="347" t="s">
        <v>86</v>
      </c>
      <c r="G50" s="88"/>
      <c r="H50" s="88"/>
      <c r="I50" s="88"/>
      <c r="J50" s="330"/>
      <c r="K50" s="79">
        <v>0</v>
      </c>
      <c r="L50" s="79">
        <v>0</v>
      </c>
      <c r="M50" s="79">
        <v>29</v>
      </c>
      <c r="N50" s="89">
        <v>4</v>
      </c>
      <c r="O50" s="90">
        <v>0</v>
      </c>
      <c r="P50" s="91">
        <f>N50+O50</f>
        <v>4</v>
      </c>
      <c r="Q50" s="80">
        <f>IFERROR(P50/M50,"-")</f>
        <v>0.13793103448276</v>
      </c>
      <c r="R50" s="79">
        <v>0</v>
      </c>
      <c r="S50" s="79">
        <v>0</v>
      </c>
      <c r="T50" s="80">
        <f>IFERROR(R50/(P50),"-")</f>
        <v>0</v>
      </c>
      <c r="U50" s="336"/>
      <c r="V50" s="82">
        <v>2</v>
      </c>
      <c r="W50" s="80">
        <f>IF(P50=0,"-",V50/P50)</f>
        <v>0.5</v>
      </c>
      <c r="X50" s="335">
        <v>46000</v>
      </c>
      <c r="Y50" s="336">
        <f>IFERROR(X50/P50,"-")</f>
        <v>11500</v>
      </c>
      <c r="Z50" s="336">
        <f>IFERROR(X50/V50,"-")</f>
        <v>23000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2</v>
      </c>
      <c r="BO50" s="118">
        <f>IF(P50=0,"",IF(BN50=0,"",(BN50/P50)))</f>
        <v>0.5</v>
      </c>
      <c r="BP50" s="119">
        <v>1</v>
      </c>
      <c r="BQ50" s="120">
        <f>IFERROR(BP50/BN50,"-")</f>
        <v>0.5</v>
      </c>
      <c r="BR50" s="121">
        <v>43000</v>
      </c>
      <c r="BS50" s="122">
        <f>IFERROR(BR50/BN50,"-")</f>
        <v>21500</v>
      </c>
      <c r="BT50" s="123"/>
      <c r="BU50" s="123"/>
      <c r="BV50" s="123">
        <v>1</v>
      </c>
      <c r="BW50" s="124">
        <v>1</v>
      </c>
      <c r="BX50" s="125">
        <f>IF(P50=0,"",IF(BW50=0,"",(BW50/P50)))</f>
        <v>0.25</v>
      </c>
      <c r="BY50" s="126">
        <v>1</v>
      </c>
      <c r="BZ50" s="127">
        <f>IFERROR(BY50/BW50,"-")</f>
        <v>1</v>
      </c>
      <c r="CA50" s="128">
        <v>3000</v>
      </c>
      <c r="CB50" s="129">
        <f>IFERROR(CA50/BW50,"-")</f>
        <v>3000</v>
      </c>
      <c r="CC50" s="130">
        <v>1</v>
      </c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46000</v>
      </c>
      <c r="CQ50" s="139">
        <v>43000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0.91666666666667</v>
      </c>
      <c r="B51" s="347" t="s">
        <v>162</v>
      </c>
      <c r="C51" s="347"/>
      <c r="D51" s="347" t="s">
        <v>96</v>
      </c>
      <c r="E51" s="347" t="s">
        <v>97</v>
      </c>
      <c r="F51" s="347" t="s">
        <v>90</v>
      </c>
      <c r="G51" s="88" t="s">
        <v>159</v>
      </c>
      <c r="H51" s="88" t="s">
        <v>92</v>
      </c>
      <c r="I51" s="88" t="s">
        <v>163</v>
      </c>
      <c r="J51" s="330">
        <v>108000</v>
      </c>
      <c r="K51" s="79">
        <v>0</v>
      </c>
      <c r="L51" s="79">
        <v>0</v>
      </c>
      <c r="M51" s="79">
        <v>39</v>
      </c>
      <c r="N51" s="89">
        <v>0</v>
      </c>
      <c r="O51" s="90">
        <v>0</v>
      </c>
      <c r="P51" s="91">
        <f>N51+O51</f>
        <v>0</v>
      </c>
      <c r="Q51" s="80">
        <f>IFERROR(P51/M51,"-")</f>
        <v>0</v>
      </c>
      <c r="R51" s="79">
        <v>0</v>
      </c>
      <c r="S51" s="79">
        <v>0</v>
      </c>
      <c r="T51" s="80" t="str">
        <f>IFERROR(R51/(P51),"-")</f>
        <v>-</v>
      </c>
      <c r="U51" s="336">
        <f>IFERROR(J51/SUM(N51:O52),"-")</f>
        <v>18000</v>
      </c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>
        <f>SUM(X51:X52)-SUM(J51:J52)</f>
        <v>-9000</v>
      </c>
      <c r="AB51" s="83">
        <f>SUM(X51:X52)/SUM(J51:J52)</f>
        <v>0.91666666666667</v>
      </c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164</v>
      </c>
      <c r="C52" s="347"/>
      <c r="D52" s="347" t="s">
        <v>96</v>
      </c>
      <c r="E52" s="347" t="s">
        <v>97</v>
      </c>
      <c r="F52" s="347" t="s">
        <v>86</v>
      </c>
      <c r="G52" s="88"/>
      <c r="H52" s="88"/>
      <c r="I52" s="88"/>
      <c r="J52" s="330"/>
      <c r="K52" s="79">
        <v>0</v>
      </c>
      <c r="L52" s="79">
        <v>0</v>
      </c>
      <c r="M52" s="79">
        <v>7</v>
      </c>
      <c r="N52" s="89">
        <v>6</v>
      </c>
      <c r="O52" s="90">
        <v>0</v>
      </c>
      <c r="P52" s="91">
        <f>N52+O52</f>
        <v>6</v>
      </c>
      <c r="Q52" s="80">
        <f>IFERROR(P52/M52,"-")</f>
        <v>0.85714285714286</v>
      </c>
      <c r="R52" s="79">
        <v>1</v>
      </c>
      <c r="S52" s="79">
        <v>0</v>
      </c>
      <c r="T52" s="80">
        <f>IFERROR(R52/(P52),"-")</f>
        <v>0.16666666666667</v>
      </c>
      <c r="U52" s="336"/>
      <c r="V52" s="82">
        <v>1</v>
      </c>
      <c r="W52" s="80">
        <f>IF(P52=0,"-",V52/P52)</f>
        <v>0.16666666666667</v>
      </c>
      <c r="X52" s="335">
        <v>99000</v>
      </c>
      <c r="Y52" s="336">
        <f>IFERROR(X52/P52,"-")</f>
        <v>16500</v>
      </c>
      <c r="Z52" s="336">
        <f>IFERROR(X52/V52,"-")</f>
        <v>99000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0.16666666666667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2</v>
      </c>
      <c r="BO52" s="118">
        <f>IF(P52=0,"",IF(BN52=0,"",(BN52/P52)))</f>
        <v>0.33333333333333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2</v>
      </c>
      <c r="BX52" s="125">
        <f>IF(P52=0,"",IF(BW52=0,"",(BW52/P52)))</f>
        <v>0.33333333333333</v>
      </c>
      <c r="BY52" s="126">
        <v>1</v>
      </c>
      <c r="BZ52" s="127">
        <f>IFERROR(BY52/BW52,"-")</f>
        <v>0.5</v>
      </c>
      <c r="CA52" s="128">
        <v>99000</v>
      </c>
      <c r="CB52" s="129">
        <f>IFERROR(CA52/BW52,"-")</f>
        <v>49500</v>
      </c>
      <c r="CC52" s="130"/>
      <c r="CD52" s="130"/>
      <c r="CE52" s="130">
        <v>1</v>
      </c>
      <c r="CF52" s="131">
        <v>1</v>
      </c>
      <c r="CG52" s="132">
        <f>IF(P52=0,"",IF(CF52=0,"",(CF52/P52)))</f>
        <v>0.16666666666667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1</v>
      </c>
      <c r="CP52" s="139">
        <v>99000</v>
      </c>
      <c r="CQ52" s="139">
        <v>99000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0.055555555555556</v>
      </c>
      <c r="B53" s="347" t="s">
        <v>165</v>
      </c>
      <c r="C53" s="347"/>
      <c r="D53" s="347" t="s">
        <v>166</v>
      </c>
      <c r="E53" s="347" t="s">
        <v>158</v>
      </c>
      <c r="F53" s="347" t="s">
        <v>68</v>
      </c>
      <c r="G53" s="88" t="s">
        <v>167</v>
      </c>
      <c r="H53" s="88" t="s">
        <v>92</v>
      </c>
      <c r="I53" s="88" t="s">
        <v>115</v>
      </c>
      <c r="J53" s="330">
        <v>108000</v>
      </c>
      <c r="K53" s="79">
        <v>0</v>
      </c>
      <c r="L53" s="79">
        <v>0</v>
      </c>
      <c r="M53" s="79">
        <v>46</v>
      </c>
      <c r="N53" s="89">
        <v>4</v>
      </c>
      <c r="O53" s="90">
        <v>0</v>
      </c>
      <c r="P53" s="91">
        <f>N53+O53</f>
        <v>4</v>
      </c>
      <c r="Q53" s="80">
        <f>IFERROR(P53/M53,"-")</f>
        <v>0.08695652173913</v>
      </c>
      <c r="R53" s="79">
        <v>0</v>
      </c>
      <c r="S53" s="79">
        <v>1</v>
      </c>
      <c r="T53" s="80">
        <f>IFERROR(R53/(P53),"-")</f>
        <v>0</v>
      </c>
      <c r="U53" s="336">
        <f>IFERROR(J53/SUM(N53:O54),"-")</f>
        <v>21600</v>
      </c>
      <c r="V53" s="82">
        <v>2</v>
      </c>
      <c r="W53" s="80">
        <f>IF(P53=0,"-",V53/P53)</f>
        <v>0.5</v>
      </c>
      <c r="X53" s="335">
        <v>6000</v>
      </c>
      <c r="Y53" s="336">
        <f>IFERROR(X53/P53,"-")</f>
        <v>1500</v>
      </c>
      <c r="Z53" s="336">
        <f>IFERROR(X53/V53,"-")</f>
        <v>3000</v>
      </c>
      <c r="AA53" s="330">
        <f>SUM(X53:X54)-SUM(J53:J54)</f>
        <v>-102000</v>
      </c>
      <c r="AB53" s="83">
        <f>SUM(X53:X54)/SUM(J53:J54)</f>
        <v>0.055555555555556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0.5</v>
      </c>
      <c r="BP53" s="119">
        <v>2</v>
      </c>
      <c r="BQ53" s="120">
        <f>IFERROR(BP53/BN53,"-")</f>
        <v>1</v>
      </c>
      <c r="BR53" s="121">
        <v>6000</v>
      </c>
      <c r="BS53" s="122">
        <f>IFERROR(BR53/BN53,"-")</f>
        <v>3000</v>
      </c>
      <c r="BT53" s="123">
        <v>2</v>
      </c>
      <c r="BU53" s="123"/>
      <c r="BV53" s="123"/>
      <c r="BW53" s="124">
        <v>1</v>
      </c>
      <c r="BX53" s="125">
        <f>IF(P53=0,"",IF(BW53=0,"",(BW53/P53)))</f>
        <v>0.25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2</v>
      </c>
      <c r="CP53" s="139">
        <v>6000</v>
      </c>
      <c r="CQ53" s="139">
        <v>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168</v>
      </c>
      <c r="C54" s="347"/>
      <c r="D54" s="347" t="s">
        <v>166</v>
      </c>
      <c r="E54" s="347" t="s">
        <v>158</v>
      </c>
      <c r="F54" s="347" t="s">
        <v>86</v>
      </c>
      <c r="G54" s="88"/>
      <c r="H54" s="88"/>
      <c r="I54" s="88"/>
      <c r="J54" s="330"/>
      <c r="K54" s="79">
        <v>0</v>
      </c>
      <c r="L54" s="79">
        <v>0</v>
      </c>
      <c r="M54" s="79">
        <v>9</v>
      </c>
      <c r="N54" s="89">
        <v>1</v>
      </c>
      <c r="O54" s="90">
        <v>0</v>
      </c>
      <c r="P54" s="91">
        <f>N54+O54</f>
        <v>1</v>
      </c>
      <c r="Q54" s="80">
        <f>IFERROR(P54/M54,"-")</f>
        <v>0.11111111111111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1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347" t="s">
        <v>169</v>
      </c>
      <c r="C55" s="347"/>
      <c r="D55" s="347" t="s">
        <v>157</v>
      </c>
      <c r="E55" s="347" t="s">
        <v>158</v>
      </c>
      <c r="F55" s="347" t="s">
        <v>68</v>
      </c>
      <c r="G55" s="88" t="s">
        <v>167</v>
      </c>
      <c r="H55" s="88" t="s">
        <v>92</v>
      </c>
      <c r="I55" s="349" t="s">
        <v>170</v>
      </c>
      <c r="J55" s="330">
        <v>108000</v>
      </c>
      <c r="K55" s="79">
        <v>0</v>
      </c>
      <c r="L55" s="79">
        <v>0</v>
      </c>
      <c r="M55" s="79">
        <v>60</v>
      </c>
      <c r="N55" s="89">
        <v>1</v>
      </c>
      <c r="O55" s="90">
        <v>0</v>
      </c>
      <c r="P55" s="91">
        <f>N55+O55</f>
        <v>1</v>
      </c>
      <c r="Q55" s="80">
        <f>IFERROR(P55/M55,"-")</f>
        <v>0.016666666666667</v>
      </c>
      <c r="R55" s="79">
        <v>0</v>
      </c>
      <c r="S55" s="79">
        <v>1</v>
      </c>
      <c r="T55" s="80">
        <f>IFERROR(R55/(P55),"-")</f>
        <v>0</v>
      </c>
      <c r="U55" s="336">
        <f>IFERROR(J55/SUM(N55:O56),"-")</f>
        <v>36000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SUM(X55:X56)-SUM(J55:J56)</f>
        <v>-108000</v>
      </c>
      <c r="AB55" s="83">
        <f>SUM(X55:X56)/SUM(J55:J56)</f>
        <v>0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171</v>
      </c>
      <c r="C56" s="347"/>
      <c r="D56" s="347" t="s">
        <v>157</v>
      </c>
      <c r="E56" s="347" t="s">
        <v>158</v>
      </c>
      <c r="F56" s="347" t="s">
        <v>86</v>
      </c>
      <c r="G56" s="88"/>
      <c r="H56" s="88"/>
      <c r="I56" s="88"/>
      <c r="J56" s="330"/>
      <c r="K56" s="79">
        <v>0</v>
      </c>
      <c r="L56" s="79">
        <v>0</v>
      </c>
      <c r="M56" s="79">
        <v>3</v>
      </c>
      <c r="N56" s="89">
        <v>2</v>
      </c>
      <c r="O56" s="90">
        <v>0</v>
      </c>
      <c r="P56" s="91">
        <f>N56+O56</f>
        <v>2</v>
      </c>
      <c r="Q56" s="80">
        <f>IFERROR(P56/M56,"-")</f>
        <v>0.66666666666667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347" t="s">
        <v>172</v>
      </c>
      <c r="C57" s="347"/>
      <c r="D57" s="347" t="s">
        <v>96</v>
      </c>
      <c r="E57" s="347" t="s">
        <v>97</v>
      </c>
      <c r="F57" s="347" t="s">
        <v>90</v>
      </c>
      <c r="G57" s="88" t="s">
        <v>73</v>
      </c>
      <c r="H57" s="88" t="s">
        <v>92</v>
      </c>
      <c r="I57" s="348" t="s">
        <v>84</v>
      </c>
      <c r="J57" s="330">
        <v>180000</v>
      </c>
      <c r="K57" s="79">
        <v>0</v>
      </c>
      <c r="L57" s="79">
        <v>0</v>
      </c>
      <c r="M57" s="79">
        <v>54</v>
      </c>
      <c r="N57" s="89">
        <v>6</v>
      </c>
      <c r="O57" s="90">
        <v>0</v>
      </c>
      <c r="P57" s="91">
        <f>N57+O57</f>
        <v>6</v>
      </c>
      <c r="Q57" s="80">
        <f>IFERROR(P57/M57,"-")</f>
        <v>0.11111111111111</v>
      </c>
      <c r="R57" s="79">
        <v>0</v>
      </c>
      <c r="S57" s="79">
        <v>0</v>
      </c>
      <c r="T57" s="80">
        <f>IFERROR(R57/(P57),"-")</f>
        <v>0</v>
      </c>
      <c r="U57" s="336">
        <f>IFERROR(J57/SUM(N57:O58),"-")</f>
        <v>18000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-180000</v>
      </c>
      <c r="AB57" s="83">
        <f>SUM(X57:X58)/SUM(J57:J58)</f>
        <v>0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3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0.16666666666667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0.33333333333333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173</v>
      </c>
      <c r="C58" s="347"/>
      <c r="D58" s="347" t="s">
        <v>96</v>
      </c>
      <c r="E58" s="347" t="s">
        <v>97</v>
      </c>
      <c r="F58" s="347" t="s">
        <v>86</v>
      </c>
      <c r="G58" s="88"/>
      <c r="H58" s="88"/>
      <c r="I58" s="88"/>
      <c r="J58" s="330"/>
      <c r="K58" s="79">
        <v>0</v>
      </c>
      <c r="L58" s="79">
        <v>0</v>
      </c>
      <c r="M58" s="79">
        <v>11</v>
      </c>
      <c r="N58" s="89">
        <v>4</v>
      </c>
      <c r="O58" s="90">
        <v>0</v>
      </c>
      <c r="P58" s="91">
        <f>N58+O58</f>
        <v>4</v>
      </c>
      <c r="Q58" s="80">
        <f>IFERROR(P58/M58,"-")</f>
        <v>0.36363636363636</v>
      </c>
      <c r="R58" s="79">
        <v>0</v>
      </c>
      <c r="S58" s="79">
        <v>1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3</v>
      </c>
      <c r="BO58" s="118">
        <f>IF(P58=0,"",IF(BN58=0,"",(BN58/P58)))</f>
        <v>0.75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0.25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0.15972222222222</v>
      </c>
      <c r="B59" s="347" t="s">
        <v>174</v>
      </c>
      <c r="C59" s="347"/>
      <c r="D59" s="347" t="s">
        <v>66</v>
      </c>
      <c r="E59" s="347" t="s">
        <v>175</v>
      </c>
      <c r="F59" s="347" t="s">
        <v>68</v>
      </c>
      <c r="G59" s="88" t="s">
        <v>176</v>
      </c>
      <c r="H59" s="88" t="s">
        <v>70</v>
      </c>
      <c r="I59" s="349" t="s">
        <v>177</v>
      </c>
      <c r="J59" s="330">
        <v>144000</v>
      </c>
      <c r="K59" s="79">
        <v>0</v>
      </c>
      <c r="L59" s="79">
        <v>0</v>
      </c>
      <c r="M59" s="79">
        <v>43</v>
      </c>
      <c r="N59" s="89">
        <v>7</v>
      </c>
      <c r="O59" s="90">
        <v>0</v>
      </c>
      <c r="P59" s="91">
        <f>N59+O59</f>
        <v>7</v>
      </c>
      <c r="Q59" s="80">
        <f>IFERROR(P59/M59,"-")</f>
        <v>0.16279069767442</v>
      </c>
      <c r="R59" s="79">
        <v>0</v>
      </c>
      <c r="S59" s="79">
        <v>3</v>
      </c>
      <c r="T59" s="80">
        <f>IFERROR(R59/(P59),"-")</f>
        <v>0</v>
      </c>
      <c r="U59" s="336">
        <f>IFERROR(J59/SUM(N59:O60),"-")</f>
        <v>10285.714285714</v>
      </c>
      <c r="V59" s="82">
        <v>1</v>
      </c>
      <c r="W59" s="80">
        <f>IF(P59=0,"-",V59/P59)</f>
        <v>0.14285714285714</v>
      </c>
      <c r="X59" s="335">
        <v>5000</v>
      </c>
      <c r="Y59" s="336">
        <f>IFERROR(X59/P59,"-")</f>
        <v>714.28571428571</v>
      </c>
      <c r="Z59" s="336">
        <f>IFERROR(X59/V59,"-")</f>
        <v>5000</v>
      </c>
      <c r="AA59" s="330">
        <f>SUM(X59:X60)-SUM(J59:J60)</f>
        <v>-121000</v>
      </c>
      <c r="AB59" s="83">
        <f>SUM(X59:X60)/SUM(J59:J60)</f>
        <v>0.15972222222222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4</v>
      </c>
      <c r="BF59" s="111">
        <f>IF(P59=0,"",IF(BE59=0,"",(BE59/P59)))</f>
        <v>0.57142857142857</v>
      </c>
      <c r="BG59" s="110">
        <v>1</v>
      </c>
      <c r="BH59" s="112">
        <f>IFERROR(BG59/BE59,"-")</f>
        <v>0.25</v>
      </c>
      <c r="BI59" s="113">
        <v>5000</v>
      </c>
      <c r="BJ59" s="114">
        <f>IFERROR(BI59/BE59,"-")</f>
        <v>1250</v>
      </c>
      <c r="BK59" s="115">
        <v>1</v>
      </c>
      <c r="BL59" s="115"/>
      <c r="BM59" s="115"/>
      <c r="BN59" s="117">
        <v>1</v>
      </c>
      <c r="BO59" s="118">
        <f>IF(P59=0,"",IF(BN59=0,"",(BN59/P59)))</f>
        <v>0.14285714285714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2</v>
      </c>
      <c r="BX59" s="125">
        <f>IF(P59=0,"",IF(BW59=0,"",(BW59/P59)))</f>
        <v>0.28571428571429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5000</v>
      </c>
      <c r="CQ59" s="139">
        <v>5000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178</v>
      </c>
      <c r="C60" s="347"/>
      <c r="D60" s="347" t="s">
        <v>66</v>
      </c>
      <c r="E60" s="347" t="s">
        <v>175</v>
      </c>
      <c r="F60" s="347" t="s">
        <v>86</v>
      </c>
      <c r="G60" s="88"/>
      <c r="H60" s="88"/>
      <c r="I60" s="88"/>
      <c r="J60" s="330"/>
      <c r="K60" s="79">
        <v>0</v>
      </c>
      <c r="L60" s="79">
        <v>0</v>
      </c>
      <c r="M60" s="79">
        <v>11</v>
      </c>
      <c r="N60" s="89">
        <v>7</v>
      </c>
      <c r="O60" s="90">
        <v>0</v>
      </c>
      <c r="P60" s="91">
        <f>N60+O60</f>
        <v>7</v>
      </c>
      <c r="Q60" s="80">
        <f>IFERROR(P60/M60,"-")</f>
        <v>0.63636363636364</v>
      </c>
      <c r="R60" s="79">
        <v>1</v>
      </c>
      <c r="S60" s="79">
        <v>0</v>
      </c>
      <c r="T60" s="80">
        <f>IFERROR(R60/(P60),"-")</f>
        <v>0.14285714285714</v>
      </c>
      <c r="U60" s="336"/>
      <c r="V60" s="82">
        <v>1</v>
      </c>
      <c r="W60" s="80">
        <f>IF(P60=0,"-",V60/P60)</f>
        <v>0.14285714285714</v>
      </c>
      <c r="X60" s="335">
        <v>18000</v>
      </c>
      <c r="Y60" s="336">
        <f>IFERROR(X60/P60,"-")</f>
        <v>2571.4285714286</v>
      </c>
      <c r="Z60" s="336">
        <f>IFERROR(X60/V60,"-")</f>
        <v>18000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3</v>
      </c>
      <c r="BF60" s="111">
        <f>IF(P60=0,"",IF(BE60=0,"",(BE60/P60)))</f>
        <v>0.42857142857143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2</v>
      </c>
      <c r="BO60" s="118">
        <f>IF(P60=0,"",IF(BN60=0,"",(BN60/P60)))</f>
        <v>0.28571428571429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0.28571428571429</v>
      </c>
      <c r="BY60" s="126">
        <v>1</v>
      </c>
      <c r="BZ60" s="127">
        <f>IFERROR(BY60/BW60,"-")</f>
        <v>0.5</v>
      </c>
      <c r="CA60" s="128">
        <v>18000</v>
      </c>
      <c r="CB60" s="129">
        <f>IFERROR(CA60/BW60,"-")</f>
        <v>9000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18000</v>
      </c>
      <c r="CQ60" s="139">
        <v>18000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0.13888888888889</v>
      </c>
      <c r="B61" s="347" t="s">
        <v>179</v>
      </c>
      <c r="C61" s="347"/>
      <c r="D61" s="347" t="s">
        <v>88</v>
      </c>
      <c r="E61" s="347" t="s">
        <v>67</v>
      </c>
      <c r="F61" s="347" t="s">
        <v>68</v>
      </c>
      <c r="G61" s="88" t="s">
        <v>151</v>
      </c>
      <c r="H61" s="88" t="s">
        <v>92</v>
      </c>
      <c r="I61" s="88" t="s">
        <v>93</v>
      </c>
      <c r="J61" s="330">
        <v>360000</v>
      </c>
      <c r="K61" s="79">
        <v>0</v>
      </c>
      <c r="L61" s="79">
        <v>0</v>
      </c>
      <c r="M61" s="79">
        <v>91</v>
      </c>
      <c r="N61" s="89">
        <v>15</v>
      </c>
      <c r="O61" s="90">
        <v>0</v>
      </c>
      <c r="P61" s="91">
        <f>N61+O61</f>
        <v>15</v>
      </c>
      <c r="Q61" s="80">
        <f>IFERROR(P61/M61,"-")</f>
        <v>0.16483516483516</v>
      </c>
      <c r="R61" s="79">
        <v>1</v>
      </c>
      <c r="S61" s="79">
        <v>4</v>
      </c>
      <c r="T61" s="80">
        <f>IFERROR(R61/(P61),"-")</f>
        <v>0.066666666666667</v>
      </c>
      <c r="U61" s="336">
        <f>IFERROR(J61/SUM(N61:O62),"-")</f>
        <v>13333.333333333</v>
      </c>
      <c r="V61" s="82">
        <v>2</v>
      </c>
      <c r="W61" s="80">
        <f>IF(P61=0,"-",V61/P61)</f>
        <v>0.13333333333333</v>
      </c>
      <c r="X61" s="335">
        <v>42000</v>
      </c>
      <c r="Y61" s="336">
        <f>IFERROR(X61/P61,"-")</f>
        <v>2800</v>
      </c>
      <c r="Z61" s="336">
        <f>IFERROR(X61/V61,"-")</f>
        <v>21000</v>
      </c>
      <c r="AA61" s="330">
        <f>SUM(X61:X62)-SUM(J61:J62)</f>
        <v>-310000</v>
      </c>
      <c r="AB61" s="83">
        <f>SUM(X61:X62)/SUM(J61:J62)</f>
        <v>0.13888888888889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1</v>
      </c>
      <c r="AW61" s="105">
        <f>IF(P61=0,"",IF(AV61=0,"",(AV61/P61)))</f>
        <v>0.066666666666667</v>
      </c>
      <c r="AX61" s="104"/>
      <c r="AY61" s="106">
        <f>IFERROR(AX61/AV61,"-")</f>
        <v>0</v>
      </c>
      <c r="AZ61" s="107"/>
      <c r="BA61" s="108">
        <f>IFERROR(AZ61/AV61,"-")</f>
        <v>0</v>
      </c>
      <c r="BB61" s="109"/>
      <c r="BC61" s="109"/>
      <c r="BD61" s="109"/>
      <c r="BE61" s="110">
        <v>5</v>
      </c>
      <c r="BF61" s="111">
        <f>IF(P61=0,"",IF(BE61=0,"",(BE61/P61)))</f>
        <v>0.33333333333333</v>
      </c>
      <c r="BG61" s="110">
        <v>1</v>
      </c>
      <c r="BH61" s="112">
        <f>IFERROR(BG61/BE61,"-")</f>
        <v>0.2</v>
      </c>
      <c r="BI61" s="113">
        <v>2000</v>
      </c>
      <c r="BJ61" s="114">
        <f>IFERROR(BI61/BE61,"-")</f>
        <v>400</v>
      </c>
      <c r="BK61" s="115">
        <v>1</v>
      </c>
      <c r="BL61" s="115"/>
      <c r="BM61" s="115"/>
      <c r="BN61" s="117">
        <v>6</v>
      </c>
      <c r="BO61" s="118">
        <f>IF(P61=0,"",IF(BN61=0,"",(BN61/P61)))</f>
        <v>0.4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3</v>
      </c>
      <c r="BX61" s="125">
        <f>IF(P61=0,"",IF(BW61=0,"",(BW61/P61)))</f>
        <v>0.2</v>
      </c>
      <c r="BY61" s="126">
        <v>1</v>
      </c>
      <c r="BZ61" s="127">
        <f>IFERROR(BY61/BW61,"-")</f>
        <v>0.33333333333333</v>
      </c>
      <c r="CA61" s="128">
        <v>40000</v>
      </c>
      <c r="CB61" s="129">
        <f>IFERROR(CA61/BW61,"-")</f>
        <v>13333.333333333</v>
      </c>
      <c r="CC61" s="130"/>
      <c r="CD61" s="130"/>
      <c r="CE61" s="130">
        <v>1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2</v>
      </c>
      <c r="CP61" s="139">
        <v>42000</v>
      </c>
      <c r="CQ61" s="139">
        <v>40000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180</v>
      </c>
      <c r="C62" s="347"/>
      <c r="D62" s="347" t="s">
        <v>88</v>
      </c>
      <c r="E62" s="347" t="s">
        <v>67</v>
      </c>
      <c r="F62" s="347" t="s">
        <v>86</v>
      </c>
      <c r="G62" s="88"/>
      <c r="H62" s="88"/>
      <c r="I62" s="88"/>
      <c r="J62" s="330"/>
      <c r="K62" s="79">
        <v>0</v>
      </c>
      <c r="L62" s="79">
        <v>0</v>
      </c>
      <c r="M62" s="79">
        <v>25</v>
      </c>
      <c r="N62" s="89">
        <v>12</v>
      </c>
      <c r="O62" s="90">
        <v>0</v>
      </c>
      <c r="P62" s="91">
        <f>N62+O62</f>
        <v>12</v>
      </c>
      <c r="Q62" s="80">
        <f>IFERROR(P62/M62,"-")</f>
        <v>0.48</v>
      </c>
      <c r="R62" s="79">
        <v>1</v>
      </c>
      <c r="S62" s="79">
        <v>0</v>
      </c>
      <c r="T62" s="80">
        <f>IFERROR(R62/(P62),"-")</f>
        <v>0.083333333333333</v>
      </c>
      <c r="U62" s="336"/>
      <c r="V62" s="82">
        <v>1</v>
      </c>
      <c r="W62" s="80">
        <f>IF(P62=0,"-",V62/P62)</f>
        <v>0.083333333333333</v>
      </c>
      <c r="X62" s="335">
        <v>8000</v>
      </c>
      <c r="Y62" s="336">
        <f>IFERROR(X62/P62,"-")</f>
        <v>666.66666666667</v>
      </c>
      <c r="Z62" s="336">
        <f>IFERROR(X62/V62,"-")</f>
        <v>8000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0.083333333333333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1</v>
      </c>
      <c r="BF62" s="111">
        <f>IF(P62=0,"",IF(BE62=0,"",(BE62/P62)))</f>
        <v>0.083333333333333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7</v>
      </c>
      <c r="BO62" s="118">
        <f>IF(P62=0,"",IF(BN62=0,"",(BN62/P62)))</f>
        <v>0.58333333333333</v>
      </c>
      <c r="BP62" s="119">
        <v>1</v>
      </c>
      <c r="BQ62" s="120">
        <f>IFERROR(BP62/BN62,"-")</f>
        <v>0.14285714285714</v>
      </c>
      <c r="BR62" s="121">
        <v>8000</v>
      </c>
      <c r="BS62" s="122">
        <f>IFERROR(BR62/BN62,"-")</f>
        <v>1142.8571428571</v>
      </c>
      <c r="BT62" s="123"/>
      <c r="BU62" s="123">
        <v>1</v>
      </c>
      <c r="BV62" s="123"/>
      <c r="BW62" s="124">
        <v>3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8000</v>
      </c>
      <c r="CQ62" s="139">
        <v>8000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0.98148148148148</v>
      </c>
      <c r="B63" s="347" t="s">
        <v>181</v>
      </c>
      <c r="C63" s="347"/>
      <c r="D63" s="347" t="s">
        <v>182</v>
      </c>
      <c r="E63" s="347" t="s">
        <v>89</v>
      </c>
      <c r="F63" s="347" t="s">
        <v>90</v>
      </c>
      <c r="G63" s="88" t="s">
        <v>183</v>
      </c>
      <c r="H63" s="88" t="s">
        <v>92</v>
      </c>
      <c r="I63" s="88" t="s">
        <v>122</v>
      </c>
      <c r="J63" s="330">
        <v>270000</v>
      </c>
      <c r="K63" s="79">
        <v>0</v>
      </c>
      <c r="L63" s="79">
        <v>0</v>
      </c>
      <c r="M63" s="79">
        <v>62</v>
      </c>
      <c r="N63" s="89">
        <v>6</v>
      </c>
      <c r="O63" s="90">
        <v>0</v>
      </c>
      <c r="P63" s="91">
        <f>N63+O63</f>
        <v>6</v>
      </c>
      <c r="Q63" s="80">
        <f>IFERROR(P63/M63,"-")</f>
        <v>0.096774193548387</v>
      </c>
      <c r="R63" s="79">
        <v>0</v>
      </c>
      <c r="S63" s="79">
        <v>4</v>
      </c>
      <c r="T63" s="80">
        <f>IFERROR(R63/(P63),"-")</f>
        <v>0</v>
      </c>
      <c r="U63" s="336">
        <f>IFERROR(J63/SUM(N63:O64),"-")</f>
        <v>24545.454545455</v>
      </c>
      <c r="V63" s="82">
        <v>1</v>
      </c>
      <c r="W63" s="80">
        <f>IF(P63=0,"-",V63/P63)</f>
        <v>0.16666666666667</v>
      </c>
      <c r="X63" s="335">
        <v>22000</v>
      </c>
      <c r="Y63" s="336">
        <f>IFERROR(X63/P63,"-")</f>
        <v>3666.6666666667</v>
      </c>
      <c r="Z63" s="336">
        <f>IFERROR(X63/V63,"-")</f>
        <v>22000</v>
      </c>
      <c r="AA63" s="330">
        <f>SUM(X63:X64)-SUM(J63:J64)</f>
        <v>-5000</v>
      </c>
      <c r="AB63" s="83">
        <f>SUM(X63:X64)/SUM(J63:J64)</f>
        <v>0.98148148148148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0.16666666666667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5</v>
      </c>
      <c r="BO63" s="118">
        <f>IF(P63=0,"",IF(BN63=0,"",(BN63/P63)))</f>
        <v>0.83333333333333</v>
      </c>
      <c r="BP63" s="119">
        <v>1</v>
      </c>
      <c r="BQ63" s="120">
        <f>IFERROR(BP63/BN63,"-")</f>
        <v>0.2</v>
      </c>
      <c r="BR63" s="121">
        <v>22000</v>
      </c>
      <c r="BS63" s="122">
        <f>IFERROR(BR63/BN63,"-")</f>
        <v>4400</v>
      </c>
      <c r="BT63" s="123"/>
      <c r="BU63" s="123"/>
      <c r="BV63" s="123">
        <v>1</v>
      </c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22000</v>
      </c>
      <c r="CQ63" s="139">
        <v>22000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184</v>
      </c>
      <c r="C64" s="347"/>
      <c r="D64" s="347" t="s">
        <v>182</v>
      </c>
      <c r="E64" s="347" t="s">
        <v>89</v>
      </c>
      <c r="F64" s="347" t="s">
        <v>86</v>
      </c>
      <c r="G64" s="88"/>
      <c r="H64" s="88"/>
      <c r="I64" s="88"/>
      <c r="J64" s="330"/>
      <c r="K64" s="79">
        <v>0</v>
      </c>
      <c r="L64" s="79">
        <v>0</v>
      </c>
      <c r="M64" s="79">
        <v>31</v>
      </c>
      <c r="N64" s="89">
        <v>5</v>
      </c>
      <c r="O64" s="90">
        <v>0</v>
      </c>
      <c r="P64" s="91">
        <f>N64+O64</f>
        <v>5</v>
      </c>
      <c r="Q64" s="80">
        <f>IFERROR(P64/M64,"-")</f>
        <v>0.16129032258065</v>
      </c>
      <c r="R64" s="79">
        <v>2</v>
      </c>
      <c r="S64" s="79">
        <v>0</v>
      </c>
      <c r="T64" s="80">
        <f>IFERROR(R64/(P64),"-")</f>
        <v>0.4</v>
      </c>
      <c r="U64" s="336"/>
      <c r="V64" s="82">
        <v>2</v>
      </c>
      <c r="W64" s="80">
        <f>IF(P64=0,"-",V64/P64)</f>
        <v>0.4</v>
      </c>
      <c r="X64" s="335">
        <v>243000</v>
      </c>
      <c r="Y64" s="336">
        <f>IFERROR(X64/P64,"-")</f>
        <v>48600</v>
      </c>
      <c r="Z64" s="336">
        <f>IFERROR(X64/V64,"-")</f>
        <v>121500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2</v>
      </c>
      <c r="BO64" s="118">
        <f>IF(P64=0,"",IF(BN64=0,"",(BN64/P64)))</f>
        <v>0.4</v>
      </c>
      <c r="BP64" s="119">
        <v>1</v>
      </c>
      <c r="BQ64" s="120">
        <f>IFERROR(BP64/BN64,"-")</f>
        <v>0.5</v>
      </c>
      <c r="BR64" s="121">
        <v>213000</v>
      </c>
      <c r="BS64" s="122">
        <f>IFERROR(BR64/BN64,"-")</f>
        <v>106500</v>
      </c>
      <c r="BT64" s="123"/>
      <c r="BU64" s="123"/>
      <c r="BV64" s="123">
        <v>1</v>
      </c>
      <c r="BW64" s="124">
        <v>2</v>
      </c>
      <c r="BX64" s="125">
        <f>IF(P64=0,"",IF(BW64=0,"",(BW64/P64)))</f>
        <v>0.4</v>
      </c>
      <c r="BY64" s="126">
        <v>1</v>
      </c>
      <c r="BZ64" s="127">
        <f>IFERROR(BY64/BW64,"-")</f>
        <v>0.5</v>
      </c>
      <c r="CA64" s="128">
        <v>30000</v>
      </c>
      <c r="CB64" s="129">
        <f>IFERROR(CA64/BW64,"-")</f>
        <v>15000</v>
      </c>
      <c r="CC64" s="130"/>
      <c r="CD64" s="130"/>
      <c r="CE64" s="130">
        <v>1</v>
      </c>
      <c r="CF64" s="131">
        <v>1</v>
      </c>
      <c r="CG64" s="132">
        <f>IF(P64=0,"",IF(CF64=0,"",(CF64/P64)))</f>
        <v>0.2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2</v>
      </c>
      <c r="CP64" s="139">
        <v>243000</v>
      </c>
      <c r="CQ64" s="139">
        <v>213000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>
        <f>AB65</f>
        <v>1.3397435897436</v>
      </c>
      <c r="B65" s="347" t="s">
        <v>185</v>
      </c>
      <c r="C65" s="347"/>
      <c r="D65" s="347" t="s">
        <v>66</v>
      </c>
      <c r="E65" s="347" t="s">
        <v>67</v>
      </c>
      <c r="F65" s="347" t="s">
        <v>68</v>
      </c>
      <c r="G65" s="88" t="s">
        <v>186</v>
      </c>
      <c r="H65" s="88" t="s">
        <v>92</v>
      </c>
      <c r="I65" s="348" t="s">
        <v>187</v>
      </c>
      <c r="J65" s="330">
        <v>156000</v>
      </c>
      <c r="K65" s="79">
        <v>0</v>
      </c>
      <c r="L65" s="79">
        <v>0</v>
      </c>
      <c r="M65" s="79">
        <v>32</v>
      </c>
      <c r="N65" s="89">
        <v>5</v>
      </c>
      <c r="O65" s="90">
        <v>0</v>
      </c>
      <c r="P65" s="91">
        <f>N65+O65</f>
        <v>5</v>
      </c>
      <c r="Q65" s="80">
        <f>IFERROR(P65/M65,"-")</f>
        <v>0.15625</v>
      </c>
      <c r="R65" s="79">
        <v>0</v>
      </c>
      <c r="S65" s="79">
        <v>2</v>
      </c>
      <c r="T65" s="80">
        <f>IFERROR(R65/(P65),"-")</f>
        <v>0</v>
      </c>
      <c r="U65" s="336">
        <f>IFERROR(J65/SUM(N65:O66),"-")</f>
        <v>12000</v>
      </c>
      <c r="V65" s="82">
        <v>1</v>
      </c>
      <c r="W65" s="80">
        <f>IF(P65=0,"-",V65/P65)</f>
        <v>0.2</v>
      </c>
      <c r="X65" s="335">
        <v>8000</v>
      </c>
      <c r="Y65" s="336">
        <f>IFERROR(X65/P65,"-")</f>
        <v>1600</v>
      </c>
      <c r="Z65" s="336">
        <f>IFERROR(X65/V65,"-")</f>
        <v>8000</v>
      </c>
      <c r="AA65" s="330">
        <f>SUM(X65:X66)-SUM(J65:J66)</f>
        <v>53000</v>
      </c>
      <c r="AB65" s="83">
        <f>SUM(X65:X66)/SUM(J65:J66)</f>
        <v>1.3397435897436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2</v>
      </c>
      <c r="BF65" s="111">
        <f>IF(P65=0,"",IF(BE65=0,"",(BE65/P65)))</f>
        <v>0.4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3</v>
      </c>
      <c r="BO65" s="118">
        <f>IF(P65=0,"",IF(BN65=0,"",(BN65/P65)))</f>
        <v>0.6</v>
      </c>
      <c r="BP65" s="119">
        <v>1</v>
      </c>
      <c r="BQ65" s="120">
        <f>IFERROR(BP65/BN65,"-")</f>
        <v>0.33333333333333</v>
      </c>
      <c r="BR65" s="121">
        <v>8000</v>
      </c>
      <c r="BS65" s="122">
        <f>IFERROR(BR65/BN65,"-")</f>
        <v>2666.6666666667</v>
      </c>
      <c r="BT65" s="123"/>
      <c r="BU65" s="123">
        <v>1</v>
      </c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8000</v>
      </c>
      <c r="CQ65" s="139">
        <v>8000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188</v>
      </c>
      <c r="C66" s="347"/>
      <c r="D66" s="347" t="s">
        <v>66</v>
      </c>
      <c r="E66" s="347" t="s">
        <v>67</v>
      </c>
      <c r="F66" s="347" t="s">
        <v>86</v>
      </c>
      <c r="G66" s="88"/>
      <c r="H66" s="88"/>
      <c r="I66" s="88"/>
      <c r="J66" s="330"/>
      <c r="K66" s="79">
        <v>0</v>
      </c>
      <c r="L66" s="79">
        <v>0</v>
      </c>
      <c r="M66" s="79">
        <v>13</v>
      </c>
      <c r="N66" s="89">
        <v>8</v>
      </c>
      <c r="O66" s="90">
        <v>0</v>
      </c>
      <c r="P66" s="91">
        <f>N66+O66</f>
        <v>8</v>
      </c>
      <c r="Q66" s="80">
        <f>IFERROR(P66/M66,"-")</f>
        <v>0.61538461538462</v>
      </c>
      <c r="R66" s="79">
        <v>3</v>
      </c>
      <c r="S66" s="79">
        <v>1</v>
      </c>
      <c r="T66" s="80">
        <f>IFERROR(R66/(P66),"-")</f>
        <v>0.375</v>
      </c>
      <c r="U66" s="336"/>
      <c r="V66" s="82">
        <v>4</v>
      </c>
      <c r="W66" s="80">
        <f>IF(P66=0,"-",V66/P66)</f>
        <v>0.5</v>
      </c>
      <c r="X66" s="335">
        <v>201000</v>
      </c>
      <c r="Y66" s="336">
        <f>IFERROR(X66/P66,"-")</f>
        <v>25125</v>
      </c>
      <c r="Z66" s="336">
        <f>IFERROR(X66/V66,"-")</f>
        <v>50250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0.25</v>
      </c>
      <c r="BG66" s="110">
        <v>2</v>
      </c>
      <c r="BH66" s="112">
        <f>IFERROR(BG66/BE66,"-")</f>
        <v>1</v>
      </c>
      <c r="BI66" s="113">
        <v>15000</v>
      </c>
      <c r="BJ66" s="114">
        <f>IFERROR(BI66/BE66,"-")</f>
        <v>7500</v>
      </c>
      <c r="BK66" s="115">
        <v>1</v>
      </c>
      <c r="BL66" s="115">
        <v>1</v>
      </c>
      <c r="BM66" s="115"/>
      <c r="BN66" s="117">
        <v>5</v>
      </c>
      <c r="BO66" s="118">
        <f>IF(P66=0,"",IF(BN66=0,"",(BN66/P66)))</f>
        <v>0.625</v>
      </c>
      <c r="BP66" s="119">
        <v>1</v>
      </c>
      <c r="BQ66" s="120">
        <f>IFERROR(BP66/BN66,"-")</f>
        <v>0.2</v>
      </c>
      <c r="BR66" s="121">
        <v>30000</v>
      </c>
      <c r="BS66" s="122">
        <f>IFERROR(BR66/BN66,"-")</f>
        <v>6000</v>
      </c>
      <c r="BT66" s="123"/>
      <c r="BU66" s="123"/>
      <c r="BV66" s="123">
        <v>1</v>
      </c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>
        <v>1</v>
      </c>
      <c r="CG66" s="132">
        <f>IF(P66=0,"",IF(CF66=0,"",(CF66/P66)))</f>
        <v>0.125</v>
      </c>
      <c r="CH66" s="133">
        <v>1</v>
      </c>
      <c r="CI66" s="134">
        <f>IFERROR(CH66/CF66,"-")</f>
        <v>1</v>
      </c>
      <c r="CJ66" s="135">
        <v>156000</v>
      </c>
      <c r="CK66" s="136">
        <f>IFERROR(CJ66/CF66,"-")</f>
        <v>156000</v>
      </c>
      <c r="CL66" s="137"/>
      <c r="CM66" s="137"/>
      <c r="CN66" s="137">
        <v>1</v>
      </c>
      <c r="CO66" s="138">
        <v>4</v>
      </c>
      <c r="CP66" s="139">
        <v>201000</v>
      </c>
      <c r="CQ66" s="139">
        <v>156000</v>
      </c>
      <c r="CR66" s="139"/>
      <c r="CS66" s="140" t="str">
        <f>IF(AND(CQ66=0,CR66=0),"",IF(AND(CQ66&lt;=100000,CR66&lt;=100000),"",IF(CQ66/CP66&gt;0.7,"男高",IF(CR66/CP66&gt;0.7,"女高",""))))</f>
        <v>男高</v>
      </c>
    </row>
    <row r="67" spans="1:98">
      <c r="A67" s="78">
        <f>AB67</f>
        <v>0.33333333333333</v>
      </c>
      <c r="B67" s="347" t="s">
        <v>189</v>
      </c>
      <c r="C67" s="347"/>
      <c r="D67" s="347" t="s">
        <v>86</v>
      </c>
      <c r="E67" s="347" t="s">
        <v>131</v>
      </c>
      <c r="F67" s="347" t="s">
        <v>68</v>
      </c>
      <c r="G67" s="88" t="s">
        <v>190</v>
      </c>
      <c r="H67" s="88" t="s">
        <v>191</v>
      </c>
      <c r="I67" s="88" t="s">
        <v>115</v>
      </c>
      <c r="J67" s="330">
        <v>60000</v>
      </c>
      <c r="K67" s="79">
        <v>0</v>
      </c>
      <c r="L67" s="79">
        <v>0</v>
      </c>
      <c r="M67" s="79">
        <v>20</v>
      </c>
      <c r="N67" s="89">
        <v>1</v>
      </c>
      <c r="O67" s="90">
        <v>0</v>
      </c>
      <c r="P67" s="91">
        <f>N67+O67</f>
        <v>1</v>
      </c>
      <c r="Q67" s="80">
        <f>IFERROR(P67/M67,"-")</f>
        <v>0.05</v>
      </c>
      <c r="R67" s="79">
        <v>0</v>
      </c>
      <c r="S67" s="79">
        <v>0</v>
      </c>
      <c r="T67" s="80">
        <f>IFERROR(R67/(P67),"-")</f>
        <v>0</v>
      </c>
      <c r="U67" s="336">
        <f>IFERROR(J67/SUM(N67:O68),"-")</f>
        <v>15000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-40000</v>
      </c>
      <c r="AB67" s="83">
        <f>SUM(X67:X68)/SUM(J67:J68)</f>
        <v>0.33333333333333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1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192</v>
      </c>
      <c r="C68" s="347"/>
      <c r="D68" s="347" t="s">
        <v>86</v>
      </c>
      <c r="E68" s="347" t="s">
        <v>131</v>
      </c>
      <c r="F68" s="347" t="s">
        <v>86</v>
      </c>
      <c r="G68" s="88"/>
      <c r="H68" s="88"/>
      <c r="I68" s="88"/>
      <c r="J68" s="330"/>
      <c r="K68" s="79">
        <v>0</v>
      </c>
      <c r="L68" s="79">
        <v>0</v>
      </c>
      <c r="M68" s="79">
        <v>8</v>
      </c>
      <c r="N68" s="89">
        <v>3</v>
      </c>
      <c r="O68" s="90">
        <v>0</v>
      </c>
      <c r="P68" s="91">
        <f>N68+O68</f>
        <v>3</v>
      </c>
      <c r="Q68" s="80">
        <f>IFERROR(P68/M68,"-")</f>
        <v>0.375</v>
      </c>
      <c r="R68" s="79">
        <v>0</v>
      </c>
      <c r="S68" s="79">
        <v>1</v>
      </c>
      <c r="T68" s="80">
        <f>IFERROR(R68/(P68),"-")</f>
        <v>0</v>
      </c>
      <c r="U68" s="336"/>
      <c r="V68" s="82">
        <v>2</v>
      </c>
      <c r="W68" s="80">
        <f>IF(P68=0,"-",V68/P68)</f>
        <v>0.66666666666667</v>
      </c>
      <c r="X68" s="335">
        <v>20000</v>
      </c>
      <c r="Y68" s="336">
        <f>IFERROR(X68/P68,"-")</f>
        <v>6666.6666666667</v>
      </c>
      <c r="Z68" s="336">
        <f>IFERROR(X68/V68,"-")</f>
        <v>10000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0.33333333333333</v>
      </c>
      <c r="AX68" s="104">
        <v>1</v>
      </c>
      <c r="AY68" s="106">
        <f>IFERROR(AX68/AV68,"-")</f>
        <v>1</v>
      </c>
      <c r="AZ68" s="107">
        <v>17000</v>
      </c>
      <c r="BA68" s="108">
        <f>IFERROR(AZ68/AV68,"-")</f>
        <v>17000</v>
      </c>
      <c r="BB68" s="109"/>
      <c r="BC68" s="109"/>
      <c r="BD68" s="109">
        <v>1</v>
      </c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2</v>
      </c>
      <c r="BO68" s="118">
        <f>IF(P68=0,"",IF(BN68=0,"",(BN68/P68)))</f>
        <v>0.66666666666667</v>
      </c>
      <c r="BP68" s="119">
        <v>1</v>
      </c>
      <c r="BQ68" s="120">
        <f>IFERROR(BP68/BN68,"-")</f>
        <v>0.5</v>
      </c>
      <c r="BR68" s="121">
        <v>3000</v>
      </c>
      <c r="BS68" s="122">
        <f>IFERROR(BR68/BN68,"-")</f>
        <v>1500</v>
      </c>
      <c r="BT68" s="123">
        <v>1</v>
      </c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2</v>
      </c>
      <c r="CP68" s="139">
        <v>20000</v>
      </c>
      <c r="CQ68" s="139">
        <v>17000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1.1666666666667</v>
      </c>
      <c r="B69" s="347" t="s">
        <v>193</v>
      </c>
      <c r="C69" s="347"/>
      <c r="D69" s="347" t="s">
        <v>86</v>
      </c>
      <c r="E69" s="347" t="s">
        <v>194</v>
      </c>
      <c r="F69" s="347" t="s">
        <v>90</v>
      </c>
      <c r="G69" s="88" t="s">
        <v>195</v>
      </c>
      <c r="H69" s="88" t="s">
        <v>191</v>
      </c>
      <c r="I69" s="88" t="s">
        <v>196</v>
      </c>
      <c r="J69" s="330">
        <v>60000</v>
      </c>
      <c r="K69" s="79">
        <v>0</v>
      </c>
      <c r="L69" s="79">
        <v>0</v>
      </c>
      <c r="M69" s="79">
        <v>28</v>
      </c>
      <c r="N69" s="89">
        <v>2</v>
      </c>
      <c r="O69" s="90">
        <v>0</v>
      </c>
      <c r="P69" s="91">
        <f>N69+O69</f>
        <v>2</v>
      </c>
      <c r="Q69" s="80">
        <f>IFERROR(P69/M69,"-")</f>
        <v>0.071428571428571</v>
      </c>
      <c r="R69" s="79">
        <v>0</v>
      </c>
      <c r="S69" s="79">
        <v>1</v>
      </c>
      <c r="T69" s="80">
        <f>IFERROR(R69/(P69),"-")</f>
        <v>0</v>
      </c>
      <c r="U69" s="336">
        <f>IFERROR(J69/SUM(N69:O70),"-")</f>
        <v>15000</v>
      </c>
      <c r="V69" s="82">
        <v>2</v>
      </c>
      <c r="W69" s="80">
        <f>IF(P69=0,"-",V69/P69)</f>
        <v>1</v>
      </c>
      <c r="X69" s="335">
        <v>35000</v>
      </c>
      <c r="Y69" s="336">
        <f>IFERROR(X69/P69,"-")</f>
        <v>17500</v>
      </c>
      <c r="Z69" s="336">
        <f>IFERROR(X69/V69,"-")</f>
        <v>17500</v>
      </c>
      <c r="AA69" s="330">
        <f>SUM(X69:X70)-SUM(J69:J70)</f>
        <v>10000</v>
      </c>
      <c r="AB69" s="83">
        <f>SUM(X69:X70)/SUM(J69:J70)</f>
        <v>1.1666666666667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>
        <v>1</v>
      </c>
      <c r="AN69" s="99">
        <f>IF(P69=0,"",IF(AM69=0,"",(AM69/P69)))</f>
        <v>0.5</v>
      </c>
      <c r="AO69" s="98">
        <v>1</v>
      </c>
      <c r="AP69" s="100">
        <f>IFERROR(AO69/AM69,"-")</f>
        <v>1</v>
      </c>
      <c r="AQ69" s="101">
        <v>30000</v>
      </c>
      <c r="AR69" s="102">
        <f>IFERROR(AQ69/AM69,"-")</f>
        <v>30000</v>
      </c>
      <c r="AS69" s="103"/>
      <c r="AT69" s="103"/>
      <c r="AU69" s="103">
        <v>1</v>
      </c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0.5</v>
      </c>
      <c r="BG69" s="110">
        <v>1</v>
      </c>
      <c r="BH69" s="112">
        <f>IFERROR(BG69/BE69,"-")</f>
        <v>1</v>
      </c>
      <c r="BI69" s="113">
        <v>5000</v>
      </c>
      <c r="BJ69" s="114">
        <f>IFERROR(BI69/BE69,"-")</f>
        <v>5000</v>
      </c>
      <c r="BK69" s="115">
        <v>1</v>
      </c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2</v>
      </c>
      <c r="CP69" s="139">
        <v>35000</v>
      </c>
      <c r="CQ69" s="139">
        <v>30000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197</v>
      </c>
      <c r="C70" s="347"/>
      <c r="D70" s="347" t="s">
        <v>86</v>
      </c>
      <c r="E70" s="347" t="s">
        <v>194</v>
      </c>
      <c r="F70" s="347" t="s">
        <v>86</v>
      </c>
      <c r="G70" s="88"/>
      <c r="H70" s="88"/>
      <c r="I70" s="88"/>
      <c r="J70" s="330"/>
      <c r="K70" s="79">
        <v>0</v>
      </c>
      <c r="L70" s="79">
        <v>0</v>
      </c>
      <c r="M70" s="79">
        <v>54</v>
      </c>
      <c r="N70" s="89">
        <v>2</v>
      </c>
      <c r="O70" s="90">
        <v>0</v>
      </c>
      <c r="P70" s="91">
        <f>N70+O70</f>
        <v>2</v>
      </c>
      <c r="Q70" s="80">
        <f>IFERROR(P70/M70,"-")</f>
        <v>0.037037037037037</v>
      </c>
      <c r="R70" s="79">
        <v>1</v>
      </c>
      <c r="S70" s="79">
        <v>0</v>
      </c>
      <c r="T70" s="80">
        <f>IFERROR(R70/(P70),"-")</f>
        <v>0.5</v>
      </c>
      <c r="U70" s="336"/>
      <c r="V70" s="82">
        <v>2</v>
      </c>
      <c r="W70" s="80">
        <f>IF(P70=0,"-",V70/P70)</f>
        <v>1</v>
      </c>
      <c r="X70" s="335">
        <v>35000</v>
      </c>
      <c r="Y70" s="336">
        <f>IFERROR(X70/P70,"-")</f>
        <v>17500</v>
      </c>
      <c r="Z70" s="336">
        <f>IFERROR(X70/V70,"-")</f>
        <v>17500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0.5</v>
      </c>
      <c r="BP70" s="119">
        <v>1</v>
      </c>
      <c r="BQ70" s="120">
        <f>IFERROR(BP70/BN70,"-")</f>
        <v>1</v>
      </c>
      <c r="BR70" s="121">
        <v>3000</v>
      </c>
      <c r="BS70" s="122">
        <f>IFERROR(BR70/BN70,"-")</f>
        <v>3000</v>
      </c>
      <c r="BT70" s="123">
        <v>1</v>
      </c>
      <c r="BU70" s="123"/>
      <c r="BV70" s="123"/>
      <c r="BW70" s="124">
        <v>1</v>
      </c>
      <c r="BX70" s="125">
        <f>IF(P70=0,"",IF(BW70=0,"",(BW70/P70)))</f>
        <v>0.5</v>
      </c>
      <c r="BY70" s="126">
        <v>1</v>
      </c>
      <c r="BZ70" s="127">
        <f>IFERROR(BY70/BW70,"-")</f>
        <v>1</v>
      </c>
      <c r="CA70" s="128">
        <v>32000</v>
      </c>
      <c r="CB70" s="129">
        <f>IFERROR(CA70/BW70,"-")</f>
        <v>32000</v>
      </c>
      <c r="CC70" s="130"/>
      <c r="CD70" s="130"/>
      <c r="CE70" s="130">
        <v>1</v>
      </c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2</v>
      </c>
      <c r="CP70" s="139">
        <v>35000</v>
      </c>
      <c r="CQ70" s="139">
        <v>32000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</v>
      </c>
      <c r="B71" s="347" t="s">
        <v>198</v>
      </c>
      <c r="C71" s="347"/>
      <c r="D71" s="347" t="s">
        <v>86</v>
      </c>
      <c r="E71" s="347" t="s">
        <v>199</v>
      </c>
      <c r="F71" s="347" t="s">
        <v>107</v>
      </c>
      <c r="G71" s="88" t="s">
        <v>200</v>
      </c>
      <c r="H71" s="88" t="s">
        <v>191</v>
      </c>
      <c r="I71" s="349" t="s">
        <v>177</v>
      </c>
      <c r="J71" s="330">
        <v>60000</v>
      </c>
      <c r="K71" s="79">
        <v>0</v>
      </c>
      <c r="L71" s="79">
        <v>0</v>
      </c>
      <c r="M71" s="79">
        <v>21</v>
      </c>
      <c r="N71" s="89">
        <v>2</v>
      </c>
      <c r="O71" s="90">
        <v>0</v>
      </c>
      <c r="P71" s="91">
        <f>N71+O71</f>
        <v>2</v>
      </c>
      <c r="Q71" s="80">
        <f>IFERROR(P71/M71,"-")</f>
        <v>0.095238095238095</v>
      </c>
      <c r="R71" s="79">
        <v>0</v>
      </c>
      <c r="S71" s="79">
        <v>0</v>
      </c>
      <c r="T71" s="80">
        <f>IFERROR(R71/(P71),"-")</f>
        <v>0</v>
      </c>
      <c r="U71" s="336">
        <f>IFERROR(J71/SUM(N71:O72),"-")</f>
        <v>20000</v>
      </c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>
        <f>SUM(X71:X72)-SUM(J71:J72)</f>
        <v>-60000</v>
      </c>
      <c r="AB71" s="83">
        <f>SUM(X71:X72)/SUM(J71:J72)</f>
        <v>0</v>
      </c>
      <c r="AC71" s="77"/>
      <c r="AD71" s="92">
        <v>1</v>
      </c>
      <c r="AE71" s="93">
        <f>IF(P71=0,"",IF(AD71=0,"",(AD71/P71)))</f>
        <v>0.5</v>
      </c>
      <c r="AF71" s="92"/>
      <c r="AG71" s="94">
        <f>IFERROR(AF71/AD71,"-")</f>
        <v>0</v>
      </c>
      <c r="AH71" s="95"/>
      <c r="AI71" s="96">
        <f>IFERROR(AH71/AD71,"-")</f>
        <v>0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201</v>
      </c>
      <c r="C72" s="347"/>
      <c r="D72" s="347" t="s">
        <v>86</v>
      </c>
      <c r="E72" s="347" t="s">
        <v>199</v>
      </c>
      <c r="F72" s="347" t="s">
        <v>86</v>
      </c>
      <c r="G72" s="88"/>
      <c r="H72" s="88"/>
      <c r="I72" s="88"/>
      <c r="J72" s="330"/>
      <c r="K72" s="79">
        <v>0</v>
      </c>
      <c r="L72" s="79">
        <v>0</v>
      </c>
      <c r="M72" s="79">
        <v>5</v>
      </c>
      <c r="N72" s="89">
        <v>1</v>
      </c>
      <c r="O72" s="90">
        <v>0</v>
      </c>
      <c r="P72" s="91">
        <f>N72+O72</f>
        <v>1</v>
      </c>
      <c r="Q72" s="80">
        <f>IFERROR(P72/M72,"-")</f>
        <v>0.2</v>
      </c>
      <c r="R72" s="79">
        <v>0</v>
      </c>
      <c r="S72" s="79">
        <v>0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1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2.6666666666667</v>
      </c>
      <c r="B73" s="347" t="s">
        <v>202</v>
      </c>
      <c r="C73" s="347"/>
      <c r="D73" s="347" t="s">
        <v>182</v>
      </c>
      <c r="E73" s="347" t="s">
        <v>89</v>
      </c>
      <c r="F73" s="347" t="s">
        <v>107</v>
      </c>
      <c r="G73" s="88" t="s">
        <v>186</v>
      </c>
      <c r="H73" s="88" t="s">
        <v>92</v>
      </c>
      <c r="I73" s="348" t="s">
        <v>84</v>
      </c>
      <c r="J73" s="330">
        <v>156000</v>
      </c>
      <c r="K73" s="79">
        <v>0</v>
      </c>
      <c r="L73" s="79">
        <v>0</v>
      </c>
      <c r="M73" s="79">
        <v>70</v>
      </c>
      <c r="N73" s="89">
        <v>9</v>
      </c>
      <c r="O73" s="90">
        <v>1</v>
      </c>
      <c r="P73" s="91">
        <f>N73+O73</f>
        <v>10</v>
      </c>
      <c r="Q73" s="80">
        <f>IFERROR(P73/M73,"-")</f>
        <v>0.14285714285714</v>
      </c>
      <c r="R73" s="79">
        <v>0</v>
      </c>
      <c r="S73" s="79">
        <v>2</v>
      </c>
      <c r="T73" s="80">
        <f>IFERROR(R73/(P73),"-")</f>
        <v>0</v>
      </c>
      <c r="U73" s="336">
        <f>IFERROR(J73/SUM(N73:O74),"-")</f>
        <v>6782.6086956522</v>
      </c>
      <c r="V73" s="82">
        <v>3</v>
      </c>
      <c r="W73" s="80">
        <f>IF(P73=0,"-",V73/P73)</f>
        <v>0.3</v>
      </c>
      <c r="X73" s="335">
        <v>81000</v>
      </c>
      <c r="Y73" s="336">
        <f>IFERROR(X73/P73,"-")</f>
        <v>8100</v>
      </c>
      <c r="Z73" s="336">
        <f>IFERROR(X73/V73,"-")</f>
        <v>27000</v>
      </c>
      <c r="AA73" s="330">
        <f>SUM(X73:X74)-SUM(J73:J74)</f>
        <v>260000</v>
      </c>
      <c r="AB73" s="83">
        <f>SUM(X73:X74)/SUM(J73:J74)</f>
        <v>2.6666666666667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0.1</v>
      </c>
      <c r="BG73" s="110">
        <v>1</v>
      </c>
      <c r="BH73" s="112">
        <f>IFERROR(BG73/BE73,"-")</f>
        <v>1</v>
      </c>
      <c r="BI73" s="113">
        <v>1000</v>
      </c>
      <c r="BJ73" s="114">
        <f>IFERROR(BI73/BE73,"-")</f>
        <v>1000</v>
      </c>
      <c r="BK73" s="115">
        <v>1</v>
      </c>
      <c r="BL73" s="115"/>
      <c r="BM73" s="115"/>
      <c r="BN73" s="117">
        <v>6</v>
      </c>
      <c r="BO73" s="118">
        <f>IF(P73=0,"",IF(BN73=0,"",(BN73/P73)))</f>
        <v>0.6</v>
      </c>
      <c r="BP73" s="119">
        <v>1</v>
      </c>
      <c r="BQ73" s="120">
        <f>IFERROR(BP73/BN73,"-")</f>
        <v>0.16666666666667</v>
      </c>
      <c r="BR73" s="121">
        <v>8000</v>
      </c>
      <c r="BS73" s="122">
        <f>IFERROR(BR73/BN73,"-")</f>
        <v>1333.3333333333</v>
      </c>
      <c r="BT73" s="123"/>
      <c r="BU73" s="123">
        <v>1</v>
      </c>
      <c r="BV73" s="123"/>
      <c r="BW73" s="124">
        <v>3</v>
      </c>
      <c r="BX73" s="125">
        <f>IF(P73=0,"",IF(BW73=0,"",(BW73/P73)))</f>
        <v>0.3</v>
      </c>
      <c r="BY73" s="126">
        <v>1</v>
      </c>
      <c r="BZ73" s="127">
        <f>IFERROR(BY73/BW73,"-")</f>
        <v>0.33333333333333</v>
      </c>
      <c r="CA73" s="128">
        <v>72000</v>
      </c>
      <c r="CB73" s="129">
        <f>IFERROR(CA73/BW73,"-")</f>
        <v>24000</v>
      </c>
      <c r="CC73" s="130"/>
      <c r="CD73" s="130"/>
      <c r="CE73" s="130">
        <v>1</v>
      </c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3</v>
      </c>
      <c r="CP73" s="139">
        <v>81000</v>
      </c>
      <c r="CQ73" s="139">
        <v>72000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203</v>
      </c>
      <c r="C74" s="347"/>
      <c r="D74" s="347" t="s">
        <v>182</v>
      </c>
      <c r="E74" s="347" t="s">
        <v>89</v>
      </c>
      <c r="F74" s="347" t="s">
        <v>86</v>
      </c>
      <c r="G74" s="88"/>
      <c r="H74" s="88"/>
      <c r="I74" s="88"/>
      <c r="J74" s="330"/>
      <c r="K74" s="79">
        <v>0</v>
      </c>
      <c r="L74" s="79">
        <v>0</v>
      </c>
      <c r="M74" s="79">
        <v>43</v>
      </c>
      <c r="N74" s="89">
        <v>13</v>
      </c>
      <c r="O74" s="90">
        <v>0</v>
      </c>
      <c r="P74" s="91">
        <f>N74+O74</f>
        <v>13</v>
      </c>
      <c r="Q74" s="80">
        <f>IFERROR(P74/M74,"-")</f>
        <v>0.30232558139535</v>
      </c>
      <c r="R74" s="79">
        <v>2</v>
      </c>
      <c r="S74" s="79">
        <v>5</v>
      </c>
      <c r="T74" s="80">
        <f>IFERROR(R74/(P74),"-")</f>
        <v>0.15384615384615</v>
      </c>
      <c r="U74" s="336"/>
      <c r="V74" s="82">
        <v>5</v>
      </c>
      <c r="W74" s="80">
        <f>IF(P74=0,"-",V74/P74)</f>
        <v>0.38461538461538</v>
      </c>
      <c r="X74" s="335">
        <v>335000</v>
      </c>
      <c r="Y74" s="336">
        <f>IFERROR(X74/P74,"-")</f>
        <v>25769.230769231</v>
      </c>
      <c r="Z74" s="336">
        <f>IFERROR(X74/V74,"-")</f>
        <v>67000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>
        <v>3</v>
      </c>
      <c r="AN74" s="99">
        <f>IF(P74=0,"",IF(AM74=0,"",(AM74/P74)))</f>
        <v>0.23076923076923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2</v>
      </c>
      <c r="BF74" s="111">
        <f>IF(P74=0,"",IF(BE74=0,"",(BE74/P74)))</f>
        <v>0.15384615384615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4</v>
      </c>
      <c r="BO74" s="118">
        <f>IF(P74=0,"",IF(BN74=0,"",(BN74/P74)))</f>
        <v>0.30769230769231</v>
      </c>
      <c r="BP74" s="119">
        <v>2</v>
      </c>
      <c r="BQ74" s="120">
        <f>IFERROR(BP74/BN74,"-")</f>
        <v>0.5</v>
      </c>
      <c r="BR74" s="121">
        <v>4000</v>
      </c>
      <c r="BS74" s="122">
        <f>IFERROR(BR74/BN74,"-")</f>
        <v>1000</v>
      </c>
      <c r="BT74" s="123">
        <v>2</v>
      </c>
      <c r="BU74" s="123"/>
      <c r="BV74" s="123"/>
      <c r="BW74" s="124">
        <v>4</v>
      </c>
      <c r="BX74" s="125">
        <f>IF(P74=0,"",IF(BW74=0,"",(BW74/P74)))</f>
        <v>0.30769230769231</v>
      </c>
      <c r="BY74" s="126">
        <v>3</v>
      </c>
      <c r="BZ74" s="127">
        <f>IFERROR(BY74/BW74,"-")</f>
        <v>0.75</v>
      </c>
      <c r="CA74" s="128">
        <v>331000</v>
      </c>
      <c r="CB74" s="129">
        <f>IFERROR(CA74/BW74,"-")</f>
        <v>82750</v>
      </c>
      <c r="CC74" s="130">
        <v>1</v>
      </c>
      <c r="CD74" s="130"/>
      <c r="CE74" s="130">
        <v>2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5</v>
      </c>
      <c r="CP74" s="139">
        <v>335000</v>
      </c>
      <c r="CQ74" s="139">
        <v>195000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0.016666666666667</v>
      </c>
      <c r="B75" s="347" t="s">
        <v>204</v>
      </c>
      <c r="C75" s="347"/>
      <c r="D75" s="347" t="s">
        <v>88</v>
      </c>
      <c r="E75" s="347" t="s">
        <v>89</v>
      </c>
      <c r="F75" s="347" t="s">
        <v>68</v>
      </c>
      <c r="G75" s="88" t="s">
        <v>205</v>
      </c>
      <c r="H75" s="88" t="s">
        <v>70</v>
      </c>
      <c r="I75" s="348" t="s">
        <v>84</v>
      </c>
      <c r="J75" s="330">
        <v>180000</v>
      </c>
      <c r="K75" s="79">
        <v>0</v>
      </c>
      <c r="L75" s="79">
        <v>0</v>
      </c>
      <c r="M75" s="79">
        <v>106</v>
      </c>
      <c r="N75" s="89">
        <v>2</v>
      </c>
      <c r="O75" s="90">
        <v>0</v>
      </c>
      <c r="P75" s="91">
        <f>N75+O75</f>
        <v>2</v>
      </c>
      <c r="Q75" s="80">
        <f>IFERROR(P75/M75,"-")</f>
        <v>0.018867924528302</v>
      </c>
      <c r="R75" s="79">
        <v>0</v>
      </c>
      <c r="S75" s="79">
        <v>1</v>
      </c>
      <c r="T75" s="80">
        <f>IFERROR(R75/(P75),"-")</f>
        <v>0</v>
      </c>
      <c r="U75" s="336">
        <f>IFERROR(J75/SUM(N75:O76),"-")</f>
        <v>22500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-177000</v>
      </c>
      <c r="AB75" s="83">
        <f>SUM(X75:X76)/SUM(J75:J76)</f>
        <v>0.016666666666667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2</v>
      </c>
      <c r="BF75" s="111">
        <f>IF(P75=0,"",IF(BE75=0,"",(BE75/P75)))</f>
        <v>1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206</v>
      </c>
      <c r="C76" s="347"/>
      <c r="D76" s="347" t="s">
        <v>88</v>
      </c>
      <c r="E76" s="347" t="s">
        <v>89</v>
      </c>
      <c r="F76" s="347" t="s">
        <v>86</v>
      </c>
      <c r="G76" s="88"/>
      <c r="H76" s="88"/>
      <c r="I76" s="88"/>
      <c r="J76" s="330"/>
      <c r="K76" s="79">
        <v>0</v>
      </c>
      <c r="L76" s="79">
        <v>0</v>
      </c>
      <c r="M76" s="79">
        <v>20</v>
      </c>
      <c r="N76" s="89">
        <v>6</v>
      </c>
      <c r="O76" s="90">
        <v>0</v>
      </c>
      <c r="P76" s="91">
        <f>N76+O76</f>
        <v>6</v>
      </c>
      <c r="Q76" s="80">
        <f>IFERROR(P76/M76,"-")</f>
        <v>0.3</v>
      </c>
      <c r="R76" s="79">
        <v>1</v>
      </c>
      <c r="S76" s="79">
        <v>2</v>
      </c>
      <c r="T76" s="80">
        <f>IFERROR(R76/(P76),"-")</f>
        <v>0.16666666666667</v>
      </c>
      <c r="U76" s="336"/>
      <c r="V76" s="82">
        <v>1</v>
      </c>
      <c r="W76" s="80">
        <f>IF(P76=0,"-",V76/P76)</f>
        <v>0.16666666666667</v>
      </c>
      <c r="X76" s="335">
        <v>3000</v>
      </c>
      <c r="Y76" s="336">
        <f>IFERROR(X76/P76,"-")</f>
        <v>500</v>
      </c>
      <c r="Z76" s="336">
        <f>IFERROR(X76/V76,"-")</f>
        <v>3000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0.16666666666667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>
        <v>4</v>
      </c>
      <c r="BO76" s="118">
        <f>IF(P76=0,"",IF(BN76=0,"",(BN76/P76)))</f>
        <v>0.66666666666667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1</v>
      </c>
      <c r="BX76" s="125">
        <f>IF(P76=0,"",IF(BW76=0,"",(BW76/P76)))</f>
        <v>0.16666666666667</v>
      </c>
      <c r="BY76" s="126">
        <v>1</v>
      </c>
      <c r="BZ76" s="127">
        <f>IFERROR(BY76/BW76,"-")</f>
        <v>1</v>
      </c>
      <c r="CA76" s="128">
        <v>3000</v>
      </c>
      <c r="CB76" s="129">
        <f>IFERROR(CA76/BW76,"-")</f>
        <v>3000</v>
      </c>
      <c r="CC76" s="130">
        <v>1</v>
      </c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3000</v>
      </c>
      <c r="CQ76" s="139">
        <v>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0.19444444444444</v>
      </c>
      <c r="B77" s="347" t="s">
        <v>207</v>
      </c>
      <c r="C77" s="347"/>
      <c r="D77" s="347" t="s">
        <v>208</v>
      </c>
      <c r="E77" s="347" t="s">
        <v>209</v>
      </c>
      <c r="F77" s="347" t="s">
        <v>90</v>
      </c>
      <c r="G77" s="88" t="s">
        <v>205</v>
      </c>
      <c r="H77" s="88" t="s">
        <v>92</v>
      </c>
      <c r="I77" s="88" t="s">
        <v>111</v>
      </c>
      <c r="J77" s="330">
        <v>108000</v>
      </c>
      <c r="K77" s="79">
        <v>0</v>
      </c>
      <c r="L77" s="79">
        <v>0</v>
      </c>
      <c r="M77" s="79">
        <v>38</v>
      </c>
      <c r="N77" s="89">
        <v>1</v>
      </c>
      <c r="O77" s="90">
        <v>0</v>
      </c>
      <c r="P77" s="91">
        <f>N77+O77</f>
        <v>1</v>
      </c>
      <c r="Q77" s="80">
        <f>IFERROR(P77/M77,"-")</f>
        <v>0.026315789473684</v>
      </c>
      <c r="R77" s="79">
        <v>0</v>
      </c>
      <c r="S77" s="79">
        <v>0</v>
      </c>
      <c r="T77" s="80">
        <f>IFERROR(R77/(P77),"-")</f>
        <v>0</v>
      </c>
      <c r="U77" s="336">
        <f>IFERROR(J77/SUM(N77:O78),"-")</f>
        <v>36000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SUM(X77:X78)-SUM(J77:J78)</f>
        <v>-87000</v>
      </c>
      <c r="AB77" s="83">
        <f>SUM(X77:X78)/SUM(J77:J78)</f>
        <v>0.19444444444444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>
        <v>1</v>
      </c>
      <c r="BX77" s="125">
        <f>IF(P77=0,"",IF(BW77=0,"",(BW77/P77)))</f>
        <v>1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210</v>
      </c>
      <c r="C78" s="347"/>
      <c r="D78" s="347" t="s">
        <v>208</v>
      </c>
      <c r="E78" s="347" t="s">
        <v>209</v>
      </c>
      <c r="F78" s="347" t="s">
        <v>86</v>
      </c>
      <c r="G78" s="88"/>
      <c r="H78" s="88"/>
      <c r="I78" s="88"/>
      <c r="J78" s="330"/>
      <c r="K78" s="79">
        <v>0</v>
      </c>
      <c r="L78" s="79">
        <v>0</v>
      </c>
      <c r="M78" s="79">
        <v>5</v>
      </c>
      <c r="N78" s="89">
        <v>2</v>
      </c>
      <c r="O78" s="90">
        <v>0</v>
      </c>
      <c r="P78" s="91">
        <f>N78+O78</f>
        <v>2</v>
      </c>
      <c r="Q78" s="80">
        <f>IFERROR(P78/M78,"-")</f>
        <v>0.4</v>
      </c>
      <c r="R78" s="79">
        <v>0</v>
      </c>
      <c r="S78" s="79">
        <v>1</v>
      </c>
      <c r="T78" s="80">
        <f>IFERROR(R78/(P78),"-")</f>
        <v>0</v>
      </c>
      <c r="U78" s="336"/>
      <c r="V78" s="82">
        <v>1</v>
      </c>
      <c r="W78" s="80">
        <f>IF(P78=0,"-",V78/P78)</f>
        <v>0.5</v>
      </c>
      <c r="X78" s="335">
        <v>21000</v>
      </c>
      <c r="Y78" s="336">
        <f>IFERROR(X78/P78,"-")</f>
        <v>10500</v>
      </c>
      <c r="Z78" s="336">
        <f>IFERROR(X78/V78,"-")</f>
        <v>21000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2</v>
      </c>
      <c r="BF78" s="111">
        <f>IF(P78=0,"",IF(BE78=0,"",(BE78/P78)))</f>
        <v>1</v>
      </c>
      <c r="BG78" s="110">
        <v>1</v>
      </c>
      <c r="BH78" s="112">
        <f>IFERROR(BG78/BE78,"-")</f>
        <v>0.5</v>
      </c>
      <c r="BI78" s="113">
        <v>21000</v>
      </c>
      <c r="BJ78" s="114">
        <f>IFERROR(BI78/BE78,"-")</f>
        <v>10500</v>
      </c>
      <c r="BK78" s="115"/>
      <c r="BL78" s="115"/>
      <c r="BM78" s="115">
        <v>1</v>
      </c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21000</v>
      </c>
      <c r="CQ78" s="139">
        <v>21000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30"/>
      <c r="B79" s="85"/>
      <c r="C79" s="86"/>
      <c r="D79" s="86"/>
      <c r="E79" s="86"/>
      <c r="F79" s="87"/>
      <c r="G79" s="88"/>
      <c r="H79" s="88"/>
      <c r="I79" s="88"/>
      <c r="J79" s="331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7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30"/>
      <c r="B80" s="37"/>
      <c r="C80" s="21"/>
      <c r="D80" s="21"/>
      <c r="E80" s="21"/>
      <c r="F80" s="22"/>
      <c r="G80" s="36"/>
      <c r="H80" s="36"/>
      <c r="I80" s="73"/>
      <c r="J80" s="332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9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19">
        <f>AB81</f>
        <v>1.2192733017378</v>
      </c>
      <c r="B81" s="39"/>
      <c r="C81" s="39"/>
      <c r="D81" s="39"/>
      <c r="E81" s="39"/>
      <c r="F81" s="39"/>
      <c r="G81" s="40" t="s">
        <v>211</v>
      </c>
      <c r="H81" s="40"/>
      <c r="I81" s="40"/>
      <c r="J81" s="333">
        <f>SUM(J6:J80)</f>
        <v>6330000</v>
      </c>
      <c r="K81" s="41">
        <f>SUM(K6:K80)</f>
        <v>0</v>
      </c>
      <c r="L81" s="41">
        <f>SUM(L6:L80)</f>
        <v>0</v>
      </c>
      <c r="M81" s="41">
        <f>SUM(M6:M80)</f>
        <v>3116</v>
      </c>
      <c r="N81" s="41">
        <f>SUM(N6:N80)</f>
        <v>451</v>
      </c>
      <c r="O81" s="41">
        <f>SUM(O6:O80)</f>
        <v>2</v>
      </c>
      <c r="P81" s="41">
        <f>SUM(P6:P80)</f>
        <v>453</v>
      </c>
      <c r="Q81" s="42">
        <f>IFERROR(P81/M81,"-")</f>
        <v>0.14537869062901</v>
      </c>
      <c r="R81" s="76">
        <f>SUM(R6:R80)</f>
        <v>36</v>
      </c>
      <c r="S81" s="76">
        <f>SUM(S6:S80)</f>
        <v>101</v>
      </c>
      <c r="T81" s="42">
        <f>IFERROR(R81/P81,"-")</f>
        <v>0.079470198675497</v>
      </c>
      <c r="U81" s="338">
        <f>IFERROR(J81/P81,"-")</f>
        <v>13973.509933775</v>
      </c>
      <c r="V81" s="44">
        <f>SUM(V6:V80)</f>
        <v>95</v>
      </c>
      <c r="W81" s="42">
        <f>IFERROR(V81/P81,"-")</f>
        <v>0.20971302428256</v>
      </c>
      <c r="X81" s="333">
        <f>SUM(X6:X80)</f>
        <v>7718000</v>
      </c>
      <c r="Y81" s="333">
        <f>IFERROR(X81/P81,"-")</f>
        <v>17037.527593819</v>
      </c>
      <c r="Z81" s="333">
        <f>IFERROR(X81/V81,"-")</f>
        <v>81242.105263158</v>
      </c>
      <c r="AA81" s="333">
        <f>X81-J81</f>
        <v>1388000</v>
      </c>
      <c r="AB81" s="45">
        <f>X81/J81</f>
        <v>1.2192733017378</v>
      </c>
      <c r="AC81" s="58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32"/>
    <mergeCell ref="J25:J32"/>
    <mergeCell ref="U25:U32"/>
    <mergeCell ref="AA25:AA32"/>
    <mergeCell ref="AB25:AB32"/>
    <mergeCell ref="A33:A40"/>
    <mergeCell ref="J33:J40"/>
    <mergeCell ref="U33:U40"/>
    <mergeCell ref="AA33:AA40"/>
    <mergeCell ref="AB33:AB40"/>
    <mergeCell ref="A41:A44"/>
    <mergeCell ref="J41:J44"/>
    <mergeCell ref="U41:U44"/>
    <mergeCell ref="AA41:AA44"/>
    <mergeCell ref="AB41:AB44"/>
    <mergeCell ref="A45:A48"/>
    <mergeCell ref="J45:J48"/>
    <mergeCell ref="U45:U48"/>
    <mergeCell ref="AA45:AA48"/>
    <mergeCell ref="AB45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212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2.3833333333333</v>
      </c>
      <c r="B6" s="347" t="s">
        <v>213</v>
      </c>
      <c r="C6" s="347" t="s">
        <v>214</v>
      </c>
      <c r="D6" s="347" t="s">
        <v>215</v>
      </c>
      <c r="E6" s="347"/>
      <c r="F6" s="347" t="s">
        <v>68</v>
      </c>
      <c r="G6" s="88" t="s">
        <v>216</v>
      </c>
      <c r="H6" s="88" t="s">
        <v>217</v>
      </c>
      <c r="I6" s="88" t="s">
        <v>218</v>
      </c>
      <c r="J6" s="330">
        <v>120000</v>
      </c>
      <c r="K6" s="79">
        <v>0</v>
      </c>
      <c r="L6" s="79">
        <v>0</v>
      </c>
      <c r="M6" s="79">
        <v>35</v>
      </c>
      <c r="N6" s="89">
        <v>10</v>
      </c>
      <c r="O6" s="90">
        <v>0</v>
      </c>
      <c r="P6" s="91">
        <f>N6+O6</f>
        <v>10</v>
      </c>
      <c r="Q6" s="80">
        <f>IFERROR(P6/M6,"-")</f>
        <v>0.28571428571429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8571.4285714286</v>
      </c>
      <c r="V6" s="82">
        <v>1</v>
      </c>
      <c r="W6" s="80">
        <f>IF(P6=0,"-",V6/P6)</f>
        <v>0.1</v>
      </c>
      <c r="X6" s="335">
        <v>33000</v>
      </c>
      <c r="Y6" s="336">
        <f>IFERROR(X6/P6,"-")</f>
        <v>3300</v>
      </c>
      <c r="Z6" s="336">
        <f>IFERROR(X6/V6,"-")</f>
        <v>33000</v>
      </c>
      <c r="AA6" s="330">
        <f>SUM(X6:X7)-SUM(J6:J7)</f>
        <v>166000</v>
      </c>
      <c r="AB6" s="83">
        <f>SUM(X6:X7)/SUM(J6:J7)</f>
        <v>2.3833333333333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0.3</v>
      </c>
      <c r="AX6" s="104">
        <v>1</v>
      </c>
      <c r="AY6" s="106">
        <f>IFERROR(AX6/AV6,"-")</f>
        <v>0.33333333333333</v>
      </c>
      <c r="AZ6" s="107">
        <v>33000</v>
      </c>
      <c r="BA6" s="108">
        <f>IFERROR(AZ6/AV6,"-")</f>
        <v>11000</v>
      </c>
      <c r="BB6" s="109"/>
      <c r="BC6" s="109"/>
      <c r="BD6" s="109">
        <v>1</v>
      </c>
      <c r="BE6" s="110">
        <v>4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33000</v>
      </c>
      <c r="CQ6" s="139">
        <v>33000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219</v>
      </c>
      <c r="C7" s="347"/>
      <c r="D7" s="347"/>
      <c r="E7" s="347"/>
      <c r="F7" s="347" t="s">
        <v>86</v>
      </c>
      <c r="G7" s="88"/>
      <c r="H7" s="88"/>
      <c r="I7" s="88"/>
      <c r="J7" s="330"/>
      <c r="K7" s="79">
        <v>0</v>
      </c>
      <c r="L7" s="79">
        <v>0</v>
      </c>
      <c r="M7" s="79">
        <v>8</v>
      </c>
      <c r="N7" s="89">
        <v>4</v>
      </c>
      <c r="O7" s="90">
        <v>0</v>
      </c>
      <c r="P7" s="91">
        <f>N7+O7</f>
        <v>4</v>
      </c>
      <c r="Q7" s="80">
        <f>IFERROR(P7/M7,"-")</f>
        <v>0.5</v>
      </c>
      <c r="R7" s="79">
        <v>1</v>
      </c>
      <c r="S7" s="79">
        <v>1</v>
      </c>
      <c r="T7" s="80">
        <f>IFERROR(R7/(P7),"-")</f>
        <v>0.25</v>
      </c>
      <c r="U7" s="336"/>
      <c r="V7" s="82">
        <v>1</v>
      </c>
      <c r="W7" s="80">
        <f>IF(P7=0,"-",V7/P7)</f>
        <v>0.25</v>
      </c>
      <c r="X7" s="335">
        <v>253000</v>
      </c>
      <c r="Y7" s="336">
        <f>IFERROR(X7/P7,"-")</f>
        <v>63250</v>
      </c>
      <c r="Z7" s="336">
        <f>IFERROR(X7/V7,"-")</f>
        <v>253000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>
        <v>1</v>
      </c>
      <c r="BZ7" s="127">
        <f>IFERROR(BY7/BW7,"-")</f>
        <v>0.5</v>
      </c>
      <c r="CA7" s="128">
        <v>253000</v>
      </c>
      <c r="CB7" s="129">
        <f>IFERROR(CA7/BW7,"-")</f>
        <v>126500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253000</v>
      </c>
      <c r="CQ7" s="139">
        <v>253000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1.9588484848485</v>
      </c>
      <c r="B8" s="347" t="s">
        <v>220</v>
      </c>
      <c r="C8" s="347" t="s">
        <v>221</v>
      </c>
      <c r="D8" s="347" t="s">
        <v>222</v>
      </c>
      <c r="E8" s="347"/>
      <c r="F8" s="347" t="s">
        <v>68</v>
      </c>
      <c r="G8" s="88" t="s">
        <v>223</v>
      </c>
      <c r="H8" s="88" t="s">
        <v>224</v>
      </c>
      <c r="I8" s="88" t="s">
        <v>225</v>
      </c>
      <c r="J8" s="330">
        <v>330000</v>
      </c>
      <c r="K8" s="79">
        <v>0</v>
      </c>
      <c r="L8" s="79">
        <v>0</v>
      </c>
      <c r="M8" s="79">
        <v>191</v>
      </c>
      <c r="N8" s="89">
        <v>33</v>
      </c>
      <c r="O8" s="90">
        <v>0</v>
      </c>
      <c r="P8" s="91">
        <f>N8+O8</f>
        <v>33</v>
      </c>
      <c r="Q8" s="80">
        <f>IFERROR(P8/M8,"-")</f>
        <v>0.17277486910995</v>
      </c>
      <c r="R8" s="79">
        <v>1</v>
      </c>
      <c r="S8" s="79">
        <v>10</v>
      </c>
      <c r="T8" s="80">
        <f>IFERROR(R8/(P8),"-")</f>
        <v>0.03030303030303</v>
      </c>
      <c r="U8" s="336">
        <f>IFERROR(J8/SUM(N8:O9),"-")</f>
        <v>4925.3731343284</v>
      </c>
      <c r="V8" s="82">
        <v>8</v>
      </c>
      <c r="W8" s="80">
        <f>IF(P8=0,"-",V8/P8)</f>
        <v>0.24242424242424</v>
      </c>
      <c r="X8" s="335">
        <v>165000</v>
      </c>
      <c r="Y8" s="336">
        <f>IFERROR(X8/P8,"-")</f>
        <v>5000</v>
      </c>
      <c r="Z8" s="336">
        <f>IFERROR(X8/V8,"-")</f>
        <v>20625</v>
      </c>
      <c r="AA8" s="330">
        <f>SUM(X8:X9)-SUM(J8:J9)</f>
        <v>316420</v>
      </c>
      <c r="AB8" s="83">
        <f>SUM(X8:X9)/SUM(J8:J9)</f>
        <v>1.9588484848485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4</v>
      </c>
      <c r="AN8" s="99">
        <f>IF(P8=0,"",IF(AM8=0,"",(AM8/P8)))</f>
        <v>0.12121212121212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0.090909090909091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0.24242424242424</v>
      </c>
      <c r="BG8" s="110">
        <v>2</v>
      </c>
      <c r="BH8" s="112">
        <f>IFERROR(BG8/BE8,"-")</f>
        <v>0.25</v>
      </c>
      <c r="BI8" s="113">
        <v>11000</v>
      </c>
      <c r="BJ8" s="114">
        <f>IFERROR(BI8/BE8,"-")</f>
        <v>1375</v>
      </c>
      <c r="BK8" s="115">
        <v>1</v>
      </c>
      <c r="BL8" s="115">
        <v>1</v>
      </c>
      <c r="BM8" s="115"/>
      <c r="BN8" s="117">
        <v>13</v>
      </c>
      <c r="BO8" s="118">
        <f>IF(P8=0,"",IF(BN8=0,"",(BN8/P8)))</f>
        <v>0.39393939393939</v>
      </c>
      <c r="BP8" s="119">
        <v>4</v>
      </c>
      <c r="BQ8" s="120">
        <f>IFERROR(BP8/BN8,"-")</f>
        <v>0.30769230769231</v>
      </c>
      <c r="BR8" s="121">
        <v>131000</v>
      </c>
      <c r="BS8" s="122">
        <f>IFERROR(BR8/BN8,"-")</f>
        <v>10076.923076923</v>
      </c>
      <c r="BT8" s="123">
        <v>2</v>
      </c>
      <c r="BU8" s="123"/>
      <c r="BV8" s="123">
        <v>2</v>
      </c>
      <c r="BW8" s="124">
        <v>5</v>
      </c>
      <c r="BX8" s="125">
        <f>IF(P8=0,"",IF(BW8=0,"",(BW8/P8)))</f>
        <v>0.15151515151515</v>
      </c>
      <c r="BY8" s="126">
        <v>2</v>
      </c>
      <c r="BZ8" s="127">
        <f>IFERROR(BY8/BW8,"-")</f>
        <v>0.4</v>
      </c>
      <c r="CA8" s="128">
        <v>23000</v>
      </c>
      <c r="CB8" s="129">
        <f>IFERROR(CA8/BW8,"-")</f>
        <v>4600</v>
      </c>
      <c r="CC8" s="130">
        <v>1</v>
      </c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8</v>
      </c>
      <c r="CP8" s="139">
        <v>165000</v>
      </c>
      <c r="CQ8" s="139">
        <v>113000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226</v>
      </c>
      <c r="C9" s="347"/>
      <c r="D9" s="347"/>
      <c r="E9" s="347"/>
      <c r="F9" s="347" t="s">
        <v>86</v>
      </c>
      <c r="G9" s="88"/>
      <c r="H9" s="88"/>
      <c r="I9" s="88"/>
      <c r="J9" s="330"/>
      <c r="K9" s="79">
        <v>0</v>
      </c>
      <c r="L9" s="79">
        <v>0</v>
      </c>
      <c r="M9" s="79">
        <v>103</v>
      </c>
      <c r="N9" s="89">
        <v>33</v>
      </c>
      <c r="O9" s="90">
        <v>1</v>
      </c>
      <c r="P9" s="91">
        <f>N9+O9</f>
        <v>34</v>
      </c>
      <c r="Q9" s="80">
        <f>IFERROR(P9/M9,"-")</f>
        <v>0.33009708737864</v>
      </c>
      <c r="R9" s="79">
        <v>3</v>
      </c>
      <c r="S9" s="79">
        <v>11</v>
      </c>
      <c r="T9" s="80">
        <f>IFERROR(R9/(P9),"-")</f>
        <v>0.088235294117647</v>
      </c>
      <c r="U9" s="336"/>
      <c r="V9" s="82">
        <v>9</v>
      </c>
      <c r="W9" s="80">
        <f>IF(P9=0,"-",V9/P9)</f>
        <v>0.26470588235294</v>
      </c>
      <c r="X9" s="335">
        <v>481420</v>
      </c>
      <c r="Y9" s="336">
        <f>IFERROR(X9/P9,"-")</f>
        <v>14159.411764706</v>
      </c>
      <c r="Z9" s="336">
        <f>IFERROR(X9/V9,"-")</f>
        <v>53491.111111111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0.029411764705882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5</v>
      </c>
      <c r="AW9" s="105">
        <f>IF(P9=0,"",IF(AV9=0,"",(AV9/P9)))</f>
        <v>0.14705882352941</v>
      </c>
      <c r="AX9" s="104">
        <v>1</v>
      </c>
      <c r="AY9" s="106">
        <f>IFERROR(AX9/AV9,"-")</f>
        <v>0.2</v>
      </c>
      <c r="AZ9" s="107">
        <v>44000</v>
      </c>
      <c r="BA9" s="108">
        <f>IFERROR(AZ9/AV9,"-")</f>
        <v>8800</v>
      </c>
      <c r="BB9" s="109"/>
      <c r="BC9" s="109"/>
      <c r="BD9" s="109">
        <v>1</v>
      </c>
      <c r="BE9" s="110">
        <v>10</v>
      </c>
      <c r="BF9" s="111">
        <f>IF(P9=0,"",IF(BE9=0,"",(BE9/P9)))</f>
        <v>0.29411764705882</v>
      </c>
      <c r="BG9" s="110">
        <v>1</v>
      </c>
      <c r="BH9" s="112">
        <f>IFERROR(BG9/BE9,"-")</f>
        <v>0.1</v>
      </c>
      <c r="BI9" s="113">
        <v>8000</v>
      </c>
      <c r="BJ9" s="114">
        <f>IFERROR(BI9/BE9,"-")</f>
        <v>800</v>
      </c>
      <c r="BK9" s="115"/>
      <c r="BL9" s="115">
        <v>1</v>
      </c>
      <c r="BM9" s="115"/>
      <c r="BN9" s="117">
        <v>9</v>
      </c>
      <c r="BO9" s="118">
        <f>IF(P9=0,"",IF(BN9=0,"",(BN9/P9)))</f>
        <v>0.26470588235294</v>
      </c>
      <c r="BP9" s="119">
        <v>4</v>
      </c>
      <c r="BQ9" s="120">
        <f>IFERROR(BP9/BN9,"-")</f>
        <v>0.44444444444444</v>
      </c>
      <c r="BR9" s="121">
        <v>279000</v>
      </c>
      <c r="BS9" s="122">
        <f>IFERROR(BR9/BN9,"-")</f>
        <v>31000</v>
      </c>
      <c r="BT9" s="123"/>
      <c r="BU9" s="123">
        <v>2</v>
      </c>
      <c r="BV9" s="123">
        <v>2</v>
      </c>
      <c r="BW9" s="124">
        <v>7</v>
      </c>
      <c r="BX9" s="125">
        <f>IF(P9=0,"",IF(BW9=0,"",(BW9/P9)))</f>
        <v>0.20588235294118</v>
      </c>
      <c r="BY9" s="126">
        <v>3</v>
      </c>
      <c r="BZ9" s="127">
        <f>IFERROR(BY9/BW9,"-")</f>
        <v>0.42857142857143</v>
      </c>
      <c r="CA9" s="128">
        <v>150420</v>
      </c>
      <c r="CB9" s="129">
        <f>IFERROR(CA9/BW9,"-")</f>
        <v>21488.571428571</v>
      </c>
      <c r="CC9" s="130">
        <v>1</v>
      </c>
      <c r="CD9" s="130"/>
      <c r="CE9" s="130">
        <v>2</v>
      </c>
      <c r="CF9" s="131">
        <v>2</v>
      </c>
      <c r="CG9" s="132">
        <f>IF(P9=0,"",IF(CF9=0,"",(CF9/P9)))</f>
        <v>0.058823529411765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9</v>
      </c>
      <c r="CP9" s="139">
        <v>481420</v>
      </c>
      <c r="CQ9" s="139">
        <v>205000</v>
      </c>
      <c r="CR9" s="139">
        <v>2000</v>
      </c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0.53603603603604</v>
      </c>
      <c r="B10" s="347" t="s">
        <v>227</v>
      </c>
      <c r="C10" s="347" t="s">
        <v>228</v>
      </c>
      <c r="D10" s="347" t="s">
        <v>222</v>
      </c>
      <c r="E10" s="347"/>
      <c r="F10" s="347" t="s">
        <v>68</v>
      </c>
      <c r="G10" s="88" t="s">
        <v>229</v>
      </c>
      <c r="H10" s="88" t="s">
        <v>230</v>
      </c>
      <c r="I10" s="88" t="s">
        <v>231</v>
      </c>
      <c r="J10" s="330">
        <v>444000</v>
      </c>
      <c r="K10" s="79">
        <v>0</v>
      </c>
      <c r="L10" s="79">
        <v>0</v>
      </c>
      <c r="M10" s="79">
        <v>242</v>
      </c>
      <c r="N10" s="89">
        <v>18</v>
      </c>
      <c r="O10" s="90">
        <v>0</v>
      </c>
      <c r="P10" s="91">
        <f>N10+O10</f>
        <v>18</v>
      </c>
      <c r="Q10" s="80">
        <f>IFERROR(P10/M10,"-")</f>
        <v>0.074380165289256</v>
      </c>
      <c r="R10" s="79">
        <v>2</v>
      </c>
      <c r="S10" s="79">
        <v>4</v>
      </c>
      <c r="T10" s="80">
        <f>IFERROR(R10/(P10),"-")</f>
        <v>0.11111111111111</v>
      </c>
      <c r="U10" s="336">
        <f>IFERROR(J10/SUM(N10:O11),"-")</f>
        <v>11384.615384615</v>
      </c>
      <c r="V10" s="82">
        <v>5</v>
      </c>
      <c r="W10" s="80">
        <f>IF(P10=0,"-",V10/P10)</f>
        <v>0.27777777777778</v>
      </c>
      <c r="X10" s="335">
        <v>137000</v>
      </c>
      <c r="Y10" s="336">
        <f>IFERROR(X10/P10,"-")</f>
        <v>7611.1111111111</v>
      </c>
      <c r="Z10" s="336">
        <f>IFERROR(X10/V10,"-")</f>
        <v>27400</v>
      </c>
      <c r="AA10" s="330">
        <f>SUM(X10:X11)-SUM(J10:J11)</f>
        <v>-206000</v>
      </c>
      <c r="AB10" s="83">
        <f>SUM(X10:X11)/SUM(J10:J11)</f>
        <v>0.53603603603604</v>
      </c>
      <c r="AC10" s="77"/>
      <c r="AD10" s="92">
        <v>1</v>
      </c>
      <c r="AE10" s="93">
        <f>IF(P10=0,"",IF(AD10=0,"",(AD10/P10)))</f>
        <v>0.055555555555556</v>
      </c>
      <c r="AF10" s="92">
        <v>1</v>
      </c>
      <c r="AG10" s="94">
        <f>IFERROR(AF10/AD10,"-")</f>
        <v>1</v>
      </c>
      <c r="AH10" s="95">
        <v>17000</v>
      </c>
      <c r="AI10" s="96">
        <f>IFERROR(AH10/AD10,"-")</f>
        <v>17000</v>
      </c>
      <c r="AJ10" s="97"/>
      <c r="AK10" s="97"/>
      <c r="AL10" s="97">
        <v>1</v>
      </c>
      <c r="AM10" s="98">
        <v>5</v>
      </c>
      <c r="AN10" s="99">
        <f>IF(P10=0,"",IF(AM10=0,"",(AM10/P10)))</f>
        <v>0.27777777777778</v>
      </c>
      <c r="AO10" s="98">
        <v>1</v>
      </c>
      <c r="AP10" s="100">
        <f>IFERROR(AO10/AM10,"-")</f>
        <v>0.2</v>
      </c>
      <c r="AQ10" s="101">
        <v>55000</v>
      </c>
      <c r="AR10" s="102">
        <f>IFERROR(AQ10/AM10,"-")</f>
        <v>11000</v>
      </c>
      <c r="AS10" s="103"/>
      <c r="AT10" s="103"/>
      <c r="AU10" s="103">
        <v>1</v>
      </c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0.055555555555556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7</v>
      </c>
      <c r="BO10" s="118">
        <f>IF(P10=0,"",IF(BN10=0,"",(BN10/P10)))</f>
        <v>0.38888888888889</v>
      </c>
      <c r="BP10" s="119">
        <v>1</v>
      </c>
      <c r="BQ10" s="120">
        <f>IFERROR(BP10/BN10,"-")</f>
        <v>0.14285714285714</v>
      </c>
      <c r="BR10" s="121">
        <v>20000</v>
      </c>
      <c r="BS10" s="122">
        <f>IFERROR(BR10/BN10,"-")</f>
        <v>2857.1428571429</v>
      </c>
      <c r="BT10" s="123"/>
      <c r="BU10" s="123"/>
      <c r="BV10" s="123">
        <v>1</v>
      </c>
      <c r="BW10" s="124">
        <v>3</v>
      </c>
      <c r="BX10" s="125">
        <f>IF(P10=0,"",IF(BW10=0,"",(BW10/P10)))</f>
        <v>0.16666666666667</v>
      </c>
      <c r="BY10" s="126">
        <v>2</v>
      </c>
      <c r="BZ10" s="127">
        <f>IFERROR(BY10/BW10,"-")</f>
        <v>0.66666666666667</v>
      </c>
      <c r="CA10" s="128">
        <v>45000</v>
      </c>
      <c r="CB10" s="129">
        <f>IFERROR(CA10/BW10,"-")</f>
        <v>15000</v>
      </c>
      <c r="CC10" s="130">
        <v>1</v>
      </c>
      <c r="CD10" s="130"/>
      <c r="CE10" s="130">
        <v>1</v>
      </c>
      <c r="CF10" s="131">
        <v>1</v>
      </c>
      <c r="CG10" s="132">
        <f>IF(P10=0,"",IF(CF10=0,"",(CF10/P10)))</f>
        <v>0.055555555555556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5</v>
      </c>
      <c r="CP10" s="139">
        <v>137000</v>
      </c>
      <c r="CQ10" s="139">
        <v>55000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232</v>
      </c>
      <c r="C11" s="347"/>
      <c r="D11" s="347"/>
      <c r="E11" s="347"/>
      <c r="F11" s="347" t="s">
        <v>86</v>
      </c>
      <c r="G11" s="88"/>
      <c r="H11" s="88"/>
      <c r="I11" s="88"/>
      <c r="J11" s="330"/>
      <c r="K11" s="79">
        <v>0</v>
      </c>
      <c r="L11" s="79">
        <v>0</v>
      </c>
      <c r="M11" s="79">
        <v>74</v>
      </c>
      <c r="N11" s="89">
        <v>21</v>
      </c>
      <c r="O11" s="90">
        <v>0</v>
      </c>
      <c r="P11" s="91">
        <f>N11+O11</f>
        <v>21</v>
      </c>
      <c r="Q11" s="80">
        <f>IFERROR(P11/M11,"-")</f>
        <v>0.28378378378378</v>
      </c>
      <c r="R11" s="79">
        <v>2</v>
      </c>
      <c r="S11" s="79">
        <v>4</v>
      </c>
      <c r="T11" s="80">
        <f>IFERROR(R11/(P11),"-")</f>
        <v>0.095238095238095</v>
      </c>
      <c r="U11" s="336"/>
      <c r="V11" s="82">
        <v>3</v>
      </c>
      <c r="W11" s="80">
        <f>IF(P11=0,"-",V11/P11)</f>
        <v>0.14285714285714</v>
      </c>
      <c r="X11" s="335">
        <v>101000</v>
      </c>
      <c r="Y11" s="336">
        <f>IFERROR(X11/P11,"-")</f>
        <v>4809.5238095238</v>
      </c>
      <c r="Z11" s="336">
        <f>IFERROR(X11/V11,"-")</f>
        <v>33666.666666667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0.047619047619048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5</v>
      </c>
      <c r="BF11" s="111">
        <f>IF(P11=0,"",IF(BE11=0,"",(BE11/P11)))</f>
        <v>0.23809523809524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0.38095238095238</v>
      </c>
      <c r="BP11" s="119">
        <v>2</v>
      </c>
      <c r="BQ11" s="120">
        <f>IFERROR(BP11/BN11,"-")</f>
        <v>0.25</v>
      </c>
      <c r="BR11" s="121">
        <v>12000</v>
      </c>
      <c r="BS11" s="122">
        <f>IFERROR(BR11/BN11,"-")</f>
        <v>1500</v>
      </c>
      <c r="BT11" s="123">
        <v>1</v>
      </c>
      <c r="BU11" s="123"/>
      <c r="BV11" s="123">
        <v>1</v>
      </c>
      <c r="BW11" s="124">
        <v>6</v>
      </c>
      <c r="BX11" s="125">
        <f>IF(P11=0,"",IF(BW11=0,"",(BW11/P11)))</f>
        <v>0.28571428571429</v>
      </c>
      <c r="BY11" s="126">
        <v>1</v>
      </c>
      <c r="BZ11" s="127">
        <f>IFERROR(BY11/BW11,"-")</f>
        <v>0.16666666666667</v>
      </c>
      <c r="CA11" s="128">
        <v>89000</v>
      </c>
      <c r="CB11" s="129">
        <f>IFERROR(CA11/BW11,"-")</f>
        <v>14833.333333333</v>
      </c>
      <c r="CC11" s="130"/>
      <c r="CD11" s="130"/>
      <c r="CE11" s="130">
        <v>1</v>
      </c>
      <c r="CF11" s="131">
        <v>1</v>
      </c>
      <c r="CG11" s="132">
        <f>IF(P11=0,"",IF(CF11=0,"",(CF11/P11)))</f>
        <v>0.047619047619048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101000</v>
      </c>
      <c r="CQ11" s="139">
        <v>89000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0.77083333333333</v>
      </c>
      <c r="B12" s="347" t="s">
        <v>233</v>
      </c>
      <c r="C12" s="347" t="s">
        <v>234</v>
      </c>
      <c r="D12" s="347" t="s">
        <v>235</v>
      </c>
      <c r="E12" s="347"/>
      <c r="F12" s="347" t="s">
        <v>68</v>
      </c>
      <c r="G12" s="88" t="s">
        <v>236</v>
      </c>
      <c r="H12" s="88" t="s">
        <v>230</v>
      </c>
      <c r="I12" s="348" t="s">
        <v>237</v>
      </c>
      <c r="J12" s="330">
        <v>96000</v>
      </c>
      <c r="K12" s="79">
        <v>0</v>
      </c>
      <c r="L12" s="79">
        <v>0</v>
      </c>
      <c r="M12" s="79">
        <v>75</v>
      </c>
      <c r="N12" s="89">
        <v>8</v>
      </c>
      <c r="O12" s="90">
        <v>0</v>
      </c>
      <c r="P12" s="91">
        <f>N12+O12</f>
        <v>8</v>
      </c>
      <c r="Q12" s="80">
        <f>IFERROR(P12/M12,"-")</f>
        <v>0.10666666666667</v>
      </c>
      <c r="R12" s="79">
        <v>1</v>
      </c>
      <c r="S12" s="79">
        <v>4</v>
      </c>
      <c r="T12" s="80">
        <f>IFERROR(R12/(P12),"-")</f>
        <v>0.125</v>
      </c>
      <c r="U12" s="336">
        <f>IFERROR(J12/SUM(N12:O13),"-")</f>
        <v>5647.0588235294</v>
      </c>
      <c r="V12" s="82">
        <v>2</v>
      </c>
      <c r="W12" s="80">
        <f>IF(P12=0,"-",V12/P12)</f>
        <v>0.25</v>
      </c>
      <c r="X12" s="335">
        <v>25000</v>
      </c>
      <c r="Y12" s="336">
        <f>IFERROR(X12/P12,"-")</f>
        <v>3125</v>
      </c>
      <c r="Z12" s="336">
        <f>IFERROR(X12/V12,"-")</f>
        <v>12500</v>
      </c>
      <c r="AA12" s="330">
        <f>SUM(X12:X13)-SUM(J12:J13)</f>
        <v>-22000</v>
      </c>
      <c r="AB12" s="83">
        <f>SUM(X12:X13)/SUM(J12:J13)</f>
        <v>0.77083333333333</v>
      </c>
      <c r="AC12" s="77"/>
      <c r="AD12" s="92">
        <v>1</v>
      </c>
      <c r="AE12" s="93">
        <f>IF(P12=0,"",IF(AD12=0,"",(AD12/P12)))</f>
        <v>0.125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</v>
      </c>
      <c r="AN12" s="99">
        <f>IF(P12=0,"",IF(AM12=0,"",(AM12/P12)))</f>
        <v>0.25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0.25</v>
      </c>
      <c r="BG12" s="110">
        <v>1</v>
      </c>
      <c r="BH12" s="112">
        <f>IFERROR(BG12/BE12,"-")</f>
        <v>0.5</v>
      </c>
      <c r="BI12" s="113">
        <v>10000</v>
      </c>
      <c r="BJ12" s="114">
        <f>IFERROR(BI12/BE12,"-")</f>
        <v>5000</v>
      </c>
      <c r="BK12" s="115"/>
      <c r="BL12" s="115">
        <v>1</v>
      </c>
      <c r="BM12" s="115"/>
      <c r="BN12" s="117">
        <v>2</v>
      </c>
      <c r="BO12" s="118">
        <f>IF(P12=0,"",IF(BN12=0,"",(BN12/P12)))</f>
        <v>0.25</v>
      </c>
      <c r="BP12" s="119">
        <v>1</v>
      </c>
      <c r="BQ12" s="120">
        <f>IFERROR(BP12/BN12,"-")</f>
        <v>0.5</v>
      </c>
      <c r="BR12" s="121">
        <v>15000</v>
      </c>
      <c r="BS12" s="122">
        <f>IFERROR(BR12/BN12,"-")</f>
        <v>7500</v>
      </c>
      <c r="BT12" s="123"/>
      <c r="BU12" s="123"/>
      <c r="BV12" s="123">
        <v>1</v>
      </c>
      <c r="BW12" s="124">
        <v>1</v>
      </c>
      <c r="BX12" s="125">
        <f>IF(P12=0,"",IF(BW12=0,"",(BW12/P12)))</f>
        <v>0.125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25000</v>
      </c>
      <c r="CQ12" s="139">
        <v>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238</v>
      </c>
      <c r="C13" s="347"/>
      <c r="D13" s="347"/>
      <c r="E13" s="347"/>
      <c r="F13" s="347" t="s">
        <v>86</v>
      </c>
      <c r="G13" s="88"/>
      <c r="H13" s="88"/>
      <c r="I13" s="88"/>
      <c r="J13" s="330"/>
      <c r="K13" s="79">
        <v>0</v>
      </c>
      <c r="L13" s="79">
        <v>0</v>
      </c>
      <c r="M13" s="79">
        <v>18</v>
      </c>
      <c r="N13" s="89">
        <v>9</v>
      </c>
      <c r="O13" s="90">
        <v>0</v>
      </c>
      <c r="P13" s="91">
        <f>N13+O13</f>
        <v>9</v>
      </c>
      <c r="Q13" s="80">
        <f>IFERROR(P13/M13,"-")</f>
        <v>0.5</v>
      </c>
      <c r="R13" s="79">
        <v>0</v>
      </c>
      <c r="S13" s="79">
        <v>3</v>
      </c>
      <c r="T13" s="80">
        <f>IFERROR(R13/(P13),"-")</f>
        <v>0</v>
      </c>
      <c r="U13" s="336"/>
      <c r="V13" s="82">
        <v>3</v>
      </c>
      <c r="W13" s="80">
        <f>IF(P13=0,"-",V13/P13)</f>
        <v>0.33333333333333</v>
      </c>
      <c r="X13" s="335">
        <v>49000</v>
      </c>
      <c r="Y13" s="336">
        <f>IFERROR(X13/P13,"-")</f>
        <v>5444.4444444444</v>
      </c>
      <c r="Z13" s="336">
        <f>IFERROR(X13/V13,"-")</f>
        <v>16333.333333333</v>
      </c>
      <c r="AA13" s="330"/>
      <c r="AB13" s="83"/>
      <c r="AC13" s="77"/>
      <c r="AD13" s="92">
        <v>1</v>
      </c>
      <c r="AE13" s="93">
        <f>IF(P13=0,"",IF(AD13=0,"",(AD13/P13)))</f>
        <v>0.11111111111111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0.11111111111111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</v>
      </c>
      <c r="BF13" s="111">
        <f>IF(P13=0,"",IF(BE13=0,"",(BE13/P13)))</f>
        <v>0.33333333333333</v>
      </c>
      <c r="BG13" s="110">
        <v>1</v>
      </c>
      <c r="BH13" s="112">
        <f>IFERROR(BG13/BE13,"-")</f>
        <v>0.33333333333333</v>
      </c>
      <c r="BI13" s="113">
        <v>15000</v>
      </c>
      <c r="BJ13" s="114">
        <f>IFERROR(BI13/BE13,"-")</f>
        <v>5000</v>
      </c>
      <c r="BK13" s="115"/>
      <c r="BL13" s="115"/>
      <c r="BM13" s="115">
        <v>1</v>
      </c>
      <c r="BN13" s="117">
        <v>1</v>
      </c>
      <c r="BO13" s="118">
        <f>IF(P13=0,"",IF(BN13=0,"",(BN13/P13)))</f>
        <v>0.11111111111111</v>
      </c>
      <c r="BP13" s="119">
        <v>1</v>
      </c>
      <c r="BQ13" s="120">
        <f>IFERROR(BP13/BN13,"-")</f>
        <v>1</v>
      </c>
      <c r="BR13" s="121">
        <v>20000</v>
      </c>
      <c r="BS13" s="122">
        <f>IFERROR(BR13/BN13,"-")</f>
        <v>20000</v>
      </c>
      <c r="BT13" s="123"/>
      <c r="BU13" s="123"/>
      <c r="BV13" s="123">
        <v>1</v>
      </c>
      <c r="BW13" s="124">
        <v>2</v>
      </c>
      <c r="BX13" s="125">
        <f>IF(P13=0,"",IF(BW13=0,"",(BW13/P13)))</f>
        <v>0.22222222222222</v>
      </c>
      <c r="BY13" s="126">
        <v>1</v>
      </c>
      <c r="BZ13" s="127">
        <f>IFERROR(BY13/BW13,"-")</f>
        <v>0.5</v>
      </c>
      <c r="CA13" s="128">
        <v>14000</v>
      </c>
      <c r="CB13" s="129">
        <f>IFERROR(CA13/BW13,"-")</f>
        <v>7000</v>
      </c>
      <c r="CC13" s="130"/>
      <c r="CD13" s="130"/>
      <c r="CE13" s="130">
        <v>1</v>
      </c>
      <c r="CF13" s="131">
        <v>1</v>
      </c>
      <c r="CG13" s="132">
        <f>IF(P13=0,"",IF(CF13=0,"",(CF13/P13)))</f>
        <v>0.11111111111111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3</v>
      </c>
      <c r="CP13" s="139">
        <v>49000</v>
      </c>
      <c r="CQ13" s="139">
        <v>20000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3.0761904761905</v>
      </c>
      <c r="B14" s="347" t="s">
        <v>239</v>
      </c>
      <c r="C14" s="347" t="s">
        <v>240</v>
      </c>
      <c r="D14" s="347" t="s">
        <v>241</v>
      </c>
      <c r="E14" s="347"/>
      <c r="F14" s="347" t="s">
        <v>68</v>
      </c>
      <c r="G14" s="88" t="s">
        <v>242</v>
      </c>
      <c r="H14" s="88" t="s">
        <v>243</v>
      </c>
      <c r="I14" s="88" t="s">
        <v>244</v>
      </c>
      <c r="J14" s="330">
        <v>210000</v>
      </c>
      <c r="K14" s="79">
        <v>0</v>
      </c>
      <c r="L14" s="79">
        <v>0</v>
      </c>
      <c r="M14" s="79">
        <v>48</v>
      </c>
      <c r="N14" s="89">
        <v>6</v>
      </c>
      <c r="O14" s="90">
        <v>0</v>
      </c>
      <c r="P14" s="91">
        <f>N14+O14</f>
        <v>6</v>
      </c>
      <c r="Q14" s="80">
        <f>IFERROR(P14/M14,"-")</f>
        <v>0.125</v>
      </c>
      <c r="R14" s="79">
        <v>0</v>
      </c>
      <c r="S14" s="79">
        <v>2</v>
      </c>
      <c r="T14" s="80">
        <f>IFERROR(R14/(P14),"-")</f>
        <v>0</v>
      </c>
      <c r="U14" s="336">
        <f>IFERROR(J14/SUM(N14:O17),"-")</f>
        <v>10500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SUM(X14:X17)-SUM(J14:J17)</f>
        <v>436000</v>
      </c>
      <c r="AB14" s="83">
        <f>SUM(X14:X17)/SUM(J14:J17)</f>
        <v>3.0761904761905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245</v>
      </c>
      <c r="C15" s="347"/>
      <c r="D15" s="347"/>
      <c r="E15" s="347"/>
      <c r="F15" s="347" t="s">
        <v>86</v>
      </c>
      <c r="G15" s="88"/>
      <c r="H15" s="88"/>
      <c r="I15" s="88"/>
      <c r="J15" s="330"/>
      <c r="K15" s="79">
        <v>0</v>
      </c>
      <c r="L15" s="79">
        <v>0</v>
      </c>
      <c r="M15" s="79">
        <v>24</v>
      </c>
      <c r="N15" s="89">
        <v>4</v>
      </c>
      <c r="O15" s="90">
        <v>0</v>
      </c>
      <c r="P15" s="91">
        <f>N15+O15</f>
        <v>4</v>
      </c>
      <c r="Q15" s="80">
        <f>IFERROR(P15/M15,"-")</f>
        <v>0.16666666666667</v>
      </c>
      <c r="R15" s="79">
        <v>1</v>
      </c>
      <c r="S15" s="79">
        <v>0</v>
      </c>
      <c r="T15" s="80">
        <f>IFERROR(R15/(P15),"-")</f>
        <v>0.25</v>
      </c>
      <c r="U15" s="336"/>
      <c r="V15" s="82">
        <v>2</v>
      </c>
      <c r="W15" s="80">
        <f>IF(P15=0,"-",V15/P15)</f>
        <v>0.5</v>
      </c>
      <c r="X15" s="335">
        <v>470000</v>
      </c>
      <c r="Y15" s="336">
        <f>IFERROR(X15/P15,"-")</f>
        <v>117500</v>
      </c>
      <c r="Z15" s="336">
        <f>IFERROR(X15/V15,"-")</f>
        <v>235000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0.5</v>
      </c>
      <c r="BY15" s="126">
        <v>1</v>
      </c>
      <c r="BZ15" s="127">
        <f>IFERROR(BY15/BW15,"-")</f>
        <v>0.5</v>
      </c>
      <c r="CA15" s="128">
        <v>6000</v>
      </c>
      <c r="CB15" s="129">
        <f>IFERROR(CA15/BW15,"-")</f>
        <v>3000</v>
      </c>
      <c r="CC15" s="130"/>
      <c r="CD15" s="130">
        <v>1</v>
      </c>
      <c r="CE15" s="130"/>
      <c r="CF15" s="131">
        <v>1</v>
      </c>
      <c r="CG15" s="132">
        <f>IF(P15=0,"",IF(CF15=0,"",(CF15/P15)))</f>
        <v>0.25</v>
      </c>
      <c r="CH15" s="133">
        <v>1</v>
      </c>
      <c r="CI15" s="134">
        <f>IFERROR(CH15/CF15,"-")</f>
        <v>1</v>
      </c>
      <c r="CJ15" s="135">
        <v>464000</v>
      </c>
      <c r="CK15" s="136">
        <f>IFERROR(CJ15/CF15,"-")</f>
        <v>464000</v>
      </c>
      <c r="CL15" s="137"/>
      <c r="CM15" s="137"/>
      <c r="CN15" s="137">
        <v>1</v>
      </c>
      <c r="CO15" s="138">
        <v>2</v>
      </c>
      <c r="CP15" s="139">
        <v>470000</v>
      </c>
      <c r="CQ15" s="139">
        <v>464000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246</v>
      </c>
      <c r="C16" s="347" t="s">
        <v>240</v>
      </c>
      <c r="D16" s="347" t="s">
        <v>247</v>
      </c>
      <c r="E16" s="347"/>
      <c r="F16" s="347" t="s">
        <v>68</v>
      </c>
      <c r="G16" s="88" t="s">
        <v>242</v>
      </c>
      <c r="H16" s="88" t="s">
        <v>243</v>
      </c>
      <c r="I16" s="88"/>
      <c r="J16" s="330"/>
      <c r="K16" s="79">
        <v>0</v>
      </c>
      <c r="L16" s="79">
        <v>0</v>
      </c>
      <c r="M16" s="79">
        <v>58</v>
      </c>
      <c r="N16" s="89">
        <v>7</v>
      </c>
      <c r="O16" s="90">
        <v>0</v>
      </c>
      <c r="P16" s="91">
        <f>N16+O16</f>
        <v>7</v>
      </c>
      <c r="Q16" s="80">
        <f>IFERROR(P16/M16,"-")</f>
        <v>0.12068965517241</v>
      </c>
      <c r="R16" s="79">
        <v>1</v>
      </c>
      <c r="S16" s="79">
        <v>2</v>
      </c>
      <c r="T16" s="80">
        <f>IFERROR(R16/(P16),"-")</f>
        <v>0.14285714285714</v>
      </c>
      <c r="U16" s="336"/>
      <c r="V16" s="82">
        <v>2</v>
      </c>
      <c r="W16" s="80">
        <f>IF(P16=0,"-",V16/P16)</f>
        <v>0.28571428571429</v>
      </c>
      <c r="X16" s="335">
        <v>136000</v>
      </c>
      <c r="Y16" s="336">
        <f>IFERROR(X16/P16,"-")</f>
        <v>19428.571428571</v>
      </c>
      <c r="Z16" s="336">
        <f>IFERROR(X16/V16,"-")</f>
        <v>68000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0.14285714285714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4</v>
      </c>
      <c r="BO16" s="118">
        <f>IF(P16=0,"",IF(BN16=0,"",(BN16/P16)))</f>
        <v>0.57142857142857</v>
      </c>
      <c r="BP16" s="119">
        <v>2</v>
      </c>
      <c r="BQ16" s="120">
        <f>IFERROR(BP16/BN16,"-")</f>
        <v>0.5</v>
      </c>
      <c r="BR16" s="121">
        <v>136000</v>
      </c>
      <c r="BS16" s="122">
        <f>IFERROR(BR16/BN16,"-")</f>
        <v>34000</v>
      </c>
      <c r="BT16" s="123"/>
      <c r="BU16" s="123">
        <v>1</v>
      </c>
      <c r="BV16" s="123">
        <v>1</v>
      </c>
      <c r="BW16" s="124">
        <v>2</v>
      </c>
      <c r="BX16" s="125">
        <f>IF(P16=0,"",IF(BW16=0,"",(BW16/P16)))</f>
        <v>0.28571428571429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136000</v>
      </c>
      <c r="CQ16" s="139">
        <v>116000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7" t="s">
        <v>248</v>
      </c>
      <c r="C17" s="347"/>
      <c r="D17" s="347"/>
      <c r="E17" s="347"/>
      <c r="F17" s="347" t="s">
        <v>86</v>
      </c>
      <c r="G17" s="88"/>
      <c r="H17" s="88"/>
      <c r="I17" s="88"/>
      <c r="J17" s="330"/>
      <c r="K17" s="79">
        <v>0</v>
      </c>
      <c r="L17" s="79">
        <v>0</v>
      </c>
      <c r="M17" s="79">
        <v>21</v>
      </c>
      <c r="N17" s="89">
        <v>3</v>
      </c>
      <c r="O17" s="90">
        <v>0</v>
      </c>
      <c r="P17" s="91">
        <f>N17+O17</f>
        <v>3</v>
      </c>
      <c r="Q17" s="80">
        <f>IFERROR(P17/M17,"-")</f>
        <v>0.14285714285714</v>
      </c>
      <c r="R17" s="79">
        <v>1</v>
      </c>
      <c r="S17" s="79">
        <v>1</v>
      </c>
      <c r="T17" s="80">
        <f>IFERROR(R17/(P17),"-")</f>
        <v>0.33333333333333</v>
      </c>
      <c r="U17" s="336"/>
      <c r="V17" s="82">
        <v>1</v>
      </c>
      <c r="W17" s="80">
        <f>IF(P17=0,"-",V17/P17)</f>
        <v>0.33333333333333</v>
      </c>
      <c r="X17" s="335">
        <v>40000</v>
      </c>
      <c r="Y17" s="336">
        <f>IFERROR(X17/P17,"-")</f>
        <v>13333.333333333</v>
      </c>
      <c r="Z17" s="336">
        <f>IFERROR(X17/V17,"-")</f>
        <v>40000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0.66666666666667</v>
      </c>
      <c r="BP17" s="119">
        <v>1</v>
      </c>
      <c r="BQ17" s="120">
        <f>IFERROR(BP17/BN17,"-")</f>
        <v>0.5</v>
      </c>
      <c r="BR17" s="121">
        <v>40000</v>
      </c>
      <c r="BS17" s="122">
        <f>IFERROR(BR17/BN17,"-")</f>
        <v>20000</v>
      </c>
      <c r="BT17" s="123"/>
      <c r="BU17" s="123"/>
      <c r="BV17" s="123">
        <v>1</v>
      </c>
      <c r="BW17" s="124">
        <v>1</v>
      </c>
      <c r="BX17" s="125">
        <f>IF(P17=0,"",IF(BW17=0,"",(BW17/P17)))</f>
        <v>0.33333333333333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40000</v>
      </c>
      <c r="CQ17" s="139">
        <v>40000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0.083333333333333</v>
      </c>
      <c r="B18" s="347" t="s">
        <v>249</v>
      </c>
      <c r="C18" s="347" t="s">
        <v>250</v>
      </c>
      <c r="D18" s="347"/>
      <c r="E18" s="347"/>
      <c r="F18" s="347" t="s">
        <v>68</v>
      </c>
      <c r="G18" s="88" t="s">
        <v>251</v>
      </c>
      <c r="H18" s="88"/>
      <c r="I18" s="88" t="s">
        <v>252</v>
      </c>
      <c r="J18" s="330">
        <v>264000</v>
      </c>
      <c r="K18" s="79">
        <v>0</v>
      </c>
      <c r="L18" s="79">
        <v>0</v>
      </c>
      <c r="M18" s="79">
        <v>84</v>
      </c>
      <c r="N18" s="89">
        <v>11</v>
      </c>
      <c r="O18" s="90">
        <v>0</v>
      </c>
      <c r="P18" s="91">
        <f>N18+O18</f>
        <v>11</v>
      </c>
      <c r="Q18" s="80">
        <f>IFERROR(P18/M18,"-")</f>
        <v>0.13095238095238</v>
      </c>
      <c r="R18" s="79">
        <v>1</v>
      </c>
      <c r="S18" s="79">
        <v>2</v>
      </c>
      <c r="T18" s="80">
        <f>IFERROR(R18/(P18),"-")</f>
        <v>0.090909090909091</v>
      </c>
      <c r="U18" s="336">
        <f>IFERROR(J18/SUM(N18:O19),"-")</f>
        <v>16500</v>
      </c>
      <c r="V18" s="82">
        <v>2</v>
      </c>
      <c r="W18" s="80">
        <f>IF(P18=0,"-",V18/P18)</f>
        <v>0.18181818181818</v>
      </c>
      <c r="X18" s="335">
        <v>22000</v>
      </c>
      <c r="Y18" s="336">
        <f>IFERROR(X18/P18,"-")</f>
        <v>2000</v>
      </c>
      <c r="Z18" s="336">
        <f>IFERROR(X18/V18,"-")</f>
        <v>11000</v>
      </c>
      <c r="AA18" s="330">
        <f>SUM(X18:X19)-SUM(J18:J19)</f>
        <v>-242000</v>
      </c>
      <c r="AB18" s="83">
        <f>SUM(X18:X19)/SUM(J18:J19)</f>
        <v>0.083333333333333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3</v>
      </c>
      <c r="AN18" s="99">
        <f>IF(P18=0,"",IF(AM18=0,"",(AM18/P18)))</f>
        <v>0.27272727272727</v>
      </c>
      <c r="AO18" s="98">
        <v>1</v>
      </c>
      <c r="AP18" s="100">
        <f>IFERROR(AO18/AM18,"-")</f>
        <v>0.33333333333333</v>
      </c>
      <c r="AQ18" s="101">
        <v>9000</v>
      </c>
      <c r="AR18" s="102">
        <f>IFERROR(AQ18/AM18,"-")</f>
        <v>3000</v>
      </c>
      <c r="AS18" s="103"/>
      <c r="AT18" s="103"/>
      <c r="AU18" s="103">
        <v>1</v>
      </c>
      <c r="AV18" s="104">
        <v>2</v>
      </c>
      <c r="AW18" s="105">
        <f>IF(P18=0,"",IF(AV18=0,"",(AV18/P18)))</f>
        <v>0.18181818181818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0.36363636363636</v>
      </c>
      <c r="BG18" s="110">
        <v>1</v>
      </c>
      <c r="BH18" s="112">
        <f>IFERROR(BG18/BE18,"-")</f>
        <v>0.25</v>
      </c>
      <c r="BI18" s="113">
        <v>13000</v>
      </c>
      <c r="BJ18" s="114">
        <f>IFERROR(BI18/BE18,"-")</f>
        <v>3250</v>
      </c>
      <c r="BK18" s="115"/>
      <c r="BL18" s="115"/>
      <c r="BM18" s="115">
        <v>1</v>
      </c>
      <c r="BN18" s="117">
        <v>2</v>
      </c>
      <c r="BO18" s="118">
        <f>IF(P18=0,"",IF(BN18=0,"",(BN18/P18)))</f>
        <v>0.18181818181818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22000</v>
      </c>
      <c r="CQ18" s="139">
        <v>13000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253</v>
      </c>
      <c r="C19" s="347"/>
      <c r="D19" s="347"/>
      <c r="E19" s="347"/>
      <c r="F19" s="347" t="s">
        <v>86</v>
      </c>
      <c r="G19" s="88"/>
      <c r="H19" s="88"/>
      <c r="I19" s="88"/>
      <c r="J19" s="330"/>
      <c r="K19" s="79">
        <v>0</v>
      </c>
      <c r="L19" s="79">
        <v>0</v>
      </c>
      <c r="M19" s="79">
        <v>28</v>
      </c>
      <c r="N19" s="89">
        <v>5</v>
      </c>
      <c r="O19" s="90">
        <v>0</v>
      </c>
      <c r="P19" s="91">
        <f>N19+O19</f>
        <v>5</v>
      </c>
      <c r="Q19" s="80">
        <f>IFERROR(P19/M19,"-")</f>
        <v>0.17857142857143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>
        <v>1</v>
      </c>
      <c r="AE19" s="93">
        <f>IF(P19=0,"",IF(AD19=0,"",(AD19/P19)))</f>
        <v>0.2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</v>
      </c>
      <c r="AN19" s="99">
        <f>IF(P19=0,"",IF(AM19=0,"",(AM19/P19)))</f>
        <v>0.2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0.2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12.672619047619</v>
      </c>
      <c r="B20" s="347" t="s">
        <v>254</v>
      </c>
      <c r="C20" s="347" t="s">
        <v>250</v>
      </c>
      <c r="D20" s="347" t="s">
        <v>255</v>
      </c>
      <c r="E20" s="347"/>
      <c r="F20" s="347" t="s">
        <v>86</v>
      </c>
      <c r="G20" s="88" t="s">
        <v>256</v>
      </c>
      <c r="H20" s="88" t="s">
        <v>257</v>
      </c>
      <c r="I20" s="88" t="s">
        <v>258</v>
      </c>
      <c r="J20" s="330">
        <v>84000</v>
      </c>
      <c r="K20" s="79">
        <v>0</v>
      </c>
      <c r="L20" s="79">
        <v>0</v>
      </c>
      <c r="M20" s="79">
        <v>108</v>
      </c>
      <c r="N20" s="89">
        <v>28</v>
      </c>
      <c r="O20" s="90">
        <v>0</v>
      </c>
      <c r="P20" s="91">
        <f>N20+O20</f>
        <v>28</v>
      </c>
      <c r="Q20" s="80">
        <f>IFERROR(P20/M20,"-")</f>
        <v>0.25925925925926</v>
      </c>
      <c r="R20" s="79">
        <v>4</v>
      </c>
      <c r="S20" s="79">
        <v>4</v>
      </c>
      <c r="T20" s="80">
        <f>IFERROR(R20/(P20),"-")</f>
        <v>0.14285714285714</v>
      </c>
      <c r="U20" s="336">
        <f>IFERROR(J20/SUM(N20:O20),"-")</f>
        <v>3000</v>
      </c>
      <c r="V20" s="82">
        <v>6</v>
      </c>
      <c r="W20" s="80">
        <f>IF(P20=0,"-",V20/P20)</f>
        <v>0.21428571428571</v>
      </c>
      <c r="X20" s="335">
        <v>1064500</v>
      </c>
      <c r="Y20" s="336">
        <f>IFERROR(X20/P20,"-")</f>
        <v>38017.857142857</v>
      </c>
      <c r="Z20" s="336">
        <f>IFERROR(X20/V20,"-")</f>
        <v>177416.66666667</v>
      </c>
      <c r="AA20" s="330">
        <f>SUM(X20:X20)-SUM(J20:J20)</f>
        <v>980500</v>
      </c>
      <c r="AB20" s="83">
        <f>SUM(X20:X20)/SUM(J20:J20)</f>
        <v>12.672619047619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2</v>
      </c>
      <c r="AN20" s="99">
        <f>IF(P20=0,"",IF(AM20=0,"",(AM20/P20)))</f>
        <v>0.071428571428571</v>
      </c>
      <c r="AO20" s="98">
        <v>1</v>
      </c>
      <c r="AP20" s="100">
        <f>IFERROR(AO20/AM20,"-")</f>
        <v>0.5</v>
      </c>
      <c r="AQ20" s="101">
        <v>6000</v>
      </c>
      <c r="AR20" s="102">
        <f>IFERROR(AQ20/AM20,"-")</f>
        <v>3000</v>
      </c>
      <c r="AS20" s="103"/>
      <c r="AT20" s="103">
        <v>1</v>
      </c>
      <c r="AU20" s="103"/>
      <c r="AV20" s="104">
        <v>4</v>
      </c>
      <c r="AW20" s="105">
        <f>IF(P20=0,"",IF(AV20=0,"",(AV20/P20)))</f>
        <v>0.14285714285714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9</v>
      </c>
      <c r="BF20" s="111">
        <f>IF(P20=0,"",IF(BE20=0,"",(BE20/P20)))</f>
        <v>0.32142857142857</v>
      </c>
      <c r="BG20" s="110">
        <v>1</v>
      </c>
      <c r="BH20" s="112">
        <f>IFERROR(BG20/BE20,"-")</f>
        <v>0.11111111111111</v>
      </c>
      <c r="BI20" s="113">
        <v>470000</v>
      </c>
      <c r="BJ20" s="114">
        <f>IFERROR(BI20/BE20,"-")</f>
        <v>52222.222222222</v>
      </c>
      <c r="BK20" s="115"/>
      <c r="BL20" s="115"/>
      <c r="BM20" s="115">
        <v>1</v>
      </c>
      <c r="BN20" s="117">
        <v>11</v>
      </c>
      <c r="BO20" s="118">
        <f>IF(P20=0,"",IF(BN20=0,"",(BN20/P20)))</f>
        <v>0.39285714285714</v>
      </c>
      <c r="BP20" s="119">
        <v>3</v>
      </c>
      <c r="BQ20" s="120">
        <f>IFERROR(BP20/BN20,"-")</f>
        <v>0.27272727272727</v>
      </c>
      <c r="BR20" s="121">
        <v>65000</v>
      </c>
      <c r="BS20" s="122">
        <f>IFERROR(BR20/BN20,"-")</f>
        <v>5909.0909090909</v>
      </c>
      <c r="BT20" s="123">
        <v>1</v>
      </c>
      <c r="BU20" s="123"/>
      <c r="BV20" s="123">
        <v>2</v>
      </c>
      <c r="BW20" s="124">
        <v>2</v>
      </c>
      <c r="BX20" s="125">
        <f>IF(P20=0,"",IF(BW20=0,"",(BW20/P20)))</f>
        <v>0.071428571428571</v>
      </c>
      <c r="BY20" s="126">
        <v>1</v>
      </c>
      <c r="BZ20" s="127">
        <f>IFERROR(BY20/BW20,"-")</f>
        <v>0.5</v>
      </c>
      <c r="CA20" s="128">
        <v>523500</v>
      </c>
      <c r="CB20" s="129">
        <f>IFERROR(CA20/BW20,"-")</f>
        <v>261750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6</v>
      </c>
      <c r="CP20" s="139">
        <v>1064500</v>
      </c>
      <c r="CQ20" s="139">
        <v>523500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9.3745238095238</v>
      </c>
      <c r="B21" s="347" t="s">
        <v>259</v>
      </c>
      <c r="C21" s="347" t="s">
        <v>250</v>
      </c>
      <c r="D21" s="347" t="s">
        <v>260</v>
      </c>
      <c r="E21" s="347"/>
      <c r="F21" s="347" t="s">
        <v>86</v>
      </c>
      <c r="G21" s="88" t="s">
        <v>261</v>
      </c>
      <c r="H21" s="88" t="s">
        <v>257</v>
      </c>
      <c r="I21" s="88" t="s">
        <v>258</v>
      </c>
      <c r="J21" s="330">
        <v>84000</v>
      </c>
      <c r="K21" s="79">
        <v>0</v>
      </c>
      <c r="L21" s="79">
        <v>0</v>
      </c>
      <c r="M21" s="79">
        <v>63</v>
      </c>
      <c r="N21" s="89">
        <v>27</v>
      </c>
      <c r="O21" s="90">
        <v>0</v>
      </c>
      <c r="P21" s="91">
        <f>N21+O21</f>
        <v>27</v>
      </c>
      <c r="Q21" s="80">
        <f>IFERROR(P21/M21,"-")</f>
        <v>0.42857142857143</v>
      </c>
      <c r="R21" s="79">
        <v>3</v>
      </c>
      <c r="S21" s="79">
        <v>6</v>
      </c>
      <c r="T21" s="80">
        <f>IFERROR(R21/(P21),"-")</f>
        <v>0.11111111111111</v>
      </c>
      <c r="U21" s="336">
        <f>IFERROR(J21/SUM(N21:O21),"-")</f>
        <v>3111.1111111111</v>
      </c>
      <c r="V21" s="82">
        <v>5</v>
      </c>
      <c r="W21" s="80">
        <f>IF(P21=0,"-",V21/P21)</f>
        <v>0.18518518518519</v>
      </c>
      <c r="X21" s="335">
        <v>787460</v>
      </c>
      <c r="Y21" s="336">
        <f>IFERROR(X21/P21,"-")</f>
        <v>29165.185185185</v>
      </c>
      <c r="Z21" s="336">
        <f>IFERROR(X21/V21,"-")</f>
        <v>157492</v>
      </c>
      <c r="AA21" s="330">
        <f>SUM(X21:X21)-SUM(J21:J21)</f>
        <v>703460</v>
      </c>
      <c r="AB21" s="83">
        <f>SUM(X21:X21)/SUM(J21:J21)</f>
        <v>9.3745238095238</v>
      </c>
      <c r="AC21" s="77"/>
      <c r="AD21" s="92">
        <v>1</v>
      </c>
      <c r="AE21" s="93">
        <f>IF(P21=0,"",IF(AD21=0,"",(AD21/P21)))</f>
        <v>0.037037037037037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3</v>
      </c>
      <c r="AN21" s="99">
        <f>IF(P21=0,"",IF(AM21=0,"",(AM21/P21)))</f>
        <v>0.11111111111111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</v>
      </c>
      <c r="AW21" s="105">
        <f>IF(P21=0,"",IF(AV21=0,"",(AV21/P21)))</f>
        <v>0.037037037037037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5</v>
      </c>
      <c r="BF21" s="111">
        <f>IF(P21=0,"",IF(BE21=0,"",(BE21/P21)))</f>
        <v>0.18518518518519</v>
      </c>
      <c r="BG21" s="110">
        <v>1</v>
      </c>
      <c r="BH21" s="112">
        <f>IFERROR(BG21/BE21,"-")</f>
        <v>0.2</v>
      </c>
      <c r="BI21" s="113">
        <v>6000</v>
      </c>
      <c r="BJ21" s="114">
        <f>IFERROR(BI21/BE21,"-")</f>
        <v>1200</v>
      </c>
      <c r="BK21" s="115"/>
      <c r="BL21" s="115">
        <v>1</v>
      </c>
      <c r="BM21" s="115"/>
      <c r="BN21" s="117">
        <v>12</v>
      </c>
      <c r="BO21" s="118">
        <f>IF(P21=0,"",IF(BN21=0,"",(BN21/P21)))</f>
        <v>0.44444444444444</v>
      </c>
      <c r="BP21" s="119">
        <v>3</v>
      </c>
      <c r="BQ21" s="120">
        <f>IFERROR(BP21/BN21,"-")</f>
        <v>0.25</v>
      </c>
      <c r="BR21" s="121">
        <v>580000</v>
      </c>
      <c r="BS21" s="122">
        <f>IFERROR(BR21/BN21,"-")</f>
        <v>48333.333333333</v>
      </c>
      <c r="BT21" s="123"/>
      <c r="BU21" s="123"/>
      <c r="BV21" s="123">
        <v>3</v>
      </c>
      <c r="BW21" s="124">
        <v>5</v>
      </c>
      <c r="BX21" s="125">
        <f>IF(P21=0,"",IF(BW21=0,"",(BW21/P21)))</f>
        <v>0.18518518518519</v>
      </c>
      <c r="BY21" s="126">
        <v>1</v>
      </c>
      <c r="BZ21" s="127">
        <f>IFERROR(BY21/BW21,"-")</f>
        <v>0.2</v>
      </c>
      <c r="CA21" s="128">
        <v>201460</v>
      </c>
      <c r="CB21" s="129">
        <f>IFERROR(CA21/BW21,"-")</f>
        <v>40292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5</v>
      </c>
      <c r="CP21" s="139">
        <v>787460</v>
      </c>
      <c r="CQ21" s="139">
        <v>531000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0.79487179487179</v>
      </c>
      <c r="B22" s="347" t="s">
        <v>262</v>
      </c>
      <c r="C22" s="347" t="s">
        <v>263</v>
      </c>
      <c r="D22" s="347" t="s">
        <v>264</v>
      </c>
      <c r="E22" s="347"/>
      <c r="F22" s="347" t="s">
        <v>68</v>
      </c>
      <c r="G22" s="88" t="s">
        <v>265</v>
      </c>
      <c r="H22" s="88" t="s">
        <v>266</v>
      </c>
      <c r="I22" s="88" t="s">
        <v>218</v>
      </c>
      <c r="J22" s="330">
        <v>78000</v>
      </c>
      <c r="K22" s="79">
        <v>0</v>
      </c>
      <c r="L22" s="79">
        <v>0</v>
      </c>
      <c r="M22" s="79">
        <v>33</v>
      </c>
      <c r="N22" s="89">
        <v>4</v>
      </c>
      <c r="O22" s="90">
        <v>0</v>
      </c>
      <c r="P22" s="91">
        <f>N22+O22</f>
        <v>4</v>
      </c>
      <c r="Q22" s="80">
        <f>IFERROR(P22/M22,"-")</f>
        <v>0.12121212121212</v>
      </c>
      <c r="R22" s="79">
        <v>0</v>
      </c>
      <c r="S22" s="79">
        <v>3</v>
      </c>
      <c r="T22" s="80">
        <f>IFERROR(R22/(P22),"-")</f>
        <v>0</v>
      </c>
      <c r="U22" s="336">
        <f>IFERROR(J22/SUM(N22:O23),"-")</f>
        <v>4875</v>
      </c>
      <c r="V22" s="82">
        <v>3</v>
      </c>
      <c r="W22" s="80">
        <f>IF(P22=0,"-",V22/P22)</f>
        <v>0.75</v>
      </c>
      <c r="X22" s="335">
        <v>27000</v>
      </c>
      <c r="Y22" s="336">
        <f>IFERROR(X22/P22,"-")</f>
        <v>6750</v>
      </c>
      <c r="Z22" s="336">
        <f>IFERROR(X22/V22,"-")</f>
        <v>9000</v>
      </c>
      <c r="AA22" s="330">
        <f>SUM(X22:X23)-SUM(J22:J23)</f>
        <v>-16000</v>
      </c>
      <c r="AB22" s="83">
        <f>SUM(X22:X23)/SUM(J22:J23)</f>
        <v>0.79487179487179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>
        <v>1</v>
      </c>
      <c r="BH22" s="112">
        <f>IFERROR(BG22/BE22,"-")</f>
        <v>1</v>
      </c>
      <c r="BI22" s="113">
        <v>3000</v>
      </c>
      <c r="BJ22" s="114">
        <f>IFERROR(BI22/BE22,"-")</f>
        <v>3000</v>
      </c>
      <c r="BK22" s="115">
        <v>1</v>
      </c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0.5</v>
      </c>
      <c r="BY22" s="126">
        <v>2</v>
      </c>
      <c r="BZ22" s="127">
        <f>IFERROR(BY22/BW22,"-")</f>
        <v>1</v>
      </c>
      <c r="CA22" s="128">
        <v>24000</v>
      </c>
      <c r="CB22" s="129">
        <f>IFERROR(CA22/BW22,"-")</f>
        <v>12000</v>
      </c>
      <c r="CC22" s="130">
        <v>1</v>
      </c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27000</v>
      </c>
      <c r="CQ22" s="139">
        <v>21000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267</v>
      </c>
      <c r="C23" s="347" t="s">
        <v>268</v>
      </c>
      <c r="D23" s="347"/>
      <c r="E23" s="347"/>
      <c r="F23" s="347" t="s">
        <v>86</v>
      </c>
      <c r="G23" s="88"/>
      <c r="H23" s="88"/>
      <c r="I23" s="88"/>
      <c r="J23" s="330"/>
      <c r="K23" s="79">
        <v>0</v>
      </c>
      <c r="L23" s="79">
        <v>0</v>
      </c>
      <c r="M23" s="79">
        <v>126</v>
      </c>
      <c r="N23" s="89">
        <v>12</v>
      </c>
      <c r="O23" s="90">
        <v>0</v>
      </c>
      <c r="P23" s="91">
        <f>N23+O23</f>
        <v>12</v>
      </c>
      <c r="Q23" s="80">
        <f>IFERROR(P23/M23,"-")</f>
        <v>0.095238095238095</v>
      </c>
      <c r="R23" s="79">
        <v>2</v>
      </c>
      <c r="S23" s="79">
        <v>1</v>
      </c>
      <c r="T23" s="80">
        <f>IFERROR(R23/(P23),"-")</f>
        <v>0.16666666666667</v>
      </c>
      <c r="U23" s="336"/>
      <c r="V23" s="82">
        <v>3</v>
      </c>
      <c r="W23" s="80">
        <f>IF(P23=0,"-",V23/P23)</f>
        <v>0.25</v>
      </c>
      <c r="X23" s="335">
        <v>35000</v>
      </c>
      <c r="Y23" s="336">
        <f>IFERROR(X23/P23,"-")</f>
        <v>2916.6666666667</v>
      </c>
      <c r="Z23" s="336">
        <f>IFERROR(X23/V23,"-")</f>
        <v>11666.666666667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0.16666666666667</v>
      </c>
      <c r="BG23" s="110">
        <v>1</v>
      </c>
      <c r="BH23" s="112">
        <f>IFERROR(BG23/BE23,"-")</f>
        <v>0.5</v>
      </c>
      <c r="BI23" s="113">
        <v>3000</v>
      </c>
      <c r="BJ23" s="114">
        <f>IFERROR(BI23/BE23,"-")</f>
        <v>1500</v>
      </c>
      <c r="BK23" s="115">
        <v>1</v>
      </c>
      <c r="BL23" s="115"/>
      <c r="BM23" s="115"/>
      <c r="BN23" s="117">
        <v>7</v>
      </c>
      <c r="BO23" s="118">
        <f>IF(P23=0,"",IF(BN23=0,"",(BN23/P23)))</f>
        <v>0.58333333333333</v>
      </c>
      <c r="BP23" s="119">
        <v>1</v>
      </c>
      <c r="BQ23" s="120">
        <f>IFERROR(BP23/BN23,"-")</f>
        <v>0.14285714285714</v>
      </c>
      <c r="BR23" s="121">
        <v>2000</v>
      </c>
      <c r="BS23" s="122">
        <f>IFERROR(BR23/BN23,"-")</f>
        <v>285.71428571429</v>
      </c>
      <c r="BT23" s="123">
        <v>1</v>
      </c>
      <c r="BU23" s="123"/>
      <c r="BV23" s="123"/>
      <c r="BW23" s="124">
        <v>2</v>
      </c>
      <c r="BX23" s="125">
        <f>IF(P23=0,"",IF(BW23=0,"",(BW23/P23)))</f>
        <v>0.16666666666667</v>
      </c>
      <c r="BY23" s="126">
        <v>1</v>
      </c>
      <c r="BZ23" s="127">
        <f>IFERROR(BY23/BW23,"-")</f>
        <v>0.5</v>
      </c>
      <c r="CA23" s="128">
        <v>30000</v>
      </c>
      <c r="CB23" s="129">
        <f>IFERROR(CA23/BW23,"-")</f>
        <v>15000</v>
      </c>
      <c r="CC23" s="130"/>
      <c r="CD23" s="130"/>
      <c r="CE23" s="130">
        <v>1</v>
      </c>
      <c r="CF23" s="131">
        <v>1</v>
      </c>
      <c r="CG23" s="132">
        <f>IF(P23=0,"",IF(CF23=0,"",(CF23/P23)))</f>
        <v>0.083333333333333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3</v>
      </c>
      <c r="CP23" s="139">
        <v>35000</v>
      </c>
      <c r="CQ23" s="139">
        <v>30000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0.2</v>
      </c>
      <c r="B24" s="347" t="s">
        <v>269</v>
      </c>
      <c r="C24" s="347" t="s">
        <v>270</v>
      </c>
      <c r="D24" s="347" t="s">
        <v>271</v>
      </c>
      <c r="E24" s="347"/>
      <c r="F24" s="347" t="s">
        <v>68</v>
      </c>
      <c r="G24" s="88" t="s">
        <v>272</v>
      </c>
      <c r="H24" s="88" t="s">
        <v>273</v>
      </c>
      <c r="I24" s="88" t="s">
        <v>274</v>
      </c>
      <c r="J24" s="330">
        <v>90000</v>
      </c>
      <c r="K24" s="79">
        <v>0</v>
      </c>
      <c r="L24" s="79">
        <v>0</v>
      </c>
      <c r="M24" s="79">
        <v>182</v>
      </c>
      <c r="N24" s="89">
        <v>12</v>
      </c>
      <c r="O24" s="90">
        <v>0</v>
      </c>
      <c r="P24" s="91">
        <f>N24+O24</f>
        <v>12</v>
      </c>
      <c r="Q24" s="80">
        <f>IFERROR(P24/M24,"-")</f>
        <v>0.065934065934066</v>
      </c>
      <c r="R24" s="79">
        <v>0</v>
      </c>
      <c r="S24" s="79">
        <v>4</v>
      </c>
      <c r="T24" s="80">
        <f>IFERROR(R24/(P24),"-")</f>
        <v>0</v>
      </c>
      <c r="U24" s="336">
        <f>IFERROR(J24/SUM(N24:O25),"-")</f>
        <v>2812.5</v>
      </c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>
        <f>SUM(X24:X25)-SUM(J24:J25)</f>
        <v>-72000</v>
      </c>
      <c r="AB24" s="83">
        <f>SUM(X24:X25)/SUM(J24:J25)</f>
        <v>0.2</v>
      </c>
      <c r="AC24" s="77"/>
      <c r="AD24" s="92">
        <v>1</v>
      </c>
      <c r="AE24" s="93">
        <f>IF(P24=0,"",IF(AD24=0,"",(AD24/P24)))</f>
        <v>0.083333333333333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1</v>
      </c>
      <c r="AN24" s="99">
        <f>IF(P24=0,"",IF(AM24=0,"",(AM24/P24)))</f>
        <v>0.083333333333333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2</v>
      </c>
      <c r="AW24" s="105">
        <f>IF(P24=0,"",IF(AV24=0,"",(AV24/P24)))</f>
        <v>0.16666666666667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2</v>
      </c>
      <c r="BF24" s="111">
        <f>IF(P24=0,"",IF(BE24=0,"",(BE24/P24)))</f>
        <v>0.16666666666667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4</v>
      </c>
      <c r="BO24" s="118">
        <f>IF(P24=0,"",IF(BN24=0,"",(BN24/P24)))</f>
        <v>0.33333333333333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0.16666666666667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275</v>
      </c>
      <c r="C25" s="347" t="s">
        <v>276</v>
      </c>
      <c r="D25" s="347"/>
      <c r="E25" s="347"/>
      <c r="F25" s="347" t="s">
        <v>86</v>
      </c>
      <c r="G25" s="88"/>
      <c r="H25" s="88"/>
      <c r="I25" s="88"/>
      <c r="J25" s="330"/>
      <c r="K25" s="79">
        <v>0</v>
      </c>
      <c r="L25" s="79">
        <v>0</v>
      </c>
      <c r="M25" s="79">
        <v>52</v>
      </c>
      <c r="N25" s="89">
        <v>20</v>
      </c>
      <c r="O25" s="90">
        <v>0</v>
      </c>
      <c r="P25" s="91">
        <f>N25+O25</f>
        <v>20</v>
      </c>
      <c r="Q25" s="80">
        <f>IFERROR(P25/M25,"-")</f>
        <v>0.38461538461538</v>
      </c>
      <c r="R25" s="79">
        <v>1</v>
      </c>
      <c r="S25" s="79">
        <v>3</v>
      </c>
      <c r="T25" s="80">
        <f>IFERROR(R25/(P25),"-")</f>
        <v>0.05</v>
      </c>
      <c r="U25" s="336"/>
      <c r="V25" s="82">
        <v>2</v>
      </c>
      <c r="W25" s="80">
        <f>IF(P25=0,"-",V25/P25)</f>
        <v>0.1</v>
      </c>
      <c r="X25" s="335">
        <v>18000</v>
      </c>
      <c r="Y25" s="336">
        <f>IFERROR(X25/P25,"-")</f>
        <v>900</v>
      </c>
      <c r="Z25" s="336">
        <f>IFERROR(X25/V25,"-")</f>
        <v>9000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2</v>
      </c>
      <c r="AW25" s="105">
        <f>IF(P25=0,"",IF(AV25=0,"",(AV25/P25)))</f>
        <v>0.1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</v>
      </c>
      <c r="BF25" s="111">
        <f>IF(P25=0,"",IF(BE25=0,"",(BE25/P25)))</f>
        <v>0.15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10</v>
      </c>
      <c r="BO25" s="118">
        <f>IF(P25=0,"",IF(BN25=0,"",(BN25/P25)))</f>
        <v>0.5</v>
      </c>
      <c r="BP25" s="119">
        <v>1</v>
      </c>
      <c r="BQ25" s="120">
        <f>IFERROR(BP25/BN25,"-")</f>
        <v>0.1</v>
      </c>
      <c r="BR25" s="121">
        <v>15000</v>
      </c>
      <c r="BS25" s="122">
        <f>IFERROR(BR25/BN25,"-")</f>
        <v>1500</v>
      </c>
      <c r="BT25" s="123"/>
      <c r="BU25" s="123"/>
      <c r="BV25" s="123">
        <v>1</v>
      </c>
      <c r="BW25" s="124">
        <v>4</v>
      </c>
      <c r="BX25" s="125">
        <f>IF(P25=0,"",IF(BW25=0,"",(BW25/P25)))</f>
        <v>0.2</v>
      </c>
      <c r="BY25" s="126">
        <v>1</v>
      </c>
      <c r="BZ25" s="127">
        <f>IFERROR(BY25/BW25,"-")</f>
        <v>0.25</v>
      </c>
      <c r="CA25" s="128">
        <v>3000</v>
      </c>
      <c r="CB25" s="129">
        <f>IFERROR(CA25/BW25,"-")</f>
        <v>750</v>
      </c>
      <c r="CC25" s="130">
        <v>1</v>
      </c>
      <c r="CD25" s="130"/>
      <c r="CE25" s="130"/>
      <c r="CF25" s="131">
        <v>1</v>
      </c>
      <c r="CG25" s="132">
        <f>IF(P25=0,"",IF(CF25=0,"",(CF25/P25)))</f>
        <v>0.05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2</v>
      </c>
      <c r="CP25" s="139">
        <v>18000</v>
      </c>
      <c r="CQ25" s="139">
        <v>15000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0.5952380952381</v>
      </c>
      <c r="B26" s="347" t="s">
        <v>277</v>
      </c>
      <c r="C26" s="347" t="s">
        <v>278</v>
      </c>
      <c r="D26" s="347" t="s">
        <v>264</v>
      </c>
      <c r="E26" s="347"/>
      <c r="F26" s="347" t="s">
        <v>68</v>
      </c>
      <c r="G26" s="88" t="s">
        <v>279</v>
      </c>
      <c r="H26" s="88" t="s">
        <v>266</v>
      </c>
      <c r="I26" s="88" t="s">
        <v>231</v>
      </c>
      <c r="J26" s="330">
        <v>84000</v>
      </c>
      <c r="K26" s="79">
        <v>0</v>
      </c>
      <c r="L26" s="79">
        <v>0</v>
      </c>
      <c r="M26" s="79">
        <v>85</v>
      </c>
      <c r="N26" s="89">
        <v>13</v>
      </c>
      <c r="O26" s="90">
        <v>0</v>
      </c>
      <c r="P26" s="91">
        <f>N26+O26</f>
        <v>13</v>
      </c>
      <c r="Q26" s="80">
        <f>IFERROR(P26/M26,"-")</f>
        <v>0.15294117647059</v>
      </c>
      <c r="R26" s="79">
        <v>0</v>
      </c>
      <c r="S26" s="79">
        <v>4</v>
      </c>
      <c r="T26" s="80">
        <f>IFERROR(R26/(P26),"-")</f>
        <v>0</v>
      </c>
      <c r="U26" s="336">
        <f>IFERROR(J26/SUM(N26:O27),"-")</f>
        <v>3500</v>
      </c>
      <c r="V26" s="82">
        <v>2</v>
      </c>
      <c r="W26" s="80">
        <f>IF(P26=0,"-",V26/P26)</f>
        <v>0.15384615384615</v>
      </c>
      <c r="X26" s="335">
        <v>22000</v>
      </c>
      <c r="Y26" s="336">
        <f>IFERROR(X26/P26,"-")</f>
        <v>1692.3076923077</v>
      </c>
      <c r="Z26" s="336">
        <f>IFERROR(X26/V26,"-")</f>
        <v>11000</v>
      </c>
      <c r="AA26" s="330">
        <f>SUM(X26:X27)-SUM(J26:J27)</f>
        <v>-34000</v>
      </c>
      <c r="AB26" s="83">
        <f>SUM(X26:X27)/SUM(J26:J27)</f>
        <v>0.5952380952381</v>
      </c>
      <c r="AC26" s="77"/>
      <c r="AD26" s="92">
        <v>1</v>
      </c>
      <c r="AE26" s="93">
        <f>IF(P26=0,"",IF(AD26=0,"",(AD26/P26)))</f>
        <v>0.076923076923077</v>
      </c>
      <c r="AF26" s="92">
        <v>1</v>
      </c>
      <c r="AG26" s="94">
        <f>IFERROR(AF26/AD26,"-")</f>
        <v>1</v>
      </c>
      <c r="AH26" s="95">
        <v>3000</v>
      </c>
      <c r="AI26" s="96">
        <f>IFERROR(AH26/AD26,"-")</f>
        <v>3000</v>
      </c>
      <c r="AJ26" s="97">
        <v>1</v>
      </c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3</v>
      </c>
      <c r="AW26" s="105">
        <f>IF(P26=0,"",IF(AV26=0,"",(AV26/P26)))</f>
        <v>0.23076923076923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4</v>
      </c>
      <c r="BF26" s="111">
        <f>IF(P26=0,"",IF(BE26=0,"",(BE26/P26)))</f>
        <v>0.30769230769231</v>
      </c>
      <c r="BG26" s="110">
        <v>1</v>
      </c>
      <c r="BH26" s="112">
        <f>IFERROR(BG26/BE26,"-")</f>
        <v>0.25</v>
      </c>
      <c r="BI26" s="113">
        <v>19000</v>
      </c>
      <c r="BJ26" s="114">
        <f>IFERROR(BI26/BE26,"-")</f>
        <v>4750</v>
      </c>
      <c r="BK26" s="115"/>
      <c r="BL26" s="115"/>
      <c r="BM26" s="115">
        <v>1</v>
      </c>
      <c r="BN26" s="117">
        <v>2</v>
      </c>
      <c r="BO26" s="118">
        <f>IF(P26=0,"",IF(BN26=0,"",(BN26/P26)))</f>
        <v>0.15384615384615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0.23076923076923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22000</v>
      </c>
      <c r="CQ26" s="139">
        <v>19000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280</v>
      </c>
      <c r="C27" s="347" t="s">
        <v>268</v>
      </c>
      <c r="D27" s="347"/>
      <c r="E27" s="347"/>
      <c r="F27" s="347" t="s">
        <v>86</v>
      </c>
      <c r="G27" s="88"/>
      <c r="H27" s="88"/>
      <c r="I27" s="88"/>
      <c r="J27" s="330"/>
      <c r="K27" s="79">
        <v>0</v>
      </c>
      <c r="L27" s="79">
        <v>0</v>
      </c>
      <c r="M27" s="79">
        <v>26</v>
      </c>
      <c r="N27" s="89">
        <v>11</v>
      </c>
      <c r="O27" s="90">
        <v>0</v>
      </c>
      <c r="P27" s="91">
        <f>N27+O27</f>
        <v>11</v>
      </c>
      <c r="Q27" s="80">
        <f>IFERROR(P27/M27,"-")</f>
        <v>0.42307692307692</v>
      </c>
      <c r="R27" s="79">
        <v>0</v>
      </c>
      <c r="S27" s="79">
        <v>2</v>
      </c>
      <c r="T27" s="80">
        <f>IFERROR(R27/(P27),"-")</f>
        <v>0</v>
      </c>
      <c r="U27" s="336"/>
      <c r="V27" s="82">
        <v>3</v>
      </c>
      <c r="W27" s="80">
        <f>IF(P27=0,"-",V27/P27)</f>
        <v>0.27272727272727</v>
      </c>
      <c r="X27" s="335">
        <v>28000</v>
      </c>
      <c r="Y27" s="336">
        <f>IFERROR(X27/P27,"-")</f>
        <v>2545.4545454545</v>
      </c>
      <c r="Z27" s="336">
        <f>IFERROR(X27/V27,"-")</f>
        <v>9333.3333333333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5</v>
      </c>
      <c r="BF27" s="111">
        <f>IF(P27=0,"",IF(BE27=0,"",(BE27/P27)))</f>
        <v>0.45454545454545</v>
      </c>
      <c r="BG27" s="110">
        <v>1</v>
      </c>
      <c r="BH27" s="112">
        <f>IFERROR(BG27/BE27,"-")</f>
        <v>0.2</v>
      </c>
      <c r="BI27" s="113">
        <v>5000</v>
      </c>
      <c r="BJ27" s="114">
        <f>IFERROR(BI27/BE27,"-")</f>
        <v>1000</v>
      </c>
      <c r="BK27" s="115">
        <v>1</v>
      </c>
      <c r="BL27" s="115"/>
      <c r="BM27" s="115"/>
      <c r="BN27" s="117">
        <v>2</v>
      </c>
      <c r="BO27" s="118">
        <f>IF(P27=0,"",IF(BN27=0,"",(BN27/P27)))</f>
        <v>0.18181818181818</v>
      </c>
      <c r="BP27" s="119">
        <v>1</v>
      </c>
      <c r="BQ27" s="120">
        <f>IFERROR(BP27/BN27,"-")</f>
        <v>0.5</v>
      </c>
      <c r="BR27" s="121">
        <v>18000</v>
      </c>
      <c r="BS27" s="122">
        <f>IFERROR(BR27/BN27,"-")</f>
        <v>9000</v>
      </c>
      <c r="BT27" s="123"/>
      <c r="BU27" s="123"/>
      <c r="BV27" s="123">
        <v>1</v>
      </c>
      <c r="BW27" s="124">
        <v>4</v>
      </c>
      <c r="BX27" s="125">
        <f>IF(P27=0,"",IF(BW27=0,"",(BW27/P27)))</f>
        <v>0.36363636363636</v>
      </c>
      <c r="BY27" s="126">
        <v>1</v>
      </c>
      <c r="BZ27" s="127">
        <f>IFERROR(BY27/BW27,"-")</f>
        <v>0.25</v>
      </c>
      <c r="CA27" s="128">
        <v>5000</v>
      </c>
      <c r="CB27" s="129">
        <f>IFERROR(CA27/BW27,"-")</f>
        <v>1250</v>
      </c>
      <c r="CC27" s="130">
        <v>1</v>
      </c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3</v>
      </c>
      <c r="CP27" s="139">
        <v>28000</v>
      </c>
      <c r="CQ27" s="139">
        <v>18000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0.36666666666667</v>
      </c>
      <c r="B28" s="347" t="s">
        <v>281</v>
      </c>
      <c r="C28" s="347" t="s">
        <v>278</v>
      </c>
      <c r="D28" s="347" t="s">
        <v>282</v>
      </c>
      <c r="E28" s="347"/>
      <c r="F28" s="347" t="s">
        <v>68</v>
      </c>
      <c r="G28" s="88" t="s">
        <v>283</v>
      </c>
      <c r="H28" s="88" t="s">
        <v>284</v>
      </c>
      <c r="I28" s="88" t="s">
        <v>231</v>
      </c>
      <c r="J28" s="330">
        <v>90000</v>
      </c>
      <c r="K28" s="79">
        <v>0</v>
      </c>
      <c r="L28" s="79">
        <v>0</v>
      </c>
      <c r="M28" s="79">
        <v>8</v>
      </c>
      <c r="N28" s="89">
        <v>1</v>
      </c>
      <c r="O28" s="90">
        <v>0</v>
      </c>
      <c r="P28" s="91">
        <f>N28+O28</f>
        <v>1</v>
      </c>
      <c r="Q28" s="80">
        <f>IFERROR(P28/M28,"-")</f>
        <v>0.125</v>
      </c>
      <c r="R28" s="79">
        <v>0</v>
      </c>
      <c r="S28" s="79">
        <v>1</v>
      </c>
      <c r="T28" s="80">
        <f>IFERROR(R28/(P28),"-")</f>
        <v>0</v>
      </c>
      <c r="U28" s="336">
        <f>IFERROR(J28/SUM(N28:O29),"-")</f>
        <v>18000</v>
      </c>
      <c r="V28" s="82">
        <v>1</v>
      </c>
      <c r="W28" s="80">
        <f>IF(P28=0,"-",V28/P28)</f>
        <v>1</v>
      </c>
      <c r="X28" s="335">
        <v>10000</v>
      </c>
      <c r="Y28" s="336">
        <f>IFERROR(X28/P28,"-")</f>
        <v>10000</v>
      </c>
      <c r="Z28" s="336">
        <f>IFERROR(X28/V28,"-")</f>
        <v>10000</v>
      </c>
      <c r="AA28" s="330">
        <f>SUM(X28:X29)-SUM(J28:J29)</f>
        <v>-57000</v>
      </c>
      <c r="AB28" s="83">
        <f>SUM(X28:X29)/SUM(J28:J29)</f>
        <v>0.36666666666667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1</v>
      </c>
      <c r="BP28" s="119">
        <v>1</v>
      </c>
      <c r="BQ28" s="120">
        <f>IFERROR(BP28/BN28,"-")</f>
        <v>1</v>
      </c>
      <c r="BR28" s="121">
        <v>10000</v>
      </c>
      <c r="BS28" s="122">
        <f>IFERROR(BR28/BN28,"-")</f>
        <v>10000</v>
      </c>
      <c r="BT28" s="123"/>
      <c r="BU28" s="123">
        <v>1</v>
      </c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10000</v>
      </c>
      <c r="CQ28" s="139">
        <v>10000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285</v>
      </c>
      <c r="C29" s="347" t="s">
        <v>268</v>
      </c>
      <c r="D29" s="347"/>
      <c r="E29" s="347"/>
      <c r="F29" s="347" t="s">
        <v>86</v>
      </c>
      <c r="G29" s="88"/>
      <c r="H29" s="88"/>
      <c r="I29" s="88"/>
      <c r="J29" s="330"/>
      <c r="K29" s="79">
        <v>0</v>
      </c>
      <c r="L29" s="79">
        <v>0</v>
      </c>
      <c r="M29" s="79">
        <v>20</v>
      </c>
      <c r="N29" s="89">
        <v>4</v>
      </c>
      <c r="O29" s="90">
        <v>0</v>
      </c>
      <c r="P29" s="91">
        <f>N29+O29</f>
        <v>4</v>
      </c>
      <c r="Q29" s="80">
        <f>IFERROR(P29/M29,"-")</f>
        <v>0.2</v>
      </c>
      <c r="R29" s="79">
        <v>0</v>
      </c>
      <c r="S29" s="79">
        <v>0</v>
      </c>
      <c r="T29" s="80">
        <f>IFERROR(R29/(P29),"-")</f>
        <v>0</v>
      </c>
      <c r="U29" s="336"/>
      <c r="V29" s="82">
        <v>1</v>
      </c>
      <c r="W29" s="80">
        <f>IF(P29=0,"-",V29/P29)</f>
        <v>0.25</v>
      </c>
      <c r="X29" s="335">
        <v>23000</v>
      </c>
      <c r="Y29" s="336">
        <f>IFERROR(X29/P29,"-")</f>
        <v>5750</v>
      </c>
      <c r="Z29" s="336">
        <f>IFERROR(X29/V29,"-")</f>
        <v>23000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>
        <v>1</v>
      </c>
      <c r="BQ29" s="120">
        <f>IFERROR(BP29/BN29,"-")</f>
        <v>0.5</v>
      </c>
      <c r="BR29" s="121">
        <v>23000</v>
      </c>
      <c r="BS29" s="122">
        <f>IFERROR(BR29/BN29,"-")</f>
        <v>11500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23000</v>
      </c>
      <c r="CQ29" s="139">
        <v>23000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2.0238095238095</v>
      </c>
      <c r="B30" s="347" t="s">
        <v>286</v>
      </c>
      <c r="C30" s="347" t="s">
        <v>287</v>
      </c>
      <c r="D30" s="347" t="s">
        <v>288</v>
      </c>
      <c r="E30" s="347"/>
      <c r="F30" s="347" t="s">
        <v>68</v>
      </c>
      <c r="G30" s="88" t="s">
        <v>289</v>
      </c>
      <c r="H30" s="88" t="s">
        <v>217</v>
      </c>
      <c r="I30" s="88" t="s">
        <v>196</v>
      </c>
      <c r="J30" s="330">
        <v>84000</v>
      </c>
      <c r="K30" s="79">
        <v>0</v>
      </c>
      <c r="L30" s="79">
        <v>0</v>
      </c>
      <c r="M30" s="79">
        <v>64</v>
      </c>
      <c r="N30" s="89">
        <v>9</v>
      </c>
      <c r="O30" s="90">
        <v>0</v>
      </c>
      <c r="P30" s="91">
        <f>N30+O30</f>
        <v>9</v>
      </c>
      <c r="Q30" s="80">
        <f>IFERROR(P30/M30,"-")</f>
        <v>0.140625</v>
      </c>
      <c r="R30" s="79">
        <v>0</v>
      </c>
      <c r="S30" s="79">
        <v>3</v>
      </c>
      <c r="T30" s="80">
        <f>IFERROR(R30/(P30),"-")</f>
        <v>0</v>
      </c>
      <c r="U30" s="336">
        <f>IFERROR(J30/SUM(N30:O31),"-")</f>
        <v>5600</v>
      </c>
      <c r="V30" s="82">
        <v>4</v>
      </c>
      <c r="W30" s="80">
        <f>IF(P30=0,"-",V30/P30)</f>
        <v>0.44444444444444</v>
      </c>
      <c r="X30" s="335">
        <v>146000</v>
      </c>
      <c r="Y30" s="336">
        <f>IFERROR(X30/P30,"-")</f>
        <v>16222.222222222</v>
      </c>
      <c r="Z30" s="336">
        <f>IFERROR(X30/V30,"-")</f>
        <v>36500</v>
      </c>
      <c r="AA30" s="330">
        <f>SUM(X30:X31)-SUM(J30:J31)</f>
        <v>86000</v>
      </c>
      <c r="AB30" s="83">
        <f>SUM(X30:X31)/SUM(J30:J31)</f>
        <v>2.0238095238095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2</v>
      </c>
      <c r="AW30" s="105">
        <f>IF(P30=0,"",IF(AV30=0,"",(AV30/P30)))</f>
        <v>0.22222222222222</v>
      </c>
      <c r="AX30" s="104">
        <v>1</v>
      </c>
      <c r="AY30" s="106">
        <f>IFERROR(AX30/AV30,"-")</f>
        <v>0.5</v>
      </c>
      <c r="AZ30" s="107">
        <v>63000</v>
      </c>
      <c r="BA30" s="108">
        <f>IFERROR(AZ30/AV30,"-")</f>
        <v>31500</v>
      </c>
      <c r="BB30" s="109"/>
      <c r="BC30" s="109"/>
      <c r="BD30" s="109">
        <v>1</v>
      </c>
      <c r="BE30" s="110">
        <v>1</v>
      </c>
      <c r="BF30" s="111">
        <f>IF(P30=0,"",IF(BE30=0,"",(BE30/P30)))</f>
        <v>0.11111111111111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6</v>
      </c>
      <c r="BO30" s="118">
        <f>IF(P30=0,"",IF(BN30=0,"",(BN30/P30)))</f>
        <v>0.66666666666667</v>
      </c>
      <c r="BP30" s="119">
        <v>3</v>
      </c>
      <c r="BQ30" s="120">
        <f>IFERROR(BP30/BN30,"-")</f>
        <v>0.5</v>
      </c>
      <c r="BR30" s="121">
        <v>83000</v>
      </c>
      <c r="BS30" s="122">
        <f>IFERROR(BR30/BN30,"-")</f>
        <v>13833.333333333</v>
      </c>
      <c r="BT30" s="123"/>
      <c r="BU30" s="123">
        <v>1</v>
      </c>
      <c r="BV30" s="123">
        <v>2</v>
      </c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4</v>
      </c>
      <c r="CP30" s="139">
        <v>146000</v>
      </c>
      <c r="CQ30" s="139">
        <v>63000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290</v>
      </c>
      <c r="C31" s="347" t="s">
        <v>291</v>
      </c>
      <c r="D31" s="347"/>
      <c r="E31" s="347"/>
      <c r="F31" s="347" t="s">
        <v>86</v>
      </c>
      <c r="G31" s="88"/>
      <c r="H31" s="88"/>
      <c r="I31" s="88"/>
      <c r="J31" s="330"/>
      <c r="K31" s="79">
        <v>0</v>
      </c>
      <c r="L31" s="79">
        <v>0</v>
      </c>
      <c r="M31" s="79">
        <v>9</v>
      </c>
      <c r="N31" s="89">
        <v>6</v>
      </c>
      <c r="O31" s="90">
        <v>0</v>
      </c>
      <c r="P31" s="91">
        <f>N31+O31</f>
        <v>6</v>
      </c>
      <c r="Q31" s="80">
        <f>IFERROR(P31/M31,"-")</f>
        <v>0.66666666666667</v>
      </c>
      <c r="R31" s="79">
        <v>1</v>
      </c>
      <c r="S31" s="79">
        <v>1</v>
      </c>
      <c r="T31" s="80">
        <f>IFERROR(R31/(P31),"-")</f>
        <v>0.16666666666667</v>
      </c>
      <c r="U31" s="336"/>
      <c r="V31" s="82">
        <v>3</v>
      </c>
      <c r="W31" s="80">
        <f>IF(P31=0,"-",V31/P31)</f>
        <v>0.5</v>
      </c>
      <c r="X31" s="335">
        <v>24000</v>
      </c>
      <c r="Y31" s="336">
        <f>IFERROR(X31/P31,"-")</f>
        <v>4000</v>
      </c>
      <c r="Z31" s="336">
        <f>IFERROR(X31/V31,"-")</f>
        <v>8000</v>
      </c>
      <c r="AA31" s="330"/>
      <c r="AB31" s="83"/>
      <c r="AC31" s="77"/>
      <c r="AD31" s="92">
        <v>1</v>
      </c>
      <c r="AE31" s="93">
        <f>IF(P31=0,"",IF(AD31=0,"",(AD31/P31)))</f>
        <v>0.16666666666667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1</v>
      </c>
      <c r="AN31" s="99">
        <f>IF(P31=0,"",IF(AM31=0,"",(AM31/P31)))</f>
        <v>0.16666666666667</v>
      </c>
      <c r="AO31" s="98">
        <v>1</v>
      </c>
      <c r="AP31" s="100">
        <f>IFERROR(AO31/AM31,"-")</f>
        <v>1</v>
      </c>
      <c r="AQ31" s="101">
        <v>3000</v>
      </c>
      <c r="AR31" s="102">
        <f>IFERROR(AQ31/AM31,"-")</f>
        <v>3000</v>
      </c>
      <c r="AS31" s="103">
        <v>1</v>
      </c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0.33333333333333</v>
      </c>
      <c r="BY31" s="126">
        <v>2</v>
      </c>
      <c r="BZ31" s="127">
        <f>IFERROR(BY31/BW31,"-")</f>
        <v>1</v>
      </c>
      <c r="CA31" s="128">
        <v>21000</v>
      </c>
      <c r="CB31" s="129">
        <f>IFERROR(CA31/BW31,"-")</f>
        <v>10500</v>
      </c>
      <c r="CC31" s="130">
        <v>1</v>
      </c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3</v>
      </c>
      <c r="CP31" s="139">
        <v>24000</v>
      </c>
      <c r="CQ31" s="139">
        <v>18000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</v>
      </c>
      <c r="B32" s="347" t="s">
        <v>292</v>
      </c>
      <c r="C32" s="347" t="s">
        <v>293</v>
      </c>
      <c r="D32" s="347" t="s">
        <v>282</v>
      </c>
      <c r="E32" s="347"/>
      <c r="F32" s="347" t="s">
        <v>68</v>
      </c>
      <c r="G32" s="88" t="s">
        <v>294</v>
      </c>
      <c r="H32" s="88" t="s">
        <v>284</v>
      </c>
      <c r="I32" s="88" t="s">
        <v>295</v>
      </c>
      <c r="J32" s="330">
        <v>54000</v>
      </c>
      <c r="K32" s="79">
        <v>0</v>
      </c>
      <c r="L32" s="79">
        <v>0</v>
      </c>
      <c r="M32" s="79">
        <v>13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336">
        <f>IFERROR(J32/SUM(N32:O33),"-")</f>
        <v>10800</v>
      </c>
      <c r="V32" s="82">
        <v>0</v>
      </c>
      <c r="W32" s="80" t="str">
        <f>IF(P32=0,"-",V32/P32)</f>
        <v>-</v>
      </c>
      <c r="X32" s="335">
        <v>0</v>
      </c>
      <c r="Y32" s="336" t="str">
        <f>IFERROR(X32/P32,"-")</f>
        <v>-</v>
      </c>
      <c r="Z32" s="336" t="str">
        <f>IFERROR(X32/V32,"-")</f>
        <v>-</v>
      </c>
      <c r="AA32" s="330">
        <f>SUM(X32:X33)-SUM(J32:J33)</f>
        <v>-54000</v>
      </c>
      <c r="AB32" s="83">
        <f>SUM(X32:X33)/SUM(J32:J33)</f>
        <v>0</v>
      </c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296</v>
      </c>
      <c r="C33" s="347" t="s">
        <v>268</v>
      </c>
      <c r="D33" s="347"/>
      <c r="E33" s="347"/>
      <c r="F33" s="347" t="s">
        <v>86</v>
      </c>
      <c r="G33" s="88"/>
      <c r="H33" s="88"/>
      <c r="I33" s="88"/>
      <c r="J33" s="330"/>
      <c r="K33" s="79">
        <v>0</v>
      </c>
      <c r="L33" s="79">
        <v>0</v>
      </c>
      <c r="M33" s="79">
        <v>6</v>
      </c>
      <c r="N33" s="89">
        <v>5</v>
      </c>
      <c r="O33" s="90">
        <v>0</v>
      </c>
      <c r="P33" s="91">
        <f>N33+O33</f>
        <v>5</v>
      </c>
      <c r="Q33" s="80">
        <f>IFERROR(P33/M33,"-")</f>
        <v>0.83333333333333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3</v>
      </c>
      <c r="AW33" s="105">
        <f>IF(P33=0,"",IF(AV33=0,"",(AV33/P33)))</f>
        <v>0.6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0.2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16.666666666667</v>
      </c>
      <c r="B34" s="347" t="s">
        <v>297</v>
      </c>
      <c r="C34" s="347" t="s">
        <v>278</v>
      </c>
      <c r="D34" s="347" t="s">
        <v>264</v>
      </c>
      <c r="E34" s="347"/>
      <c r="F34" s="347" t="s">
        <v>68</v>
      </c>
      <c r="G34" s="88" t="s">
        <v>298</v>
      </c>
      <c r="H34" s="88" t="s">
        <v>266</v>
      </c>
      <c r="I34" s="88" t="s">
        <v>225</v>
      </c>
      <c r="J34" s="330">
        <v>102000</v>
      </c>
      <c r="K34" s="79">
        <v>0</v>
      </c>
      <c r="L34" s="79">
        <v>0</v>
      </c>
      <c r="M34" s="79">
        <v>45</v>
      </c>
      <c r="N34" s="89">
        <v>4</v>
      </c>
      <c r="O34" s="90">
        <v>0</v>
      </c>
      <c r="P34" s="91">
        <f>N34+O34</f>
        <v>4</v>
      </c>
      <c r="Q34" s="80">
        <f>IFERROR(P34/M34,"-")</f>
        <v>0.088888888888889</v>
      </c>
      <c r="R34" s="79">
        <v>2</v>
      </c>
      <c r="S34" s="79">
        <v>1</v>
      </c>
      <c r="T34" s="80">
        <f>IFERROR(R34/(P34),"-")</f>
        <v>0.5</v>
      </c>
      <c r="U34" s="336">
        <f>IFERROR(J34/SUM(N34:O35),"-")</f>
        <v>7846.1538461538</v>
      </c>
      <c r="V34" s="82">
        <v>3</v>
      </c>
      <c r="W34" s="80">
        <f>IF(P34=0,"-",V34/P34)</f>
        <v>0.75</v>
      </c>
      <c r="X34" s="335">
        <v>240000</v>
      </c>
      <c r="Y34" s="336">
        <f>IFERROR(X34/P34,"-")</f>
        <v>60000</v>
      </c>
      <c r="Z34" s="336">
        <f>IFERROR(X34/V34,"-")</f>
        <v>80000</v>
      </c>
      <c r="AA34" s="330">
        <f>SUM(X34:X35)-SUM(J34:J35)</f>
        <v>1598000</v>
      </c>
      <c r="AB34" s="83">
        <f>SUM(X34:X35)/SUM(J34:J35)</f>
        <v>16.666666666667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0.5</v>
      </c>
      <c r="BG34" s="110">
        <v>1</v>
      </c>
      <c r="BH34" s="112">
        <f>IFERROR(BG34/BE34,"-")</f>
        <v>0.5</v>
      </c>
      <c r="BI34" s="113">
        <v>10000</v>
      </c>
      <c r="BJ34" s="114">
        <f>IFERROR(BI34/BE34,"-")</f>
        <v>5000</v>
      </c>
      <c r="BK34" s="115"/>
      <c r="BL34" s="115">
        <v>1</v>
      </c>
      <c r="BM34" s="115"/>
      <c r="BN34" s="117">
        <v>1</v>
      </c>
      <c r="BO34" s="118">
        <f>IF(P34=0,"",IF(BN34=0,"",(BN34/P34)))</f>
        <v>0.25</v>
      </c>
      <c r="BP34" s="119">
        <v>1</v>
      </c>
      <c r="BQ34" s="120">
        <f>IFERROR(BP34/BN34,"-")</f>
        <v>1</v>
      </c>
      <c r="BR34" s="121">
        <v>190000</v>
      </c>
      <c r="BS34" s="122">
        <f>IFERROR(BR34/BN34,"-")</f>
        <v>190000</v>
      </c>
      <c r="BT34" s="123"/>
      <c r="BU34" s="123"/>
      <c r="BV34" s="123">
        <v>1</v>
      </c>
      <c r="BW34" s="124">
        <v>1</v>
      </c>
      <c r="BX34" s="125">
        <f>IF(P34=0,"",IF(BW34=0,"",(BW34/P34)))</f>
        <v>0.25</v>
      </c>
      <c r="BY34" s="126">
        <v>1</v>
      </c>
      <c r="BZ34" s="127">
        <f>IFERROR(BY34/BW34,"-")</f>
        <v>1</v>
      </c>
      <c r="CA34" s="128">
        <v>40000</v>
      </c>
      <c r="CB34" s="129">
        <f>IFERROR(CA34/BW34,"-")</f>
        <v>40000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3</v>
      </c>
      <c r="CP34" s="139">
        <v>240000</v>
      </c>
      <c r="CQ34" s="139">
        <v>190000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/>
      <c r="B35" s="347" t="s">
        <v>299</v>
      </c>
      <c r="C35" s="347" t="s">
        <v>268</v>
      </c>
      <c r="D35" s="347"/>
      <c r="E35" s="347"/>
      <c r="F35" s="347" t="s">
        <v>86</v>
      </c>
      <c r="G35" s="88"/>
      <c r="H35" s="88"/>
      <c r="I35" s="88"/>
      <c r="J35" s="330"/>
      <c r="K35" s="79">
        <v>0</v>
      </c>
      <c r="L35" s="79">
        <v>0</v>
      </c>
      <c r="M35" s="79">
        <v>18</v>
      </c>
      <c r="N35" s="89">
        <v>9</v>
      </c>
      <c r="O35" s="90">
        <v>0</v>
      </c>
      <c r="P35" s="91">
        <f>N35+O35</f>
        <v>9</v>
      </c>
      <c r="Q35" s="80">
        <f>IFERROR(P35/M35,"-")</f>
        <v>0.5</v>
      </c>
      <c r="R35" s="79">
        <v>3</v>
      </c>
      <c r="S35" s="79">
        <v>1</v>
      </c>
      <c r="T35" s="80">
        <f>IFERROR(R35/(P35),"-")</f>
        <v>0.33333333333333</v>
      </c>
      <c r="U35" s="336"/>
      <c r="V35" s="82">
        <v>4</v>
      </c>
      <c r="W35" s="80">
        <f>IF(P35=0,"-",V35/P35)</f>
        <v>0.44444444444444</v>
      </c>
      <c r="X35" s="335">
        <v>1460000</v>
      </c>
      <c r="Y35" s="336">
        <f>IFERROR(X35/P35,"-")</f>
        <v>162222.22222222</v>
      </c>
      <c r="Z35" s="336">
        <f>IFERROR(X35/V35,"-")</f>
        <v>365000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3</v>
      </c>
      <c r="BF35" s="111">
        <f>IF(P35=0,"",IF(BE35=0,"",(BE35/P35)))</f>
        <v>0.33333333333333</v>
      </c>
      <c r="BG35" s="110">
        <v>2</v>
      </c>
      <c r="BH35" s="112">
        <f>IFERROR(BG35/BE35,"-")</f>
        <v>0.66666666666667</v>
      </c>
      <c r="BI35" s="113">
        <v>557000</v>
      </c>
      <c r="BJ35" s="114">
        <f>IFERROR(BI35/BE35,"-")</f>
        <v>185666.66666667</v>
      </c>
      <c r="BK35" s="115"/>
      <c r="BL35" s="115"/>
      <c r="BM35" s="115">
        <v>2</v>
      </c>
      <c r="BN35" s="117">
        <v>5</v>
      </c>
      <c r="BO35" s="118">
        <f>IF(P35=0,"",IF(BN35=0,"",(BN35/P35)))</f>
        <v>0.55555555555556</v>
      </c>
      <c r="BP35" s="119">
        <v>1</v>
      </c>
      <c r="BQ35" s="120">
        <f>IFERROR(BP35/BN35,"-")</f>
        <v>0.2</v>
      </c>
      <c r="BR35" s="121">
        <v>5000</v>
      </c>
      <c r="BS35" s="122">
        <f>IFERROR(BR35/BN35,"-")</f>
        <v>1000</v>
      </c>
      <c r="BT35" s="123">
        <v>1</v>
      </c>
      <c r="BU35" s="123"/>
      <c r="BV35" s="123"/>
      <c r="BW35" s="124">
        <v>1</v>
      </c>
      <c r="BX35" s="125">
        <f>IF(P35=0,"",IF(BW35=0,"",(BW35/P35)))</f>
        <v>0.11111111111111</v>
      </c>
      <c r="BY35" s="126">
        <v>1</v>
      </c>
      <c r="BZ35" s="127">
        <f>IFERROR(BY35/BW35,"-")</f>
        <v>1</v>
      </c>
      <c r="CA35" s="128">
        <v>898000</v>
      </c>
      <c r="CB35" s="129">
        <f>IFERROR(CA35/BW35,"-")</f>
        <v>898000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4</v>
      </c>
      <c r="CP35" s="139">
        <v>1460000</v>
      </c>
      <c r="CQ35" s="139">
        <v>898000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12.924242424242</v>
      </c>
      <c r="B36" s="347" t="s">
        <v>300</v>
      </c>
      <c r="C36" s="347" t="s">
        <v>263</v>
      </c>
      <c r="D36" s="347" t="s">
        <v>288</v>
      </c>
      <c r="E36" s="347"/>
      <c r="F36" s="347" t="s">
        <v>68</v>
      </c>
      <c r="G36" s="88" t="s">
        <v>301</v>
      </c>
      <c r="H36" s="88" t="s">
        <v>284</v>
      </c>
      <c r="I36" s="88" t="s">
        <v>302</v>
      </c>
      <c r="J36" s="330">
        <v>66000</v>
      </c>
      <c r="K36" s="79">
        <v>0</v>
      </c>
      <c r="L36" s="79">
        <v>0</v>
      </c>
      <c r="M36" s="79">
        <v>28</v>
      </c>
      <c r="N36" s="89">
        <v>5</v>
      </c>
      <c r="O36" s="90">
        <v>0</v>
      </c>
      <c r="P36" s="91">
        <f>N36+O36</f>
        <v>5</v>
      </c>
      <c r="Q36" s="80">
        <f>IFERROR(P36/M36,"-")</f>
        <v>0.17857142857143</v>
      </c>
      <c r="R36" s="79">
        <v>0</v>
      </c>
      <c r="S36" s="79">
        <v>1</v>
      </c>
      <c r="T36" s="80">
        <f>IFERROR(R36/(P36),"-")</f>
        <v>0</v>
      </c>
      <c r="U36" s="336">
        <f>IFERROR(J36/SUM(N36:O37),"-")</f>
        <v>3000</v>
      </c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>
        <f>SUM(X36:X37)-SUM(J36:J37)</f>
        <v>787000</v>
      </c>
      <c r="AB36" s="83">
        <f>SUM(X36:X37)/SUM(J36:J37)</f>
        <v>12.924242424242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0.2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1</v>
      </c>
      <c r="AW36" s="105">
        <f>IF(P36=0,"",IF(AV36=0,"",(AV36/P36)))</f>
        <v>0.2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0.2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0.4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303</v>
      </c>
      <c r="C37" s="347" t="s">
        <v>304</v>
      </c>
      <c r="D37" s="347"/>
      <c r="E37" s="347"/>
      <c r="F37" s="347" t="s">
        <v>86</v>
      </c>
      <c r="G37" s="88"/>
      <c r="H37" s="88"/>
      <c r="I37" s="88"/>
      <c r="J37" s="330"/>
      <c r="K37" s="79">
        <v>0</v>
      </c>
      <c r="L37" s="79">
        <v>0</v>
      </c>
      <c r="M37" s="79">
        <v>34</v>
      </c>
      <c r="N37" s="89">
        <v>16</v>
      </c>
      <c r="O37" s="90">
        <v>1</v>
      </c>
      <c r="P37" s="91">
        <f>N37+O37</f>
        <v>17</v>
      </c>
      <c r="Q37" s="80">
        <f>IFERROR(P37/M37,"-")</f>
        <v>0.5</v>
      </c>
      <c r="R37" s="79">
        <v>3</v>
      </c>
      <c r="S37" s="79">
        <v>2</v>
      </c>
      <c r="T37" s="80">
        <f>IFERROR(R37/(P37),"-")</f>
        <v>0.17647058823529</v>
      </c>
      <c r="U37" s="336"/>
      <c r="V37" s="82">
        <v>6</v>
      </c>
      <c r="W37" s="80">
        <f>IF(P37=0,"-",V37/P37)</f>
        <v>0.35294117647059</v>
      </c>
      <c r="X37" s="335">
        <v>853000</v>
      </c>
      <c r="Y37" s="336">
        <f>IFERROR(X37/P37,"-")</f>
        <v>50176.470588235</v>
      </c>
      <c r="Z37" s="336">
        <f>IFERROR(X37/V37,"-")</f>
        <v>142166.66666667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0.058823529411765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1</v>
      </c>
      <c r="AW37" s="105">
        <f>IF(P37=0,"",IF(AV37=0,"",(AV37/P37)))</f>
        <v>0.058823529411765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4</v>
      </c>
      <c r="BF37" s="111">
        <f>IF(P37=0,"",IF(BE37=0,"",(BE37/P37)))</f>
        <v>0.23529411764706</v>
      </c>
      <c r="BG37" s="110">
        <v>2</v>
      </c>
      <c r="BH37" s="112">
        <f>IFERROR(BG37/BE37,"-")</f>
        <v>0.5</v>
      </c>
      <c r="BI37" s="113">
        <v>62000</v>
      </c>
      <c r="BJ37" s="114">
        <f>IFERROR(BI37/BE37,"-")</f>
        <v>15500</v>
      </c>
      <c r="BK37" s="115">
        <v>1</v>
      </c>
      <c r="BL37" s="115"/>
      <c r="BM37" s="115">
        <v>1</v>
      </c>
      <c r="BN37" s="117">
        <v>5</v>
      </c>
      <c r="BO37" s="118">
        <f>IF(P37=0,"",IF(BN37=0,"",(BN37/P37)))</f>
        <v>0.29411764705882</v>
      </c>
      <c r="BP37" s="119">
        <v>2</v>
      </c>
      <c r="BQ37" s="120">
        <f>IFERROR(BP37/BN37,"-")</f>
        <v>0.4</v>
      </c>
      <c r="BR37" s="121">
        <v>145000</v>
      </c>
      <c r="BS37" s="122">
        <f>IFERROR(BR37/BN37,"-")</f>
        <v>29000</v>
      </c>
      <c r="BT37" s="123"/>
      <c r="BU37" s="123"/>
      <c r="BV37" s="123">
        <v>2</v>
      </c>
      <c r="BW37" s="124">
        <v>6</v>
      </c>
      <c r="BX37" s="125">
        <f>IF(P37=0,"",IF(BW37=0,"",(BW37/P37)))</f>
        <v>0.35294117647059</v>
      </c>
      <c r="BY37" s="126">
        <v>2</v>
      </c>
      <c r="BZ37" s="127">
        <f>IFERROR(BY37/BW37,"-")</f>
        <v>0.33333333333333</v>
      </c>
      <c r="CA37" s="128">
        <v>646000</v>
      </c>
      <c r="CB37" s="129">
        <f>IFERROR(CA37/BW37,"-")</f>
        <v>107666.66666667</v>
      </c>
      <c r="CC37" s="130">
        <v>1</v>
      </c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6</v>
      </c>
      <c r="CP37" s="139">
        <v>853000</v>
      </c>
      <c r="CQ37" s="139">
        <v>643000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0.51041666666667</v>
      </c>
      <c r="B38" s="347" t="s">
        <v>305</v>
      </c>
      <c r="C38" s="347" t="s">
        <v>278</v>
      </c>
      <c r="D38" s="347" t="s">
        <v>282</v>
      </c>
      <c r="E38" s="347"/>
      <c r="F38" s="347" t="s">
        <v>107</v>
      </c>
      <c r="G38" s="88" t="s">
        <v>306</v>
      </c>
      <c r="H38" s="88" t="s">
        <v>284</v>
      </c>
      <c r="I38" s="88" t="s">
        <v>104</v>
      </c>
      <c r="J38" s="330">
        <v>96000</v>
      </c>
      <c r="K38" s="79">
        <v>0</v>
      </c>
      <c r="L38" s="79">
        <v>0</v>
      </c>
      <c r="M38" s="79">
        <v>10</v>
      </c>
      <c r="N38" s="89">
        <v>2</v>
      </c>
      <c r="O38" s="90">
        <v>0</v>
      </c>
      <c r="P38" s="91">
        <f>N38+O38</f>
        <v>2</v>
      </c>
      <c r="Q38" s="80">
        <f>IFERROR(P38/M38,"-")</f>
        <v>0.2</v>
      </c>
      <c r="R38" s="79">
        <v>0</v>
      </c>
      <c r="S38" s="79">
        <v>1</v>
      </c>
      <c r="T38" s="80">
        <f>IFERROR(R38/(P38),"-")</f>
        <v>0</v>
      </c>
      <c r="U38" s="336">
        <f>IFERROR(J38/SUM(N38:O39),"-")</f>
        <v>12000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SUM(X38:X39)-SUM(J38:J39)</f>
        <v>-47000</v>
      </c>
      <c r="AB38" s="83">
        <f>SUM(X38:X39)/SUM(J38:J39)</f>
        <v>0.51041666666667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307</v>
      </c>
      <c r="C39" s="347" t="s">
        <v>308</v>
      </c>
      <c r="D39" s="347"/>
      <c r="E39" s="347"/>
      <c r="F39" s="347" t="s">
        <v>86</v>
      </c>
      <c r="G39" s="88"/>
      <c r="H39" s="88"/>
      <c r="I39" s="88"/>
      <c r="J39" s="330"/>
      <c r="K39" s="79">
        <v>0</v>
      </c>
      <c r="L39" s="79">
        <v>0</v>
      </c>
      <c r="M39" s="79">
        <v>12</v>
      </c>
      <c r="N39" s="89">
        <v>6</v>
      </c>
      <c r="O39" s="90">
        <v>0</v>
      </c>
      <c r="P39" s="91">
        <f>N39+O39</f>
        <v>6</v>
      </c>
      <c r="Q39" s="80">
        <f>IFERROR(P39/M39,"-")</f>
        <v>0.5</v>
      </c>
      <c r="R39" s="79">
        <v>0</v>
      </c>
      <c r="S39" s="79">
        <v>0</v>
      </c>
      <c r="T39" s="80">
        <f>IFERROR(R39/(P39),"-")</f>
        <v>0</v>
      </c>
      <c r="U39" s="336"/>
      <c r="V39" s="82">
        <v>2</v>
      </c>
      <c r="W39" s="80">
        <f>IF(P39=0,"-",V39/P39)</f>
        <v>0.33333333333333</v>
      </c>
      <c r="X39" s="335">
        <v>49000</v>
      </c>
      <c r="Y39" s="336">
        <f>IFERROR(X39/P39,"-")</f>
        <v>8166.6666666667</v>
      </c>
      <c r="Z39" s="336">
        <f>IFERROR(X39/V39,"-")</f>
        <v>24500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2</v>
      </c>
      <c r="AW39" s="105">
        <f>IF(P39=0,"",IF(AV39=0,"",(AV39/P39)))</f>
        <v>0.33333333333333</v>
      </c>
      <c r="AX39" s="104">
        <v>1</v>
      </c>
      <c r="AY39" s="106">
        <f>IFERROR(AX39/AV39,"-")</f>
        <v>0.5</v>
      </c>
      <c r="AZ39" s="107">
        <v>31000</v>
      </c>
      <c r="BA39" s="108">
        <f>IFERROR(AZ39/AV39,"-")</f>
        <v>15500</v>
      </c>
      <c r="BB39" s="109"/>
      <c r="BC39" s="109"/>
      <c r="BD39" s="109">
        <v>1</v>
      </c>
      <c r="BE39" s="110">
        <v>1</v>
      </c>
      <c r="BF39" s="111">
        <f>IF(P39=0,"",IF(BE39=0,"",(BE39/P39)))</f>
        <v>0.16666666666667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0.5</v>
      </c>
      <c r="BP39" s="119">
        <v>1</v>
      </c>
      <c r="BQ39" s="120">
        <f>IFERROR(BP39/BN39,"-")</f>
        <v>0.33333333333333</v>
      </c>
      <c r="BR39" s="121">
        <v>18000</v>
      </c>
      <c r="BS39" s="122">
        <f>IFERROR(BR39/BN39,"-")</f>
        <v>6000</v>
      </c>
      <c r="BT39" s="123"/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49000</v>
      </c>
      <c r="CQ39" s="139">
        <v>31000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3.3333333333333</v>
      </c>
      <c r="B40" s="347" t="s">
        <v>309</v>
      </c>
      <c r="C40" s="347" t="s">
        <v>228</v>
      </c>
      <c r="D40" s="347" t="s">
        <v>288</v>
      </c>
      <c r="E40" s="347"/>
      <c r="F40" s="347" t="s">
        <v>68</v>
      </c>
      <c r="G40" s="88" t="s">
        <v>310</v>
      </c>
      <c r="H40" s="88" t="s">
        <v>217</v>
      </c>
      <c r="I40" s="88" t="s">
        <v>122</v>
      </c>
      <c r="J40" s="330">
        <v>114000</v>
      </c>
      <c r="K40" s="79">
        <v>0</v>
      </c>
      <c r="L40" s="79">
        <v>0</v>
      </c>
      <c r="M40" s="79">
        <v>11</v>
      </c>
      <c r="N40" s="89">
        <v>3</v>
      </c>
      <c r="O40" s="90">
        <v>0</v>
      </c>
      <c r="P40" s="91">
        <f>N40+O40</f>
        <v>3</v>
      </c>
      <c r="Q40" s="80">
        <f>IFERROR(P40/M40,"-")</f>
        <v>0.27272727272727</v>
      </c>
      <c r="R40" s="79">
        <v>0</v>
      </c>
      <c r="S40" s="79">
        <v>0</v>
      </c>
      <c r="T40" s="80">
        <f>IFERROR(R40/(P40),"-")</f>
        <v>0</v>
      </c>
      <c r="U40" s="336">
        <f>IFERROR(J40/SUM(N40:O41),"-")</f>
        <v>19000</v>
      </c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>
        <f>SUM(X40:X41)-SUM(J40:J41)</f>
        <v>266000</v>
      </c>
      <c r="AB40" s="83">
        <f>SUM(X40:X41)/SUM(J40:J41)</f>
        <v>3.3333333333333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0.33333333333333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311</v>
      </c>
      <c r="C41" s="347" t="s">
        <v>268</v>
      </c>
      <c r="D41" s="347"/>
      <c r="E41" s="347"/>
      <c r="F41" s="347" t="s">
        <v>86</v>
      </c>
      <c r="G41" s="88"/>
      <c r="H41" s="88"/>
      <c r="I41" s="88"/>
      <c r="J41" s="330"/>
      <c r="K41" s="79">
        <v>0</v>
      </c>
      <c r="L41" s="79">
        <v>0</v>
      </c>
      <c r="M41" s="79">
        <v>3</v>
      </c>
      <c r="N41" s="89">
        <v>3</v>
      </c>
      <c r="O41" s="90">
        <v>0</v>
      </c>
      <c r="P41" s="91">
        <f>N41+O41</f>
        <v>3</v>
      </c>
      <c r="Q41" s="80">
        <f>IFERROR(P41/M41,"-")</f>
        <v>1</v>
      </c>
      <c r="R41" s="79">
        <v>1</v>
      </c>
      <c r="S41" s="79">
        <v>1</v>
      </c>
      <c r="T41" s="80">
        <f>IFERROR(R41/(P41),"-")</f>
        <v>0.33333333333333</v>
      </c>
      <c r="U41" s="336"/>
      <c r="V41" s="82">
        <v>1</v>
      </c>
      <c r="W41" s="80">
        <f>IF(P41=0,"-",V41/P41)</f>
        <v>0.33333333333333</v>
      </c>
      <c r="X41" s="335">
        <v>380000</v>
      </c>
      <c r="Y41" s="336">
        <f>IFERROR(X41/P41,"-")</f>
        <v>126666.66666667</v>
      </c>
      <c r="Z41" s="336">
        <f>IFERROR(X41/V41,"-")</f>
        <v>380000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3</v>
      </c>
      <c r="BO41" s="118">
        <f>IF(P41=0,"",IF(BN41=0,"",(BN41/P41)))</f>
        <v>1</v>
      </c>
      <c r="BP41" s="119">
        <v>1</v>
      </c>
      <c r="BQ41" s="120">
        <f>IFERROR(BP41/BN41,"-")</f>
        <v>0.33333333333333</v>
      </c>
      <c r="BR41" s="121">
        <v>380000</v>
      </c>
      <c r="BS41" s="122">
        <f>IFERROR(BR41/BN41,"-")</f>
        <v>126666.66666667</v>
      </c>
      <c r="BT41" s="123"/>
      <c r="BU41" s="123"/>
      <c r="BV41" s="123">
        <v>1</v>
      </c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380000</v>
      </c>
      <c r="CQ41" s="139">
        <v>380000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0.12820512820513</v>
      </c>
      <c r="B42" s="347" t="s">
        <v>312</v>
      </c>
      <c r="C42" s="347" t="s">
        <v>313</v>
      </c>
      <c r="D42" s="347" t="s">
        <v>314</v>
      </c>
      <c r="E42" s="347"/>
      <c r="F42" s="347" t="s">
        <v>68</v>
      </c>
      <c r="G42" s="88" t="s">
        <v>315</v>
      </c>
      <c r="H42" s="88" t="s">
        <v>266</v>
      </c>
      <c r="I42" s="88" t="s">
        <v>244</v>
      </c>
      <c r="J42" s="330">
        <v>78000</v>
      </c>
      <c r="K42" s="79">
        <v>0</v>
      </c>
      <c r="L42" s="79">
        <v>0</v>
      </c>
      <c r="M42" s="79">
        <v>42</v>
      </c>
      <c r="N42" s="89">
        <v>6</v>
      </c>
      <c r="O42" s="90">
        <v>0</v>
      </c>
      <c r="P42" s="91">
        <f>N42+O42</f>
        <v>6</v>
      </c>
      <c r="Q42" s="80">
        <f>IFERROR(P42/M42,"-")</f>
        <v>0.14285714285714</v>
      </c>
      <c r="R42" s="79">
        <v>1</v>
      </c>
      <c r="S42" s="79">
        <v>2</v>
      </c>
      <c r="T42" s="80">
        <f>IFERROR(R42/(P42),"-")</f>
        <v>0.16666666666667</v>
      </c>
      <c r="U42" s="336">
        <f>IFERROR(J42/SUM(N42:O43),"-")</f>
        <v>8666.6666666667</v>
      </c>
      <c r="V42" s="82">
        <v>2</v>
      </c>
      <c r="W42" s="80">
        <f>IF(P42=0,"-",V42/P42)</f>
        <v>0.33333333333333</v>
      </c>
      <c r="X42" s="335">
        <v>10000</v>
      </c>
      <c r="Y42" s="336">
        <f>IFERROR(X42/P42,"-")</f>
        <v>1666.6666666667</v>
      </c>
      <c r="Z42" s="336">
        <f>IFERROR(X42/V42,"-")</f>
        <v>5000</v>
      </c>
      <c r="AA42" s="330">
        <f>SUM(X42:X43)-SUM(J42:J43)</f>
        <v>-68000</v>
      </c>
      <c r="AB42" s="83">
        <f>SUM(X42:X43)/SUM(J42:J43)</f>
        <v>0.12820512820513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2</v>
      </c>
      <c r="AN42" s="99">
        <f>IF(P42=0,"",IF(AM42=0,"",(AM42/P42)))</f>
        <v>0.33333333333333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>
        <v>2</v>
      </c>
      <c r="AW42" s="105">
        <f>IF(P42=0,"",IF(AV42=0,"",(AV42/P42)))</f>
        <v>0.33333333333333</v>
      </c>
      <c r="AX42" s="104">
        <v>1</v>
      </c>
      <c r="AY42" s="106">
        <f>IFERROR(AX42/AV42,"-")</f>
        <v>0.5</v>
      </c>
      <c r="AZ42" s="107">
        <v>5000</v>
      </c>
      <c r="BA42" s="108">
        <f>IFERROR(AZ42/AV42,"-")</f>
        <v>2500</v>
      </c>
      <c r="BB42" s="109">
        <v>1</v>
      </c>
      <c r="BC42" s="109"/>
      <c r="BD42" s="109"/>
      <c r="BE42" s="110">
        <v>1</v>
      </c>
      <c r="BF42" s="111">
        <f>IF(P42=0,"",IF(BE42=0,"",(BE42/P42)))</f>
        <v>0.16666666666667</v>
      </c>
      <c r="BG42" s="110">
        <v>1</v>
      </c>
      <c r="BH42" s="112">
        <f>IFERROR(BG42/BE42,"-")</f>
        <v>1</v>
      </c>
      <c r="BI42" s="113">
        <v>5000</v>
      </c>
      <c r="BJ42" s="114">
        <f>IFERROR(BI42/BE42,"-")</f>
        <v>5000</v>
      </c>
      <c r="BK42" s="115">
        <v>1</v>
      </c>
      <c r="BL42" s="115"/>
      <c r="BM42" s="115"/>
      <c r="BN42" s="117">
        <v>1</v>
      </c>
      <c r="BO42" s="118">
        <f>IF(P42=0,"",IF(BN42=0,"",(BN42/P42)))</f>
        <v>0.16666666666667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10000</v>
      </c>
      <c r="CQ42" s="139">
        <v>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316</v>
      </c>
      <c r="C43" s="347" t="s">
        <v>291</v>
      </c>
      <c r="D43" s="347"/>
      <c r="E43" s="347"/>
      <c r="F43" s="347" t="s">
        <v>86</v>
      </c>
      <c r="G43" s="88"/>
      <c r="H43" s="88"/>
      <c r="I43" s="88"/>
      <c r="J43" s="330"/>
      <c r="K43" s="79">
        <v>0</v>
      </c>
      <c r="L43" s="79">
        <v>0</v>
      </c>
      <c r="M43" s="79">
        <v>17</v>
      </c>
      <c r="N43" s="89">
        <v>3</v>
      </c>
      <c r="O43" s="90">
        <v>0</v>
      </c>
      <c r="P43" s="91">
        <f>N43+O43</f>
        <v>3</v>
      </c>
      <c r="Q43" s="80">
        <f>IFERROR(P43/M43,"-")</f>
        <v>0.17647058823529</v>
      </c>
      <c r="R43" s="79">
        <v>0</v>
      </c>
      <c r="S43" s="79">
        <v>1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0.33333333333333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>
        <v>1</v>
      </c>
      <c r="AW43" s="105">
        <f>IF(P43=0,"",IF(AV43=0,"",(AV43/P43)))</f>
        <v>0.33333333333333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1</v>
      </c>
      <c r="BF43" s="111">
        <f>IF(P43=0,"",IF(BE43=0,"",(BE43/P43)))</f>
        <v>0.33333333333333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8.6060606060606</v>
      </c>
      <c r="B44" s="347" t="s">
        <v>317</v>
      </c>
      <c r="C44" s="347" t="s">
        <v>318</v>
      </c>
      <c r="D44" s="347" t="s">
        <v>319</v>
      </c>
      <c r="E44" s="347"/>
      <c r="F44" s="347" t="s">
        <v>68</v>
      </c>
      <c r="G44" s="88" t="s">
        <v>320</v>
      </c>
      <c r="H44" s="88" t="s">
        <v>284</v>
      </c>
      <c r="I44" s="88" t="s">
        <v>321</v>
      </c>
      <c r="J44" s="330">
        <v>66000</v>
      </c>
      <c r="K44" s="79">
        <v>0</v>
      </c>
      <c r="L44" s="79">
        <v>0</v>
      </c>
      <c r="M44" s="79">
        <v>7</v>
      </c>
      <c r="N44" s="89">
        <v>1</v>
      </c>
      <c r="O44" s="90">
        <v>0</v>
      </c>
      <c r="P44" s="91">
        <f>N44+O44</f>
        <v>1</v>
      </c>
      <c r="Q44" s="80">
        <f>IFERROR(P44/M44,"-")</f>
        <v>0.14285714285714</v>
      </c>
      <c r="R44" s="79">
        <v>1</v>
      </c>
      <c r="S44" s="79">
        <v>0</v>
      </c>
      <c r="T44" s="80">
        <f>IFERROR(R44/(P44),"-")</f>
        <v>1</v>
      </c>
      <c r="U44" s="336">
        <f>IFERROR(J44/SUM(N44:O45),"-")</f>
        <v>13200</v>
      </c>
      <c r="V44" s="82">
        <v>1</v>
      </c>
      <c r="W44" s="80">
        <f>IF(P44=0,"-",V44/P44)</f>
        <v>1</v>
      </c>
      <c r="X44" s="335">
        <v>11000</v>
      </c>
      <c r="Y44" s="336">
        <f>IFERROR(X44/P44,"-")</f>
        <v>11000</v>
      </c>
      <c r="Z44" s="336">
        <f>IFERROR(X44/V44,"-")</f>
        <v>11000</v>
      </c>
      <c r="AA44" s="330">
        <f>SUM(X44:X45)-SUM(J44:J45)</f>
        <v>502000</v>
      </c>
      <c r="AB44" s="83">
        <f>SUM(X44:X45)/SUM(J44:J45)</f>
        <v>8.6060606060606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1</v>
      </c>
      <c r="AO44" s="98">
        <v>1</v>
      </c>
      <c r="AP44" s="100">
        <f>IFERROR(AO44/AM44,"-")</f>
        <v>1</v>
      </c>
      <c r="AQ44" s="101">
        <v>11000</v>
      </c>
      <c r="AR44" s="102">
        <f>IFERROR(AQ44/AM44,"-")</f>
        <v>11000</v>
      </c>
      <c r="AS44" s="103"/>
      <c r="AT44" s="103"/>
      <c r="AU44" s="103">
        <v>1</v>
      </c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11000</v>
      </c>
      <c r="CQ44" s="139">
        <v>11000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322</v>
      </c>
      <c r="C45" s="347" t="s">
        <v>291</v>
      </c>
      <c r="D45" s="347"/>
      <c r="E45" s="347"/>
      <c r="F45" s="347" t="s">
        <v>86</v>
      </c>
      <c r="G45" s="88"/>
      <c r="H45" s="88"/>
      <c r="I45" s="88"/>
      <c r="J45" s="330"/>
      <c r="K45" s="79">
        <v>0</v>
      </c>
      <c r="L45" s="79">
        <v>0</v>
      </c>
      <c r="M45" s="79">
        <v>7</v>
      </c>
      <c r="N45" s="89">
        <v>4</v>
      </c>
      <c r="O45" s="90">
        <v>0</v>
      </c>
      <c r="P45" s="91">
        <f>N45+O45</f>
        <v>4</v>
      </c>
      <c r="Q45" s="80">
        <f>IFERROR(P45/M45,"-")</f>
        <v>0.57142857142857</v>
      </c>
      <c r="R45" s="79">
        <v>2</v>
      </c>
      <c r="S45" s="79">
        <v>0</v>
      </c>
      <c r="T45" s="80">
        <f>IFERROR(R45/(P45),"-")</f>
        <v>0.5</v>
      </c>
      <c r="U45" s="336"/>
      <c r="V45" s="82">
        <v>2</v>
      </c>
      <c r="W45" s="80">
        <f>IF(P45=0,"-",V45/P45)</f>
        <v>0.5</v>
      </c>
      <c r="X45" s="335">
        <v>557000</v>
      </c>
      <c r="Y45" s="336">
        <f>IFERROR(X45/P45,"-")</f>
        <v>139250</v>
      </c>
      <c r="Z45" s="336">
        <f>IFERROR(X45/V45,"-")</f>
        <v>278500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0.25</v>
      </c>
      <c r="BG45" s="110">
        <v>1</v>
      </c>
      <c r="BH45" s="112">
        <f>IFERROR(BG45/BE45,"-")</f>
        <v>1</v>
      </c>
      <c r="BI45" s="113">
        <v>66000</v>
      </c>
      <c r="BJ45" s="114">
        <f>IFERROR(BI45/BE45,"-")</f>
        <v>66000</v>
      </c>
      <c r="BK45" s="115"/>
      <c r="BL45" s="115"/>
      <c r="BM45" s="115">
        <v>1</v>
      </c>
      <c r="BN45" s="117">
        <v>1</v>
      </c>
      <c r="BO45" s="118">
        <f>IF(P45=0,"",IF(BN45=0,"",(BN45/P45)))</f>
        <v>0.25</v>
      </c>
      <c r="BP45" s="119">
        <v>1</v>
      </c>
      <c r="BQ45" s="120">
        <f>IFERROR(BP45/BN45,"-")</f>
        <v>1</v>
      </c>
      <c r="BR45" s="121">
        <v>491000</v>
      </c>
      <c r="BS45" s="122">
        <f>IFERROR(BR45/BN45,"-")</f>
        <v>491000</v>
      </c>
      <c r="BT45" s="123"/>
      <c r="BU45" s="123"/>
      <c r="BV45" s="123">
        <v>1</v>
      </c>
      <c r="BW45" s="124">
        <v>2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557000</v>
      </c>
      <c r="CQ45" s="139">
        <v>491000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0.090909090909091</v>
      </c>
      <c r="B46" s="347" t="s">
        <v>323</v>
      </c>
      <c r="C46" s="347" t="s">
        <v>234</v>
      </c>
      <c r="D46" s="347" t="s">
        <v>282</v>
      </c>
      <c r="E46" s="347"/>
      <c r="F46" s="347" t="s">
        <v>68</v>
      </c>
      <c r="G46" s="88" t="s">
        <v>324</v>
      </c>
      <c r="H46" s="88" t="s">
        <v>284</v>
      </c>
      <c r="I46" s="88" t="s">
        <v>325</v>
      </c>
      <c r="J46" s="330">
        <v>66000</v>
      </c>
      <c r="K46" s="79">
        <v>0</v>
      </c>
      <c r="L46" s="79">
        <v>0</v>
      </c>
      <c r="M46" s="79">
        <v>20</v>
      </c>
      <c r="N46" s="89">
        <v>5</v>
      </c>
      <c r="O46" s="90">
        <v>0</v>
      </c>
      <c r="P46" s="91">
        <f>N46+O46</f>
        <v>5</v>
      </c>
      <c r="Q46" s="80">
        <f>IFERROR(P46/M46,"-")</f>
        <v>0.25</v>
      </c>
      <c r="R46" s="79">
        <v>0</v>
      </c>
      <c r="S46" s="79">
        <v>2</v>
      </c>
      <c r="T46" s="80">
        <f>IFERROR(R46/(P46),"-")</f>
        <v>0</v>
      </c>
      <c r="U46" s="336">
        <f>IFERROR(J46/SUM(N46:O47),"-")</f>
        <v>6600</v>
      </c>
      <c r="V46" s="82">
        <v>1</v>
      </c>
      <c r="W46" s="80">
        <f>IF(P46=0,"-",V46/P46)</f>
        <v>0.2</v>
      </c>
      <c r="X46" s="335">
        <v>6000</v>
      </c>
      <c r="Y46" s="336">
        <f>IFERROR(X46/P46,"-")</f>
        <v>1200</v>
      </c>
      <c r="Z46" s="336">
        <f>IFERROR(X46/V46,"-")</f>
        <v>6000</v>
      </c>
      <c r="AA46" s="330">
        <f>SUM(X46:X47)-SUM(J46:J47)</f>
        <v>-60000</v>
      </c>
      <c r="AB46" s="83">
        <f>SUM(X46:X47)/SUM(J46:J47)</f>
        <v>0.090909090909091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2</v>
      </c>
      <c r="AN46" s="99">
        <f>IF(P46=0,"",IF(AM46=0,"",(AM46/P46)))</f>
        <v>0.4</v>
      </c>
      <c r="AO46" s="98">
        <v>1</v>
      </c>
      <c r="AP46" s="100">
        <f>IFERROR(AO46/AM46,"-")</f>
        <v>0.5</v>
      </c>
      <c r="AQ46" s="101">
        <v>6000</v>
      </c>
      <c r="AR46" s="102">
        <f>IFERROR(AQ46/AM46,"-")</f>
        <v>3000</v>
      </c>
      <c r="AS46" s="103"/>
      <c r="AT46" s="103">
        <v>1</v>
      </c>
      <c r="AU46" s="103"/>
      <c r="AV46" s="104">
        <v>1</v>
      </c>
      <c r="AW46" s="105">
        <f>IF(P46=0,"",IF(AV46=0,"",(AV46/P46)))</f>
        <v>0.2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2</v>
      </c>
      <c r="BF46" s="111">
        <f>IF(P46=0,"",IF(BE46=0,"",(BE46/P46)))</f>
        <v>0.4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6000</v>
      </c>
      <c r="CQ46" s="139">
        <v>6000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326</v>
      </c>
      <c r="C47" s="347" t="s">
        <v>304</v>
      </c>
      <c r="D47" s="347"/>
      <c r="E47" s="347"/>
      <c r="F47" s="347" t="s">
        <v>86</v>
      </c>
      <c r="G47" s="88"/>
      <c r="H47" s="88"/>
      <c r="I47" s="88"/>
      <c r="J47" s="330"/>
      <c r="K47" s="79">
        <v>0</v>
      </c>
      <c r="L47" s="79">
        <v>0</v>
      </c>
      <c r="M47" s="79">
        <v>12</v>
      </c>
      <c r="N47" s="89">
        <v>5</v>
      </c>
      <c r="O47" s="90">
        <v>0</v>
      </c>
      <c r="P47" s="91">
        <f>N47+O47</f>
        <v>5</v>
      </c>
      <c r="Q47" s="80">
        <f>IFERROR(P47/M47,"-")</f>
        <v>0.41666666666667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0.2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0.4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1</v>
      </c>
      <c r="BO47" s="118">
        <f>IF(P47=0,"",IF(BN47=0,"",(BN47/P47)))</f>
        <v>0.2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0.2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30"/>
      <c r="B48" s="85"/>
      <c r="C48" s="86"/>
      <c r="D48" s="86"/>
      <c r="E48" s="86"/>
      <c r="F48" s="87"/>
      <c r="G48" s="88"/>
      <c r="H48" s="88"/>
      <c r="I48" s="88"/>
      <c r="J48" s="331"/>
      <c r="K48" s="34"/>
      <c r="L48" s="34"/>
      <c r="M48" s="31"/>
      <c r="N48" s="23"/>
      <c r="O48" s="23"/>
      <c r="P48" s="23"/>
      <c r="Q48" s="32"/>
      <c r="R48" s="32"/>
      <c r="S48" s="23"/>
      <c r="T48" s="32"/>
      <c r="U48" s="337"/>
      <c r="V48" s="25"/>
      <c r="W48" s="25"/>
      <c r="X48" s="337"/>
      <c r="Y48" s="337"/>
      <c r="Z48" s="337"/>
      <c r="AA48" s="337"/>
      <c r="AB48" s="33"/>
      <c r="AC48" s="57"/>
      <c r="AD48" s="61"/>
      <c r="AE48" s="62"/>
      <c r="AF48" s="61"/>
      <c r="AG48" s="65"/>
      <c r="AH48" s="66"/>
      <c r="AI48" s="67"/>
      <c r="AJ48" s="68"/>
      <c r="AK48" s="68"/>
      <c r="AL48" s="68"/>
      <c r="AM48" s="61"/>
      <c r="AN48" s="62"/>
      <c r="AO48" s="61"/>
      <c r="AP48" s="65"/>
      <c r="AQ48" s="66"/>
      <c r="AR48" s="67"/>
      <c r="AS48" s="68"/>
      <c r="AT48" s="68"/>
      <c r="AU48" s="68"/>
      <c r="AV48" s="61"/>
      <c r="AW48" s="62"/>
      <c r="AX48" s="61"/>
      <c r="AY48" s="65"/>
      <c r="AZ48" s="66"/>
      <c r="BA48" s="67"/>
      <c r="BB48" s="68"/>
      <c r="BC48" s="68"/>
      <c r="BD48" s="68"/>
      <c r="BE48" s="61"/>
      <c r="BF48" s="62"/>
      <c r="BG48" s="61"/>
      <c r="BH48" s="65"/>
      <c r="BI48" s="66"/>
      <c r="BJ48" s="67"/>
      <c r="BK48" s="68"/>
      <c r="BL48" s="68"/>
      <c r="BM48" s="68"/>
      <c r="BN48" s="63"/>
      <c r="BO48" s="64"/>
      <c r="BP48" s="61"/>
      <c r="BQ48" s="65"/>
      <c r="BR48" s="66"/>
      <c r="BS48" s="67"/>
      <c r="BT48" s="68"/>
      <c r="BU48" s="68"/>
      <c r="BV48" s="68"/>
      <c r="BW48" s="63"/>
      <c r="BX48" s="64"/>
      <c r="BY48" s="61"/>
      <c r="BZ48" s="65"/>
      <c r="CA48" s="66"/>
      <c r="CB48" s="67"/>
      <c r="CC48" s="68"/>
      <c r="CD48" s="68"/>
      <c r="CE48" s="68"/>
      <c r="CF48" s="63"/>
      <c r="CG48" s="64"/>
      <c r="CH48" s="61"/>
      <c r="CI48" s="65"/>
      <c r="CJ48" s="66"/>
      <c r="CK48" s="67"/>
      <c r="CL48" s="68"/>
      <c r="CM48" s="68"/>
      <c r="CN48" s="68"/>
      <c r="CO48" s="69"/>
      <c r="CP48" s="66"/>
      <c r="CQ48" s="66"/>
      <c r="CR48" s="66"/>
      <c r="CS48" s="70"/>
    </row>
    <row r="49" spans="1:98">
      <c r="A49" s="30"/>
      <c r="B49" s="37"/>
      <c r="C49" s="21"/>
      <c r="D49" s="21"/>
      <c r="E49" s="21"/>
      <c r="F49" s="22"/>
      <c r="G49" s="36"/>
      <c r="H49" s="36"/>
      <c r="I49" s="73"/>
      <c r="J49" s="332"/>
      <c r="K49" s="34"/>
      <c r="L49" s="34"/>
      <c r="M49" s="31"/>
      <c r="N49" s="23"/>
      <c r="O49" s="23"/>
      <c r="P49" s="23"/>
      <c r="Q49" s="32"/>
      <c r="R49" s="32"/>
      <c r="S49" s="23"/>
      <c r="T49" s="32"/>
      <c r="U49" s="337"/>
      <c r="V49" s="25"/>
      <c r="W49" s="25"/>
      <c r="X49" s="337"/>
      <c r="Y49" s="337"/>
      <c r="Z49" s="337"/>
      <c r="AA49" s="337"/>
      <c r="AB49" s="33"/>
      <c r="AC49" s="59"/>
      <c r="AD49" s="61"/>
      <c r="AE49" s="62"/>
      <c r="AF49" s="61"/>
      <c r="AG49" s="65"/>
      <c r="AH49" s="66"/>
      <c r="AI49" s="67"/>
      <c r="AJ49" s="68"/>
      <c r="AK49" s="68"/>
      <c r="AL49" s="68"/>
      <c r="AM49" s="61"/>
      <c r="AN49" s="62"/>
      <c r="AO49" s="61"/>
      <c r="AP49" s="65"/>
      <c r="AQ49" s="66"/>
      <c r="AR49" s="67"/>
      <c r="AS49" s="68"/>
      <c r="AT49" s="68"/>
      <c r="AU49" s="68"/>
      <c r="AV49" s="61"/>
      <c r="AW49" s="62"/>
      <c r="AX49" s="61"/>
      <c r="AY49" s="65"/>
      <c r="AZ49" s="66"/>
      <c r="BA49" s="67"/>
      <c r="BB49" s="68"/>
      <c r="BC49" s="68"/>
      <c r="BD49" s="68"/>
      <c r="BE49" s="61"/>
      <c r="BF49" s="62"/>
      <c r="BG49" s="61"/>
      <c r="BH49" s="65"/>
      <c r="BI49" s="66"/>
      <c r="BJ49" s="67"/>
      <c r="BK49" s="68"/>
      <c r="BL49" s="68"/>
      <c r="BM49" s="68"/>
      <c r="BN49" s="63"/>
      <c r="BO49" s="64"/>
      <c r="BP49" s="61"/>
      <c r="BQ49" s="65"/>
      <c r="BR49" s="66"/>
      <c r="BS49" s="67"/>
      <c r="BT49" s="68"/>
      <c r="BU49" s="68"/>
      <c r="BV49" s="68"/>
      <c r="BW49" s="63"/>
      <c r="BX49" s="64"/>
      <c r="BY49" s="61"/>
      <c r="BZ49" s="65"/>
      <c r="CA49" s="66"/>
      <c r="CB49" s="67"/>
      <c r="CC49" s="68"/>
      <c r="CD49" s="68"/>
      <c r="CE49" s="68"/>
      <c r="CF49" s="63"/>
      <c r="CG49" s="64"/>
      <c r="CH49" s="61"/>
      <c r="CI49" s="65"/>
      <c r="CJ49" s="66"/>
      <c r="CK49" s="67"/>
      <c r="CL49" s="68"/>
      <c r="CM49" s="68"/>
      <c r="CN49" s="68"/>
      <c r="CO49" s="69"/>
      <c r="CP49" s="66"/>
      <c r="CQ49" s="66"/>
      <c r="CR49" s="66"/>
      <c r="CS49" s="70"/>
    </row>
    <row r="50" spans="1:98">
      <c r="A50" s="19">
        <f>AB50</f>
        <v>2.8382888888889</v>
      </c>
      <c r="B50" s="39"/>
      <c r="C50" s="39"/>
      <c r="D50" s="39"/>
      <c r="E50" s="39"/>
      <c r="F50" s="39"/>
      <c r="G50" s="40" t="s">
        <v>327</v>
      </c>
      <c r="H50" s="40"/>
      <c r="I50" s="40"/>
      <c r="J50" s="333">
        <f>SUM(J6:J49)</f>
        <v>2700000</v>
      </c>
      <c r="K50" s="41">
        <f>SUM(K6:K49)</f>
        <v>0</v>
      </c>
      <c r="L50" s="41">
        <f>SUM(L6:L49)</f>
        <v>0</v>
      </c>
      <c r="M50" s="41">
        <f>SUM(M6:M49)</f>
        <v>2070</v>
      </c>
      <c r="N50" s="41">
        <f>SUM(N6:N49)</f>
        <v>396</v>
      </c>
      <c r="O50" s="41">
        <f>SUM(O6:O49)</f>
        <v>2</v>
      </c>
      <c r="P50" s="41">
        <f>SUM(P6:P49)</f>
        <v>398</v>
      </c>
      <c r="Q50" s="42">
        <f>IFERROR(P50/M50,"-")</f>
        <v>0.19227053140097</v>
      </c>
      <c r="R50" s="76">
        <f>SUM(R6:R49)</f>
        <v>38</v>
      </c>
      <c r="S50" s="76">
        <f>SUM(S6:S49)</f>
        <v>92</v>
      </c>
      <c r="T50" s="42">
        <f>IFERROR(R50/P50,"-")</f>
        <v>0.095477386934673</v>
      </c>
      <c r="U50" s="338">
        <f>IFERROR(J50/P50,"-")</f>
        <v>6783.9195979899</v>
      </c>
      <c r="V50" s="44">
        <f>SUM(V6:V49)</f>
        <v>94</v>
      </c>
      <c r="W50" s="42">
        <f>IFERROR(V50/P50,"-")</f>
        <v>0.23618090452261</v>
      </c>
      <c r="X50" s="333">
        <f>SUM(X6:X49)</f>
        <v>7663380</v>
      </c>
      <c r="Y50" s="333">
        <f>IFERROR(X50/P50,"-")</f>
        <v>19254.72361809</v>
      </c>
      <c r="Z50" s="333">
        <f>IFERROR(X50/V50,"-")</f>
        <v>81525.319148936</v>
      </c>
      <c r="AA50" s="333">
        <f>X50-J50</f>
        <v>4963380</v>
      </c>
      <c r="AB50" s="45">
        <f>X50/J50</f>
        <v>2.8382888888889</v>
      </c>
      <c r="AC50" s="58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7"/>
    <mergeCell ref="J14:J17"/>
    <mergeCell ref="U14:U17"/>
    <mergeCell ref="AA14:AA17"/>
    <mergeCell ref="AB14:AB17"/>
    <mergeCell ref="A18:A19"/>
    <mergeCell ref="J18:J19"/>
    <mergeCell ref="U18:U19"/>
    <mergeCell ref="AA18:AA19"/>
    <mergeCell ref="AB18:AB19"/>
    <mergeCell ref="A20:A20"/>
    <mergeCell ref="J20:J20"/>
    <mergeCell ref="U20:U20"/>
    <mergeCell ref="AA20:AA20"/>
    <mergeCell ref="AB20:AB20"/>
    <mergeCell ref="A21:A21"/>
    <mergeCell ref="J21:J21"/>
    <mergeCell ref="U21:U21"/>
    <mergeCell ref="AA21:AA21"/>
    <mergeCell ref="AB21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328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0.26388888888889</v>
      </c>
      <c r="B6" s="347" t="s">
        <v>329</v>
      </c>
      <c r="C6" s="347" t="s">
        <v>330</v>
      </c>
      <c r="D6" s="347" t="s">
        <v>331</v>
      </c>
      <c r="E6" s="347"/>
      <c r="F6" s="347" t="s">
        <v>332</v>
      </c>
      <c r="G6" s="88" t="s">
        <v>333</v>
      </c>
      <c r="H6" s="88" t="s">
        <v>334</v>
      </c>
      <c r="I6" s="88" t="s">
        <v>335</v>
      </c>
      <c r="J6" s="330">
        <v>144000</v>
      </c>
      <c r="K6" s="79">
        <v>0</v>
      </c>
      <c r="L6" s="79">
        <v>0</v>
      </c>
      <c r="M6" s="79">
        <v>58</v>
      </c>
      <c r="N6" s="89">
        <v>8</v>
      </c>
      <c r="O6" s="90">
        <v>0</v>
      </c>
      <c r="P6" s="91">
        <f>N6+O6</f>
        <v>8</v>
      </c>
      <c r="Q6" s="80">
        <f>IFERROR(P6/M6,"-")</f>
        <v>0.13793103448276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3600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-106000</v>
      </c>
      <c r="AB6" s="83">
        <f>SUM(X6:X7)/SUM(J6:J7)</f>
        <v>0.26388888888889</v>
      </c>
      <c r="AC6" s="77"/>
      <c r="AD6" s="92">
        <v>1</v>
      </c>
      <c r="AE6" s="93">
        <f>IF(P6=0,"",IF(AD6=0,"",(AD6/P6)))</f>
        <v>0.125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336</v>
      </c>
      <c r="C7" s="347"/>
      <c r="D7" s="347"/>
      <c r="E7" s="347"/>
      <c r="F7" s="347" t="s">
        <v>86</v>
      </c>
      <c r="G7" s="88"/>
      <c r="H7" s="88"/>
      <c r="I7" s="88"/>
      <c r="J7" s="330"/>
      <c r="K7" s="79">
        <v>0</v>
      </c>
      <c r="L7" s="79">
        <v>0</v>
      </c>
      <c r="M7" s="79">
        <v>78</v>
      </c>
      <c r="N7" s="89">
        <v>32</v>
      </c>
      <c r="O7" s="90">
        <v>0</v>
      </c>
      <c r="P7" s="91">
        <f>N7+O7</f>
        <v>32</v>
      </c>
      <c r="Q7" s="80">
        <f>IFERROR(P7/M7,"-")</f>
        <v>0.41025641025641</v>
      </c>
      <c r="R7" s="79">
        <v>0</v>
      </c>
      <c r="S7" s="79">
        <v>5</v>
      </c>
      <c r="T7" s="80">
        <f>IFERROR(R7/(P7),"-")</f>
        <v>0</v>
      </c>
      <c r="U7" s="336"/>
      <c r="V7" s="82">
        <v>1</v>
      </c>
      <c r="W7" s="80">
        <f>IF(P7=0,"-",V7/P7)</f>
        <v>0.03125</v>
      </c>
      <c r="X7" s="335">
        <v>38000</v>
      </c>
      <c r="Y7" s="336">
        <f>IFERROR(X7/P7,"-")</f>
        <v>1187.5</v>
      </c>
      <c r="Z7" s="336">
        <f>IFERROR(X7/V7,"-")</f>
        <v>38000</v>
      </c>
      <c r="AA7" s="330"/>
      <c r="AB7" s="83"/>
      <c r="AC7" s="77"/>
      <c r="AD7" s="92">
        <v>1</v>
      </c>
      <c r="AE7" s="93">
        <f>IF(P7=0,"",IF(AD7=0,"",(AD7/P7)))</f>
        <v>0.03125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4</v>
      </c>
      <c r="AN7" s="99">
        <f>IF(P7=0,"",IF(AM7=0,"",(AM7/P7)))</f>
        <v>0.125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5</v>
      </c>
      <c r="AW7" s="105">
        <f>IF(P7=0,"",IF(AV7=0,"",(AV7/P7)))</f>
        <v>0.15625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0.25</v>
      </c>
      <c r="BG7" s="110">
        <v>1</v>
      </c>
      <c r="BH7" s="112">
        <f>IFERROR(BG7/BE7,"-")</f>
        <v>0.125</v>
      </c>
      <c r="BI7" s="113">
        <v>38000</v>
      </c>
      <c r="BJ7" s="114">
        <f>IFERROR(BI7/BE7,"-")</f>
        <v>4750</v>
      </c>
      <c r="BK7" s="115"/>
      <c r="BL7" s="115"/>
      <c r="BM7" s="115">
        <v>1</v>
      </c>
      <c r="BN7" s="117">
        <v>6</v>
      </c>
      <c r="BO7" s="118">
        <f>IF(P7=0,"",IF(BN7=0,"",(BN7/P7)))</f>
        <v>0.1875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7</v>
      </c>
      <c r="BX7" s="125">
        <f>IF(P7=0,"",IF(BW7=0,"",(BW7/P7)))</f>
        <v>0.21875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0.03125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38000</v>
      </c>
      <c r="CQ7" s="139">
        <v>38000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6.5222222222222</v>
      </c>
      <c r="B8" s="347" t="s">
        <v>337</v>
      </c>
      <c r="C8" s="347" t="s">
        <v>338</v>
      </c>
      <c r="D8" s="347" t="s">
        <v>331</v>
      </c>
      <c r="E8" s="347"/>
      <c r="F8" s="347" t="s">
        <v>332</v>
      </c>
      <c r="G8" s="88" t="s">
        <v>339</v>
      </c>
      <c r="H8" s="88" t="s">
        <v>273</v>
      </c>
      <c r="I8" s="88" t="s">
        <v>335</v>
      </c>
      <c r="J8" s="330">
        <v>90000</v>
      </c>
      <c r="K8" s="79">
        <v>0</v>
      </c>
      <c r="L8" s="79">
        <v>0</v>
      </c>
      <c r="M8" s="79">
        <v>162</v>
      </c>
      <c r="N8" s="89">
        <v>26</v>
      </c>
      <c r="O8" s="90">
        <v>0</v>
      </c>
      <c r="P8" s="91">
        <f>N8+O8</f>
        <v>26</v>
      </c>
      <c r="Q8" s="80">
        <f>IFERROR(P8/M8,"-")</f>
        <v>0.16049382716049</v>
      </c>
      <c r="R8" s="79">
        <v>1</v>
      </c>
      <c r="S8" s="79">
        <v>7</v>
      </c>
      <c r="T8" s="80">
        <f>IFERROR(R8/(P8),"-")</f>
        <v>0.038461538461538</v>
      </c>
      <c r="U8" s="336">
        <f>IFERROR(J8/SUM(N8:O9),"-")</f>
        <v>596.02649006623</v>
      </c>
      <c r="V8" s="82">
        <v>2</v>
      </c>
      <c r="W8" s="80">
        <f>IF(P8=0,"-",V8/P8)</f>
        <v>0.076923076923077</v>
      </c>
      <c r="X8" s="335">
        <v>16000</v>
      </c>
      <c r="Y8" s="336">
        <f>IFERROR(X8/P8,"-")</f>
        <v>615.38461538462</v>
      </c>
      <c r="Z8" s="336">
        <f>IFERROR(X8/V8,"-")</f>
        <v>8000</v>
      </c>
      <c r="AA8" s="330">
        <f>SUM(X8:X9)-SUM(J8:J9)</f>
        <v>497000</v>
      </c>
      <c r="AB8" s="83">
        <f>SUM(X8:X9)/SUM(J8:J9)</f>
        <v>6.5222222222222</v>
      </c>
      <c r="AC8" s="77"/>
      <c r="AD8" s="92">
        <v>4</v>
      </c>
      <c r="AE8" s="93">
        <f>IF(P8=0,"",IF(AD8=0,"",(AD8/P8)))</f>
        <v>0.15384615384615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5</v>
      </c>
      <c r="AN8" s="99">
        <f>IF(P8=0,"",IF(AM8=0,"",(AM8/P8)))</f>
        <v>0.19230769230769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0.11538461538462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5</v>
      </c>
      <c r="BF8" s="111">
        <f>IF(P8=0,"",IF(BE8=0,"",(BE8/P8)))</f>
        <v>0.19230769230769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6</v>
      </c>
      <c r="BO8" s="118">
        <f>IF(P8=0,"",IF(BN8=0,"",(BN8/P8)))</f>
        <v>0.23076923076923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0.11538461538462</v>
      </c>
      <c r="BY8" s="126">
        <v>2</v>
      </c>
      <c r="BZ8" s="127">
        <f>IFERROR(BY8/BW8,"-")</f>
        <v>0.66666666666667</v>
      </c>
      <c r="CA8" s="128">
        <v>16000</v>
      </c>
      <c r="CB8" s="129">
        <f>IFERROR(CA8/BW8,"-")</f>
        <v>5333.3333333333</v>
      </c>
      <c r="CC8" s="130">
        <v>1</v>
      </c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16000</v>
      </c>
      <c r="CQ8" s="139">
        <v>11000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340</v>
      </c>
      <c r="C9" s="347"/>
      <c r="D9" s="347"/>
      <c r="E9" s="347"/>
      <c r="F9" s="347" t="s">
        <v>86</v>
      </c>
      <c r="G9" s="88"/>
      <c r="H9" s="88"/>
      <c r="I9" s="88"/>
      <c r="J9" s="330"/>
      <c r="K9" s="79">
        <v>0</v>
      </c>
      <c r="L9" s="79">
        <v>0</v>
      </c>
      <c r="M9" s="79">
        <v>269</v>
      </c>
      <c r="N9" s="89">
        <v>123</v>
      </c>
      <c r="O9" s="90">
        <v>2</v>
      </c>
      <c r="P9" s="91">
        <f>N9+O9</f>
        <v>125</v>
      </c>
      <c r="Q9" s="80">
        <f>IFERROR(P9/M9,"-")</f>
        <v>0.46468401486989</v>
      </c>
      <c r="R9" s="79">
        <v>4</v>
      </c>
      <c r="S9" s="79">
        <v>24</v>
      </c>
      <c r="T9" s="80">
        <f>IFERROR(R9/(P9),"-")</f>
        <v>0.032</v>
      </c>
      <c r="U9" s="336"/>
      <c r="V9" s="82">
        <v>5</v>
      </c>
      <c r="W9" s="80">
        <f>IF(P9=0,"-",V9/P9)</f>
        <v>0.04</v>
      </c>
      <c r="X9" s="335">
        <v>571000</v>
      </c>
      <c r="Y9" s="336">
        <f>IFERROR(X9/P9,"-")</f>
        <v>4568</v>
      </c>
      <c r="Z9" s="336">
        <f>IFERROR(X9/V9,"-")</f>
        <v>114200</v>
      </c>
      <c r="AA9" s="330"/>
      <c r="AB9" s="83"/>
      <c r="AC9" s="77"/>
      <c r="AD9" s="92">
        <v>1</v>
      </c>
      <c r="AE9" s="93">
        <f>IF(P9=0,"",IF(AD9=0,"",(AD9/P9)))</f>
        <v>0.008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14</v>
      </c>
      <c r="AN9" s="99">
        <f>IF(P9=0,"",IF(AM9=0,"",(AM9/P9)))</f>
        <v>0.112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21</v>
      </c>
      <c r="AW9" s="105">
        <f>IF(P9=0,"",IF(AV9=0,"",(AV9/P9)))</f>
        <v>0.168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27</v>
      </c>
      <c r="BF9" s="111">
        <f>IF(P9=0,"",IF(BE9=0,"",(BE9/P9)))</f>
        <v>0.216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33</v>
      </c>
      <c r="BO9" s="118">
        <f>IF(P9=0,"",IF(BN9=0,"",(BN9/P9)))</f>
        <v>0.264</v>
      </c>
      <c r="BP9" s="119">
        <v>2</v>
      </c>
      <c r="BQ9" s="120">
        <f>IFERROR(BP9/BN9,"-")</f>
        <v>0.060606060606061</v>
      </c>
      <c r="BR9" s="121">
        <v>165000</v>
      </c>
      <c r="BS9" s="122">
        <f>IFERROR(BR9/BN9,"-")</f>
        <v>5000</v>
      </c>
      <c r="BT9" s="123"/>
      <c r="BU9" s="123">
        <v>1</v>
      </c>
      <c r="BV9" s="123">
        <v>1</v>
      </c>
      <c r="BW9" s="124">
        <v>24</v>
      </c>
      <c r="BX9" s="125">
        <f>IF(P9=0,"",IF(BW9=0,"",(BW9/P9)))</f>
        <v>0.192</v>
      </c>
      <c r="BY9" s="126">
        <v>2</v>
      </c>
      <c r="BZ9" s="127">
        <f>IFERROR(BY9/BW9,"-")</f>
        <v>0.083333333333333</v>
      </c>
      <c r="CA9" s="128">
        <v>373000</v>
      </c>
      <c r="CB9" s="129">
        <f>IFERROR(CA9/BW9,"-")</f>
        <v>15541.666666667</v>
      </c>
      <c r="CC9" s="130"/>
      <c r="CD9" s="130"/>
      <c r="CE9" s="130">
        <v>2</v>
      </c>
      <c r="CF9" s="131">
        <v>5</v>
      </c>
      <c r="CG9" s="132">
        <f>IF(P9=0,"",IF(CF9=0,"",(CF9/P9)))</f>
        <v>0.04</v>
      </c>
      <c r="CH9" s="133">
        <v>1</v>
      </c>
      <c r="CI9" s="134">
        <f>IFERROR(CH9/CF9,"-")</f>
        <v>0.2</v>
      </c>
      <c r="CJ9" s="135">
        <v>33000</v>
      </c>
      <c r="CK9" s="136">
        <f>IFERROR(CJ9/CF9,"-")</f>
        <v>6600</v>
      </c>
      <c r="CL9" s="137"/>
      <c r="CM9" s="137"/>
      <c r="CN9" s="137">
        <v>1</v>
      </c>
      <c r="CO9" s="138">
        <v>5</v>
      </c>
      <c r="CP9" s="139">
        <v>571000</v>
      </c>
      <c r="CQ9" s="139">
        <v>243000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1.3222222222222</v>
      </c>
      <c r="B10" s="347" t="s">
        <v>341</v>
      </c>
      <c r="C10" s="347" t="s">
        <v>342</v>
      </c>
      <c r="D10" s="347" t="s">
        <v>331</v>
      </c>
      <c r="E10" s="347" t="s">
        <v>343</v>
      </c>
      <c r="F10" s="347" t="s">
        <v>332</v>
      </c>
      <c r="G10" s="88" t="s">
        <v>344</v>
      </c>
      <c r="H10" s="88" t="s">
        <v>345</v>
      </c>
      <c r="I10" s="88" t="s">
        <v>196</v>
      </c>
      <c r="J10" s="330">
        <v>90000</v>
      </c>
      <c r="K10" s="79">
        <v>0</v>
      </c>
      <c r="L10" s="79">
        <v>0</v>
      </c>
      <c r="M10" s="79">
        <v>28</v>
      </c>
      <c r="N10" s="89">
        <v>5</v>
      </c>
      <c r="O10" s="90">
        <v>0</v>
      </c>
      <c r="P10" s="91">
        <f>N10+O10</f>
        <v>5</v>
      </c>
      <c r="Q10" s="80">
        <f>IFERROR(P10/M10,"-")</f>
        <v>0.17857142857143</v>
      </c>
      <c r="R10" s="79">
        <v>0</v>
      </c>
      <c r="S10" s="79">
        <v>2</v>
      </c>
      <c r="T10" s="80">
        <f>IFERROR(R10/(P10),"-")</f>
        <v>0</v>
      </c>
      <c r="U10" s="336">
        <f>IFERROR(J10/SUM(N10:O11),"-")</f>
        <v>2000</v>
      </c>
      <c r="V10" s="82">
        <v>1</v>
      </c>
      <c r="W10" s="80">
        <f>IF(P10=0,"-",V10/P10)</f>
        <v>0.2</v>
      </c>
      <c r="X10" s="335">
        <v>3000</v>
      </c>
      <c r="Y10" s="336">
        <f>IFERROR(X10/P10,"-")</f>
        <v>600</v>
      </c>
      <c r="Z10" s="336">
        <f>IFERROR(X10/V10,"-")</f>
        <v>3000</v>
      </c>
      <c r="AA10" s="330">
        <f>SUM(X10:X11)-SUM(J10:J11)</f>
        <v>29000</v>
      </c>
      <c r="AB10" s="83">
        <f>SUM(X10:X11)/SUM(J10:J11)</f>
        <v>1.3222222222222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0.2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0.2</v>
      </c>
      <c r="CH10" s="133">
        <v>1</v>
      </c>
      <c r="CI10" s="134">
        <f>IFERROR(CH10/CF10,"-")</f>
        <v>1</v>
      </c>
      <c r="CJ10" s="135">
        <v>3000</v>
      </c>
      <c r="CK10" s="136">
        <f>IFERROR(CJ10/CF10,"-")</f>
        <v>3000</v>
      </c>
      <c r="CL10" s="137">
        <v>1</v>
      </c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346</v>
      </c>
      <c r="C11" s="347"/>
      <c r="D11" s="347"/>
      <c r="E11" s="347"/>
      <c r="F11" s="347" t="s">
        <v>86</v>
      </c>
      <c r="G11" s="88"/>
      <c r="H11" s="88"/>
      <c r="I11" s="88"/>
      <c r="J11" s="330"/>
      <c r="K11" s="79">
        <v>0</v>
      </c>
      <c r="L11" s="79">
        <v>0</v>
      </c>
      <c r="M11" s="79">
        <v>78</v>
      </c>
      <c r="N11" s="89">
        <v>39</v>
      </c>
      <c r="O11" s="90">
        <v>1</v>
      </c>
      <c r="P11" s="91">
        <f>N11+O11</f>
        <v>40</v>
      </c>
      <c r="Q11" s="80">
        <f>IFERROR(P11/M11,"-")</f>
        <v>0.51282051282051</v>
      </c>
      <c r="R11" s="79">
        <v>1</v>
      </c>
      <c r="S11" s="79">
        <v>10</v>
      </c>
      <c r="T11" s="80">
        <f>IFERROR(R11/(P11),"-")</f>
        <v>0.025</v>
      </c>
      <c r="U11" s="336"/>
      <c r="V11" s="82">
        <v>3</v>
      </c>
      <c r="W11" s="80">
        <f>IF(P11=0,"-",V11/P11)</f>
        <v>0.075</v>
      </c>
      <c r="X11" s="335">
        <v>116000</v>
      </c>
      <c r="Y11" s="336">
        <f>IFERROR(X11/P11,"-")</f>
        <v>2900</v>
      </c>
      <c r="Z11" s="336">
        <f>IFERROR(X11/V11,"-")</f>
        <v>38666.666666667</v>
      </c>
      <c r="AA11" s="330"/>
      <c r="AB11" s="83"/>
      <c r="AC11" s="77"/>
      <c r="AD11" s="92">
        <v>1</v>
      </c>
      <c r="AE11" s="93">
        <f>IF(P11=0,"",IF(AD11=0,"",(AD11/P11)))</f>
        <v>0.025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5</v>
      </c>
      <c r="AN11" s="99">
        <f>IF(P11=0,"",IF(AM11=0,"",(AM11/P11)))</f>
        <v>0.125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6</v>
      </c>
      <c r="AW11" s="105">
        <f>IF(P11=0,"",IF(AV11=0,"",(AV11/P11)))</f>
        <v>0.15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10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10</v>
      </c>
      <c r="BO11" s="118">
        <f>IF(P11=0,"",IF(BN11=0,"",(BN11/P11)))</f>
        <v>0.25</v>
      </c>
      <c r="BP11" s="119">
        <v>1</v>
      </c>
      <c r="BQ11" s="120">
        <f>IFERROR(BP11/BN11,"-")</f>
        <v>0.1</v>
      </c>
      <c r="BR11" s="121">
        <v>6000</v>
      </c>
      <c r="BS11" s="122">
        <f>IFERROR(BR11/BN11,"-")</f>
        <v>600</v>
      </c>
      <c r="BT11" s="123"/>
      <c r="BU11" s="123">
        <v>1</v>
      </c>
      <c r="BV11" s="123"/>
      <c r="BW11" s="124">
        <v>6</v>
      </c>
      <c r="BX11" s="125">
        <f>IF(P11=0,"",IF(BW11=0,"",(BW11/P11)))</f>
        <v>0.15</v>
      </c>
      <c r="BY11" s="126">
        <v>2</v>
      </c>
      <c r="BZ11" s="127">
        <f>IFERROR(BY11/BW11,"-")</f>
        <v>0.33333333333333</v>
      </c>
      <c r="CA11" s="128">
        <v>110000</v>
      </c>
      <c r="CB11" s="129">
        <f>IFERROR(CA11/BW11,"-")</f>
        <v>18333.333333333</v>
      </c>
      <c r="CC11" s="130"/>
      <c r="CD11" s="130"/>
      <c r="CE11" s="130">
        <v>2</v>
      </c>
      <c r="CF11" s="131">
        <v>2</v>
      </c>
      <c r="CG11" s="132">
        <f>IF(P11=0,"",IF(CF11=0,"",(CF11/P11)))</f>
        <v>0.05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116000</v>
      </c>
      <c r="CQ11" s="139">
        <v>93000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0.98484848484848</v>
      </c>
      <c r="B12" s="347" t="s">
        <v>347</v>
      </c>
      <c r="C12" s="347" t="s">
        <v>330</v>
      </c>
      <c r="D12" s="347" t="s">
        <v>348</v>
      </c>
      <c r="E12" s="347" t="s">
        <v>349</v>
      </c>
      <c r="F12" s="347" t="s">
        <v>332</v>
      </c>
      <c r="G12" s="88" t="s">
        <v>350</v>
      </c>
      <c r="H12" s="88" t="s">
        <v>345</v>
      </c>
      <c r="I12" s="88" t="s">
        <v>295</v>
      </c>
      <c r="J12" s="330">
        <v>132000</v>
      </c>
      <c r="K12" s="79">
        <v>0</v>
      </c>
      <c r="L12" s="79">
        <v>0</v>
      </c>
      <c r="M12" s="79">
        <v>118</v>
      </c>
      <c r="N12" s="89">
        <v>24</v>
      </c>
      <c r="O12" s="90">
        <v>0</v>
      </c>
      <c r="P12" s="91">
        <f>N12+O12</f>
        <v>24</v>
      </c>
      <c r="Q12" s="80">
        <f>IFERROR(P12/M12,"-")</f>
        <v>0.20338983050847</v>
      </c>
      <c r="R12" s="79">
        <v>0</v>
      </c>
      <c r="S12" s="79">
        <v>7</v>
      </c>
      <c r="T12" s="80">
        <f>IFERROR(R12/(P12),"-")</f>
        <v>0</v>
      </c>
      <c r="U12" s="336">
        <f>IFERROR(J12/SUM(N12:O13),"-")</f>
        <v>1233.6448598131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-2000</v>
      </c>
      <c r="AB12" s="83">
        <f>SUM(X12:X13)/SUM(J12:J13)</f>
        <v>0.98484848484848</v>
      </c>
      <c r="AC12" s="77"/>
      <c r="AD12" s="92">
        <v>1</v>
      </c>
      <c r="AE12" s="93">
        <f>IF(P12=0,"",IF(AD12=0,"",(AD12/P12)))</f>
        <v>0.041666666666667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5</v>
      </c>
      <c r="AN12" s="99">
        <f>IF(P12=0,"",IF(AM12=0,"",(AM12/P12)))</f>
        <v>0.20833333333333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7</v>
      </c>
      <c r="AW12" s="105">
        <f>IF(P12=0,"",IF(AV12=0,"",(AV12/P12)))</f>
        <v>0.29166666666667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7</v>
      </c>
      <c r="BF12" s="111">
        <f>IF(P12=0,"",IF(BE12=0,"",(BE12/P12)))</f>
        <v>0.29166666666667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0.125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0.041666666666667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351</v>
      </c>
      <c r="C13" s="347"/>
      <c r="D13" s="347"/>
      <c r="E13" s="347"/>
      <c r="F13" s="347" t="s">
        <v>86</v>
      </c>
      <c r="G13" s="88"/>
      <c r="H13" s="88"/>
      <c r="I13" s="88"/>
      <c r="J13" s="330"/>
      <c r="K13" s="79">
        <v>0</v>
      </c>
      <c r="L13" s="79">
        <v>0</v>
      </c>
      <c r="M13" s="79">
        <v>205</v>
      </c>
      <c r="N13" s="89">
        <v>82</v>
      </c>
      <c r="O13" s="90">
        <v>1</v>
      </c>
      <c r="P13" s="91">
        <f>N13+O13</f>
        <v>83</v>
      </c>
      <c r="Q13" s="80">
        <f>IFERROR(P13/M13,"-")</f>
        <v>0.40487804878049</v>
      </c>
      <c r="R13" s="79">
        <v>4</v>
      </c>
      <c r="S13" s="79">
        <v>21</v>
      </c>
      <c r="T13" s="80">
        <f>IFERROR(R13/(P13),"-")</f>
        <v>0.048192771084337</v>
      </c>
      <c r="U13" s="336"/>
      <c r="V13" s="82">
        <v>4</v>
      </c>
      <c r="W13" s="80">
        <f>IF(P13=0,"-",V13/P13)</f>
        <v>0.048192771084337</v>
      </c>
      <c r="X13" s="335">
        <v>130000</v>
      </c>
      <c r="Y13" s="336">
        <f>IFERROR(X13/P13,"-")</f>
        <v>1566.265060241</v>
      </c>
      <c r="Z13" s="336">
        <f>IFERROR(X13/V13,"-")</f>
        <v>32500</v>
      </c>
      <c r="AA13" s="330"/>
      <c r="AB13" s="83"/>
      <c r="AC13" s="77"/>
      <c r="AD13" s="92">
        <v>2</v>
      </c>
      <c r="AE13" s="93">
        <f>IF(P13=0,"",IF(AD13=0,"",(AD13/P13)))</f>
        <v>0.024096385542169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12</v>
      </c>
      <c r="AN13" s="99">
        <f>IF(P13=0,"",IF(AM13=0,"",(AM13/P13)))</f>
        <v>0.14457831325301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11</v>
      </c>
      <c r="AW13" s="105">
        <f>IF(P13=0,"",IF(AV13=0,"",(AV13/P13)))</f>
        <v>0.13253012048193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24</v>
      </c>
      <c r="BF13" s="111">
        <f>IF(P13=0,"",IF(BE13=0,"",(BE13/P13)))</f>
        <v>0.28915662650602</v>
      </c>
      <c r="BG13" s="110">
        <v>1</v>
      </c>
      <c r="BH13" s="112">
        <f>IFERROR(BG13/BE13,"-")</f>
        <v>0.041666666666667</v>
      </c>
      <c r="BI13" s="113">
        <v>1000</v>
      </c>
      <c r="BJ13" s="114">
        <f>IFERROR(BI13/BE13,"-")</f>
        <v>41.666666666667</v>
      </c>
      <c r="BK13" s="115">
        <v>1</v>
      </c>
      <c r="BL13" s="115"/>
      <c r="BM13" s="115"/>
      <c r="BN13" s="117">
        <v>20</v>
      </c>
      <c r="BO13" s="118">
        <f>IF(P13=0,"",IF(BN13=0,"",(BN13/P13)))</f>
        <v>0.24096385542169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10</v>
      </c>
      <c r="BX13" s="125">
        <f>IF(P13=0,"",IF(BW13=0,"",(BW13/P13)))</f>
        <v>0.12048192771084</v>
      </c>
      <c r="BY13" s="126">
        <v>1</v>
      </c>
      <c r="BZ13" s="127">
        <f>IFERROR(BY13/BW13,"-")</f>
        <v>0.1</v>
      </c>
      <c r="CA13" s="128">
        <v>53000</v>
      </c>
      <c r="CB13" s="129">
        <f>IFERROR(CA13/BW13,"-")</f>
        <v>5300</v>
      </c>
      <c r="CC13" s="130"/>
      <c r="CD13" s="130"/>
      <c r="CE13" s="130">
        <v>1</v>
      </c>
      <c r="CF13" s="131">
        <v>4</v>
      </c>
      <c r="CG13" s="132">
        <f>IF(P13=0,"",IF(CF13=0,"",(CF13/P13)))</f>
        <v>0.048192771084337</v>
      </c>
      <c r="CH13" s="133">
        <v>2</v>
      </c>
      <c r="CI13" s="134">
        <f>IFERROR(CH13/CF13,"-")</f>
        <v>0.5</v>
      </c>
      <c r="CJ13" s="135">
        <v>76000</v>
      </c>
      <c r="CK13" s="136">
        <f>IFERROR(CJ13/CF13,"-")</f>
        <v>19000</v>
      </c>
      <c r="CL13" s="137"/>
      <c r="CM13" s="137">
        <v>1</v>
      </c>
      <c r="CN13" s="137">
        <v>1</v>
      </c>
      <c r="CO13" s="138">
        <v>4</v>
      </c>
      <c r="CP13" s="139">
        <v>130000</v>
      </c>
      <c r="CQ13" s="139">
        <v>63000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0.38888888888889</v>
      </c>
      <c r="B14" s="347" t="s">
        <v>352</v>
      </c>
      <c r="C14" s="347" t="s">
        <v>338</v>
      </c>
      <c r="D14" s="347" t="s">
        <v>331</v>
      </c>
      <c r="E14" s="347"/>
      <c r="F14" s="347" t="s">
        <v>332</v>
      </c>
      <c r="G14" s="88" t="s">
        <v>353</v>
      </c>
      <c r="H14" s="88" t="s">
        <v>273</v>
      </c>
      <c r="I14" s="88" t="s">
        <v>295</v>
      </c>
      <c r="J14" s="330">
        <v>90000</v>
      </c>
      <c r="K14" s="79">
        <v>0</v>
      </c>
      <c r="L14" s="79">
        <v>0</v>
      </c>
      <c r="M14" s="79">
        <v>83</v>
      </c>
      <c r="N14" s="89">
        <v>9</v>
      </c>
      <c r="O14" s="90">
        <v>0</v>
      </c>
      <c r="P14" s="91">
        <f>N14+O14</f>
        <v>9</v>
      </c>
      <c r="Q14" s="80">
        <f>IFERROR(P14/M14,"-")</f>
        <v>0.10843373493976</v>
      </c>
      <c r="R14" s="79">
        <v>0</v>
      </c>
      <c r="S14" s="79">
        <v>1</v>
      </c>
      <c r="T14" s="80">
        <f>IFERROR(R14/(P14),"-")</f>
        <v>0</v>
      </c>
      <c r="U14" s="336">
        <f>IFERROR(J14/SUM(N14:O15),"-")</f>
        <v>937.5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-55000</v>
      </c>
      <c r="AB14" s="83">
        <f>SUM(X14:X15)/SUM(J14:J15)</f>
        <v>0.38888888888889</v>
      </c>
      <c r="AC14" s="77"/>
      <c r="AD14" s="92">
        <v>2</v>
      </c>
      <c r="AE14" s="93">
        <f>IF(P14=0,"",IF(AD14=0,"",(AD14/P14)))</f>
        <v>0.22222222222222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0.11111111111111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0.11111111111111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0.22222222222222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354</v>
      </c>
      <c r="C15" s="347"/>
      <c r="D15" s="347"/>
      <c r="E15" s="347"/>
      <c r="F15" s="347" t="s">
        <v>86</v>
      </c>
      <c r="G15" s="88"/>
      <c r="H15" s="88"/>
      <c r="I15" s="88"/>
      <c r="J15" s="330"/>
      <c r="K15" s="79">
        <v>0</v>
      </c>
      <c r="L15" s="79">
        <v>0</v>
      </c>
      <c r="M15" s="79">
        <v>181</v>
      </c>
      <c r="N15" s="89">
        <v>85</v>
      </c>
      <c r="O15" s="90">
        <v>2</v>
      </c>
      <c r="P15" s="91">
        <f>N15+O15</f>
        <v>87</v>
      </c>
      <c r="Q15" s="80">
        <f>IFERROR(P15/M15,"-")</f>
        <v>0.48066298342541</v>
      </c>
      <c r="R15" s="79">
        <v>1</v>
      </c>
      <c r="S15" s="79">
        <v>22</v>
      </c>
      <c r="T15" s="80">
        <f>IFERROR(R15/(P15),"-")</f>
        <v>0.011494252873563</v>
      </c>
      <c r="U15" s="336"/>
      <c r="V15" s="82">
        <v>2</v>
      </c>
      <c r="W15" s="80">
        <f>IF(P15=0,"-",V15/P15)</f>
        <v>0.022988505747126</v>
      </c>
      <c r="X15" s="335">
        <v>35000</v>
      </c>
      <c r="Y15" s="336">
        <f>IFERROR(X15/P15,"-")</f>
        <v>402.29885057471</v>
      </c>
      <c r="Z15" s="336">
        <f>IFERROR(X15/V15,"-")</f>
        <v>17500</v>
      </c>
      <c r="AA15" s="330"/>
      <c r="AB15" s="83"/>
      <c r="AC15" s="77"/>
      <c r="AD15" s="92">
        <v>1</v>
      </c>
      <c r="AE15" s="93">
        <f>IF(P15=0,"",IF(AD15=0,"",(AD15/P15)))</f>
        <v>0.011494252873563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14</v>
      </c>
      <c r="AN15" s="99">
        <f>IF(P15=0,"",IF(AM15=0,"",(AM15/P15)))</f>
        <v>0.16091954022989</v>
      </c>
      <c r="AO15" s="98">
        <v>1</v>
      </c>
      <c r="AP15" s="100">
        <f>IFERROR(AO15/AM15,"-")</f>
        <v>0.071428571428571</v>
      </c>
      <c r="AQ15" s="101">
        <v>5000</v>
      </c>
      <c r="AR15" s="102">
        <f>IFERROR(AQ15/AM15,"-")</f>
        <v>357.14285714286</v>
      </c>
      <c r="AS15" s="103">
        <v>1</v>
      </c>
      <c r="AT15" s="103"/>
      <c r="AU15" s="103"/>
      <c r="AV15" s="104">
        <v>13</v>
      </c>
      <c r="AW15" s="105">
        <f>IF(P15=0,"",IF(AV15=0,"",(AV15/P15)))</f>
        <v>0.14942528735632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18</v>
      </c>
      <c r="BF15" s="111">
        <f>IF(P15=0,"",IF(BE15=0,"",(BE15/P15)))</f>
        <v>0.20689655172414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30</v>
      </c>
      <c r="BO15" s="118">
        <f>IF(P15=0,"",IF(BN15=0,"",(BN15/P15)))</f>
        <v>0.3448275862069</v>
      </c>
      <c r="BP15" s="119">
        <v>1</v>
      </c>
      <c r="BQ15" s="120">
        <f>IFERROR(BP15/BN15,"-")</f>
        <v>0.033333333333333</v>
      </c>
      <c r="BR15" s="121">
        <v>30000</v>
      </c>
      <c r="BS15" s="122">
        <f>IFERROR(BR15/BN15,"-")</f>
        <v>1000</v>
      </c>
      <c r="BT15" s="123"/>
      <c r="BU15" s="123"/>
      <c r="BV15" s="123">
        <v>1</v>
      </c>
      <c r="BW15" s="124">
        <v>10</v>
      </c>
      <c r="BX15" s="125">
        <f>IF(P15=0,"",IF(BW15=0,"",(BW15/P15)))</f>
        <v>0.11494252873563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0.011494252873563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35000</v>
      </c>
      <c r="CQ15" s="139">
        <v>30000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0.95833333333333</v>
      </c>
      <c r="B16" s="347" t="s">
        <v>355</v>
      </c>
      <c r="C16" s="347" t="s">
        <v>330</v>
      </c>
      <c r="D16" s="347" t="s">
        <v>348</v>
      </c>
      <c r="E16" s="347" t="s">
        <v>356</v>
      </c>
      <c r="F16" s="347" t="s">
        <v>332</v>
      </c>
      <c r="G16" s="88" t="s">
        <v>357</v>
      </c>
      <c r="H16" s="88" t="s">
        <v>358</v>
      </c>
      <c r="I16" s="88" t="s">
        <v>104</v>
      </c>
      <c r="J16" s="330">
        <v>144000</v>
      </c>
      <c r="K16" s="79">
        <v>0</v>
      </c>
      <c r="L16" s="79">
        <v>0</v>
      </c>
      <c r="M16" s="79">
        <v>242</v>
      </c>
      <c r="N16" s="89">
        <v>30</v>
      </c>
      <c r="O16" s="90">
        <v>0</v>
      </c>
      <c r="P16" s="91">
        <f>N16+O16</f>
        <v>30</v>
      </c>
      <c r="Q16" s="80">
        <f>IFERROR(P16/M16,"-")</f>
        <v>0.12396694214876</v>
      </c>
      <c r="R16" s="79">
        <v>0</v>
      </c>
      <c r="S16" s="79">
        <v>13</v>
      </c>
      <c r="T16" s="80">
        <f>IFERROR(R16/(P16),"-")</f>
        <v>0</v>
      </c>
      <c r="U16" s="336">
        <f>IFERROR(J16/SUM(N16:O17),"-")</f>
        <v>1384.6153846154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-6000</v>
      </c>
      <c r="AB16" s="83">
        <f>SUM(X16:X17)/SUM(J16:J17)</f>
        <v>0.95833333333333</v>
      </c>
      <c r="AC16" s="77"/>
      <c r="AD16" s="92">
        <v>5</v>
      </c>
      <c r="AE16" s="93">
        <f>IF(P16=0,"",IF(AD16=0,"",(AD16/P16)))</f>
        <v>0.16666666666667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8</v>
      </c>
      <c r="AN16" s="99">
        <f>IF(P16=0,"",IF(AM16=0,"",(AM16/P16)))</f>
        <v>0.26666666666667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7</v>
      </c>
      <c r="AW16" s="105">
        <f>IF(P16=0,"",IF(AV16=0,"",(AV16/P16)))</f>
        <v>0.23333333333333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7</v>
      </c>
      <c r="BF16" s="111">
        <f>IF(P16=0,"",IF(BE16=0,"",(BE16/P16)))</f>
        <v>0.23333333333333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0.066666666666667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0.033333333333333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359</v>
      </c>
      <c r="C17" s="347"/>
      <c r="D17" s="347"/>
      <c r="E17" s="347"/>
      <c r="F17" s="347" t="s">
        <v>86</v>
      </c>
      <c r="G17" s="88"/>
      <c r="H17" s="88"/>
      <c r="I17" s="88"/>
      <c r="J17" s="330"/>
      <c r="K17" s="79">
        <v>0</v>
      </c>
      <c r="L17" s="79">
        <v>0</v>
      </c>
      <c r="M17" s="79">
        <v>165</v>
      </c>
      <c r="N17" s="89">
        <v>70</v>
      </c>
      <c r="O17" s="90">
        <v>4</v>
      </c>
      <c r="P17" s="91">
        <f>N17+O17</f>
        <v>74</v>
      </c>
      <c r="Q17" s="80">
        <f>IFERROR(P17/M17,"-")</f>
        <v>0.44848484848485</v>
      </c>
      <c r="R17" s="79">
        <v>2</v>
      </c>
      <c r="S17" s="79">
        <v>9</v>
      </c>
      <c r="T17" s="80">
        <f>IFERROR(R17/(P17),"-")</f>
        <v>0.027027027027027</v>
      </c>
      <c r="U17" s="336"/>
      <c r="V17" s="82">
        <v>2</v>
      </c>
      <c r="W17" s="80">
        <f>IF(P17=0,"-",V17/P17)</f>
        <v>0.027027027027027</v>
      </c>
      <c r="X17" s="335">
        <v>138000</v>
      </c>
      <c r="Y17" s="336">
        <f>IFERROR(X17/P17,"-")</f>
        <v>1864.8648648649</v>
      </c>
      <c r="Z17" s="336">
        <f>IFERROR(X17/V17,"-")</f>
        <v>69000</v>
      </c>
      <c r="AA17" s="330"/>
      <c r="AB17" s="83"/>
      <c r="AC17" s="77"/>
      <c r="AD17" s="92">
        <v>1</v>
      </c>
      <c r="AE17" s="93">
        <f>IF(P17=0,"",IF(AD17=0,"",(AD17/P17)))</f>
        <v>0.013513513513514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15</v>
      </c>
      <c r="AN17" s="99">
        <f>IF(P17=0,"",IF(AM17=0,"",(AM17/P17)))</f>
        <v>0.2027027027027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13</v>
      </c>
      <c r="AW17" s="105">
        <f>IF(P17=0,"",IF(AV17=0,"",(AV17/P17)))</f>
        <v>0.17567567567568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16</v>
      </c>
      <c r="BF17" s="111">
        <f>IF(P17=0,"",IF(BE17=0,"",(BE17/P17)))</f>
        <v>0.21621621621622</v>
      </c>
      <c r="BG17" s="110">
        <v>1</v>
      </c>
      <c r="BH17" s="112">
        <f>IFERROR(BG17/BE17,"-")</f>
        <v>0.0625</v>
      </c>
      <c r="BI17" s="113">
        <v>120000</v>
      </c>
      <c r="BJ17" s="114">
        <f>IFERROR(BI17/BE17,"-")</f>
        <v>7500</v>
      </c>
      <c r="BK17" s="115"/>
      <c r="BL17" s="115"/>
      <c r="BM17" s="115">
        <v>1</v>
      </c>
      <c r="BN17" s="117">
        <v>21</v>
      </c>
      <c r="BO17" s="118">
        <f>IF(P17=0,"",IF(BN17=0,"",(BN17/P17)))</f>
        <v>0.28378378378378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6</v>
      </c>
      <c r="BX17" s="125">
        <f>IF(P17=0,"",IF(BW17=0,"",(BW17/P17)))</f>
        <v>0.081081081081081</v>
      </c>
      <c r="BY17" s="126">
        <v>1</v>
      </c>
      <c r="BZ17" s="127">
        <f>IFERROR(BY17/BW17,"-")</f>
        <v>0.16666666666667</v>
      </c>
      <c r="CA17" s="128">
        <v>18000</v>
      </c>
      <c r="CB17" s="129">
        <f>IFERROR(CA17/BW17,"-")</f>
        <v>3000</v>
      </c>
      <c r="CC17" s="130"/>
      <c r="CD17" s="130"/>
      <c r="CE17" s="130">
        <v>1</v>
      </c>
      <c r="CF17" s="131">
        <v>2</v>
      </c>
      <c r="CG17" s="132">
        <f>IF(P17=0,"",IF(CF17=0,"",(CF17/P17)))</f>
        <v>0.027027027027027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138000</v>
      </c>
      <c r="CQ17" s="139">
        <v>120000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0.20833333333333</v>
      </c>
      <c r="B18" s="347" t="s">
        <v>360</v>
      </c>
      <c r="C18" s="347" t="s">
        <v>293</v>
      </c>
      <c r="D18" s="347" t="s">
        <v>348</v>
      </c>
      <c r="E18" s="347" t="s">
        <v>361</v>
      </c>
      <c r="F18" s="347" t="s">
        <v>332</v>
      </c>
      <c r="G18" s="88" t="s">
        <v>362</v>
      </c>
      <c r="H18" s="88" t="s">
        <v>358</v>
      </c>
      <c r="I18" s="348" t="s">
        <v>71</v>
      </c>
      <c r="J18" s="330">
        <v>96000</v>
      </c>
      <c r="K18" s="79">
        <v>0</v>
      </c>
      <c r="L18" s="79">
        <v>0</v>
      </c>
      <c r="M18" s="79">
        <v>144</v>
      </c>
      <c r="N18" s="89">
        <v>27</v>
      </c>
      <c r="O18" s="90">
        <v>1</v>
      </c>
      <c r="P18" s="91">
        <f>N18+O18</f>
        <v>28</v>
      </c>
      <c r="Q18" s="80">
        <f>IFERROR(P18/M18,"-")</f>
        <v>0.19444444444444</v>
      </c>
      <c r="R18" s="79">
        <v>1</v>
      </c>
      <c r="S18" s="79">
        <v>8</v>
      </c>
      <c r="T18" s="80">
        <f>IFERROR(R18/(P18),"-")</f>
        <v>0.035714285714286</v>
      </c>
      <c r="U18" s="336">
        <f>IFERROR(J18/SUM(N18:O19),"-")</f>
        <v>1745.4545454545</v>
      </c>
      <c r="V18" s="82">
        <v>1</v>
      </c>
      <c r="W18" s="80">
        <f>IF(P18=0,"-",V18/P18)</f>
        <v>0.035714285714286</v>
      </c>
      <c r="X18" s="335">
        <v>11000</v>
      </c>
      <c r="Y18" s="336">
        <f>IFERROR(X18/P18,"-")</f>
        <v>392.85714285714</v>
      </c>
      <c r="Z18" s="336">
        <f>IFERROR(X18/V18,"-")</f>
        <v>11000</v>
      </c>
      <c r="AA18" s="330">
        <f>SUM(X18:X19)-SUM(J18:J19)</f>
        <v>-76000</v>
      </c>
      <c r="AB18" s="83">
        <f>SUM(X18:X19)/SUM(J18:J19)</f>
        <v>0.20833333333333</v>
      </c>
      <c r="AC18" s="77"/>
      <c r="AD18" s="92">
        <v>7</v>
      </c>
      <c r="AE18" s="93">
        <f>IF(P18=0,"",IF(AD18=0,"",(AD18/P18)))</f>
        <v>0.25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7</v>
      </c>
      <c r="AN18" s="99">
        <f>IF(P18=0,"",IF(AM18=0,"",(AM18/P18)))</f>
        <v>0.25</v>
      </c>
      <c r="AO18" s="98">
        <v>1</v>
      </c>
      <c r="AP18" s="100">
        <f>IFERROR(AO18/AM18,"-")</f>
        <v>0.14285714285714</v>
      </c>
      <c r="AQ18" s="101">
        <v>11000</v>
      </c>
      <c r="AR18" s="102">
        <f>IFERROR(AQ18/AM18,"-")</f>
        <v>1571.4285714286</v>
      </c>
      <c r="AS18" s="103"/>
      <c r="AT18" s="103"/>
      <c r="AU18" s="103">
        <v>1</v>
      </c>
      <c r="AV18" s="104">
        <v>3</v>
      </c>
      <c r="AW18" s="105">
        <f>IF(P18=0,"",IF(AV18=0,"",(AV18/P18)))</f>
        <v>0.10714285714286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6</v>
      </c>
      <c r="BF18" s="111">
        <f>IF(P18=0,"",IF(BE18=0,"",(BE18/P18)))</f>
        <v>0.21428571428571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0.10714285714286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0.071428571428571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11000</v>
      </c>
      <c r="CQ18" s="139">
        <v>11000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363</v>
      </c>
      <c r="C19" s="347"/>
      <c r="D19" s="347"/>
      <c r="E19" s="347"/>
      <c r="F19" s="347" t="s">
        <v>86</v>
      </c>
      <c r="G19" s="88"/>
      <c r="H19" s="88"/>
      <c r="I19" s="88"/>
      <c r="J19" s="330"/>
      <c r="K19" s="79">
        <v>0</v>
      </c>
      <c r="L19" s="79">
        <v>0</v>
      </c>
      <c r="M19" s="79">
        <v>70</v>
      </c>
      <c r="N19" s="89">
        <v>26</v>
      </c>
      <c r="O19" s="90">
        <v>1</v>
      </c>
      <c r="P19" s="91">
        <f>N19+O19</f>
        <v>27</v>
      </c>
      <c r="Q19" s="80">
        <f>IFERROR(P19/M19,"-")</f>
        <v>0.38571428571429</v>
      </c>
      <c r="R19" s="79">
        <v>0</v>
      </c>
      <c r="S19" s="79">
        <v>4</v>
      </c>
      <c r="T19" s="80">
        <f>IFERROR(R19/(P19),"-")</f>
        <v>0</v>
      </c>
      <c r="U19" s="336"/>
      <c r="V19" s="82">
        <v>1</v>
      </c>
      <c r="W19" s="80">
        <f>IF(P19=0,"-",V19/P19)</f>
        <v>0.037037037037037</v>
      </c>
      <c r="X19" s="335">
        <v>9000</v>
      </c>
      <c r="Y19" s="336">
        <f>IFERROR(X19/P19,"-")</f>
        <v>333.33333333333</v>
      </c>
      <c r="Z19" s="336">
        <f>IFERROR(X19/V19,"-")</f>
        <v>9000</v>
      </c>
      <c r="AA19" s="330"/>
      <c r="AB19" s="83"/>
      <c r="AC19" s="77"/>
      <c r="AD19" s="92">
        <v>1</v>
      </c>
      <c r="AE19" s="93">
        <f>IF(P19=0,"",IF(AD19=0,"",(AD19/P19)))</f>
        <v>0.037037037037037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5</v>
      </c>
      <c r="AN19" s="99">
        <f>IF(P19=0,"",IF(AM19=0,"",(AM19/P19)))</f>
        <v>0.18518518518519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3</v>
      </c>
      <c r="AW19" s="105">
        <f>IF(P19=0,"",IF(AV19=0,"",(AV19/P19)))</f>
        <v>0.11111111111111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9</v>
      </c>
      <c r="BF19" s="111">
        <f>IF(P19=0,"",IF(BE19=0,"",(BE19/P19)))</f>
        <v>0.33333333333333</v>
      </c>
      <c r="BG19" s="110">
        <v>1</v>
      </c>
      <c r="BH19" s="112">
        <f>IFERROR(BG19/BE19,"-")</f>
        <v>0.11111111111111</v>
      </c>
      <c r="BI19" s="113">
        <v>9000</v>
      </c>
      <c r="BJ19" s="114">
        <f>IFERROR(BI19/BE19,"-")</f>
        <v>1000</v>
      </c>
      <c r="BK19" s="115"/>
      <c r="BL19" s="115"/>
      <c r="BM19" s="115">
        <v>1</v>
      </c>
      <c r="BN19" s="117">
        <v>7</v>
      </c>
      <c r="BO19" s="118">
        <f>IF(P19=0,"",IF(BN19=0,"",(BN19/P19)))</f>
        <v>0.25925925925926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0.074074074074074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9000</v>
      </c>
      <c r="CQ19" s="139">
        <v>9000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9.2444444444444</v>
      </c>
      <c r="B20" s="347" t="s">
        <v>364</v>
      </c>
      <c r="C20" s="347" t="s">
        <v>338</v>
      </c>
      <c r="D20" s="347" t="s">
        <v>348</v>
      </c>
      <c r="E20" s="347" t="s">
        <v>365</v>
      </c>
      <c r="F20" s="347" t="s">
        <v>332</v>
      </c>
      <c r="G20" s="88" t="s">
        <v>366</v>
      </c>
      <c r="H20" s="88" t="s">
        <v>358</v>
      </c>
      <c r="I20" s="348" t="s">
        <v>71</v>
      </c>
      <c r="J20" s="330">
        <v>90000</v>
      </c>
      <c r="K20" s="79">
        <v>0</v>
      </c>
      <c r="L20" s="79">
        <v>0</v>
      </c>
      <c r="M20" s="79">
        <v>67</v>
      </c>
      <c r="N20" s="89">
        <v>17</v>
      </c>
      <c r="O20" s="90">
        <v>0</v>
      </c>
      <c r="P20" s="91">
        <f>N20+O20</f>
        <v>17</v>
      </c>
      <c r="Q20" s="80">
        <f>IFERROR(P20/M20,"-")</f>
        <v>0.25373134328358</v>
      </c>
      <c r="R20" s="79">
        <v>0</v>
      </c>
      <c r="S20" s="79">
        <v>5</v>
      </c>
      <c r="T20" s="80">
        <f>IFERROR(R20/(P20),"-")</f>
        <v>0</v>
      </c>
      <c r="U20" s="336">
        <f>IFERROR(J20/SUM(N20:O21),"-")</f>
        <v>1285.7142857143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SUM(X20:X21)-SUM(J20:J21)</f>
        <v>742000</v>
      </c>
      <c r="AB20" s="83">
        <f>SUM(X20:X21)/SUM(J20:J21)</f>
        <v>9.2444444444444</v>
      </c>
      <c r="AC20" s="77"/>
      <c r="AD20" s="92">
        <v>4</v>
      </c>
      <c r="AE20" s="93">
        <f>IF(P20=0,"",IF(AD20=0,"",(AD20/P20)))</f>
        <v>0.23529411764706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4</v>
      </c>
      <c r="AW20" s="105">
        <f>IF(P20=0,"",IF(AV20=0,"",(AV20/P20)))</f>
        <v>0.23529411764706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3</v>
      </c>
      <c r="BF20" s="111">
        <f>IF(P20=0,"",IF(BE20=0,"",(BE20/P20)))</f>
        <v>0.17647058823529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6</v>
      </c>
      <c r="BO20" s="118">
        <f>IF(P20=0,"",IF(BN20=0,"",(BN20/P20)))</f>
        <v>0.35294117647059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367</v>
      </c>
      <c r="C21" s="347"/>
      <c r="D21" s="347"/>
      <c r="E21" s="347"/>
      <c r="F21" s="347" t="s">
        <v>86</v>
      </c>
      <c r="G21" s="88"/>
      <c r="H21" s="88"/>
      <c r="I21" s="88"/>
      <c r="J21" s="330"/>
      <c r="K21" s="79">
        <v>0</v>
      </c>
      <c r="L21" s="79">
        <v>0</v>
      </c>
      <c r="M21" s="79">
        <v>88</v>
      </c>
      <c r="N21" s="89">
        <v>52</v>
      </c>
      <c r="O21" s="90">
        <v>1</v>
      </c>
      <c r="P21" s="91">
        <f>N21+O21</f>
        <v>53</v>
      </c>
      <c r="Q21" s="80">
        <f>IFERROR(P21/M21,"-")</f>
        <v>0.60227272727273</v>
      </c>
      <c r="R21" s="79">
        <v>2</v>
      </c>
      <c r="S21" s="79">
        <v>8</v>
      </c>
      <c r="T21" s="80">
        <f>IFERROR(R21/(P21),"-")</f>
        <v>0.037735849056604</v>
      </c>
      <c r="U21" s="336"/>
      <c r="V21" s="82">
        <v>5</v>
      </c>
      <c r="W21" s="80">
        <f>IF(P21=0,"-",V21/P21)</f>
        <v>0.094339622641509</v>
      </c>
      <c r="X21" s="335">
        <v>832000</v>
      </c>
      <c r="Y21" s="336">
        <f>IFERROR(X21/P21,"-")</f>
        <v>15698.113207547</v>
      </c>
      <c r="Z21" s="336">
        <f>IFERROR(X21/V21,"-")</f>
        <v>166400</v>
      </c>
      <c r="AA21" s="330"/>
      <c r="AB21" s="83"/>
      <c r="AC21" s="77"/>
      <c r="AD21" s="92">
        <v>2</v>
      </c>
      <c r="AE21" s="93">
        <f>IF(P21=0,"",IF(AD21=0,"",(AD21/P21)))</f>
        <v>0.037735849056604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6</v>
      </c>
      <c r="AN21" s="99">
        <f>IF(P21=0,"",IF(AM21=0,"",(AM21/P21)))</f>
        <v>0.11320754716981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9</v>
      </c>
      <c r="AW21" s="105">
        <f>IF(P21=0,"",IF(AV21=0,"",(AV21/P21)))</f>
        <v>0.16981132075472</v>
      </c>
      <c r="AX21" s="104">
        <v>1</v>
      </c>
      <c r="AY21" s="106">
        <f>IFERROR(AX21/AV21,"-")</f>
        <v>0.11111111111111</v>
      </c>
      <c r="AZ21" s="107">
        <v>21000</v>
      </c>
      <c r="BA21" s="108">
        <f>IFERROR(AZ21/AV21,"-")</f>
        <v>2333.3333333333</v>
      </c>
      <c r="BB21" s="109"/>
      <c r="BC21" s="109"/>
      <c r="BD21" s="109">
        <v>1</v>
      </c>
      <c r="BE21" s="110">
        <v>13</v>
      </c>
      <c r="BF21" s="111">
        <f>IF(P21=0,"",IF(BE21=0,"",(BE21/P21)))</f>
        <v>0.24528301886792</v>
      </c>
      <c r="BG21" s="110">
        <v>1</v>
      </c>
      <c r="BH21" s="112">
        <f>IFERROR(BG21/BE21,"-")</f>
        <v>0.076923076923077</v>
      </c>
      <c r="BI21" s="113">
        <v>6000</v>
      </c>
      <c r="BJ21" s="114">
        <f>IFERROR(BI21/BE21,"-")</f>
        <v>461.53846153846</v>
      </c>
      <c r="BK21" s="115"/>
      <c r="BL21" s="115">
        <v>1</v>
      </c>
      <c r="BM21" s="115"/>
      <c r="BN21" s="117">
        <v>17</v>
      </c>
      <c r="BO21" s="118">
        <f>IF(P21=0,"",IF(BN21=0,"",(BN21/P21)))</f>
        <v>0.32075471698113</v>
      </c>
      <c r="BP21" s="119">
        <v>1</v>
      </c>
      <c r="BQ21" s="120">
        <f>IFERROR(BP21/BN21,"-")</f>
        <v>0.058823529411765</v>
      </c>
      <c r="BR21" s="121">
        <v>165000</v>
      </c>
      <c r="BS21" s="122">
        <f>IFERROR(BR21/BN21,"-")</f>
        <v>9705.8823529412</v>
      </c>
      <c r="BT21" s="123"/>
      <c r="BU21" s="123"/>
      <c r="BV21" s="123">
        <v>1</v>
      </c>
      <c r="BW21" s="124">
        <v>6</v>
      </c>
      <c r="BX21" s="125">
        <f>IF(P21=0,"",IF(BW21=0,"",(BW21/P21)))</f>
        <v>0.11320754716981</v>
      </c>
      <c r="BY21" s="126">
        <v>2</v>
      </c>
      <c r="BZ21" s="127">
        <f>IFERROR(BY21/BW21,"-")</f>
        <v>0.33333333333333</v>
      </c>
      <c r="CA21" s="128">
        <v>640000</v>
      </c>
      <c r="CB21" s="129">
        <f>IFERROR(CA21/BW21,"-")</f>
        <v>106666.66666667</v>
      </c>
      <c r="CC21" s="130"/>
      <c r="CD21" s="130">
        <v>1</v>
      </c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5</v>
      </c>
      <c r="CP21" s="139">
        <v>832000</v>
      </c>
      <c r="CQ21" s="139">
        <v>630000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4.1452666666667</v>
      </c>
      <c r="B22" s="347" t="s">
        <v>368</v>
      </c>
      <c r="C22" s="347" t="s">
        <v>330</v>
      </c>
      <c r="D22" s="347" t="s">
        <v>331</v>
      </c>
      <c r="E22" s="347"/>
      <c r="F22" s="347" t="s">
        <v>332</v>
      </c>
      <c r="G22" s="88" t="s">
        <v>369</v>
      </c>
      <c r="H22" s="88" t="s">
        <v>334</v>
      </c>
      <c r="I22" s="88" t="s">
        <v>370</v>
      </c>
      <c r="J22" s="330">
        <v>120000</v>
      </c>
      <c r="K22" s="79">
        <v>0</v>
      </c>
      <c r="L22" s="79">
        <v>0</v>
      </c>
      <c r="M22" s="79">
        <v>307</v>
      </c>
      <c r="N22" s="89">
        <v>47</v>
      </c>
      <c r="O22" s="90">
        <v>0</v>
      </c>
      <c r="P22" s="91">
        <f>N22+O22</f>
        <v>47</v>
      </c>
      <c r="Q22" s="80">
        <f>IFERROR(P22/M22,"-")</f>
        <v>0.15309446254072</v>
      </c>
      <c r="R22" s="79">
        <v>0</v>
      </c>
      <c r="S22" s="79">
        <v>12</v>
      </c>
      <c r="T22" s="80">
        <f>IFERROR(R22/(P22),"-")</f>
        <v>0</v>
      </c>
      <c r="U22" s="336">
        <f>IFERROR(J22/SUM(N22:O23),"-")</f>
        <v>960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SUM(X22:X23)-SUM(J22:J23)</f>
        <v>377432</v>
      </c>
      <c r="AB22" s="83">
        <f>SUM(X22:X23)/SUM(J22:J23)</f>
        <v>4.1452666666667</v>
      </c>
      <c r="AC22" s="77"/>
      <c r="AD22" s="92">
        <v>8</v>
      </c>
      <c r="AE22" s="93">
        <f>IF(P22=0,"",IF(AD22=0,"",(AD22/P22)))</f>
        <v>0.17021276595745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9</v>
      </c>
      <c r="AN22" s="99">
        <f>IF(P22=0,"",IF(AM22=0,"",(AM22/P22)))</f>
        <v>0.19148936170213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11</v>
      </c>
      <c r="AW22" s="105">
        <f>IF(P22=0,"",IF(AV22=0,"",(AV22/P22)))</f>
        <v>0.23404255319149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11</v>
      </c>
      <c r="BF22" s="111">
        <f>IF(P22=0,"",IF(BE22=0,"",(BE22/P22)))</f>
        <v>0.23404255319149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6</v>
      </c>
      <c r="BO22" s="118">
        <f>IF(P22=0,"",IF(BN22=0,"",(BN22/P22)))</f>
        <v>0.12765957446809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0.042553191489362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371</v>
      </c>
      <c r="C23" s="347"/>
      <c r="D23" s="347"/>
      <c r="E23" s="347"/>
      <c r="F23" s="347" t="s">
        <v>86</v>
      </c>
      <c r="G23" s="88"/>
      <c r="H23" s="88"/>
      <c r="I23" s="88"/>
      <c r="J23" s="330"/>
      <c r="K23" s="79">
        <v>0</v>
      </c>
      <c r="L23" s="79">
        <v>0</v>
      </c>
      <c r="M23" s="79">
        <v>173</v>
      </c>
      <c r="N23" s="89">
        <v>75</v>
      </c>
      <c r="O23" s="90">
        <v>3</v>
      </c>
      <c r="P23" s="91">
        <f>N23+O23</f>
        <v>78</v>
      </c>
      <c r="Q23" s="80">
        <f>IFERROR(P23/M23,"-")</f>
        <v>0.45086705202312</v>
      </c>
      <c r="R23" s="79">
        <v>2</v>
      </c>
      <c r="S23" s="79">
        <v>20</v>
      </c>
      <c r="T23" s="80">
        <f>IFERROR(R23/(P23),"-")</f>
        <v>0.025641025641026</v>
      </c>
      <c r="U23" s="336"/>
      <c r="V23" s="82">
        <v>4</v>
      </c>
      <c r="W23" s="80">
        <f>IF(P23=0,"-",V23/P23)</f>
        <v>0.051282051282051</v>
      </c>
      <c r="X23" s="335">
        <v>497432</v>
      </c>
      <c r="Y23" s="336">
        <f>IFERROR(X23/P23,"-")</f>
        <v>6377.3333333333</v>
      </c>
      <c r="Z23" s="336">
        <f>IFERROR(X23/V23,"-")</f>
        <v>124358</v>
      </c>
      <c r="AA23" s="330"/>
      <c r="AB23" s="83"/>
      <c r="AC23" s="77"/>
      <c r="AD23" s="92">
        <v>5</v>
      </c>
      <c r="AE23" s="93">
        <f>IF(P23=0,"",IF(AD23=0,"",(AD23/P23)))</f>
        <v>0.064102564102564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12</v>
      </c>
      <c r="AN23" s="99">
        <f>IF(P23=0,"",IF(AM23=0,"",(AM23/P23)))</f>
        <v>0.15384615384615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9</v>
      </c>
      <c r="AW23" s="105">
        <f>IF(P23=0,"",IF(AV23=0,"",(AV23/P23)))</f>
        <v>0.11538461538462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20</v>
      </c>
      <c r="BF23" s="111">
        <f>IF(P23=0,"",IF(BE23=0,"",(BE23/P23)))</f>
        <v>0.25641025641026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21</v>
      </c>
      <c r="BO23" s="118">
        <f>IF(P23=0,"",IF(BN23=0,"",(BN23/P23)))</f>
        <v>0.26923076923077</v>
      </c>
      <c r="BP23" s="119">
        <v>2</v>
      </c>
      <c r="BQ23" s="120">
        <f>IFERROR(BP23/BN23,"-")</f>
        <v>0.095238095238095</v>
      </c>
      <c r="BR23" s="121">
        <v>44432</v>
      </c>
      <c r="BS23" s="122">
        <f>IFERROR(BR23/BN23,"-")</f>
        <v>2115.8095238095</v>
      </c>
      <c r="BT23" s="123"/>
      <c r="BU23" s="123"/>
      <c r="BV23" s="123">
        <v>2</v>
      </c>
      <c r="BW23" s="124">
        <v>9</v>
      </c>
      <c r="BX23" s="125">
        <f>IF(P23=0,"",IF(BW23=0,"",(BW23/P23)))</f>
        <v>0.11538461538462</v>
      </c>
      <c r="BY23" s="126">
        <v>1</v>
      </c>
      <c r="BZ23" s="127">
        <f>IFERROR(BY23/BW23,"-")</f>
        <v>0.11111111111111</v>
      </c>
      <c r="CA23" s="128">
        <v>30000</v>
      </c>
      <c r="CB23" s="129">
        <f>IFERROR(CA23/BW23,"-")</f>
        <v>3333.3333333333</v>
      </c>
      <c r="CC23" s="130"/>
      <c r="CD23" s="130"/>
      <c r="CE23" s="130">
        <v>1</v>
      </c>
      <c r="CF23" s="131">
        <v>2</v>
      </c>
      <c r="CG23" s="132">
        <f>IF(P23=0,"",IF(CF23=0,"",(CF23/P23)))</f>
        <v>0.025641025641026</v>
      </c>
      <c r="CH23" s="133">
        <v>1</v>
      </c>
      <c r="CI23" s="134">
        <f>IFERROR(CH23/CF23,"-")</f>
        <v>0.5</v>
      </c>
      <c r="CJ23" s="135">
        <v>423000</v>
      </c>
      <c r="CK23" s="136">
        <f>IFERROR(CJ23/CF23,"-")</f>
        <v>211500</v>
      </c>
      <c r="CL23" s="137"/>
      <c r="CM23" s="137"/>
      <c r="CN23" s="137">
        <v>1</v>
      </c>
      <c r="CO23" s="138">
        <v>4</v>
      </c>
      <c r="CP23" s="139">
        <v>497432</v>
      </c>
      <c r="CQ23" s="139">
        <v>423000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1.3444444444444</v>
      </c>
      <c r="B24" s="347" t="s">
        <v>372</v>
      </c>
      <c r="C24" s="347" t="s">
        <v>342</v>
      </c>
      <c r="D24" s="347" t="s">
        <v>331</v>
      </c>
      <c r="E24" s="347" t="s">
        <v>343</v>
      </c>
      <c r="F24" s="347" t="s">
        <v>332</v>
      </c>
      <c r="G24" s="88" t="s">
        <v>373</v>
      </c>
      <c r="H24" s="88" t="s">
        <v>374</v>
      </c>
      <c r="I24" s="88" t="s">
        <v>108</v>
      </c>
      <c r="J24" s="330">
        <v>90000</v>
      </c>
      <c r="K24" s="79">
        <v>0</v>
      </c>
      <c r="L24" s="79">
        <v>0</v>
      </c>
      <c r="M24" s="79">
        <v>37</v>
      </c>
      <c r="N24" s="89">
        <v>2</v>
      </c>
      <c r="O24" s="90">
        <v>0</v>
      </c>
      <c r="P24" s="91">
        <f>N24+O24</f>
        <v>2</v>
      </c>
      <c r="Q24" s="80">
        <f>IFERROR(P24/M24,"-")</f>
        <v>0.054054054054054</v>
      </c>
      <c r="R24" s="79">
        <v>0</v>
      </c>
      <c r="S24" s="79">
        <v>0</v>
      </c>
      <c r="T24" s="80">
        <f>IFERROR(R24/(P24),"-")</f>
        <v>0</v>
      </c>
      <c r="U24" s="336">
        <f>IFERROR(J24/SUM(N24:O25),"-")</f>
        <v>3461.5384615385</v>
      </c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>
        <f>SUM(X24:X25)-SUM(J24:J25)</f>
        <v>31000</v>
      </c>
      <c r="AB24" s="83">
        <f>SUM(X24:X25)/SUM(J24:J25)</f>
        <v>1.3444444444444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375</v>
      </c>
      <c r="C25" s="347"/>
      <c r="D25" s="347"/>
      <c r="E25" s="347"/>
      <c r="F25" s="347" t="s">
        <v>86</v>
      </c>
      <c r="G25" s="88"/>
      <c r="H25" s="88"/>
      <c r="I25" s="88"/>
      <c r="J25" s="330"/>
      <c r="K25" s="79">
        <v>0</v>
      </c>
      <c r="L25" s="79">
        <v>0</v>
      </c>
      <c r="M25" s="79">
        <v>52</v>
      </c>
      <c r="N25" s="89">
        <v>23</v>
      </c>
      <c r="O25" s="90">
        <v>1</v>
      </c>
      <c r="P25" s="91">
        <f>N25+O25</f>
        <v>24</v>
      </c>
      <c r="Q25" s="80">
        <f>IFERROR(P25/M25,"-")</f>
        <v>0.46153846153846</v>
      </c>
      <c r="R25" s="79">
        <v>0</v>
      </c>
      <c r="S25" s="79">
        <v>3</v>
      </c>
      <c r="T25" s="80">
        <f>IFERROR(R25/(P25),"-")</f>
        <v>0</v>
      </c>
      <c r="U25" s="336"/>
      <c r="V25" s="82">
        <v>3</v>
      </c>
      <c r="W25" s="80">
        <f>IF(P25=0,"-",V25/P25)</f>
        <v>0.125</v>
      </c>
      <c r="X25" s="335">
        <v>121000</v>
      </c>
      <c r="Y25" s="336">
        <f>IFERROR(X25/P25,"-")</f>
        <v>5041.6666666667</v>
      </c>
      <c r="Z25" s="336">
        <f>IFERROR(X25/V25,"-")</f>
        <v>40333.333333333</v>
      </c>
      <c r="AA25" s="330"/>
      <c r="AB25" s="83"/>
      <c r="AC25" s="77"/>
      <c r="AD25" s="92">
        <v>3</v>
      </c>
      <c r="AE25" s="93">
        <f>IF(P25=0,"",IF(AD25=0,"",(AD25/P25)))</f>
        <v>0.125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4</v>
      </c>
      <c r="AN25" s="99">
        <f>IF(P25=0,"",IF(AM25=0,"",(AM25/P25)))</f>
        <v>0.16666666666667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0.041666666666667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</v>
      </c>
      <c r="BF25" s="111">
        <f>IF(P25=0,"",IF(BE25=0,"",(BE25/P25)))</f>
        <v>0.125</v>
      </c>
      <c r="BG25" s="110">
        <v>1</v>
      </c>
      <c r="BH25" s="112">
        <f>IFERROR(BG25/BE25,"-")</f>
        <v>0.33333333333333</v>
      </c>
      <c r="BI25" s="113">
        <v>20000</v>
      </c>
      <c r="BJ25" s="114">
        <f>IFERROR(BI25/BE25,"-")</f>
        <v>6666.6666666667</v>
      </c>
      <c r="BK25" s="115"/>
      <c r="BL25" s="115">
        <v>1</v>
      </c>
      <c r="BM25" s="115"/>
      <c r="BN25" s="117">
        <v>7</v>
      </c>
      <c r="BO25" s="118">
        <f>IF(P25=0,"",IF(BN25=0,"",(BN25/P25)))</f>
        <v>0.29166666666667</v>
      </c>
      <c r="BP25" s="119">
        <v>1</v>
      </c>
      <c r="BQ25" s="120">
        <f>IFERROR(BP25/BN25,"-")</f>
        <v>0.14285714285714</v>
      </c>
      <c r="BR25" s="121">
        <v>21000</v>
      </c>
      <c r="BS25" s="122">
        <f>IFERROR(BR25/BN25,"-")</f>
        <v>3000</v>
      </c>
      <c r="BT25" s="123"/>
      <c r="BU25" s="123"/>
      <c r="BV25" s="123">
        <v>1</v>
      </c>
      <c r="BW25" s="124">
        <v>3</v>
      </c>
      <c r="BX25" s="125">
        <f>IF(P25=0,"",IF(BW25=0,"",(BW25/P25)))</f>
        <v>0.125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3</v>
      </c>
      <c r="CG25" s="132">
        <f>IF(P25=0,"",IF(CF25=0,"",(CF25/P25)))</f>
        <v>0.125</v>
      </c>
      <c r="CH25" s="133">
        <v>1</v>
      </c>
      <c r="CI25" s="134">
        <f>IFERROR(CH25/CF25,"-")</f>
        <v>0.33333333333333</v>
      </c>
      <c r="CJ25" s="135">
        <v>80000</v>
      </c>
      <c r="CK25" s="136">
        <f>IFERROR(CJ25/CF25,"-")</f>
        <v>26666.666666667</v>
      </c>
      <c r="CL25" s="137"/>
      <c r="CM25" s="137"/>
      <c r="CN25" s="137">
        <v>1</v>
      </c>
      <c r="CO25" s="138">
        <v>3</v>
      </c>
      <c r="CP25" s="139">
        <v>121000</v>
      </c>
      <c r="CQ25" s="139">
        <v>80000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1.0763888888889</v>
      </c>
      <c r="B26" s="347" t="s">
        <v>376</v>
      </c>
      <c r="C26" s="347" t="s">
        <v>330</v>
      </c>
      <c r="D26" s="347" t="s">
        <v>331</v>
      </c>
      <c r="E26" s="347"/>
      <c r="F26" s="347" t="s">
        <v>332</v>
      </c>
      <c r="G26" s="88" t="s">
        <v>377</v>
      </c>
      <c r="H26" s="88" t="s">
        <v>358</v>
      </c>
      <c r="I26" s="88" t="s">
        <v>111</v>
      </c>
      <c r="J26" s="330">
        <v>144000</v>
      </c>
      <c r="K26" s="79">
        <v>0</v>
      </c>
      <c r="L26" s="79">
        <v>0</v>
      </c>
      <c r="M26" s="79">
        <v>173</v>
      </c>
      <c r="N26" s="89">
        <v>30</v>
      </c>
      <c r="O26" s="90">
        <v>0</v>
      </c>
      <c r="P26" s="91">
        <f>N26+O26</f>
        <v>30</v>
      </c>
      <c r="Q26" s="80">
        <f>IFERROR(P26/M26,"-")</f>
        <v>0.17341040462428</v>
      </c>
      <c r="R26" s="79">
        <v>0</v>
      </c>
      <c r="S26" s="79">
        <v>15</v>
      </c>
      <c r="T26" s="80">
        <f>IFERROR(R26/(P26),"-")</f>
        <v>0</v>
      </c>
      <c r="U26" s="336">
        <f>IFERROR(J26/SUM(N26:O27),"-")</f>
        <v>1321.1009174312</v>
      </c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>
        <f>SUM(X26:X27)-SUM(J26:J27)</f>
        <v>11000</v>
      </c>
      <c r="AB26" s="83">
        <f>SUM(X26:X27)/SUM(J26:J27)</f>
        <v>1.0763888888889</v>
      </c>
      <c r="AC26" s="77"/>
      <c r="AD26" s="92">
        <v>6</v>
      </c>
      <c r="AE26" s="93">
        <f>IF(P26=0,"",IF(AD26=0,"",(AD26/P26)))</f>
        <v>0.2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>
        <v>10</v>
      </c>
      <c r="AN26" s="99">
        <f>IF(P26=0,"",IF(AM26=0,"",(AM26/P26)))</f>
        <v>0.33333333333333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8</v>
      </c>
      <c r="AW26" s="105">
        <f>IF(P26=0,"",IF(AV26=0,"",(AV26/P26)))</f>
        <v>0.26666666666667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0.066666666666667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4</v>
      </c>
      <c r="BO26" s="118">
        <f>IF(P26=0,"",IF(BN26=0,"",(BN26/P26)))</f>
        <v>0.13333333333333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378</v>
      </c>
      <c r="C27" s="347"/>
      <c r="D27" s="347"/>
      <c r="E27" s="347"/>
      <c r="F27" s="347" t="s">
        <v>86</v>
      </c>
      <c r="G27" s="88"/>
      <c r="H27" s="88"/>
      <c r="I27" s="88"/>
      <c r="J27" s="330"/>
      <c r="K27" s="79">
        <v>0</v>
      </c>
      <c r="L27" s="79">
        <v>0</v>
      </c>
      <c r="M27" s="79">
        <v>152</v>
      </c>
      <c r="N27" s="89">
        <v>77</v>
      </c>
      <c r="O27" s="90">
        <v>2</v>
      </c>
      <c r="P27" s="91">
        <f>N27+O27</f>
        <v>79</v>
      </c>
      <c r="Q27" s="80">
        <f>IFERROR(P27/M27,"-")</f>
        <v>0.51973684210526</v>
      </c>
      <c r="R27" s="79">
        <v>1</v>
      </c>
      <c r="S27" s="79">
        <v>15</v>
      </c>
      <c r="T27" s="80">
        <f>IFERROR(R27/(P27),"-")</f>
        <v>0.012658227848101</v>
      </c>
      <c r="U27" s="336"/>
      <c r="V27" s="82">
        <v>6</v>
      </c>
      <c r="W27" s="80">
        <f>IF(P27=0,"-",V27/P27)</f>
        <v>0.075949367088608</v>
      </c>
      <c r="X27" s="335">
        <v>155000</v>
      </c>
      <c r="Y27" s="336">
        <f>IFERROR(X27/P27,"-")</f>
        <v>1962.0253164557</v>
      </c>
      <c r="Z27" s="336">
        <f>IFERROR(X27/V27,"-")</f>
        <v>25833.333333333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22</v>
      </c>
      <c r="AN27" s="99">
        <f>IF(P27=0,"",IF(AM27=0,"",(AM27/P27)))</f>
        <v>0.27848101265823</v>
      </c>
      <c r="AO27" s="98">
        <v>1</v>
      </c>
      <c r="AP27" s="100">
        <f>IFERROR(AO27/AM27,"-")</f>
        <v>0.045454545454545</v>
      </c>
      <c r="AQ27" s="101">
        <v>10000</v>
      </c>
      <c r="AR27" s="102">
        <f>IFERROR(AQ27/AM27,"-")</f>
        <v>454.54545454545</v>
      </c>
      <c r="AS27" s="103">
        <v>1</v>
      </c>
      <c r="AT27" s="103"/>
      <c r="AU27" s="103"/>
      <c r="AV27" s="104">
        <v>12</v>
      </c>
      <c r="AW27" s="105">
        <f>IF(P27=0,"",IF(AV27=0,"",(AV27/P27)))</f>
        <v>0.15189873417722</v>
      </c>
      <c r="AX27" s="104">
        <v>1</v>
      </c>
      <c r="AY27" s="106">
        <f>IFERROR(AX27/AV27,"-")</f>
        <v>0.083333333333333</v>
      </c>
      <c r="AZ27" s="107">
        <v>5000</v>
      </c>
      <c r="BA27" s="108">
        <f>IFERROR(AZ27/AV27,"-")</f>
        <v>416.66666666667</v>
      </c>
      <c r="BB27" s="109">
        <v>1</v>
      </c>
      <c r="BC27" s="109"/>
      <c r="BD27" s="109"/>
      <c r="BE27" s="110">
        <v>18</v>
      </c>
      <c r="BF27" s="111">
        <f>IF(P27=0,"",IF(BE27=0,"",(BE27/P27)))</f>
        <v>0.22784810126582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16</v>
      </c>
      <c r="BO27" s="118">
        <f>IF(P27=0,"",IF(BN27=0,"",(BN27/P27)))</f>
        <v>0.20253164556962</v>
      </c>
      <c r="BP27" s="119">
        <v>2</v>
      </c>
      <c r="BQ27" s="120">
        <f>IFERROR(BP27/BN27,"-")</f>
        <v>0.125</v>
      </c>
      <c r="BR27" s="121">
        <v>105000</v>
      </c>
      <c r="BS27" s="122">
        <f>IFERROR(BR27/BN27,"-")</f>
        <v>6562.5</v>
      </c>
      <c r="BT27" s="123"/>
      <c r="BU27" s="123">
        <v>1</v>
      </c>
      <c r="BV27" s="123">
        <v>1</v>
      </c>
      <c r="BW27" s="124">
        <v>10</v>
      </c>
      <c r="BX27" s="125">
        <f>IF(P27=0,"",IF(BW27=0,"",(BW27/P27)))</f>
        <v>0.12658227848101</v>
      </c>
      <c r="BY27" s="126">
        <v>1</v>
      </c>
      <c r="BZ27" s="127">
        <f>IFERROR(BY27/BW27,"-")</f>
        <v>0.1</v>
      </c>
      <c r="CA27" s="128">
        <v>7000</v>
      </c>
      <c r="CB27" s="129">
        <f>IFERROR(CA27/BW27,"-")</f>
        <v>700</v>
      </c>
      <c r="CC27" s="130"/>
      <c r="CD27" s="130">
        <v>1</v>
      </c>
      <c r="CE27" s="130"/>
      <c r="CF27" s="131">
        <v>1</v>
      </c>
      <c r="CG27" s="132">
        <f>IF(P27=0,"",IF(CF27=0,"",(CF27/P27)))</f>
        <v>0.012658227848101</v>
      </c>
      <c r="CH27" s="133">
        <v>1</v>
      </c>
      <c r="CI27" s="134">
        <f>IFERROR(CH27/CF27,"-")</f>
        <v>1</v>
      </c>
      <c r="CJ27" s="135">
        <v>28000</v>
      </c>
      <c r="CK27" s="136">
        <f>IFERROR(CJ27/CF27,"-")</f>
        <v>28000</v>
      </c>
      <c r="CL27" s="137"/>
      <c r="CM27" s="137"/>
      <c r="CN27" s="137">
        <v>1</v>
      </c>
      <c r="CO27" s="138">
        <v>6</v>
      </c>
      <c r="CP27" s="139">
        <v>155000</v>
      </c>
      <c r="CQ27" s="139">
        <v>100000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3.4375</v>
      </c>
      <c r="B28" s="347" t="s">
        <v>379</v>
      </c>
      <c r="C28" s="347" t="s">
        <v>278</v>
      </c>
      <c r="D28" s="347" t="s">
        <v>331</v>
      </c>
      <c r="E28" s="347" t="s">
        <v>365</v>
      </c>
      <c r="F28" s="347" t="s">
        <v>332</v>
      </c>
      <c r="G28" s="88" t="s">
        <v>380</v>
      </c>
      <c r="H28" s="88" t="s">
        <v>374</v>
      </c>
      <c r="I28" s="88" t="s">
        <v>111</v>
      </c>
      <c r="J28" s="330">
        <v>96000</v>
      </c>
      <c r="K28" s="79">
        <v>0</v>
      </c>
      <c r="L28" s="79">
        <v>0</v>
      </c>
      <c r="M28" s="79">
        <v>118</v>
      </c>
      <c r="N28" s="89">
        <v>10</v>
      </c>
      <c r="O28" s="90">
        <v>0</v>
      </c>
      <c r="P28" s="91">
        <f>N28+O28</f>
        <v>10</v>
      </c>
      <c r="Q28" s="80">
        <f>IFERROR(P28/M28,"-")</f>
        <v>0.084745762711864</v>
      </c>
      <c r="R28" s="79">
        <v>0</v>
      </c>
      <c r="S28" s="79">
        <v>5</v>
      </c>
      <c r="T28" s="80">
        <f>IFERROR(R28/(P28),"-")</f>
        <v>0</v>
      </c>
      <c r="U28" s="336">
        <f>IFERROR(J28/SUM(N28:O29),"-")</f>
        <v>2341.4634146341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234000</v>
      </c>
      <c r="AB28" s="83">
        <f>SUM(X28:X29)/SUM(J28:J29)</f>
        <v>3.4375</v>
      </c>
      <c r="AC28" s="77"/>
      <c r="AD28" s="92">
        <v>1</v>
      </c>
      <c r="AE28" s="93">
        <f>IF(P28=0,"",IF(AD28=0,"",(AD28/P28)))</f>
        <v>0.1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>
        <v>1</v>
      </c>
      <c r="AN28" s="99">
        <f>IF(P28=0,"",IF(AM28=0,"",(AM28/P28)))</f>
        <v>0.1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2</v>
      </c>
      <c r="AW28" s="105">
        <f>IF(P28=0,"",IF(AV28=0,"",(AV28/P28)))</f>
        <v>0.2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3</v>
      </c>
      <c r="BF28" s="111">
        <f>IF(P28=0,"",IF(BE28=0,"",(BE28/P28)))</f>
        <v>0.3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0.1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381</v>
      </c>
      <c r="C29" s="347"/>
      <c r="D29" s="347"/>
      <c r="E29" s="347"/>
      <c r="F29" s="347" t="s">
        <v>86</v>
      </c>
      <c r="G29" s="88"/>
      <c r="H29" s="88"/>
      <c r="I29" s="88"/>
      <c r="J29" s="330"/>
      <c r="K29" s="79">
        <v>0</v>
      </c>
      <c r="L29" s="79">
        <v>0</v>
      </c>
      <c r="M29" s="79">
        <v>76</v>
      </c>
      <c r="N29" s="89">
        <v>30</v>
      </c>
      <c r="O29" s="90">
        <v>1</v>
      </c>
      <c r="P29" s="91">
        <f>N29+O29</f>
        <v>31</v>
      </c>
      <c r="Q29" s="80">
        <f>IFERROR(P29/M29,"-")</f>
        <v>0.40789473684211</v>
      </c>
      <c r="R29" s="79">
        <v>2</v>
      </c>
      <c r="S29" s="79">
        <v>4</v>
      </c>
      <c r="T29" s="80">
        <f>IFERROR(R29/(P29),"-")</f>
        <v>0.064516129032258</v>
      </c>
      <c r="U29" s="336"/>
      <c r="V29" s="82">
        <v>4</v>
      </c>
      <c r="W29" s="80">
        <f>IF(P29=0,"-",V29/P29)</f>
        <v>0.12903225806452</v>
      </c>
      <c r="X29" s="335">
        <v>330000</v>
      </c>
      <c r="Y29" s="336">
        <f>IFERROR(X29/P29,"-")</f>
        <v>10645.161290323</v>
      </c>
      <c r="Z29" s="336">
        <f>IFERROR(X29/V29,"-")</f>
        <v>82500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3</v>
      </c>
      <c r="AN29" s="99">
        <f>IF(P29=0,"",IF(AM29=0,"",(AM29/P29)))</f>
        <v>0.096774193548387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7</v>
      </c>
      <c r="AW29" s="105">
        <f>IF(P29=0,"",IF(AV29=0,"",(AV29/P29)))</f>
        <v>0.2258064516129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10</v>
      </c>
      <c r="BF29" s="111">
        <f>IF(P29=0,"",IF(BE29=0,"",(BE29/P29)))</f>
        <v>0.32258064516129</v>
      </c>
      <c r="BG29" s="110">
        <v>2</v>
      </c>
      <c r="BH29" s="112">
        <f>IFERROR(BG29/BE29,"-")</f>
        <v>0.2</v>
      </c>
      <c r="BI29" s="113">
        <v>6000</v>
      </c>
      <c r="BJ29" s="114">
        <f>IFERROR(BI29/BE29,"-")</f>
        <v>600</v>
      </c>
      <c r="BK29" s="115">
        <v>2</v>
      </c>
      <c r="BL29" s="115"/>
      <c r="BM29" s="115"/>
      <c r="BN29" s="117">
        <v>3</v>
      </c>
      <c r="BO29" s="118">
        <f>IF(P29=0,"",IF(BN29=0,"",(BN29/P29)))</f>
        <v>0.096774193548387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8</v>
      </c>
      <c r="BX29" s="125">
        <f>IF(P29=0,"",IF(BW29=0,"",(BW29/P29)))</f>
        <v>0.25806451612903</v>
      </c>
      <c r="BY29" s="126">
        <v>2</v>
      </c>
      <c r="BZ29" s="127">
        <f>IFERROR(BY29/BW29,"-")</f>
        <v>0.25</v>
      </c>
      <c r="CA29" s="128">
        <v>324000</v>
      </c>
      <c r="CB29" s="129">
        <f>IFERROR(CA29/BW29,"-")</f>
        <v>40500</v>
      </c>
      <c r="CC29" s="130"/>
      <c r="CD29" s="130"/>
      <c r="CE29" s="130">
        <v>2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4</v>
      </c>
      <c r="CP29" s="139">
        <v>330000</v>
      </c>
      <c r="CQ29" s="139">
        <v>281000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1.9930625</v>
      </c>
      <c r="B30" s="347" t="s">
        <v>382</v>
      </c>
      <c r="C30" s="347" t="s">
        <v>330</v>
      </c>
      <c r="D30" s="347" t="s">
        <v>348</v>
      </c>
      <c r="E30" s="347" t="s">
        <v>361</v>
      </c>
      <c r="F30" s="347" t="s">
        <v>332</v>
      </c>
      <c r="G30" s="88" t="s">
        <v>383</v>
      </c>
      <c r="H30" s="88" t="s">
        <v>358</v>
      </c>
      <c r="I30" s="88" t="s">
        <v>384</v>
      </c>
      <c r="J30" s="330">
        <v>144000</v>
      </c>
      <c r="K30" s="79">
        <v>0</v>
      </c>
      <c r="L30" s="79">
        <v>0</v>
      </c>
      <c r="M30" s="79">
        <v>146</v>
      </c>
      <c r="N30" s="89">
        <v>26</v>
      </c>
      <c r="O30" s="90">
        <v>1</v>
      </c>
      <c r="P30" s="91">
        <f>N30+O30</f>
        <v>27</v>
      </c>
      <c r="Q30" s="80">
        <f>IFERROR(P30/M30,"-")</f>
        <v>0.18493150684932</v>
      </c>
      <c r="R30" s="79">
        <v>1</v>
      </c>
      <c r="S30" s="79">
        <v>9</v>
      </c>
      <c r="T30" s="80">
        <f>IFERROR(R30/(P30),"-")</f>
        <v>0.037037037037037</v>
      </c>
      <c r="U30" s="336">
        <f>IFERROR(J30/SUM(N30:O31),"-")</f>
        <v>2086.9565217391</v>
      </c>
      <c r="V30" s="82">
        <v>2</v>
      </c>
      <c r="W30" s="80">
        <f>IF(P30=0,"-",V30/P30)</f>
        <v>0.074074074074074</v>
      </c>
      <c r="X30" s="335">
        <v>9000</v>
      </c>
      <c r="Y30" s="336">
        <f>IFERROR(X30/P30,"-")</f>
        <v>333.33333333333</v>
      </c>
      <c r="Z30" s="336">
        <f>IFERROR(X30/V30,"-")</f>
        <v>4500</v>
      </c>
      <c r="AA30" s="330">
        <f>SUM(X30:X31)-SUM(J30:J31)</f>
        <v>143001</v>
      </c>
      <c r="AB30" s="83">
        <f>SUM(X30:X31)/SUM(J30:J31)</f>
        <v>1.9930625</v>
      </c>
      <c r="AC30" s="77"/>
      <c r="AD30" s="92">
        <v>7</v>
      </c>
      <c r="AE30" s="93">
        <f>IF(P30=0,"",IF(AD30=0,"",(AD30/P30)))</f>
        <v>0.25925925925926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8</v>
      </c>
      <c r="AN30" s="99">
        <f>IF(P30=0,"",IF(AM30=0,"",(AM30/P30)))</f>
        <v>0.2962962962963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2</v>
      </c>
      <c r="AW30" s="105">
        <f>IF(P30=0,"",IF(AV30=0,"",(AV30/P30)))</f>
        <v>0.074074074074074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4</v>
      </c>
      <c r="BF30" s="111">
        <f>IF(P30=0,"",IF(BE30=0,"",(BE30/P30)))</f>
        <v>0.14814814814815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5</v>
      </c>
      <c r="BO30" s="118">
        <f>IF(P30=0,"",IF(BN30=0,"",(BN30/P30)))</f>
        <v>0.18518518518519</v>
      </c>
      <c r="BP30" s="119">
        <v>2</v>
      </c>
      <c r="BQ30" s="120">
        <f>IFERROR(BP30/BN30,"-")</f>
        <v>0.4</v>
      </c>
      <c r="BR30" s="121">
        <v>9000</v>
      </c>
      <c r="BS30" s="122">
        <f>IFERROR(BR30/BN30,"-")</f>
        <v>1800</v>
      </c>
      <c r="BT30" s="123">
        <v>1</v>
      </c>
      <c r="BU30" s="123">
        <v>1</v>
      </c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1</v>
      </c>
      <c r="CG30" s="132">
        <f>IF(P30=0,"",IF(CF30=0,"",(CF30/P30)))</f>
        <v>0.037037037037037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2</v>
      </c>
      <c r="CP30" s="139">
        <v>9000</v>
      </c>
      <c r="CQ30" s="139">
        <v>6000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385</v>
      </c>
      <c r="C31" s="347"/>
      <c r="D31" s="347"/>
      <c r="E31" s="347"/>
      <c r="F31" s="347" t="s">
        <v>86</v>
      </c>
      <c r="G31" s="88"/>
      <c r="H31" s="88"/>
      <c r="I31" s="88"/>
      <c r="J31" s="330"/>
      <c r="K31" s="79">
        <v>0</v>
      </c>
      <c r="L31" s="79">
        <v>0</v>
      </c>
      <c r="M31" s="79">
        <v>89</v>
      </c>
      <c r="N31" s="89">
        <v>42</v>
      </c>
      <c r="O31" s="90">
        <v>0</v>
      </c>
      <c r="P31" s="91">
        <f>N31+O31</f>
        <v>42</v>
      </c>
      <c r="Q31" s="80">
        <f>IFERROR(P31/M31,"-")</f>
        <v>0.47191011235955</v>
      </c>
      <c r="R31" s="79">
        <v>1</v>
      </c>
      <c r="S31" s="79">
        <v>12</v>
      </c>
      <c r="T31" s="80">
        <f>IFERROR(R31/(P31),"-")</f>
        <v>0.023809523809524</v>
      </c>
      <c r="U31" s="336"/>
      <c r="V31" s="82">
        <v>3</v>
      </c>
      <c r="W31" s="80">
        <f>IF(P31=0,"-",V31/P31)</f>
        <v>0.071428571428571</v>
      </c>
      <c r="X31" s="335">
        <v>278001</v>
      </c>
      <c r="Y31" s="336">
        <f>IFERROR(X31/P31,"-")</f>
        <v>6619.0714285714</v>
      </c>
      <c r="Z31" s="336">
        <f>IFERROR(X31/V31,"-")</f>
        <v>92667</v>
      </c>
      <c r="AA31" s="330"/>
      <c r="AB31" s="83"/>
      <c r="AC31" s="77"/>
      <c r="AD31" s="92">
        <v>1</v>
      </c>
      <c r="AE31" s="93">
        <f>IF(P31=0,"",IF(AD31=0,"",(AD31/P31)))</f>
        <v>0.023809523809524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7</v>
      </c>
      <c r="AN31" s="99">
        <f>IF(P31=0,"",IF(AM31=0,"",(AM31/P31)))</f>
        <v>0.16666666666667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4</v>
      </c>
      <c r="AW31" s="105">
        <f>IF(P31=0,"",IF(AV31=0,"",(AV31/P31)))</f>
        <v>0.095238095238095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13</v>
      </c>
      <c r="BF31" s="111">
        <f>IF(P31=0,"",IF(BE31=0,"",(BE31/P31)))</f>
        <v>0.30952380952381</v>
      </c>
      <c r="BG31" s="110">
        <v>1</v>
      </c>
      <c r="BH31" s="112">
        <f>IFERROR(BG31/BE31,"-")</f>
        <v>0.076923076923077</v>
      </c>
      <c r="BI31" s="113">
        <v>273000</v>
      </c>
      <c r="BJ31" s="114">
        <f>IFERROR(BI31/BE31,"-")</f>
        <v>21000</v>
      </c>
      <c r="BK31" s="115"/>
      <c r="BL31" s="115"/>
      <c r="BM31" s="115">
        <v>1</v>
      </c>
      <c r="BN31" s="117">
        <v>10</v>
      </c>
      <c r="BO31" s="118">
        <f>IF(P31=0,"",IF(BN31=0,"",(BN31/P31)))</f>
        <v>0.23809523809524</v>
      </c>
      <c r="BP31" s="119">
        <v>1</v>
      </c>
      <c r="BQ31" s="120">
        <f>IFERROR(BP31/BN31,"-")</f>
        <v>0.1</v>
      </c>
      <c r="BR31" s="121">
        <v>2000</v>
      </c>
      <c r="BS31" s="122">
        <f>IFERROR(BR31/BN31,"-")</f>
        <v>200</v>
      </c>
      <c r="BT31" s="123">
        <v>1</v>
      </c>
      <c r="BU31" s="123"/>
      <c r="BV31" s="123"/>
      <c r="BW31" s="124">
        <v>7</v>
      </c>
      <c r="BX31" s="125">
        <f>IF(P31=0,"",IF(BW31=0,"",(BW31/P31)))</f>
        <v>0.16666666666667</v>
      </c>
      <c r="BY31" s="126">
        <v>1</v>
      </c>
      <c r="BZ31" s="127">
        <f>IFERROR(BY31/BW31,"-")</f>
        <v>0.14285714285714</v>
      </c>
      <c r="CA31" s="128">
        <v>3001</v>
      </c>
      <c r="CB31" s="129">
        <f>IFERROR(CA31/BW31,"-")</f>
        <v>428.71428571429</v>
      </c>
      <c r="CC31" s="130"/>
      <c r="CD31" s="130">
        <v>1</v>
      </c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3</v>
      </c>
      <c r="CP31" s="139">
        <v>278001</v>
      </c>
      <c r="CQ31" s="139">
        <v>273000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0.63194444444444</v>
      </c>
      <c r="B32" s="347" t="s">
        <v>386</v>
      </c>
      <c r="C32" s="347" t="s">
        <v>330</v>
      </c>
      <c r="D32" s="347" t="s">
        <v>331</v>
      </c>
      <c r="E32" s="347" t="s">
        <v>387</v>
      </c>
      <c r="F32" s="347" t="s">
        <v>332</v>
      </c>
      <c r="G32" s="88" t="s">
        <v>388</v>
      </c>
      <c r="H32" s="88" t="s">
        <v>358</v>
      </c>
      <c r="I32" s="88" t="s">
        <v>321</v>
      </c>
      <c r="J32" s="330">
        <v>144000</v>
      </c>
      <c r="K32" s="79">
        <v>0</v>
      </c>
      <c r="L32" s="79">
        <v>0</v>
      </c>
      <c r="M32" s="79">
        <v>88</v>
      </c>
      <c r="N32" s="89">
        <v>15</v>
      </c>
      <c r="O32" s="90">
        <v>0</v>
      </c>
      <c r="P32" s="91">
        <f>N32+O32</f>
        <v>15</v>
      </c>
      <c r="Q32" s="80">
        <f>IFERROR(P32/M32,"-")</f>
        <v>0.17045454545455</v>
      </c>
      <c r="R32" s="79">
        <v>2</v>
      </c>
      <c r="S32" s="79">
        <v>6</v>
      </c>
      <c r="T32" s="80">
        <f>IFERROR(R32/(P32),"-")</f>
        <v>0.13333333333333</v>
      </c>
      <c r="U32" s="336">
        <f>IFERROR(J32/SUM(N32:O33),"-")</f>
        <v>2000</v>
      </c>
      <c r="V32" s="82">
        <v>1</v>
      </c>
      <c r="W32" s="80">
        <f>IF(P32=0,"-",V32/P32)</f>
        <v>0.066666666666667</v>
      </c>
      <c r="X32" s="335">
        <v>60000</v>
      </c>
      <c r="Y32" s="336">
        <f>IFERROR(X32/P32,"-")</f>
        <v>4000</v>
      </c>
      <c r="Z32" s="336">
        <f>IFERROR(X32/V32,"-")</f>
        <v>60000</v>
      </c>
      <c r="AA32" s="330">
        <f>SUM(X32:X33)-SUM(J32:J33)</f>
        <v>-53000</v>
      </c>
      <c r="AB32" s="83">
        <f>SUM(X32:X33)/SUM(J32:J33)</f>
        <v>0.63194444444444</v>
      </c>
      <c r="AC32" s="77"/>
      <c r="AD32" s="92">
        <v>1</v>
      </c>
      <c r="AE32" s="93">
        <f>IF(P32=0,"",IF(AD32=0,"",(AD32/P32)))</f>
        <v>0.066666666666667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>
        <v>7</v>
      </c>
      <c r="AN32" s="99">
        <f>IF(P32=0,"",IF(AM32=0,"",(AM32/P32)))</f>
        <v>0.46666666666667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5</v>
      </c>
      <c r="BF32" s="111">
        <f>IF(P32=0,"",IF(BE32=0,"",(BE32/P32)))</f>
        <v>0.33333333333333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0.066666666666667</v>
      </c>
      <c r="BP32" s="119">
        <v>1</v>
      </c>
      <c r="BQ32" s="120">
        <f>IFERROR(BP32/BN32,"-")</f>
        <v>1</v>
      </c>
      <c r="BR32" s="121">
        <v>60000</v>
      </c>
      <c r="BS32" s="122">
        <f>IFERROR(BR32/BN32,"-")</f>
        <v>60000</v>
      </c>
      <c r="BT32" s="123"/>
      <c r="BU32" s="123">
        <v>1</v>
      </c>
      <c r="BV32" s="123"/>
      <c r="BW32" s="124">
        <v>1</v>
      </c>
      <c r="BX32" s="125">
        <f>IF(P32=0,"",IF(BW32=0,"",(BW32/P32)))</f>
        <v>0.066666666666667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60000</v>
      </c>
      <c r="CQ32" s="139">
        <v>60000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389</v>
      </c>
      <c r="C33" s="347"/>
      <c r="D33" s="347"/>
      <c r="E33" s="347"/>
      <c r="F33" s="347" t="s">
        <v>86</v>
      </c>
      <c r="G33" s="88"/>
      <c r="H33" s="88"/>
      <c r="I33" s="88"/>
      <c r="J33" s="330"/>
      <c r="K33" s="79">
        <v>0</v>
      </c>
      <c r="L33" s="79">
        <v>0</v>
      </c>
      <c r="M33" s="79">
        <v>103</v>
      </c>
      <c r="N33" s="89">
        <v>57</v>
      </c>
      <c r="O33" s="90">
        <v>0</v>
      </c>
      <c r="P33" s="91">
        <f>N33+O33</f>
        <v>57</v>
      </c>
      <c r="Q33" s="80">
        <f>IFERROR(P33/M33,"-")</f>
        <v>0.55339805825243</v>
      </c>
      <c r="R33" s="79">
        <v>1</v>
      </c>
      <c r="S33" s="79">
        <v>14</v>
      </c>
      <c r="T33" s="80">
        <f>IFERROR(R33/(P33),"-")</f>
        <v>0.017543859649123</v>
      </c>
      <c r="U33" s="336"/>
      <c r="V33" s="82">
        <v>2</v>
      </c>
      <c r="W33" s="80">
        <f>IF(P33=0,"-",V33/P33)</f>
        <v>0.035087719298246</v>
      </c>
      <c r="X33" s="335">
        <v>31000</v>
      </c>
      <c r="Y33" s="336">
        <f>IFERROR(X33/P33,"-")</f>
        <v>543.85964912281</v>
      </c>
      <c r="Z33" s="336">
        <f>IFERROR(X33/V33,"-")</f>
        <v>15500</v>
      </c>
      <c r="AA33" s="330"/>
      <c r="AB33" s="83"/>
      <c r="AC33" s="77"/>
      <c r="AD33" s="92">
        <v>3</v>
      </c>
      <c r="AE33" s="93">
        <f>IF(P33=0,"",IF(AD33=0,"",(AD33/P33)))</f>
        <v>0.052631578947368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>
        <v>9</v>
      </c>
      <c r="AN33" s="99">
        <f>IF(P33=0,"",IF(AM33=0,"",(AM33/P33)))</f>
        <v>0.15789473684211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9</v>
      </c>
      <c r="AW33" s="105">
        <f>IF(P33=0,"",IF(AV33=0,"",(AV33/P33)))</f>
        <v>0.15789473684211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14</v>
      </c>
      <c r="BF33" s="111">
        <f>IF(P33=0,"",IF(BE33=0,"",(BE33/P33)))</f>
        <v>0.24561403508772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13</v>
      </c>
      <c r="BO33" s="118">
        <f>IF(P33=0,"",IF(BN33=0,"",(BN33/P33)))</f>
        <v>0.2280701754386</v>
      </c>
      <c r="BP33" s="119">
        <v>2</v>
      </c>
      <c r="BQ33" s="120">
        <f>IFERROR(BP33/BN33,"-")</f>
        <v>0.15384615384615</v>
      </c>
      <c r="BR33" s="121">
        <v>31000</v>
      </c>
      <c r="BS33" s="122">
        <f>IFERROR(BR33/BN33,"-")</f>
        <v>2384.6153846154</v>
      </c>
      <c r="BT33" s="123"/>
      <c r="BU33" s="123">
        <v>1</v>
      </c>
      <c r="BV33" s="123">
        <v>1</v>
      </c>
      <c r="BW33" s="124">
        <v>6</v>
      </c>
      <c r="BX33" s="125">
        <f>IF(P33=0,"",IF(BW33=0,"",(BW33/P33)))</f>
        <v>0.10526315789474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3</v>
      </c>
      <c r="CG33" s="132">
        <f>IF(P33=0,"",IF(CF33=0,"",(CF33/P33)))</f>
        <v>0.052631578947368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2</v>
      </c>
      <c r="CP33" s="139">
        <v>31000</v>
      </c>
      <c r="CQ33" s="139">
        <v>25000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2.6041666666667</v>
      </c>
      <c r="B34" s="347" t="s">
        <v>390</v>
      </c>
      <c r="C34" s="347" t="s">
        <v>293</v>
      </c>
      <c r="D34" s="347" t="s">
        <v>348</v>
      </c>
      <c r="E34" s="347" t="s">
        <v>361</v>
      </c>
      <c r="F34" s="347" t="s">
        <v>332</v>
      </c>
      <c r="G34" s="88" t="s">
        <v>391</v>
      </c>
      <c r="H34" s="88" t="s">
        <v>358</v>
      </c>
      <c r="I34" s="88" t="s">
        <v>325</v>
      </c>
      <c r="J34" s="330">
        <v>96000</v>
      </c>
      <c r="K34" s="79">
        <v>0</v>
      </c>
      <c r="L34" s="79">
        <v>0</v>
      </c>
      <c r="M34" s="79">
        <v>275</v>
      </c>
      <c r="N34" s="89">
        <v>26</v>
      </c>
      <c r="O34" s="90">
        <v>0</v>
      </c>
      <c r="P34" s="91">
        <f>N34+O34</f>
        <v>26</v>
      </c>
      <c r="Q34" s="80">
        <f>IFERROR(P34/M34,"-")</f>
        <v>0.094545454545455</v>
      </c>
      <c r="R34" s="79">
        <v>1</v>
      </c>
      <c r="S34" s="79">
        <v>10</v>
      </c>
      <c r="T34" s="80">
        <f>IFERROR(R34/(P34),"-")</f>
        <v>0.038461538461538</v>
      </c>
      <c r="U34" s="336">
        <f>IFERROR(J34/SUM(N34:O35),"-")</f>
        <v>1315.0684931507</v>
      </c>
      <c r="V34" s="82">
        <v>1</v>
      </c>
      <c r="W34" s="80">
        <f>IF(P34=0,"-",V34/P34)</f>
        <v>0.038461538461538</v>
      </c>
      <c r="X34" s="335">
        <v>3000</v>
      </c>
      <c r="Y34" s="336">
        <f>IFERROR(X34/P34,"-")</f>
        <v>115.38461538462</v>
      </c>
      <c r="Z34" s="336">
        <f>IFERROR(X34/V34,"-")</f>
        <v>3000</v>
      </c>
      <c r="AA34" s="330">
        <f>SUM(X34:X35)-SUM(J34:J35)</f>
        <v>154000</v>
      </c>
      <c r="AB34" s="83">
        <f>SUM(X34:X35)/SUM(J34:J35)</f>
        <v>2.6041666666667</v>
      </c>
      <c r="AC34" s="77"/>
      <c r="AD34" s="92">
        <v>4</v>
      </c>
      <c r="AE34" s="93">
        <f>IF(P34=0,"",IF(AD34=0,"",(AD34/P34)))</f>
        <v>0.15384615384615</v>
      </c>
      <c r="AF34" s="92"/>
      <c r="AG34" s="94">
        <f>IFERROR(AF34/AD34,"-")</f>
        <v>0</v>
      </c>
      <c r="AH34" s="95"/>
      <c r="AI34" s="96">
        <f>IFERROR(AH34/AD34,"-")</f>
        <v>0</v>
      </c>
      <c r="AJ34" s="97"/>
      <c r="AK34" s="97"/>
      <c r="AL34" s="97"/>
      <c r="AM34" s="98">
        <v>11</v>
      </c>
      <c r="AN34" s="99">
        <f>IF(P34=0,"",IF(AM34=0,"",(AM34/P34)))</f>
        <v>0.42307692307692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2</v>
      </c>
      <c r="AW34" s="105">
        <f>IF(P34=0,"",IF(AV34=0,"",(AV34/P34)))</f>
        <v>0.076923076923077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4</v>
      </c>
      <c r="BF34" s="111">
        <f>IF(P34=0,"",IF(BE34=0,"",(BE34/P34)))</f>
        <v>0.15384615384615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0.15384615384615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0.038461538461538</v>
      </c>
      <c r="BY34" s="126">
        <v>1</v>
      </c>
      <c r="BZ34" s="127">
        <f>IFERROR(BY34/BW34,"-")</f>
        <v>1</v>
      </c>
      <c r="CA34" s="128">
        <v>3000</v>
      </c>
      <c r="CB34" s="129">
        <f>IFERROR(CA34/BW34,"-")</f>
        <v>3000</v>
      </c>
      <c r="CC34" s="130">
        <v>1</v>
      </c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392</v>
      </c>
      <c r="C35" s="347"/>
      <c r="D35" s="347"/>
      <c r="E35" s="347"/>
      <c r="F35" s="347" t="s">
        <v>86</v>
      </c>
      <c r="G35" s="88"/>
      <c r="H35" s="88"/>
      <c r="I35" s="88"/>
      <c r="J35" s="330"/>
      <c r="K35" s="79">
        <v>0</v>
      </c>
      <c r="L35" s="79">
        <v>0</v>
      </c>
      <c r="M35" s="79">
        <v>87</v>
      </c>
      <c r="N35" s="89">
        <v>46</v>
      </c>
      <c r="O35" s="90">
        <v>1</v>
      </c>
      <c r="P35" s="91">
        <f>N35+O35</f>
        <v>47</v>
      </c>
      <c r="Q35" s="80">
        <f>IFERROR(P35/M35,"-")</f>
        <v>0.54022988505747</v>
      </c>
      <c r="R35" s="79">
        <v>1</v>
      </c>
      <c r="S35" s="79">
        <v>9</v>
      </c>
      <c r="T35" s="80">
        <f>IFERROR(R35/(P35),"-")</f>
        <v>0.021276595744681</v>
      </c>
      <c r="U35" s="336"/>
      <c r="V35" s="82">
        <v>2</v>
      </c>
      <c r="W35" s="80">
        <f>IF(P35=0,"-",V35/P35)</f>
        <v>0.042553191489362</v>
      </c>
      <c r="X35" s="335">
        <v>247000</v>
      </c>
      <c r="Y35" s="336">
        <f>IFERROR(X35/P35,"-")</f>
        <v>5255.3191489362</v>
      </c>
      <c r="Z35" s="336">
        <f>IFERROR(X35/V35,"-")</f>
        <v>123500</v>
      </c>
      <c r="AA35" s="330"/>
      <c r="AB35" s="83"/>
      <c r="AC35" s="77"/>
      <c r="AD35" s="92">
        <v>1</v>
      </c>
      <c r="AE35" s="93">
        <f>IF(P35=0,"",IF(AD35=0,"",(AD35/P35)))</f>
        <v>0.021276595744681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11</v>
      </c>
      <c r="AN35" s="99">
        <f>IF(P35=0,"",IF(AM35=0,"",(AM35/P35)))</f>
        <v>0.23404255319149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9</v>
      </c>
      <c r="AW35" s="105">
        <f>IF(P35=0,"",IF(AV35=0,"",(AV35/P35)))</f>
        <v>0.19148936170213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5</v>
      </c>
      <c r="BF35" s="111">
        <f>IF(P35=0,"",IF(BE35=0,"",(BE35/P35)))</f>
        <v>0.1063829787234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17</v>
      </c>
      <c r="BO35" s="118">
        <f>IF(P35=0,"",IF(BN35=0,"",(BN35/P35)))</f>
        <v>0.36170212765957</v>
      </c>
      <c r="BP35" s="119">
        <v>1</v>
      </c>
      <c r="BQ35" s="120">
        <f>IFERROR(BP35/BN35,"-")</f>
        <v>0.058823529411765</v>
      </c>
      <c r="BR35" s="121">
        <v>8000</v>
      </c>
      <c r="BS35" s="122">
        <f>IFERROR(BR35/BN35,"-")</f>
        <v>470.58823529412</v>
      </c>
      <c r="BT35" s="123"/>
      <c r="BU35" s="123">
        <v>1</v>
      </c>
      <c r="BV35" s="123"/>
      <c r="BW35" s="124">
        <v>3</v>
      </c>
      <c r="BX35" s="125">
        <f>IF(P35=0,"",IF(BW35=0,"",(BW35/P35)))</f>
        <v>0.063829787234043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0.021276595744681</v>
      </c>
      <c r="CH35" s="133">
        <v>1</v>
      </c>
      <c r="CI35" s="134">
        <f>IFERROR(CH35/CF35,"-")</f>
        <v>1</v>
      </c>
      <c r="CJ35" s="135">
        <v>239000</v>
      </c>
      <c r="CK35" s="136">
        <f>IFERROR(CJ35/CF35,"-")</f>
        <v>239000</v>
      </c>
      <c r="CL35" s="137"/>
      <c r="CM35" s="137"/>
      <c r="CN35" s="137">
        <v>1</v>
      </c>
      <c r="CO35" s="138">
        <v>2</v>
      </c>
      <c r="CP35" s="139">
        <v>247000</v>
      </c>
      <c r="CQ35" s="139">
        <v>239000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30"/>
      <c r="B36" s="85"/>
      <c r="C36" s="86"/>
      <c r="D36" s="86"/>
      <c r="E36" s="86"/>
      <c r="F36" s="87"/>
      <c r="G36" s="88"/>
      <c r="H36" s="88"/>
      <c r="I36" s="88"/>
      <c r="J36" s="331"/>
      <c r="K36" s="34"/>
      <c r="L36" s="34"/>
      <c r="M36" s="31"/>
      <c r="N36" s="23"/>
      <c r="O36" s="23"/>
      <c r="P36" s="23"/>
      <c r="Q36" s="32"/>
      <c r="R36" s="32"/>
      <c r="S36" s="23"/>
      <c r="T36" s="32"/>
      <c r="U36" s="337"/>
      <c r="V36" s="25"/>
      <c r="W36" s="25"/>
      <c r="X36" s="337"/>
      <c r="Y36" s="337"/>
      <c r="Z36" s="337"/>
      <c r="AA36" s="337"/>
      <c r="AB36" s="33"/>
      <c r="AC36" s="57"/>
      <c r="AD36" s="61"/>
      <c r="AE36" s="62"/>
      <c r="AF36" s="61"/>
      <c r="AG36" s="65"/>
      <c r="AH36" s="66"/>
      <c r="AI36" s="67"/>
      <c r="AJ36" s="68"/>
      <c r="AK36" s="68"/>
      <c r="AL36" s="68"/>
      <c r="AM36" s="61"/>
      <c r="AN36" s="62"/>
      <c r="AO36" s="61"/>
      <c r="AP36" s="65"/>
      <c r="AQ36" s="66"/>
      <c r="AR36" s="67"/>
      <c r="AS36" s="68"/>
      <c r="AT36" s="68"/>
      <c r="AU36" s="68"/>
      <c r="AV36" s="61"/>
      <c r="AW36" s="62"/>
      <c r="AX36" s="61"/>
      <c r="AY36" s="65"/>
      <c r="AZ36" s="66"/>
      <c r="BA36" s="67"/>
      <c r="BB36" s="68"/>
      <c r="BC36" s="68"/>
      <c r="BD36" s="68"/>
      <c r="BE36" s="61"/>
      <c r="BF36" s="62"/>
      <c r="BG36" s="61"/>
      <c r="BH36" s="65"/>
      <c r="BI36" s="66"/>
      <c r="BJ36" s="67"/>
      <c r="BK36" s="68"/>
      <c r="BL36" s="68"/>
      <c r="BM36" s="68"/>
      <c r="BN36" s="63"/>
      <c r="BO36" s="64"/>
      <c r="BP36" s="61"/>
      <c r="BQ36" s="65"/>
      <c r="BR36" s="66"/>
      <c r="BS36" s="67"/>
      <c r="BT36" s="68"/>
      <c r="BU36" s="68"/>
      <c r="BV36" s="68"/>
      <c r="BW36" s="63"/>
      <c r="BX36" s="64"/>
      <c r="BY36" s="61"/>
      <c r="BZ36" s="65"/>
      <c r="CA36" s="66"/>
      <c r="CB36" s="67"/>
      <c r="CC36" s="68"/>
      <c r="CD36" s="68"/>
      <c r="CE36" s="68"/>
      <c r="CF36" s="63"/>
      <c r="CG36" s="64"/>
      <c r="CH36" s="61"/>
      <c r="CI36" s="65"/>
      <c r="CJ36" s="66"/>
      <c r="CK36" s="67"/>
      <c r="CL36" s="68"/>
      <c r="CM36" s="68"/>
      <c r="CN36" s="68"/>
      <c r="CO36" s="69"/>
      <c r="CP36" s="66"/>
      <c r="CQ36" s="66"/>
      <c r="CR36" s="66"/>
      <c r="CS36" s="70"/>
    </row>
    <row r="37" spans="1:98">
      <c r="A37" s="30"/>
      <c r="B37" s="37"/>
      <c r="C37" s="21"/>
      <c r="D37" s="21"/>
      <c r="E37" s="21"/>
      <c r="F37" s="22"/>
      <c r="G37" s="36"/>
      <c r="H37" s="36"/>
      <c r="I37" s="73"/>
      <c r="J37" s="332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337"/>
      <c r="V37" s="25"/>
      <c r="W37" s="25"/>
      <c r="X37" s="337"/>
      <c r="Y37" s="337"/>
      <c r="Z37" s="337"/>
      <c r="AA37" s="337"/>
      <c r="AB37" s="33"/>
      <c r="AC37" s="59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19">
        <f>AB38</f>
        <v>2.1230602339181</v>
      </c>
      <c r="B38" s="39"/>
      <c r="C38" s="39"/>
      <c r="D38" s="39"/>
      <c r="E38" s="39"/>
      <c r="F38" s="39"/>
      <c r="G38" s="40" t="s">
        <v>393</v>
      </c>
      <c r="H38" s="40"/>
      <c r="I38" s="40"/>
      <c r="J38" s="333">
        <f>SUM(J6:J37)</f>
        <v>1710000</v>
      </c>
      <c r="K38" s="41">
        <f>SUM(K6:K37)</f>
        <v>0</v>
      </c>
      <c r="L38" s="41">
        <f>SUM(L6:L37)</f>
        <v>0</v>
      </c>
      <c r="M38" s="41">
        <f>SUM(M6:M37)</f>
        <v>3912</v>
      </c>
      <c r="N38" s="41">
        <f>SUM(N6:N37)</f>
        <v>1161</v>
      </c>
      <c r="O38" s="41">
        <f>SUM(O6:O37)</f>
        <v>22</v>
      </c>
      <c r="P38" s="41">
        <f>SUM(P6:P37)</f>
        <v>1183</v>
      </c>
      <c r="Q38" s="42">
        <f>IFERROR(P38/M38,"-")</f>
        <v>0.30240286298569</v>
      </c>
      <c r="R38" s="76">
        <f>SUM(R6:R37)</f>
        <v>28</v>
      </c>
      <c r="S38" s="76">
        <f>SUM(S6:S37)</f>
        <v>282</v>
      </c>
      <c r="T38" s="42">
        <f>IFERROR(R38/P38,"-")</f>
        <v>0.023668639053254</v>
      </c>
      <c r="U38" s="338">
        <f>IFERROR(J38/P38,"-")</f>
        <v>1445.4775993238</v>
      </c>
      <c r="V38" s="44">
        <f>SUM(V6:V37)</f>
        <v>55</v>
      </c>
      <c r="W38" s="42">
        <f>IFERROR(V38/P38,"-")</f>
        <v>0.046491969568893</v>
      </c>
      <c r="X38" s="333">
        <f>SUM(X6:X37)</f>
        <v>3630433</v>
      </c>
      <c r="Y38" s="333">
        <f>IFERROR(X38/P38,"-")</f>
        <v>3068.8360101437</v>
      </c>
      <c r="Z38" s="333">
        <f>IFERROR(X38/V38,"-")</f>
        <v>66007.872727273</v>
      </c>
      <c r="AA38" s="333">
        <f>X38-J38</f>
        <v>1920433</v>
      </c>
      <c r="AB38" s="45">
        <f>X38/J38</f>
        <v>2.1230602339181</v>
      </c>
      <c r="AC38" s="58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394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395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396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397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398</v>
      </c>
      <c r="C6" s="347" t="s">
        <v>399</v>
      </c>
      <c r="D6" s="347" t="s">
        <v>400</v>
      </c>
      <c r="E6" s="175" t="s">
        <v>401</v>
      </c>
      <c r="F6" s="175" t="s">
        <v>402</v>
      </c>
      <c r="G6" s="340">
        <v>0</v>
      </c>
      <c r="H6" s="340">
        <v>3000</v>
      </c>
      <c r="I6" s="176">
        <v>0</v>
      </c>
      <c r="J6" s="176">
        <v>0</v>
      </c>
      <c r="K6" s="176">
        <v>35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</v>
      </c>
      <c r="B7" s="347" t="s">
        <v>403</v>
      </c>
      <c r="C7" s="347" t="s">
        <v>404</v>
      </c>
      <c r="D7" s="347">
        <v>25</v>
      </c>
      <c r="E7" s="175" t="s">
        <v>405</v>
      </c>
      <c r="F7" s="175" t="s">
        <v>402</v>
      </c>
      <c r="G7" s="340">
        <v>5600</v>
      </c>
      <c r="H7" s="340">
        <v>2800</v>
      </c>
      <c r="I7" s="176">
        <v>0</v>
      </c>
      <c r="J7" s="176">
        <v>0</v>
      </c>
      <c r="K7" s="176">
        <v>485</v>
      </c>
      <c r="L7" s="177">
        <v>2</v>
      </c>
      <c r="M7" s="178">
        <v>2</v>
      </c>
      <c r="N7" s="179">
        <f>IFERROR(L7/K7,"-")</f>
        <v>0.0041237113402062</v>
      </c>
      <c r="O7" s="176">
        <v>0</v>
      </c>
      <c r="P7" s="176">
        <v>0</v>
      </c>
      <c r="Q7" s="179">
        <f>IFERROR(O7/L7,"-")</f>
        <v>0</v>
      </c>
      <c r="R7" s="180">
        <f>IFERROR(G7/SUM(L7:L7),"-")</f>
        <v>2800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-5600</v>
      </c>
      <c r="Y7" s="183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>
        <v>1</v>
      </c>
      <c r="AK7" s="191">
        <f>IF(L7=0,"",IF(AJ7=0,"",(AJ7/L7)))</f>
        <v>0.5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1</v>
      </c>
      <c r="BC7" s="203">
        <f>IF(L7=0,"",IF(BB7=0,"",(BB7/L7)))</f>
        <v>0.5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/>
      <c r="BL7" s="209">
        <f>IF(L7=0,"",IF(BK7=0,"",(BK7/L7)))</f>
        <v>0</v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406</v>
      </c>
      <c r="C8" s="347" t="s">
        <v>404</v>
      </c>
      <c r="D8" s="347">
        <v>25</v>
      </c>
      <c r="E8" s="175" t="s">
        <v>405</v>
      </c>
      <c r="F8" s="175" t="s">
        <v>402</v>
      </c>
      <c r="G8" s="340">
        <v>24300</v>
      </c>
      <c r="H8" s="340">
        <v>2700</v>
      </c>
      <c r="I8" s="176">
        <v>0</v>
      </c>
      <c r="J8" s="176">
        <v>0</v>
      </c>
      <c r="K8" s="176">
        <v>187</v>
      </c>
      <c r="L8" s="177">
        <v>9</v>
      </c>
      <c r="M8" s="178">
        <v>9</v>
      </c>
      <c r="N8" s="179">
        <f>IFERROR(L8/K8,"-")</f>
        <v>0.048128342245989</v>
      </c>
      <c r="O8" s="176">
        <v>0</v>
      </c>
      <c r="P8" s="176">
        <v>4</v>
      </c>
      <c r="Q8" s="179">
        <f>IFERROR(O8/L8,"-")</f>
        <v>0</v>
      </c>
      <c r="R8" s="180">
        <f>IFERROR(G8/SUM(L8:L8),"-")</f>
        <v>2700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-24300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>
        <v>1</v>
      </c>
      <c r="AK8" s="191">
        <f>IF(L8=0,"",IF(AJ8=0,"",(AJ8/L8)))</f>
        <v>0.11111111111111</v>
      </c>
      <c r="AL8" s="190"/>
      <c r="AM8" s="192">
        <f>IFERROR(AL8/AJ8,"-")</f>
        <v>0</v>
      </c>
      <c r="AN8" s="193"/>
      <c r="AO8" s="194">
        <f>IFERROR(AN8/AJ8,"-")</f>
        <v>0</v>
      </c>
      <c r="AP8" s="195"/>
      <c r="AQ8" s="195"/>
      <c r="AR8" s="195"/>
      <c r="AS8" s="196">
        <v>1</v>
      </c>
      <c r="AT8" s="197">
        <f>IF(L8=0,"",IF(AS8=0,"",(AS8/L8)))</f>
        <v>0.11111111111111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>
        <v>2</v>
      </c>
      <c r="BC8" s="203">
        <f>IF(L8=0,"",IF(BB8=0,"",(BB8/L8)))</f>
        <v>0.22222222222222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>
        <v>5</v>
      </c>
      <c r="BL8" s="209">
        <f>IF(L8=0,"",IF(BK8=0,"",(BK8/L8)))</f>
        <v>0.55555555555556</v>
      </c>
      <c r="BM8" s="210"/>
      <c r="BN8" s="211">
        <f>IFERROR(BM8/BK8,"-")</f>
        <v>0</v>
      </c>
      <c r="BO8" s="212"/>
      <c r="BP8" s="213">
        <f>IFERROR(BO8/BK8,"-")</f>
        <v>0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407</v>
      </c>
      <c r="C9" s="347"/>
      <c r="D9" s="347" t="s">
        <v>408</v>
      </c>
      <c r="E9" s="175" t="s">
        <v>409</v>
      </c>
      <c r="F9" s="175" t="s">
        <v>402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17</v>
      </c>
      <c r="M9" s="178">
        <v>17</v>
      </c>
      <c r="N9" s="179" t="str">
        <f>IFERROR(L9/K9,"-")</f>
        <v>-</v>
      </c>
      <c r="O9" s="176">
        <v>1</v>
      </c>
      <c r="P9" s="176">
        <v>6</v>
      </c>
      <c r="Q9" s="179">
        <f>IFERROR(O9/L9,"-")</f>
        <v>0.058823529411765</v>
      </c>
      <c r="R9" s="180">
        <f>IFERROR(G9/SUM(L9:L9),"-")</f>
        <v>0</v>
      </c>
      <c r="S9" s="181">
        <v>1</v>
      </c>
      <c r="T9" s="179">
        <f>IF(L9=0,"-",S9/L9)</f>
        <v>0.058823529411765</v>
      </c>
      <c r="U9" s="345">
        <v>55000</v>
      </c>
      <c r="V9" s="346">
        <f>IFERROR(U9/L9,"-")</f>
        <v>3235.2941176471</v>
      </c>
      <c r="W9" s="346">
        <f>IFERROR(U9/S9,"-")</f>
        <v>55000</v>
      </c>
      <c r="X9" s="340">
        <f>SUM(U9:U9)-SUM(G9:G9)</f>
        <v>55000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5</v>
      </c>
      <c r="AT9" s="197">
        <f>IF(L9=0,"",IF(AS9=0,"",(AS9/L9)))</f>
        <v>0.29411764705882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2</v>
      </c>
      <c r="BC9" s="203">
        <f>IF(L9=0,"",IF(BB9=0,"",(BB9/L9)))</f>
        <v>0.11764705882353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7</v>
      </c>
      <c r="BL9" s="209">
        <f>IF(L9=0,"",IF(BK9=0,"",(BK9/L9)))</f>
        <v>0.41176470588235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>
        <v>2</v>
      </c>
      <c r="BU9" s="216">
        <f>IF(L9=0,"",IF(BT9=0,"",(BT9/L9)))</f>
        <v>0.11764705882353</v>
      </c>
      <c r="BV9" s="217">
        <v>1</v>
      </c>
      <c r="BW9" s="218">
        <f>IFERROR(BV9/BT9,"-")</f>
        <v>0.5</v>
      </c>
      <c r="BX9" s="219">
        <v>55000</v>
      </c>
      <c r="BY9" s="220">
        <f>IFERROR(BX9/BT9,"-")</f>
        <v>27500</v>
      </c>
      <c r="BZ9" s="221"/>
      <c r="CA9" s="221"/>
      <c r="CB9" s="221">
        <v>1</v>
      </c>
      <c r="CC9" s="222">
        <v>1</v>
      </c>
      <c r="CD9" s="223">
        <f>IF(L9=0,"",IF(CC9=0,"",(CC9/L9)))</f>
        <v>0.058823529411765</v>
      </c>
      <c r="CE9" s="224"/>
      <c r="CF9" s="225">
        <f>IFERROR(CE9/CC9,"-")</f>
        <v>0</v>
      </c>
      <c r="CG9" s="226"/>
      <c r="CH9" s="227">
        <f>IFERROR(CG9/CC9,"-")</f>
        <v>0</v>
      </c>
      <c r="CI9" s="228"/>
      <c r="CJ9" s="228"/>
      <c r="CK9" s="228"/>
      <c r="CL9" s="229">
        <v>1</v>
      </c>
      <c r="CM9" s="230">
        <v>55000</v>
      </c>
      <c r="CN9" s="230">
        <v>55000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1.8394648829431</v>
      </c>
      <c r="B12" s="250"/>
      <c r="C12" s="250"/>
      <c r="D12" s="250"/>
      <c r="E12" s="251" t="s">
        <v>410</v>
      </c>
      <c r="F12" s="251"/>
      <c r="G12" s="343">
        <f>SUM(G6:G11)</f>
        <v>29900</v>
      </c>
      <c r="H12" s="343"/>
      <c r="I12" s="250">
        <f>SUM(I6:I11)</f>
        <v>0</v>
      </c>
      <c r="J12" s="250">
        <f>SUM(J6:J11)</f>
        <v>0</v>
      </c>
      <c r="K12" s="250">
        <f>SUM(K6:K11)</f>
        <v>707</v>
      </c>
      <c r="L12" s="250">
        <f>SUM(L6:L11)</f>
        <v>28</v>
      </c>
      <c r="M12" s="250">
        <f>SUM(M6:M11)</f>
        <v>28</v>
      </c>
      <c r="N12" s="252">
        <f>IFERROR(L12/K12,"-")</f>
        <v>0.03960396039604</v>
      </c>
      <c r="O12" s="253">
        <f>SUM(O6:O11)</f>
        <v>1</v>
      </c>
      <c r="P12" s="253">
        <f>SUM(P6:P11)</f>
        <v>10</v>
      </c>
      <c r="Q12" s="252">
        <f>IFERROR(O12/L12,"-")</f>
        <v>0.035714285714286</v>
      </c>
      <c r="R12" s="254">
        <f>IFERROR(G12/L12,"-")</f>
        <v>1067.8571428571</v>
      </c>
      <c r="S12" s="255">
        <f>SUM(S6:S11)</f>
        <v>1</v>
      </c>
      <c r="T12" s="252">
        <f>IFERROR(S12/L12,"-")</f>
        <v>0.035714285714286</v>
      </c>
      <c r="U12" s="343">
        <f>SUM(U6:U11)</f>
        <v>55000</v>
      </c>
      <c r="V12" s="343">
        <f>IFERROR(U12/L12,"-")</f>
        <v>1964.2857142857</v>
      </c>
      <c r="W12" s="343">
        <f>IFERROR(U12/S12,"-")</f>
        <v>55000</v>
      </c>
      <c r="X12" s="343">
        <f>U12-G12</f>
        <v>25100</v>
      </c>
      <c r="Y12" s="256">
        <f>U12/G12</f>
        <v>1.8394648829431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411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395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2.8177094486228</v>
      </c>
      <c r="B6" s="347" t="s">
        <v>412</v>
      </c>
      <c r="C6" s="347" t="s">
        <v>413</v>
      </c>
      <c r="D6" s="347" t="s">
        <v>414</v>
      </c>
      <c r="E6" s="175" t="s">
        <v>415</v>
      </c>
      <c r="F6" s="175" t="s">
        <v>402</v>
      </c>
      <c r="G6" s="340">
        <v>2745924</v>
      </c>
      <c r="H6" s="176">
        <v>0</v>
      </c>
      <c r="I6" s="176">
        <v>0</v>
      </c>
      <c r="J6" s="176">
        <v>473932</v>
      </c>
      <c r="K6" s="177">
        <v>1164</v>
      </c>
      <c r="L6" s="179">
        <f>IFERROR(K6/J6,"-")</f>
        <v>0.0024560485470489</v>
      </c>
      <c r="M6" s="176">
        <v>20</v>
      </c>
      <c r="N6" s="176">
        <v>489</v>
      </c>
      <c r="O6" s="179">
        <f>IFERROR(M6/(K6),"-")</f>
        <v>0.017182130584192</v>
      </c>
      <c r="P6" s="180">
        <f>IFERROR(G6/SUM(K6:K7),"-")</f>
        <v>2359.0412371134</v>
      </c>
      <c r="Q6" s="181">
        <v>140</v>
      </c>
      <c r="R6" s="179">
        <f>IF(K6=0,"-",Q6/K6)</f>
        <v>0.12027491408935</v>
      </c>
      <c r="S6" s="345">
        <v>7737216</v>
      </c>
      <c r="T6" s="346">
        <f>IFERROR(S6/K6,"-")</f>
        <v>6647.0927835052</v>
      </c>
      <c r="U6" s="346">
        <f>IFERROR(S6/Q6,"-")</f>
        <v>55265.828571429</v>
      </c>
      <c r="V6" s="340">
        <f>SUM(S6:S7)-SUM(G6:G7)</f>
        <v>4991292</v>
      </c>
      <c r="W6" s="183">
        <f>SUM(S6:S7)/SUM(G6:G7)</f>
        <v>2.8177094486228</v>
      </c>
      <c r="Y6" s="184">
        <v>34</v>
      </c>
      <c r="Z6" s="185">
        <f>IF(K6=0,"",IF(Y6=0,"",(Y6/K6)))</f>
        <v>0.029209621993127</v>
      </c>
      <c r="AA6" s="184">
        <v>1</v>
      </c>
      <c r="AB6" s="186">
        <f>IFERROR(AA6/Y6,"-")</f>
        <v>0.029411764705882</v>
      </c>
      <c r="AC6" s="187">
        <v>3000</v>
      </c>
      <c r="AD6" s="188">
        <f>IFERROR(AC6/Y6,"-")</f>
        <v>88.235294117647</v>
      </c>
      <c r="AE6" s="189">
        <v>1</v>
      </c>
      <c r="AF6" s="189"/>
      <c r="AG6" s="189"/>
      <c r="AH6" s="190">
        <v>125</v>
      </c>
      <c r="AI6" s="191">
        <f>IF(K6=0,"",IF(AH6=0,"",(AH6/K6)))</f>
        <v>0.1073883161512</v>
      </c>
      <c r="AJ6" s="190">
        <v>6</v>
      </c>
      <c r="AK6" s="192">
        <f>IFERROR(AJ6/AH6,"-")</f>
        <v>0.048</v>
      </c>
      <c r="AL6" s="193">
        <v>174000</v>
      </c>
      <c r="AM6" s="194">
        <f>IFERROR(AL6/AH6,"-")</f>
        <v>1392</v>
      </c>
      <c r="AN6" s="195">
        <v>3</v>
      </c>
      <c r="AO6" s="195"/>
      <c r="AP6" s="195">
        <v>3</v>
      </c>
      <c r="AQ6" s="196">
        <v>199</v>
      </c>
      <c r="AR6" s="197">
        <f>IF(K6=0,"",IF(AQ6=0,"",(AQ6/K6)))</f>
        <v>0.17096219931271</v>
      </c>
      <c r="AS6" s="196">
        <v>15</v>
      </c>
      <c r="AT6" s="198">
        <f>IFERROR(AS6/AQ6,"-")</f>
        <v>0.075376884422111</v>
      </c>
      <c r="AU6" s="199">
        <v>288000</v>
      </c>
      <c r="AV6" s="200">
        <f>IFERROR(AU6/AQ6,"-")</f>
        <v>1447.2361809045</v>
      </c>
      <c r="AW6" s="201">
        <v>11</v>
      </c>
      <c r="AX6" s="201">
        <v>2</v>
      </c>
      <c r="AY6" s="201">
        <v>2</v>
      </c>
      <c r="AZ6" s="202">
        <v>322</v>
      </c>
      <c r="BA6" s="203">
        <f>IF(K6=0,"",IF(AZ6=0,"",(AZ6/K6)))</f>
        <v>0.2766323024055</v>
      </c>
      <c r="BB6" s="202">
        <v>34</v>
      </c>
      <c r="BC6" s="204">
        <f>IFERROR(BB6/AZ6,"-")</f>
        <v>0.1055900621118</v>
      </c>
      <c r="BD6" s="205">
        <v>1177000</v>
      </c>
      <c r="BE6" s="206">
        <f>IFERROR(BD6/AZ6,"-")</f>
        <v>3655.2795031056</v>
      </c>
      <c r="BF6" s="207">
        <v>17</v>
      </c>
      <c r="BG6" s="207">
        <v>1</v>
      </c>
      <c r="BH6" s="207">
        <v>16</v>
      </c>
      <c r="BI6" s="208">
        <v>333</v>
      </c>
      <c r="BJ6" s="209">
        <f>IF(K6=0,"",IF(BI6=0,"",(BI6/K6)))</f>
        <v>0.2860824742268</v>
      </c>
      <c r="BK6" s="210">
        <v>50</v>
      </c>
      <c r="BL6" s="211">
        <f>IFERROR(BK6/BI6,"-")</f>
        <v>0.15015015015015</v>
      </c>
      <c r="BM6" s="212">
        <v>1410000</v>
      </c>
      <c r="BN6" s="213">
        <f>IFERROR(BM6/BI6,"-")</f>
        <v>4234.2342342342</v>
      </c>
      <c r="BO6" s="214">
        <v>19</v>
      </c>
      <c r="BP6" s="214">
        <v>6</v>
      </c>
      <c r="BQ6" s="214">
        <v>25</v>
      </c>
      <c r="BR6" s="215">
        <v>131</v>
      </c>
      <c r="BS6" s="216">
        <f>IF(K6=0,"",IF(BR6=0,"",(BR6/K6)))</f>
        <v>0.11254295532646</v>
      </c>
      <c r="BT6" s="217">
        <v>29</v>
      </c>
      <c r="BU6" s="218">
        <f>IFERROR(BT6/BR6,"-")</f>
        <v>0.22137404580153</v>
      </c>
      <c r="BV6" s="219">
        <v>3406216</v>
      </c>
      <c r="BW6" s="220">
        <f>IFERROR(BV6/BR6,"-")</f>
        <v>26001.648854962</v>
      </c>
      <c r="BX6" s="221">
        <v>7</v>
      </c>
      <c r="BY6" s="221">
        <v>5</v>
      </c>
      <c r="BZ6" s="221">
        <v>17</v>
      </c>
      <c r="CA6" s="222">
        <v>20</v>
      </c>
      <c r="CB6" s="223">
        <f>IF(K6=0,"",IF(CA6=0,"",(CA6/K6)))</f>
        <v>0.017182130584192</v>
      </c>
      <c r="CC6" s="224">
        <v>5</v>
      </c>
      <c r="CD6" s="225">
        <f>IFERROR(CC6/CA6,"-")</f>
        <v>0.25</v>
      </c>
      <c r="CE6" s="226">
        <v>1279000</v>
      </c>
      <c r="CF6" s="227">
        <f>IFERROR(CE6/CA6,"-")</f>
        <v>63950</v>
      </c>
      <c r="CG6" s="228">
        <v>1</v>
      </c>
      <c r="CH6" s="228"/>
      <c r="CI6" s="228">
        <v>4</v>
      </c>
      <c r="CJ6" s="229">
        <v>140</v>
      </c>
      <c r="CK6" s="230">
        <v>7737216</v>
      </c>
      <c r="CL6" s="230">
        <v>1763000</v>
      </c>
      <c r="CM6" s="230">
        <v>31000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/>
      <c r="B7" s="347" t="s">
        <v>416</v>
      </c>
      <c r="C7" s="347" t="s">
        <v>413</v>
      </c>
      <c r="D7" s="347" t="s">
        <v>417</v>
      </c>
      <c r="E7" s="175" t="s">
        <v>418</v>
      </c>
      <c r="F7" s="175" t="s">
        <v>402</v>
      </c>
      <c r="G7" s="340"/>
      <c r="H7" s="176">
        <v>0</v>
      </c>
      <c r="I7" s="176">
        <v>0</v>
      </c>
      <c r="J7" s="176">
        <v>5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/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/>
      <c r="W7" s="183"/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3.4277555801625</v>
      </c>
      <c r="B8" s="347" t="s">
        <v>419</v>
      </c>
      <c r="C8" s="347" t="s">
        <v>413</v>
      </c>
      <c r="D8" s="347" t="s">
        <v>417</v>
      </c>
      <c r="E8" s="175" t="s">
        <v>420</v>
      </c>
      <c r="F8" s="175" t="s">
        <v>402</v>
      </c>
      <c r="G8" s="340">
        <v>670993</v>
      </c>
      <c r="H8" s="176">
        <v>0</v>
      </c>
      <c r="I8" s="176">
        <v>0</v>
      </c>
      <c r="J8" s="176">
        <v>10264</v>
      </c>
      <c r="K8" s="177">
        <v>232</v>
      </c>
      <c r="L8" s="179">
        <f>IFERROR(K8/J8,"-")</f>
        <v>0.022603273577553</v>
      </c>
      <c r="M8" s="176">
        <v>7</v>
      </c>
      <c r="N8" s="176">
        <v>74</v>
      </c>
      <c r="O8" s="179">
        <f>IFERROR(M8/(K8),"-")</f>
        <v>0.030172413793103</v>
      </c>
      <c r="P8" s="180">
        <f>IFERROR(G8/SUM(K8:K8),"-")</f>
        <v>2892.2112068966</v>
      </c>
      <c r="Q8" s="181">
        <v>43</v>
      </c>
      <c r="R8" s="179">
        <f>IF(K8=0,"-",Q8/K8)</f>
        <v>0.18534482758621</v>
      </c>
      <c r="S8" s="345">
        <v>2300000</v>
      </c>
      <c r="T8" s="346">
        <f>IFERROR(S8/K8,"-")</f>
        <v>9913.7931034483</v>
      </c>
      <c r="U8" s="346">
        <f>IFERROR(S8/Q8,"-")</f>
        <v>53488.372093023</v>
      </c>
      <c r="V8" s="340">
        <f>SUM(S8:S8)-SUM(G8:G8)</f>
        <v>1629007</v>
      </c>
      <c r="W8" s="183">
        <f>SUM(S8:S8)/SUM(G8:G8)</f>
        <v>3.4277555801625</v>
      </c>
      <c r="Y8" s="184">
        <v>7</v>
      </c>
      <c r="Z8" s="185">
        <f>IF(K8=0,"",IF(Y8=0,"",(Y8/K8)))</f>
        <v>0.030172413793103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13</v>
      </c>
      <c r="AI8" s="191">
        <f>IF(K8=0,"",IF(AH8=0,"",(AH8/K8)))</f>
        <v>0.056034482758621</v>
      </c>
      <c r="AJ8" s="190">
        <v>2</v>
      </c>
      <c r="AK8" s="192">
        <f>IFERROR(AJ8/AH8,"-")</f>
        <v>0.15384615384615</v>
      </c>
      <c r="AL8" s="193">
        <v>23000</v>
      </c>
      <c r="AM8" s="194">
        <f>IFERROR(AL8/AH8,"-")</f>
        <v>1769.2307692308</v>
      </c>
      <c r="AN8" s="195">
        <v>1</v>
      </c>
      <c r="AO8" s="195"/>
      <c r="AP8" s="195">
        <v>1</v>
      </c>
      <c r="AQ8" s="196">
        <v>39</v>
      </c>
      <c r="AR8" s="197">
        <f>IF(K8=0,"",IF(AQ8=0,"",(AQ8/K8)))</f>
        <v>0.16810344827586</v>
      </c>
      <c r="AS8" s="196">
        <v>3</v>
      </c>
      <c r="AT8" s="198">
        <f>IFERROR(AS8/AQ8,"-")</f>
        <v>0.076923076923077</v>
      </c>
      <c r="AU8" s="199">
        <v>14000</v>
      </c>
      <c r="AV8" s="200">
        <f>IFERROR(AU8/AQ8,"-")</f>
        <v>358.97435897436</v>
      </c>
      <c r="AW8" s="201">
        <v>2</v>
      </c>
      <c r="AX8" s="201">
        <v>1</v>
      </c>
      <c r="AY8" s="201"/>
      <c r="AZ8" s="202">
        <v>73</v>
      </c>
      <c r="BA8" s="203">
        <f>IF(K8=0,"",IF(AZ8=0,"",(AZ8/K8)))</f>
        <v>0.31465517241379</v>
      </c>
      <c r="BB8" s="202">
        <v>13</v>
      </c>
      <c r="BC8" s="204">
        <f>IFERROR(BB8/AZ8,"-")</f>
        <v>0.17808219178082</v>
      </c>
      <c r="BD8" s="205">
        <v>292000</v>
      </c>
      <c r="BE8" s="206">
        <f>IFERROR(BD8/AZ8,"-")</f>
        <v>4000</v>
      </c>
      <c r="BF8" s="207">
        <v>5</v>
      </c>
      <c r="BG8" s="207">
        <v>6</v>
      </c>
      <c r="BH8" s="207">
        <v>2</v>
      </c>
      <c r="BI8" s="208">
        <v>60</v>
      </c>
      <c r="BJ8" s="209">
        <f>IF(K8=0,"",IF(BI8=0,"",(BI8/K8)))</f>
        <v>0.25862068965517</v>
      </c>
      <c r="BK8" s="210">
        <v>11</v>
      </c>
      <c r="BL8" s="211">
        <f>IFERROR(BK8/BI8,"-")</f>
        <v>0.18333333333333</v>
      </c>
      <c r="BM8" s="212">
        <v>565000</v>
      </c>
      <c r="BN8" s="213">
        <f>IFERROR(BM8/BI8,"-")</f>
        <v>9416.6666666667</v>
      </c>
      <c r="BO8" s="214">
        <v>6</v>
      </c>
      <c r="BP8" s="214">
        <v>2</v>
      </c>
      <c r="BQ8" s="214">
        <v>3</v>
      </c>
      <c r="BR8" s="215">
        <v>36</v>
      </c>
      <c r="BS8" s="216">
        <f>IF(K8=0,"",IF(BR8=0,"",(BR8/K8)))</f>
        <v>0.1551724137931</v>
      </c>
      <c r="BT8" s="217">
        <v>12</v>
      </c>
      <c r="BU8" s="218">
        <f>IFERROR(BT8/BR8,"-")</f>
        <v>0.33333333333333</v>
      </c>
      <c r="BV8" s="219">
        <v>1368000</v>
      </c>
      <c r="BW8" s="220">
        <f>IFERROR(BV8/BR8,"-")</f>
        <v>38000</v>
      </c>
      <c r="BX8" s="221">
        <v>5</v>
      </c>
      <c r="BY8" s="221"/>
      <c r="BZ8" s="221">
        <v>7</v>
      </c>
      <c r="CA8" s="222">
        <v>4</v>
      </c>
      <c r="CB8" s="223">
        <f>IF(K8=0,"",IF(CA8=0,"",(CA8/K8)))</f>
        <v>0.017241379310345</v>
      </c>
      <c r="CC8" s="224">
        <v>2</v>
      </c>
      <c r="CD8" s="225">
        <f>IFERROR(CC8/CA8,"-")</f>
        <v>0.5</v>
      </c>
      <c r="CE8" s="226">
        <v>38000</v>
      </c>
      <c r="CF8" s="227">
        <f>IFERROR(CE8/CA8,"-")</f>
        <v>9500</v>
      </c>
      <c r="CG8" s="228"/>
      <c r="CH8" s="228">
        <v>1</v>
      </c>
      <c r="CI8" s="228">
        <v>1</v>
      </c>
      <c r="CJ8" s="229">
        <v>43</v>
      </c>
      <c r="CK8" s="230">
        <v>2300000</v>
      </c>
      <c r="CL8" s="230">
        <v>871000</v>
      </c>
      <c r="CM8" s="230">
        <v>83000</v>
      </c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421</v>
      </c>
      <c r="F11" s="251"/>
      <c r="G11" s="343">
        <f>SUM(G6:G10)</f>
        <v>3416917</v>
      </c>
      <c r="H11" s="250">
        <f>SUM(H6:H10)</f>
        <v>0</v>
      </c>
      <c r="I11" s="250">
        <f>SUM(I6:I10)</f>
        <v>0</v>
      </c>
      <c r="J11" s="250">
        <f>SUM(J6:J10)</f>
        <v>484201</v>
      </c>
      <c r="K11" s="250">
        <f>SUM(K6:K10)</f>
        <v>1396</v>
      </c>
      <c r="L11" s="252">
        <f>IFERROR(K11/J11,"-")</f>
        <v>0.0028831002001235</v>
      </c>
      <c r="M11" s="253">
        <f>SUM(M6:M10)</f>
        <v>27</v>
      </c>
      <c r="N11" s="253">
        <f>SUM(N6:N10)</f>
        <v>563</v>
      </c>
      <c r="O11" s="252">
        <f>IFERROR(M11/K11,"-")</f>
        <v>0.019340974212034</v>
      </c>
      <c r="P11" s="254">
        <f>IFERROR(G11/K11,"-")</f>
        <v>2447.6482808023</v>
      </c>
      <c r="Q11" s="255">
        <f>SUM(Q6:Q10)</f>
        <v>183</v>
      </c>
      <c r="R11" s="252">
        <f>IFERROR(Q11/K11,"-")</f>
        <v>0.1310888252149</v>
      </c>
      <c r="S11" s="343">
        <f>SUM(S6:S10)</f>
        <v>10037216</v>
      </c>
      <c r="T11" s="343">
        <f>IFERROR(S11/K11,"-")</f>
        <v>7189.9828080229</v>
      </c>
      <c r="U11" s="343">
        <f>IFERROR(S11/Q11,"-")</f>
        <v>54848.174863388</v>
      </c>
      <c r="V11" s="343">
        <f>S11-G11</f>
        <v>6620299</v>
      </c>
      <c r="W11" s="256">
        <f>S11/G11</f>
        <v>2.9375065300094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7"/>
    <mergeCell ref="G6:G7"/>
    <mergeCell ref="P6:P7"/>
    <mergeCell ref="V6:V7"/>
    <mergeCell ref="W6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422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395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423</v>
      </c>
      <c r="C6" s="347" t="s">
        <v>424</v>
      </c>
      <c r="D6" s="347" t="s">
        <v>425</v>
      </c>
      <c r="E6" s="175" t="s">
        <v>426</v>
      </c>
      <c r="F6" s="175" t="s">
        <v>402</v>
      </c>
      <c r="G6" s="340">
        <v>0</v>
      </c>
      <c r="H6" s="176">
        <v>0</v>
      </c>
      <c r="I6" s="176">
        <v>0</v>
      </c>
      <c r="J6" s="176">
        <v>0</v>
      </c>
      <c r="K6" s="177">
        <v>61</v>
      </c>
      <c r="L6" s="179" t="str">
        <f>IFERROR(K6/J6,"-")</f>
        <v>-</v>
      </c>
      <c r="M6" s="176">
        <v>0</v>
      </c>
      <c r="N6" s="176">
        <v>35</v>
      </c>
      <c r="O6" s="179">
        <f>IFERROR(M6/(K6),"-")</f>
        <v>0</v>
      </c>
      <c r="P6" s="180">
        <f>IFERROR(G6/SUM(K6:K6),"-")</f>
        <v>0</v>
      </c>
      <c r="Q6" s="181">
        <v>7</v>
      </c>
      <c r="R6" s="179">
        <f>IF(K6=0,"-",Q6/K6)</f>
        <v>0.11475409836066</v>
      </c>
      <c r="S6" s="345">
        <v>74000</v>
      </c>
      <c r="T6" s="346">
        <f>IFERROR(S6/K6,"-")</f>
        <v>1213.1147540984</v>
      </c>
      <c r="U6" s="346">
        <f>IFERROR(S6/Q6,"-")</f>
        <v>10571.428571429</v>
      </c>
      <c r="V6" s="340">
        <f>SUM(S6:S6)-SUM(G6:G6)</f>
        <v>74000</v>
      </c>
      <c r="W6" s="183" t="str">
        <f>SUM(S6:S6)/SUM(G6:G6)</f>
        <v>0</v>
      </c>
      <c r="Y6" s="184">
        <v>7</v>
      </c>
      <c r="Z6" s="185">
        <f>IF(K6=0,"",IF(Y6=0,"",(Y6/K6)))</f>
        <v>0.11475409836066</v>
      </c>
      <c r="AA6" s="184">
        <v>1</v>
      </c>
      <c r="AB6" s="186">
        <f>IFERROR(AA6/Y6,"-")</f>
        <v>0.14285714285714</v>
      </c>
      <c r="AC6" s="187">
        <v>3000</v>
      </c>
      <c r="AD6" s="188">
        <f>IFERROR(AC6/Y6,"-")</f>
        <v>428.57142857143</v>
      </c>
      <c r="AE6" s="189">
        <v>1</v>
      </c>
      <c r="AF6" s="189"/>
      <c r="AG6" s="189"/>
      <c r="AH6" s="190">
        <v>38</v>
      </c>
      <c r="AI6" s="191">
        <f>IF(K6=0,"",IF(AH6=0,"",(AH6/K6)))</f>
        <v>0.62295081967213</v>
      </c>
      <c r="AJ6" s="190">
        <v>6</v>
      </c>
      <c r="AK6" s="192">
        <f>IFERROR(AJ6/AH6,"-")</f>
        <v>0.15789473684211</v>
      </c>
      <c r="AL6" s="193">
        <v>71000</v>
      </c>
      <c r="AM6" s="194">
        <f>IFERROR(AL6/AH6,"-")</f>
        <v>1868.4210526316</v>
      </c>
      <c r="AN6" s="195">
        <v>2</v>
      </c>
      <c r="AO6" s="195">
        <v>1</v>
      </c>
      <c r="AP6" s="195">
        <v>3</v>
      </c>
      <c r="AQ6" s="196">
        <v>12</v>
      </c>
      <c r="AR6" s="197">
        <f>IF(K6=0,"",IF(AQ6=0,"",(AQ6/K6)))</f>
        <v>0.19672131147541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3</v>
      </c>
      <c r="BA6" s="203">
        <f>IF(K6=0,"",IF(AZ6=0,"",(AZ6/K6)))</f>
        <v>0.049180327868852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>
        <v>1</v>
      </c>
      <c r="BJ6" s="209">
        <f>IF(K6=0,"",IF(BI6=0,"",(BI6/K6)))</f>
        <v>0.016393442622951</v>
      </c>
      <c r="BK6" s="210"/>
      <c r="BL6" s="211">
        <f>IFERROR(BK6/BI6,"-")</f>
        <v>0</v>
      </c>
      <c r="BM6" s="212"/>
      <c r="BN6" s="213">
        <f>IFERROR(BM6/BI6,"-")</f>
        <v>0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7</v>
      </c>
      <c r="CK6" s="230">
        <v>74000</v>
      </c>
      <c r="CL6" s="230">
        <v>23000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427</v>
      </c>
      <c r="C7" s="347" t="s">
        <v>424</v>
      </c>
      <c r="D7" s="347" t="s">
        <v>425</v>
      </c>
      <c r="E7" s="175" t="s">
        <v>428</v>
      </c>
      <c r="F7" s="175" t="s">
        <v>402</v>
      </c>
      <c r="G7" s="340">
        <v>0</v>
      </c>
      <c r="H7" s="176">
        <v>0</v>
      </c>
      <c r="I7" s="176">
        <v>0</v>
      </c>
      <c r="J7" s="176">
        <v>0</v>
      </c>
      <c r="K7" s="177">
        <v>39</v>
      </c>
      <c r="L7" s="179" t="str">
        <f>IFERROR(K7/J7,"-")</f>
        <v>-</v>
      </c>
      <c r="M7" s="176">
        <v>1</v>
      </c>
      <c r="N7" s="176">
        <v>10</v>
      </c>
      <c r="O7" s="179">
        <f>IFERROR(M7/(K7),"-")</f>
        <v>0.025641025641026</v>
      </c>
      <c r="P7" s="180">
        <f>IFERROR(G7/SUM(K7:K7),"-")</f>
        <v>0</v>
      </c>
      <c r="Q7" s="181">
        <v>1</v>
      </c>
      <c r="R7" s="179">
        <f>IF(K7=0,"-",Q7/K7)</f>
        <v>0.025641025641026</v>
      </c>
      <c r="S7" s="345">
        <v>28000</v>
      </c>
      <c r="T7" s="346">
        <f>IFERROR(S7/K7,"-")</f>
        <v>717.94871794872</v>
      </c>
      <c r="U7" s="346">
        <f>IFERROR(S7/Q7,"-")</f>
        <v>28000</v>
      </c>
      <c r="V7" s="340">
        <f>SUM(S7:S7)-SUM(G7:G7)</f>
        <v>28000</v>
      </c>
      <c r="W7" s="183" t="str">
        <f>SUM(S7:S7)/SUM(G7:G7)</f>
        <v>0</v>
      </c>
      <c r="Y7" s="184">
        <v>7</v>
      </c>
      <c r="Z7" s="185">
        <f>IF(K7=0,"",IF(Y7=0,"",(Y7/K7)))</f>
        <v>0.17948717948718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17</v>
      </c>
      <c r="AI7" s="191">
        <f>IF(K7=0,"",IF(AH7=0,"",(AH7/K7)))</f>
        <v>0.43589743589744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5</v>
      </c>
      <c r="AR7" s="197">
        <f>IF(K7=0,"",IF(AQ7=0,"",(AQ7/K7)))</f>
        <v>0.12820512820513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6</v>
      </c>
      <c r="BA7" s="203">
        <f>IF(K7=0,"",IF(AZ7=0,"",(AZ7/K7)))</f>
        <v>0.15384615384615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4</v>
      </c>
      <c r="BJ7" s="209">
        <f>IF(K7=0,"",IF(BI7=0,"",(BI7/K7)))</f>
        <v>0.1025641025641</v>
      </c>
      <c r="BK7" s="210">
        <v>1</v>
      </c>
      <c r="BL7" s="211">
        <f>IFERROR(BK7/BI7,"-")</f>
        <v>0.25</v>
      </c>
      <c r="BM7" s="212">
        <v>28000</v>
      </c>
      <c r="BN7" s="213">
        <f>IFERROR(BM7/BI7,"-")</f>
        <v>7000</v>
      </c>
      <c r="BO7" s="214"/>
      <c r="BP7" s="214"/>
      <c r="BQ7" s="214">
        <v>1</v>
      </c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1</v>
      </c>
      <c r="CK7" s="230">
        <v>28000</v>
      </c>
      <c r="CL7" s="230">
        <v>28000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429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100</v>
      </c>
      <c r="L10" s="252" t="str">
        <f>IFERROR(K10/J10,"-")</f>
        <v>-</v>
      </c>
      <c r="M10" s="253">
        <f>SUM(M6:M9)</f>
        <v>1</v>
      </c>
      <c r="N10" s="253">
        <f>SUM(N6:N9)</f>
        <v>45</v>
      </c>
      <c r="O10" s="252">
        <f>IFERROR(M10/K10,"-")</f>
        <v>0.01</v>
      </c>
      <c r="P10" s="254">
        <f>IFERROR(G10/K10,"-")</f>
        <v>0</v>
      </c>
      <c r="Q10" s="255">
        <f>SUM(Q6:Q9)</f>
        <v>8</v>
      </c>
      <c r="R10" s="252">
        <f>IFERROR(Q10/K10,"-")</f>
        <v>0.08</v>
      </c>
      <c r="S10" s="343">
        <f>SUM(S6:S9)</f>
        <v>102000</v>
      </c>
      <c r="T10" s="343">
        <f>IFERROR(S10/K10,"-")</f>
        <v>1020</v>
      </c>
      <c r="U10" s="343">
        <f>IFERROR(S10/Q10,"-")</f>
        <v>12750</v>
      </c>
      <c r="V10" s="343">
        <f>S10-G10</f>
        <v>102000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