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<sst xmlns="http://schemas.openxmlformats.org/spreadsheetml/2006/main" uniqueCount="109">
  <si>
    <t>01月</t>
  </si>
  <si>
    <t>オレンジ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</si>
  <si>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</si>
  <si>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</si>
  <si>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</si>
  <si>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</si>
  <si>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</si>
  <si>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</si>
  <si>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</si>
  <si>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</si>
  <si>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</si>
  <si>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</si>
  <si>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</si>
  <si>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</si>
  <si>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</si>
  <si>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</si>
  <si>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</si>
  <si>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</si>
  <si>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</si>
  <si>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</si>
  <si>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</si>
  <si>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</si>
  <si>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</si>
  <si>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</si>
  <si>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</si>
  <si>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</si>
  <si>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</si>
  <si>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</si>
  <si>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</si>
  <si>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</si>
  <si>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</si>
  <si>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</si>
  <si>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</si>
  <si>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</si>
  <si>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</si>
  <si>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</si>
  <si>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</si>
  <si>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</si>
  <si>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</si>
  <si>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</si>
  <si>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</si>
  <si>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</si>
  <si>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</si>
  <si>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</si>
  <si>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</si>
  <si>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</si>
  <si>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</si>
  <si>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</si>
  <si>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</si>
  <si>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</si>
  <si>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</si>
  <si>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</si>
  <si>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</si>
  <si>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</si>
  <si>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</si>
  <si>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</si>
  <si>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</si>
  <si>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ks961</t>
  </si>
  <si>
    <t>インターカラー</t>
  </si>
  <si>
    <t>DVDパッケージ＿ストーリー版（黒木玲香）</t>
  </si>
  <si>
    <t>え美熟女が</t>
  </si>
  <si>
    <t>TOP</t>
  </si>
  <si>
    <t>スポーツ報知関東</t>
  </si>
  <si>
    <t>全5段つかみ4回</t>
  </si>
  <si>
    <t>ks962</t>
  </si>
  <si>
    <t>空電</t>
  </si>
  <si>
    <t>ks963</t>
  </si>
  <si>
    <t>右女9（黒木玲香）</t>
  </si>
  <si>
    <t>中年の男女が出会える昭和世代専門の出会い場</t>
  </si>
  <si>
    <t>ks964</t>
  </si>
  <si>
    <t>ks965</t>
  </si>
  <si>
    <t>コンパニオン版（黒木玲香）</t>
  </si>
  <si>
    <t>人生で一度は訪れたい出会いの老舗〇〇</t>
  </si>
  <si>
    <t>ks966</t>
  </si>
  <si>
    <t>ks967</t>
  </si>
  <si>
    <t>デリヘル版3（黒木玲香）</t>
  </si>
  <si>
    <t>中年の楽園好みの熟女と出会い放題</t>
  </si>
  <si>
    <t>ks968</t>
  </si>
  <si>
    <t>ks969</t>
  </si>
  <si>
    <t>右女3（黒木玲香）</t>
  </si>
  <si>
    <t>もう50代の熟女だけど</t>
  </si>
  <si>
    <t>スポニチ関西</t>
  </si>
  <si>
    <t>半2段つかみ20段保証</t>
  </si>
  <si>
    <t>20段保証</t>
  </si>
  <si>
    <t>ks970</t>
  </si>
  <si>
    <t>ks971</t>
  </si>
  <si>
    <t>いろいろな疑問版（黒木玲香）</t>
  </si>
  <si>
    <t>登録すればわかります</t>
  </si>
  <si>
    <t>ks972</t>
  </si>
  <si>
    <t>ks973</t>
  </si>
  <si>
    <t>再婚&amp;理解者版（黒木玲香）</t>
  </si>
  <si>
    <t>再婚&amp;理解者</t>
  </si>
  <si>
    <t>ks974</t>
  </si>
  <si>
    <t>ks975</t>
  </si>
  <si>
    <t>旧デイリー風（黒木玲香）</t>
  </si>
  <si>
    <t>ks976</t>
  </si>
  <si>
    <t>ks977</t>
  </si>
  <si>
    <t>サンスポ関東</t>
  </si>
  <si>
    <t>終面全5段つかみ10段保証</t>
  </si>
  <si>
    <t>10段保証</t>
  </si>
  <si>
    <t>ks978</t>
  </si>
  <si>
    <t>デリヘル版2（黒木玲香）</t>
  </si>
  <si>
    <t>ks980</t>
  </si>
  <si>
    <t>(空電共通)</t>
  </si>
  <si>
    <t>ks981</t>
  </si>
  <si>
    <t>サンスポ関西</t>
  </si>
  <si>
    <t>ks982</t>
  </si>
  <si>
    <t>ks984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</si>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</sst>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0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0.87446808510638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/>
      <c r="K6" s="176">
        <v>470000</v>
      </c>
      <c r="L6" s="79">
        <v>11</v>
      </c>
      <c r="M6" s="79">
        <v>0</v>
      </c>
      <c r="N6" s="79">
        <v>26</v>
      </c>
      <c r="O6" s="88">
        <v>4</v>
      </c>
      <c r="P6" s="89">
        <v>0</v>
      </c>
      <c r="Q6" s="90">
        <f>O6+P6</f>
        <v>4</v>
      </c>
      <c r="R6" s="80">
        <f>IFERROR(Q6/N6,"-")</f>
        <v>0.15384615384615</v>
      </c>
      <c r="S6" s="79">
        <v>0</v>
      </c>
      <c r="T6" s="79">
        <v>2</v>
      </c>
      <c r="U6" s="80">
        <f>IFERROR(T6/(Q6),"-")</f>
        <v>0.5</v>
      </c>
      <c r="V6" s="81">
        <f>IFERROR(K6/SUM(Q6:Q13),"-")</f>
        <v>18800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SUM(Y6:Y13)-SUM(K6:K13)</f>
        <v>-59000</v>
      </c>
      <c r="AC6" s="83">
        <f>SUM(Y6:Y13)/SUM(K6:K13)</f>
        <v>0.87446808510638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1</v>
      </c>
      <c r="BG6" s="110">
        <f>IF(Q6=0,"",IF(BF6=0,"",(BF6/Q6)))</f>
        <v>0.25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2</v>
      </c>
      <c r="BP6" s="117">
        <f>IF(Q6=0,"",IF(BO6=0,"",(BO6/Q6)))</f>
        <v>0.5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0.25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64</v>
      </c>
      <c r="C7" s="184" t="s">
        <v>58</v>
      </c>
      <c r="D7" s="184"/>
      <c r="E7" s="184" t="s">
        <v>59</v>
      </c>
      <c r="F7" s="184" t="s">
        <v>60</v>
      </c>
      <c r="G7" s="184" t="s">
        <v>65</v>
      </c>
      <c r="H7" s="87"/>
      <c r="I7" s="87"/>
      <c r="J7" s="87"/>
      <c r="K7" s="176"/>
      <c r="L7" s="79">
        <v>18</v>
      </c>
      <c r="M7" s="79">
        <v>17</v>
      </c>
      <c r="N7" s="79">
        <v>1</v>
      </c>
      <c r="O7" s="88">
        <v>2</v>
      </c>
      <c r="P7" s="89">
        <v>0</v>
      </c>
      <c r="Q7" s="90">
        <f>O7+P7</f>
        <v>2</v>
      </c>
      <c r="R7" s="80">
        <f>IFERROR(Q7/N7,"-")</f>
        <v>2</v>
      </c>
      <c r="S7" s="79">
        <v>0</v>
      </c>
      <c r="T7" s="79">
        <v>0</v>
      </c>
      <c r="U7" s="80">
        <f>IFERROR(T7/(Q7),"-")</f>
        <v>0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/>
      <c r="BP7" s="117">
        <f>IF(Q7=0,"",IF(BO7=0,"",(BO7/Q7)))</f>
        <v>0</v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>
        <v>2</v>
      </c>
      <c r="BY7" s="124">
        <f>IF(Q7=0,"",IF(BX7=0,"",(BX7/Q7)))</f>
        <v>1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66</v>
      </c>
      <c r="C8" s="184" t="s">
        <v>58</v>
      </c>
      <c r="D8" s="184"/>
      <c r="E8" s="184" t="s">
        <v>67</v>
      </c>
      <c r="F8" s="184" t="s">
        <v>68</v>
      </c>
      <c r="G8" s="184" t="s">
        <v>61</v>
      </c>
      <c r="H8" s="87" t="s">
        <v>62</v>
      </c>
      <c r="I8" s="87" t="s">
        <v>63</v>
      </c>
      <c r="J8" s="87"/>
      <c r="K8" s="176"/>
      <c r="L8" s="79">
        <v>9</v>
      </c>
      <c r="M8" s="79">
        <v>0</v>
      </c>
      <c r="N8" s="79">
        <v>19</v>
      </c>
      <c r="O8" s="88">
        <v>4</v>
      </c>
      <c r="P8" s="89">
        <v>0</v>
      </c>
      <c r="Q8" s="90">
        <f>O8+P8</f>
        <v>4</v>
      </c>
      <c r="R8" s="80">
        <f>IFERROR(Q8/N8,"-")</f>
        <v>0.21052631578947</v>
      </c>
      <c r="S8" s="79">
        <v>1</v>
      </c>
      <c r="T8" s="79">
        <v>1</v>
      </c>
      <c r="U8" s="80">
        <f>IFERROR(T8/(Q8),"-")</f>
        <v>0.25</v>
      </c>
      <c r="V8" s="81"/>
      <c r="W8" s="82">
        <v>3</v>
      </c>
      <c r="X8" s="80">
        <f>IF(Q8=0,"-",W8/Q8)</f>
        <v>0.75</v>
      </c>
      <c r="Y8" s="181">
        <v>222000</v>
      </c>
      <c r="Z8" s="182">
        <f>IFERROR(Y8/Q8,"-")</f>
        <v>55500</v>
      </c>
      <c r="AA8" s="182">
        <f>IFERROR(Y8/W8,"-")</f>
        <v>74000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0.25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2</v>
      </c>
      <c r="BP8" s="117">
        <f>IF(Q8=0,"",IF(BO8=0,"",(BO8/Q8)))</f>
        <v>0.5</v>
      </c>
      <c r="BQ8" s="118">
        <v>2</v>
      </c>
      <c r="BR8" s="119">
        <f>IFERROR(BQ8/BO8,"-")</f>
        <v>1</v>
      </c>
      <c r="BS8" s="120">
        <v>22000</v>
      </c>
      <c r="BT8" s="121">
        <f>IFERROR(BS8/BO8,"-")</f>
        <v>11000</v>
      </c>
      <c r="BU8" s="122">
        <v>1</v>
      </c>
      <c r="BV8" s="122"/>
      <c r="BW8" s="122">
        <v>1</v>
      </c>
      <c r="BX8" s="123">
        <v>1</v>
      </c>
      <c r="BY8" s="124">
        <f>IF(Q8=0,"",IF(BX8=0,"",(BX8/Q8)))</f>
        <v>0.25</v>
      </c>
      <c r="BZ8" s="125">
        <v>1</v>
      </c>
      <c r="CA8" s="126">
        <f>IFERROR(BZ8/BX8,"-")</f>
        <v>1</v>
      </c>
      <c r="CB8" s="127">
        <v>200000</v>
      </c>
      <c r="CC8" s="128">
        <f>IFERROR(CB8/BX8,"-")</f>
        <v>200000</v>
      </c>
      <c r="CD8" s="129"/>
      <c r="CE8" s="129"/>
      <c r="CF8" s="129">
        <v>1</v>
      </c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3</v>
      </c>
      <c r="CQ8" s="138">
        <v>222000</v>
      </c>
      <c r="CR8" s="138">
        <v>200000</v>
      </c>
      <c r="CS8" s="138"/>
      <c r="CT8" s="139" t="str">
        <f>IF(AND(CR8=0,CS8=0),"",IF(AND(CR8&lt;=100000,CS8&lt;=100000),"",IF(CR8/CQ8&gt;0.7,"男高",IF(CS8/CQ8&gt;0.7,"女高",""))))</f>
        <v>男高</v>
      </c>
    </row>
    <row r="9" spans="1:99">
      <c r="A9" s="78"/>
      <c r="B9" s="184" t="s">
        <v>69</v>
      </c>
      <c r="C9" s="184" t="s">
        <v>58</v>
      </c>
      <c r="D9" s="184"/>
      <c r="E9" s="184" t="s">
        <v>67</v>
      </c>
      <c r="F9" s="184" t="s">
        <v>68</v>
      </c>
      <c r="G9" s="184" t="s">
        <v>65</v>
      </c>
      <c r="H9" s="87"/>
      <c r="I9" s="87"/>
      <c r="J9" s="87"/>
      <c r="K9" s="176"/>
      <c r="L9" s="79">
        <v>18</v>
      </c>
      <c r="M9" s="79">
        <v>12</v>
      </c>
      <c r="N9" s="79">
        <v>2</v>
      </c>
      <c r="O9" s="88">
        <v>0</v>
      </c>
      <c r="P9" s="89">
        <v>0</v>
      </c>
      <c r="Q9" s="90">
        <f>O9+P9</f>
        <v>0</v>
      </c>
      <c r="R9" s="80">
        <f>IFERROR(Q9/N9,"-")</f>
        <v>0</v>
      </c>
      <c r="S9" s="79">
        <v>0</v>
      </c>
      <c r="T9" s="79">
        <v>0</v>
      </c>
      <c r="U9" s="80" t="str">
        <f>IFERROR(T9/(Q9),"-")</f>
        <v>-</v>
      </c>
      <c r="V9" s="81"/>
      <c r="W9" s="82">
        <v>0</v>
      </c>
      <c r="X9" s="80" t="str">
        <f>IF(Q9=0,"-",W9/Q9)</f>
        <v>-</v>
      </c>
      <c r="Y9" s="181">
        <v>0</v>
      </c>
      <c r="Z9" s="182" t="str">
        <f>IFERROR(Y9/Q9,"-")</f>
        <v>-</v>
      </c>
      <c r="AA9" s="182" t="str">
        <f>IFERROR(Y9/W9,"-")</f>
        <v>-</v>
      </c>
      <c r="AB9" s="176"/>
      <c r="AC9" s="83"/>
      <c r="AD9" s="77"/>
      <c r="AE9" s="91"/>
      <c r="AF9" s="92" t="str">
        <f>IF(Q9=0,"",IF(AE9=0,"",(AE9/Q9)))</f>
        <v/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 t="str">
        <f>IF(Q9=0,"",IF(AN9=0,"",(AN9/Q9)))</f>
        <v/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 t="str">
        <f>IF(Q9=0,"",IF(AW9=0,"",(AW9/Q9)))</f>
        <v/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 t="str">
        <f>IF(Q9=0,"",IF(BF9=0,"",(BF9/Q9)))</f>
        <v/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 t="str">
        <f>IF(Q9=0,"",IF(BO9=0,"",(BO9/Q9)))</f>
        <v/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 t="str">
        <f>IF(Q9=0,"",IF(BX9=0,"",(BX9/Q9)))</f>
        <v/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 t="str">
        <f>IF(Q9=0,"",IF(CG9=0,"",(CG9/Q9)))</f>
        <v/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70</v>
      </c>
      <c r="C10" s="184" t="s">
        <v>58</v>
      </c>
      <c r="D10" s="184"/>
      <c r="E10" s="184" t="s">
        <v>71</v>
      </c>
      <c r="F10" s="184" t="s">
        <v>72</v>
      </c>
      <c r="G10" s="184" t="s">
        <v>61</v>
      </c>
      <c r="H10" s="87" t="s">
        <v>62</v>
      </c>
      <c r="I10" s="87" t="s">
        <v>63</v>
      </c>
      <c r="J10" s="87"/>
      <c r="K10" s="176"/>
      <c r="L10" s="79">
        <v>12</v>
      </c>
      <c r="M10" s="79">
        <v>0</v>
      </c>
      <c r="N10" s="79">
        <v>34</v>
      </c>
      <c r="O10" s="88">
        <v>3</v>
      </c>
      <c r="P10" s="89">
        <v>0</v>
      </c>
      <c r="Q10" s="90">
        <f>O10+P10</f>
        <v>3</v>
      </c>
      <c r="R10" s="80">
        <f>IFERROR(Q10/N10,"-")</f>
        <v>0.088235294117647</v>
      </c>
      <c r="S10" s="79">
        <v>0</v>
      </c>
      <c r="T10" s="79">
        <v>1</v>
      </c>
      <c r="U10" s="80">
        <f>IFERROR(T10/(Q10),"-")</f>
        <v>0.33333333333333</v>
      </c>
      <c r="V10" s="81"/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3</v>
      </c>
      <c r="BP10" s="117">
        <f>IF(Q10=0,"",IF(BO10=0,"",(BO10/Q10)))</f>
        <v>1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73</v>
      </c>
      <c r="C11" s="184" t="s">
        <v>58</v>
      </c>
      <c r="D11" s="184"/>
      <c r="E11" s="184" t="s">
        <v>71</v>
      </c>
      <c r="F11" s="184" t="s">
        <v>72</v>
      </c>
      <c r="G11" s="184" t="s">
        <v>65</v>
      </c>
      <c r="H11" s="87"/>
      <c r="I11" s="87"/>
      <c r="J11" s="87"/>
      <c r="K11" s="176"/>
      <c r="L11" s="79">
        <v>31</v>
      </c>
      <c r="M11" s="79">
        <v>26</v>
      </c>
      <c r="N11" s="79">
        <v>6</v>
      </c>
      <c r="O11" s="88">
        <v>9</v>
      </c>
      <c r="P11" s="89">
        <v>0</v>
      </c>
      <c r="Q11" s="90">
        <f>O11+P11</f>
        <v>9</v>
      </c>
      <c r="R11" s="80">
        <f>IFERROR(Q11/N11,"-")</f>
        <v>1.5</v>
      </c>
      <c r="S11" s="79">
        <v>1</v>
      </c>
      <c r="T11" s="79">
        <v>0</v>
      </c>
      <c r="U11" s="80">
        <f>IFERROR(T11/(Q11),"-")</f>
        <v>0</v>
      </c>
      <c r="V11" s="81"/>
      <c r="W11" s="82">
        <v>1</v>
      </c>
      <c r="X11" s="80">
        <f>IF(Q11=0,"-",W11/Q11)</f>
        <v>0.11111111111111</v>
      </c>
      <c r="Y11" s="181">
        <v>189000</v>
      </c>
      <c r="Z11" s="182">
        <f>IFERROR(Y11/Q11,"-")</f>
        <v>21000</v>
      </c>
      <c r="AA11" s="182">
        <f>IFERROR(Y11/W11,"-")</f>
        <v>189000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4</v>
      </c>
      <c r="BP11" s="117">
        <f>IF(Q11=0,"",IF(BO11=0,"",(BO11/Q11)))</f>
        <v>0.44444444444444</v>
      </c>
      <c r="BQ11" s="118">
        <v>1</v>
      </c>
      <c r="BR11" s="119">
        <f>IFERROR(BQ11/BO11,"-")</f>
        <v>0.25</v>
      </c>
      <c r="BS11" s="120">
        <v>189000</v>
      </c>
      <c r="BT11" s="121">
        <f>IFERROR(BS11/BO11,"-")</f>
        <v>47250</v>
      </c>
      <c r="BU11" s="122"/>
      <c r="BV11" s="122"/>
      <c r="BW11" s="122">
        <v>1</v>
      </c>
      <c r="BX11" s="123">
        <v>3</v>
      </c>
      <c r="BY11" s="124">
        <f>IF(Q11=0,"",IF(BX11=0,"",(BX11/Q11)))</f>
        <v>0.33333333333333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>
        <v>2</v>
      </c>
      <c r="CH11" s="131">
        <f>IF(Q11=0,"",IF(CG11=0,"",(CG11/Q11)))</f>
        <v>0.22222222222222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1</v>
      </c>
      <c r="CQ11" s="138">
        <v>189000</v>
      </c>
      <c r="CR11" s="138">
        <v>189000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/>
      <c r="B12" s="184" t="s">
        <v>74</v>
      </c>
      <c r="C12" s="184" t="s">
        <v>58</v>
      </c>
      <c r="D12" s="184"/>
      <c r="E12" s="184" t="s">
        <v>75</v>
      </c>
      <c r="F12" s="184" t="s">
        <v>76</v>
      </c>
      <c r="G12" s="184" t="s">
        <v>61</v>
      </c>
      <c r="H12" s="87" t="s">
        <v>62</v>
      </c>
      <c r="I12" s="87" t="s">
        <v>63</v>
      </c>
      <c r="J12" s="87"/>
      <c r="K12" s="176"/>
      <c r="L12" s="79">
        <v>9</v>
      </c>
      <c r="M12" s="79">
        <v>0</v>
      </c>
      <c r="N12" s="79">
        <v>25</v>
      </c>
      <c r="O12" s="88">
        <v>1</v>
      </c>
      <c r="P12" s="89">
        <v>0</v>
      </c>
      <c r="Q12" s="90">
        <f>O12+P12</f>
        <v>1</v>
      </c>
      <c r="R12" s="80">
        <f>IFERROR(Q12/N12,"-")</f>
        <v>0.04</v>
      </c>
      <c r="S12" s="79">
        <v>0</v>
      </c>
      <c r="T12" s="79">
        <v>1</v>
      </c>
      <c r="U12" s="80">
        <f>IFERROR(T12/(Q12),"-")</f>
        <v>1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>
        <v>1</v>
      </c>
      <c r="BY12" s="124">
        <f>IF(Q12=0,"",IF(BX12=0,"",(BX12/Q12)))</f>
        <v>1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77</v>
      </c>
      <c r="C13" s="184" t="s">
        <v>58</v>
      </c>
      <c r="D13" s="184"/>
      <c r="E13" s="184" t="s">
        <v>75</v>
      </c>
      <c r="F13" s="184" t="s">
        <v>76</v>
      </c>
      <c r="G13" s="184" t="s">
        <v>65</v>
      </c>
      <c r="H13" s="87"/>
      <c r="I13" s="87"/>
      <c r="J13" s="87"/>
      <c r="K13" s="176"/>
      <c r="L13" s="79">
        <v>13</v>
      </c>
      <c r="M13" s="79">
        <v>12</v>
      </c>
      <c r="N13" s="79">
        <v>4</v>
      </c>
      <c r="O13" s="88">
        <v>2</v>
      </c>
      <c r="P13" s="89">
        <v>0</v>
      </c>
      <c r="Q13" s="90">
        <f>O13+P13</f>
        <v>2</v>
      </c>
      <c r="R13" s="80">
        <f>IFERROR(Q13/N13,"-")</f>
        <v>0.5</v>
      </c>
      <c r="S13" s="79">
        <v>0</v>
      </c>
      <c r="T13" s="79">
        <v>0</v>
      </c>
      <c r="U13" s="80">
        <f>IFERROR(T13/(Q13),"-")</f>
        <v>0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>
        <v>1</v>
      </c>
      <c r="BY13" s="124">
        <f>IF(Q13=0,"",IF(BX13=0,"",(BX13/Q13)))</f>
        <v>0.5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>
        <v>1</v>
      </c>
      <c r="CH13" s="131">
        <f>IF(Q13=0,"",IF(CG13=0,"",(CG13/Q13)))</f>
        <v>0.5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0.275</v>
      </c>
      <c r="B14" s="184" t="s">
        <v>78</v>
      </c>
      <c r="C14" s="184" t="s">
        <v>58</v>
      </c>
      <c r="D14" s="184"/>
      <c r="E14" s="184" t="s">
        <v>79</v>
      </c>
      <c r="F14" s="184" t="s">
        <v>80</v>
      </c>
      <c r="G14" s="184" t="s">
        <v>61</v>
      </c>
      <c r="H14" s="87" t="s">
        <v>81</v>
      </c>
      <c r="I14" s="87" t="s">
        <v>82</v>
      </c>
      <c r="J14" s="87" t="s">
        <v>83</v>
      </c>
      <c r="K14" s="176">
        <v>400000</v>
      </c>
      <c r="L14" s="79">
        <v>38</v>
      </c>
      <c r="M14" s="79">
        <v>0</v>
      </c>
      <c r="N14" s="79">
        <v>94</v>
      </c>
      <c r="O14" s="88">
        <v>6</v>
      </c>
      <c r="P14" s="89">
        <v>0</v>
      </c>
      <c r="Q14" s="90">
        <f>O14+P14</f>
        <v>6</v>
      </c>
      <c r="R14" s="80">
        <f>IFERROR(Q14/N14,"-")</f>
        <v>0.063829787234043</v>
      </c>
      <c r="S14" s="79">
        <v>0</v>
      </c>
      <c r="T14" s="79">
        <v>3</v>
      </c>
      <c r="U14" s="80">
        <f>IFERROR(T14/(Q14),"-")</f>
        <v>0.5</v>
      </c>
      <c r="V14" s="81">
        <f>IFERROR(K14/SUM(Q14:Q21),"-")</f>
        <v>8000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SUM(Y14:Y21)-SUM(K14:K21)</f>
        <v>-290000</v>
      </c>
      <c r="AC14" s="83">
        <f>SUM(Y14:Y21)/SUM(K14:K21)</f>
        <v>0.275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3</v>
      </c>
      <c r="BP14" s="117">
        <f>IF(Q14=0,"",IF(BO14=0,"",(BO14/Q14)))</f>
        <v>0.5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2</v>
      </c>
      <c r="BY14" s="124">
        <f>IF(Q14=0,"",IF(BX14=0,"",(BX14/Q14)))</f>
        <v>0.33333333333333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>
        <v>1</v>
      </c>
      <c r="CH14" s="131">
        <f>IF(Q14=0,"",IF(CG14=0,"",(CG14/Q14)))</f>
        <v>0.16666666666667</v>
      </c>
      <c r="CI14" s="132"/>
      <c r="CJ14" s="133">
        <f>IFERROR(CI14/CG14,"-")</f>
        <v>0</v>
      </c>
      <c r="CK14" s="134"/>
      <c r="CL14" s="135">
        <f>IFERROR(CK14/CG14,"-")</f>
        <v>0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84</v>
      </c>
      <c r="C15" s="184" t="s">
        <v>58</v>
      </c>
      <c r="D15" s="184"/>
      <c r="E15" s="184" t="s">
        <v>79</v>
      </c>
      <c r="F15" s="184" t="s">
        <v>80</v>
      </c>
      <c r="G15" s="184" t="s">
        <v>65</v>
      </c>
      <c r="H15" s="87"/>
      <c r="I15" s="87"/>
      <c r="J15" s="87"/>
      <c r="K15" s="176"/>
      <c r="L15" s="79">
        <v>46</v>
      </c>
      <c r="M15" s="79">
        <v>28</v>
      </c>
      <c r="N15" s="79">
        <v>6</v>
      </c>
      <c r="O15" s="88">
        <v>8</v>
      </c>
      <c r="P15" s="89">
        <v>0</v>
      </c>
      <c r="Q15" s="90">
        <f>O15+P15</f>
        <v>8</v>
      </c>
      <c r="R15" s="80">
        <f>IFERROR(Q15/N15,"-")</f>
        <v>1.3333333333333</v>
      </c>
      <c r="S15" s="79">
        <v>0</v>
      </c>
      <c r="T15" s="79">
        <v>1</v>
      </c>
      <c r="U15" s="80">
        <f>IFERROR(T15/(Q15),"-")</f>
        <v>0.125</v>
      </c>
      <c r="V15" s="81"/>
      <c r="W15" s="82">
        <v>1</v>
      </c>
      <c r="X15" s="80">
        <f>IF(Q15=0,"-",W15/Q15)</f>
        <v>0.125</v>
      </c>
      <c r="Y15" s="181">
        <v>40000</v>
      </c>
      <c r="Z15" s="182">
        <f>IFERROR(Y15/Q15,"-")</f>
        <v>5000</v>
      </c>
      <c r="AA15" s="182">
        <f>IFERROR(Y15/W15,"-")</f>
        <v>40000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1</v>
      </c>
      <c r="BP15" s="117">
        <f>IF(Q15=0,"",IF(BO15=0,"",(BO15/Q15)))</f>
        <v>0.125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5</v>
      </c>
      <c r="BY15" s="124">
        <f>IF(Q15=0,"",IF(BX15=0,"",(BX15/Q15)))</f>
        <v>0.625</v>
      </c>
      <c r="BZ15" s="125">
        <v>1</v>
      </c>
      <c r="CA15" s="126">
        <f>IFERROR(BZ15/BX15,"-")</f>
        <v>0.2</v>
      </c>
      <c r="CB15" s="127">
        <v>40000</v>
      </c>
      <c r="CC15" s="128">
        <f>IFERROR(CB15/BX15,"-")</f>
        <v>8000</v>
      </c>
      <c r="CD15" s="129"/>
      <c r="CE15" s="129"/>
      <c r="CF15" s="129">
        <v>1</v>
      </c>
      <c r="CG15" s="130">
        <v>2</v>
      </c>
      <c r="CH15" s="131">
        <f>IF(Q15=0,"",IF(CG15=0,"",(CG15/Q15)))</f>
        <v>0.25</v>
      </c>
      <c r="CI15" s="132"/>
      <c r="CJ15" s="133">
        <f>IFERROR(CI15/CG15,"-")</f>
        <v>0</v>
      </c>
      <c r="CK15" s="134"/>
      <c r="CL15" s="135">
        <f>IFERROR(CK15/CG15,"-")</f>
        <v>0</v>
      </c>
      <c r="CM15" s="136"/>
      <c r="CN15" s="136"/>
      <c r="CO15" s="136"/>
      <c r="CP15" s="137">
        <v>1</v>
      </c>
      <c r="CQ15" s="138">
        <v>40000</v>
      </c>
      <c r="CR15" s="138">
        <v>40000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85</v>
      </c>
      <c r="C16" s="184" t="s">
        <v>58</v>
      </c>
      <c r="D16" s="184"/>
      <c r="E16" s="184" t="s">
        <v>86</v>
      </c>
      <c r="F16" s="184" t="s">
        <v>87</v>
      </c>
      <c r="G16" s="184" t="s">
        <v>61</v>
      </c>
      <c r="H16" s="87"/>
      <c r="I16" s="87" t="s">
        <v>82</v>
      </c>
      <c r="J16" s="87"/>
      <c r="K16" s="176"/>
      <c r="L16" s="79">
        <v>24</v>
      </c>
      <c r="M16" s="79">
        <v>0</v>
      </c>
      <c r="N16" s="79">
        <v>80</v>
      </c>
      <c r="O16" s="88">
        <v>9</v>
      </c>
      <c r="P16" s="89">
        <v>0</v>
      </c>
      <c r="Q16" s="90">
        <f>O16+P16</f>
        <v>9</v>
      </c>
      <c r="R16" s="80">
        <f>IFERROR(Q16/N16,"-")</f>
        <v>0.1125</v>
      </c>
      <c r="S16" s="79">
        <v>0</v>
      </c>
      <c r="T16" s="79">
        <v>3</v>
      </c>
      <c r="U16" s="80">
        <f>IFERROR(T16/(Q16),"-")</f>
        <v>0.33333333333333</v>
      </c>
      <c r="V16" s="81"/>
      <c r="W16" s="82">
        <v>1</v>
      </c>
      <c r="X16" s="80">
        <f>IF(Q16=0,"-",W16/Q16)</f>
        <v>0.11111111111111</v>
      </c>
      <c r="Y16" s="181">
        <v>16000</v>
      </c>
      <c r="Z16" s="182">
        <f>IFERROR(Y16/Q16,"-")</f>
        <v>1777.7777777778</v>
      </c>
      <c r="AA16" s="182">
        <f>IFERROR(Y16/W16,"-")</f>
        <v>16000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>
        <v>1</v>
      </c>
      <c r="AO16" s="98">
        <f>IF(Q16=0,"",IF(AN16=0,"",(AN16/Q16)))</f>
        <v>0.11111111111111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0.11111111111111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2</v>
      </c>
      <c r="BP16" s="117">
        <f>IF(Q16=0,"",IF(BO16=0,"",(BO16/Q16)))</f>
        <v>0.22222222222222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3</v>
      </c>
      <c r="BY16" s="124">
        <f>IF(Q16=0,"",IF(BX16=0,"",(BX16/Q16)))</f>
        <v>0.33333333333333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>
        <v>2</v>
      </c>
      <c r="CH16" s="131">
        <f>IF(Q16=0,"",IF(CG16=0,"",(CG16/Q16)))</f>
        <v>0.22222222222222</v>
      </c>
      <c r="CI16" s="132">
        <v>1</v>
      </c>
      <c r="CJ16" s="133">
        <f>IFERROR(CI16/CG16,"-")</f>
        <v>0.5</v>
      </c>
      <c r="CK16" s="134">
        <v>16000</v>
      </c>
      <c r="CL16" s="135">
        <f>IFERROR(CK16/CG16,"-")</f>
        <v>8000</v>
      </c>
      <c r="CM16" s="136"/>
      <c r="CN16" s="136"/>
      <c r="CO16" s="136">
        <v>1</v>
      </c>
      <c r="CP16" s="137">
        <v>1</v>
      </c>
      <c r="CQ16" s="138">
        <v>16000</v>
      </c>
      <c r="CR16" s="138">
        <v>16000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88</v>
      </c>
      <c r="C17" s="184" t="s">
        <v>58</v>
      </c>
      <c r="D17" s="184"/>
      <c r="E17" s="184" t="s">
        <v>86</v>
      </c>
      <c r="F17" s="184" t="s">
        <v>87</v>
      </c>
      <c r="G17" s="184" t="s">
        <v>65</v>
      </c>
      <c r="H17" s="87"/>
      <c r="I17" s="87"/>
      <c r="J17" s="87"/>
      <c r="K17" s="176"/>
      <c r="L17" s="79">
        <v>35</v>
      </c>
      <c r="M17" s="79">
        <v>28</v>
      </c>
      <c r="N17" s="79">
        <v>13</v>
      </c>
      <c r="O17" s="88">
        <v>7</v>
      </c>
      <c r="P17" s="89">
        <v>0</v>
      </c>
      <c r="Q17" s="90">
        <f>O17+P17</f>
        <v>7</v>
      </c>
      <c r="R17" s="80">
        <f>IFERROR(Q17/N17,"-")</f>
        <v>0.53846153846154</v>
      </c>
      <c r="S17" s="79">
        <v>0</v>
      </c>
      <c r="T17" s="79">
        <v>3</v>
      </c>
      <c r="U17" s="80">
        <f>IFERROR(T17/(Q17),"-")</f>
        <v>0.42857142857143</v>
      </c>
      <c r="V17" s="81"/>
      <c r="W17" s="82">
        <v>1</v>
      </c>
      <c r="X17" s="80">
        <f>IF(Q17=0,"-",W17/Q17)</f>
        <v>0.14285714285714</v>
      </c>
      <c r="Y17" s="181">
        <v>45000</v>
      </c>
      <c r="Z17" s="182">
        <f>IFERROR(Y17/Q17,"-")</f>
        <v>6428.5714285714</v>
      </c>
      <c r="AA17" s="182">
        <f>IFERROR(Y17/W17,"-")</f>
        <v>45000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0.14285714285714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3</v>
      </c>
      <c r="BP17" s="117">
        <f>IF(Q17=0,"",IF(BO17=0,"",(BO17/Q17)))</f>
        <v>0.42857142857143</v>
      </c>
      <c r="BQ17" s="118">
        <v>1</v>
      </c>
      <c r="BR17" s="119">
        <f>IFERROR(BQ17/BO17,"-")</f>
        <v>0.33333333333333</v>
      </c>
      <c r="BS17" s="120">
        <v>45000</v>
      </c>
      <c r="BT17" s="121">
        <f>IFERROR(BS17/BO17,"-")</f>
        <v>15000</v>
      </c>
      <c r="BU17" s="122"/>
      <c r="BV17" s="122"/>
      <c r="BW17" s="122">
        <v>1</v>
      </c>
      <c r="BX17" s="123">
        <v>3</v>
      </c>
      <c r="BY17" s="124">
        <f>IF(Q17=0,"",IF(BX17=0,"",(BX17/Q17)))</f>
        <v>0.42857142857143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1</v>
      </c>
      <c r="CQ17" s="138">
        <v>45000</v>
      </c>
      <c r="CR17" s="138">
        <v>45000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89</v>
      </c>
      <c r="C18" s="184" t="s">
        <v>58</v>
      </c>
      <c r="D18" s="184"/>
      <c r="E18" s="184" t="s">
        <v>90</v>
      </c>
      <c r="F18" s="184" t="s">
        <v>91</v>
      </c>
      <c r="G18" s="184" t="s">
        <v>61</v>
      </c>
      <c r="H18" s="87"/>
      <c r="I18" s="87" t="s">
        <v>82</v>
      </c>
      <c r="J18" s="87"/>
      <c r="K18" s="176"/>
      <c r="L18" s="79">
        <v>25</v>
      </c>
      <c r="M18" s="79">
        <v>0</v>
      </c>
      <c r="N18" s="79">
        <v>66</v>
      </c>
      <c r="O18" s="88">
        <v>7</v>
      </c>
      <c r="P18" s="89">
        <v>0</v>
      </c>
      <c r="Q18" s="90">
        <f>O18+P18</f>
        <v>7</v>
      </c>
      <c r="R18" s="80">
        <f>IFERROR(Q18/N18,"-")</f>
        <v>0.10606060606061</v>
      </c>
      <c r="S18" s="79">
        <v>0</v>
      </c>
      <c r="T18" s="79">
        <v>3</v>
      </c>
      <c r="U18" s="80">
        <f>IFERROR(T18/(Q18),"-")</f>
        <v>0.42857142857143</v>
      </c>
      <c r="V18" s="81"/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>
        <v>4</v>
      </c>
      <c r="BP18" s="117">
        <f>IF(Q18=0,"",IF(BO18=0,"",(BO18/Q18)))</f>
        <v>0.57142857142857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2</v>
      </c>
      <c r="BY18" s="124">
        <f>IF(Q18=0,"",IF(BX18=0,"",(BX18/Q18)))</f>
        <v>0.28571428571429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>
        <v>1</v>
      </c>
      <c r="CH18" s="131">
        <f>IF(Q18=0,"",IF(CG18=0,"",(CG18/Q18)))</f>
        <v>0.14285714285714</v>
      </c>
      <c r="CI18" s="132"/>
      <c r="CJ18" s="133">
        <f>IFERROR(CI18/CG18,"-")</f>
        <v>0</v>
      </c>
      <c r="CK18" s="134"/>
      <c r="CL18" s="135">
        <f>IFERROR(CK18/CG18,"-")</f>
        <v>0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92</v>
      </c>
      <c r="C19" s="184" t="s">
        <v>58</v>
      </c>
      <c r="D19" s="184"/>
      <c r="E19" s="184" t="s">
        <v>90</v>
      </c>
      <c r="F19" s="184" t="s">
        <v>91</v>
      </c>
      <c r="G19" s="184" t="s">
        <v>65</v>
      </c>
      <c r="H19" s="87"/>
      <c r="I19" s="87"/>
      <c r="J19" s="87"/>
      <c r="K19" s="176"/>
      <c r="L19" s="79">
        <v>20</v>
      </c>
      <c r="M19" s="79">
        <v>16</v>
      </c>
      <c r="N19" s="79">
        <v>2</v>
      </c>
      <c r="O19" s="88">
        <v>2</v>
      </c>
      <c r="P19" s="89">
        <v>0</v>
      </c>
      <c r="Q19" s="90">
        <f>O19+P19</f>
        <v>2</v>
      </c>
      <c r="R19" s="80">
        <f>IFERROR(Q19/N19,"-")</f>
        <v>1</v>
      </c>
      <c r="S19" s="79">
        <v>0</v>
      </c>
      <c r="T19" s="79">
        <v>1</v>
      </c>
      <c r="U19" s="80">
        <f>IFERROR(T19/(Q19),"-")</f>
        <v>0.5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2</v>
      </c>
      <c r="BP19" s="117">
        <f>IF(Q19=0,"",IF(BO19=0,"",(BO19/Q19)))</f>
        <v>1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93</v>
      </c>
      <c r="C20" s="184" t="s">
        <v>58</v>
      </c>
      <c r="D20" s="184"/>
      <c r="E20" s="184" t="s">
        <v>94</v>
      </c>
      <c r="F20" s="184" t="s">
        <v>68</v>
      </c>
      <c r="G20" s="184" t="s">
        <v>61</v>
      </c>
      <c r="H20" s="87"/>
      <c r="I20" s="87" t="s">
        <v>82</v>
      </c>
      <c r="J20" s="87"/>
      <c r="K20" s="176"/>
      <c r="L20" s="79">
        <v>36</v>
      </c>
      <c r="M20" s="79">
        <v>0</v>
      </c>
      <c r="N20" s="79">
        <v>69</v>
      </c>
      <c r="O20" s="88">
        <v>8</v>
      </c>
      <c r="P20" s="89">
        <v>0</v>
      </c>
      <c r="Q20" s="90">
        <f>O20+P20</f>
        <v>8</v>
      </c>
      <c r="R20" s="80">
        <f>IFERROR(Q20/N20,"-")</f>
        <v>0.11594202898551</v>
      </c>
      <c r="S20" s="79">
        <v>0</v>
      </c>
      <c r="T20" s="79">
        <v>3</v>
      </c>
      <c r="U20" s="80">
        <f>IFERROR(T20/(Q20),"-")</f>
        <v>0.375</v>
      </c>
      <c r="V20" s="81"/>
      <c r="W20" s="82">
        <v>2</v>
      </c>
      <c r="X20" s="80">
        <f>IF(Q20=0,"-",W20/Q20)</f>
        <v>0.25</v>
      </c>
      <c r="Y20" s="181">
        <v>4000</v>
      </c>
      <c r="Z20" s="182">
        <f>IFERROR(Y20/Q20,"-")</f>
        <v>500</v>
      </c>
      <c r="AA20" s="182">
        <f>IFERROR(Y20/W20,"-")</f>
        <v>2000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1</v>
      </c>
      <c r="BG20" s="110">
        <f>IF(Q20=0,"",IF(BF20=0,"",(BF20/Q20)))</f>
        <v>0.125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3</v>
      </c>
      <c r="BP20" s="117">
        <f>IF(Q20=0,"",IF(BO20=0,"",(BO20/Q20)))</f>
        <v>0.375</v>
      </c>
      <c r="BQ20" s="118">
        <v>1</v>
      </c>
      <c r="BR20" s="119">
        <f>IFERROR(BQ20/BO20,"-")</f>
        <v>0.33333333333333</v>
      </c>
      <c r="BS20" s="120">
        <v>3000</v>
      </c>
      <c r="BT20" s="121">
        <f>IFERROR(BS20/BO20,"-")</f>
        <v>1000</v>
      </c>
      <c r="BU20" s="122">
        <v>1</v>
      </c>
      <c r="BV20" s="122"/>
      <c r="BW20" s="122"/>
      <c r="BX20" s="123">
        <v>3</v>
      </c>
      <c r="BY20" s="124">
        <f>IF(Q20=0,"",IF(BX20=0,"",(BX20/Q20)))</f>
        <v>0.375</v>
      </c>
      <c r="BZ20" s="125">
        <v>1</v>
      </c>
      <c r="CA20" s="126">
        <f>IFERROR(BZ20/BX20,"-")</f>
        <v>0.33333333333333</v>
      </c>
      <c r="CB20" s="127">
        <v>1000</v>
      </c>
      <c r="CC20" s="128">
        <f>IFERROR(CB20/BX20,"-")</f>
        <v>333.33333333333</v>
      </c>
      <c r="CD20" s="129">
        <v>1</v>
      </c>
      <c r="CE20" s="129"/>
      <c r="CF20" s="129"/>
      <c r="CG20" s="130">
        <v>1</v>
      </c>
      <c r="CH20" s="131">
        <f>IF(Q20=0,"",IF(CG20=0,"",(CG20/Q20)))</f>
        <v>0.125</v>
      </c>
      <c r="CI20" s="132"/>
      <c r="CJ20" s="133">
        <f>IFERROR(CI20/CG20,"-")</f>
        <v>0</v>
      </c>
      <c r="CK20" s="134"/>
      <c r="CL20" s="135">
        <f>IFERROR(CK20/CG20,"-")</f>
        <v>0</v>
      </c>
      <c r="CM20" s="136"/>
      <c r="CN20" s="136"/>
      <c r="CO20" s="136"/>
      <c r="CP20" s="137">
        <v>2</v>
      </c>
      <c r="CQ20" s="138">
        <v>4000</v>
      </c>
      <c r="CR20" s="138">
        <v>3000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95</v>
      </c>
      <c r="C21" s="184" t="s">
        <v>58</v>
      </c>
      <c r="D21" s="184"/>
      <c r="E21" s="184" t="s">
        <v>94</v>
      </c>
      <c r="F21" s="184" t="s">
        <v>68</v>
      </c>
      <c r="G21" s="184" t="s">
        <v>65</v>
      </c>
      <c r="H21" s="87"/>
      <c r="I21" s="87"/>
      <c r="J21" s="87"/>
      <c r="K21" s="176"/>
      <c r="L21" s="79">
        <v>15</v>
      </c>
      <c r="M21" s="79">
        <v>12</v>
      </c>
      <c r="N21" s="79">
        <v>5</v>
      </c>
      <c r="O21" s="88">
        <v>3</v>
      </c>
      <c r="P21" s="89">
        <v>0</v>
      </c>
      <c r="Q21" s="90">
        <f>O21+P21</f>
        <v>3</v>
      </c>
      <c r="R21" s="80">
        <f>IFERROR(Q21/N21,"-")</f>
        <v>0.6</v>
      </c>
      <c r="S21" s="79">
        <v>1</v>
      </c>
      <c r="T21" s="79">
        <v>0</v>
      </c>
      <c r="U21" s="80">
        <f>IFERROR(T21/(Q21),"-")</f>
        <v>0</v>
      </c>
      <c r="V21" s="81"/>
      <c r="W21" s="82">
        <v>1</v>
      </c>
      <c r="X21" s="80">
        <f>IF(Q21=0,"-",W21/Q21)</f>
        <v>0.33333333333333</v>
      </c>
      <c r="Y21" s="181">
        <v>5000</v>
      </c>
      <c r="Z21" s="182">
        <f>IFERROR(Y21/Q21,"-")</f>
        <v>1666.6666666667</v>
      </c>
      <c r="AA21" s="182">
        <f>IFERROR(Y21/W21,"-")</f>
        <v>5000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1</v>
      </c>
      <c r="BG21" s="110">
        <f>IF(Q21=0,"",IF(BF21=0,"",(BF21/Q21)))</f>
        <v>0.33333333333333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/>
      <c r="BP21" s="117">
        <f>IF(Q21=0,"",IF(BO21=0,"",(BO21/Q21)))</f>
        <v>0</v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>
        <v>2</v>
      </c>
      <c r="BY21" s="124">
        <f>IF(Q21=0,"",IF(BX21=0,"",(BX21/Q21)))</f>
        <v>0.66666666666667</v>
      </c>
      <c r="BZ21" s="125">
        <v>1</v>
      </c>
      <c r="CA21" s="126">
        <f>IFERROR(BZ21/BX21,"-")</f>
        <v>0.5</v>
      </c>
      <c r="CB21" s="127">
        <v>5000</v>
      </c>
      <c r="CC21" s="128">
        <f>IFERROR(CB21/BX21,"-")</f>
        <v>2500</v>
      </c>
      <c r="CD21" s="129">
        <v>1</v>
      </c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1</v>
      </c>
      <c r="CQ21" s="138">
        <v>5000</v>
      </c>
      <c r="CR21" s="138">
        <v>5000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0.08</v>
      </c>
      <c r="B22" s="184" t="s">
        <v>96</v>
      </c>
      <c r="C22" s="184" t="s">
        <v>58</v>
      </c>
      <c r="D22" s="184"/>
      <c r="E22" s="184" t="s">
        <v>67</v>
      </c>
      <c r="F22" s="184" t="s">
        <v>68</v>
      </c>
      <c r="G22" s="184" t="s">
        <v>61</v>
      </c>
      <c r="H22" s="87" t="s">
        <v>97</v>
      </c>
      <c r="I22" s="87" t="s">
        <v>98</v>
      </c>
      <c r="J22" s="87" t="s">
        <v>99</v>
      </c>
      <c r="K22" s="176">
        <v>375000</v>
      </c>
      <c r="L22" s="79">
        <v>13</v>
      </c>
      <c r="M22" s="79">
        <v>0</v>
      </c>
      <c r="N22" s="79">
        <v>56</v>
      </c>
      <c r="O22" s="88">
        <v>4</v>
      </c>
      <c r="P22" s="89">
        <v>0</v>
      </c>
      <c r="Q22" s="90">
        <f>O22+P22</f>
        <v>4</v>
      </c>
      <c r="R22" s="80">
        <f>IFERROR(Q22/N22,"-")</f>
        <v>0.071428571428571</v>
      </c>
      <c r="S22" s="79">
        <v>0</v>
      </c>
      <c r="T22" s="79">
        <v>2</v>
      </c>
      <c r="U22" s="80">
        <f>IFERROR(T22/(Q22),"-")</f>
        <v>0.5</v>
      </c>
      <c r="V22" s="81">
        <f>IFERROR(K22/SUM(Q22:Q27),"-")</f>
        <v>9146.3414634146</v>
      </c>
      <c r="W22" s="82">
        <v>1</v>
      </c>
      <c r="X22" s="80">
        <f>IF(Q22=0,"-",W22/Q22)</f>
        <v>0.25</v>
      </c>
      <c r="Y22" s="181">
        <v>1000</v>
      </c>
      <c r="Z22" s="182">
        <f>IFERROR(Y22/Q22,"-")</f>
        <v>250</v>
      </c>
      <c r="AA22" s="182">
        <f>IFERROR(Y22/W22,"-")</f>
        <v>1000</v>
      </c>
      <c r="AB22" s="176">
        <f>SUM(Y22:Y27)-SUM(K22:K27)</f>
        <v>-345000</v>
      </c>
      <c r="AC22" s="83">
        <f>SUM(Y22:Y27)/SUM(K22:K27)</f>
        <v>0.08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1</v>
      </c>
      <c r="BG22" s="110">
        <f>IF(Q22=0,"",IF(BF22=0,"",(BF22/Q22)))</f>
        <v>0.25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/>
      <c r="BP22" s="117">
        <f>IF(Q22=0,"",IF(BO22=0,"",(BO22/Q22)))</f>
        <v>0</v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>
        <v>3</v>
      </c>
      <c r="BY22" s="124">
        <f>IF(Q22=0,"",IF(BX22=0,"",(BX22/Q22)))</f>
        <v>0.75</v>
      </c>
      <c r="BZ22" s="125">
        <v>1</v>
      </c>
      <c r="CA22" s="126">
        <f>IFERROR(BZ22/BX22,"-")</f>
        <v>0.33333333333333</v>
      </c>
      <c r="CB22" s="127">
        <v>1000</v>
      </c>
      <c r="CC22" s="128">
        <f>IFERROR(CB22/BX22,"-")</f>
        <v>333.33333333333</v>
      </c>
      <c r="CD22" s="129">
        <v>1</v>
      </c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1</v>
      </c>
      <c r="CQ22" s="138">
        <v>1000</v>
      </c>
      <c r="CR22" s="138">
        <v>1000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100</v>
      </c>
      <c r="C23" s="184" t="s">
        <v>58</v>
      </c>
      <c r="D23" s="184"/>
      <c r="E23" s="184" t="s">
        <v>101</v>
      </c>
      <c r="F23" s="184" t="s">
        <v>80</v>
      </c>
      <c r="G23" s="184" t="s">
        <v>61</v>
      </c>
      <c r="H23" s="87"/>
      <c r="I23" s="87" t="s">
        <v>98</v>
      </c>
      <c r="J23" s="87"/>
      <c r="K23" s="176"/>
      <c r="L23" s="79">
        <v>26</v>
      </c>
      <c r="M23" s="79">
        <v>0</v>
      </c>
      <c r="N23" s="79">
        <v>85</v>
      </c>
      <c r="O23" s="88">
        <v>9</v>
      </c>
      <c r="P23" s="89">
        <v>0</v>
      </c>
      <c r="Q23" s="90">
        <f>O23+P23</f>
        <v>9</v>
      </c>
      <c r="R23" s="80">
        <f>IFERROR(Q23/N23,"-")</f>
        <v>0.10588235294118</v>
      </c>
      <c r="S23" s="79">
        <v>0</v>
      </c>
      <c r="T23" s="79">
        <v>6</v>
      </c>
      <c r="U23" s="80">
        <f>IFERROR(T23/(Q23),"-")</f>
        <v>0.66666666666667</v>
      </c>
      <c r="V23" s="81"/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>
        <v>1</v>
      </c>
      <c r="AO23" s="98">
        <f>IF(Q23=0,"",IF(AN23=0,"",(AN23/Q23)))</f>
        <v>0.11111111111111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1</v>
      </c>
      <c r="BG23" s="110">
        <f>IF(Q23=0,"",IF(BF23=0,"",(BF23/Q23)))</f>
        <v>0.11111111111111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4</v>
      </c>
      <c r="BP23" s="117">
        <f>IF(Q23=0,"",IF(BO23=0,"",(BO23/Q23)))</f>
        <v>0.44444444444444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2</v>
      </c>
      <c r="BY23" s="124">
        <f>IF(Q23=0,"",IF(BX23=0,"",(BX23/Q23)))</f>
        <v>0.22222222222222</v>
      </c>
      <c r="BZ23" s="125"/>
      <c r="CA23" s="126">
        <f>IFERROR(BZ23/BX23,"-")</f>
        <v>0</v>
      </c>
      <c r="CB23" s="127"/>
      <c r="CC23" s="128">
        <f>IFERROR(CB23/BX23,"-")</f>
        <v>0</v>
      </c>
      <c r="CD23" s="129"/>
      <c r="CE23" s="129"/>
      <c r="CF23" s="129"/>
      <c r="CG23" s="130">
        <v>1</v>
      </c>
      <c r="CH23" s="131">
        <f>IF(Q23=0,"",IF(CG23=0,"",(CG23/Q23)))</f>
        <v>0.11111111111111</v>
      </c>
      <c r="CI23" s="132"/>
      <c r="CJ23" s="133">
        <f>IFERROR(CI23/CG23,"-")</f>
        <v>0</v>
      </c>
      <c r="CK23" s="134"/>
      <c r="CL23" s="135">
        <f>IFERROR(CK23/CG23,"-")</f>
        <v>0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102</v>
      </c>
      <c r="C24" s="184" t="s">
        <v>58</v>
      </c>
      <c r="D24" s="184"/>
      <c r="E24" s="184" t="s">
        <v>103</v>
      </c>
      <c r="F24" s="184" t="s">
        <v>103</v>
      </c>
      <c r="G24" s="184" t="s">
        <v>65</v>
      </c>
      <c r="H24" s="87"/>
      <c r="I24" s="87"/>
      <c r="J24" s="87"/>
      <c r="K24" s="176"/>
      <c r="L24" s="79">
        <v>37</v>
      </c>
      <c r="M24" s="79">
        <v>31</v>
      </c>
      <c r="N24" s="79">
        <v>2</v>
      </c>
      <c r="O24" s="88">
        <v>4</v>
      </c>
      <c r="P24" s="89">
        <v>0</v>
      </c>
      <c r="Q24" s="90">
        <f>O24+P24</f>
        <v>4</v>
      </c>
      <c r="R24" s="80">
        <f>IFERROR(Q24/N24,"-")</f>
        <v>2</v>
      </c>
      <c r="S24" s="79">
        <v>0</v>
      </c>
      <c r="T24" s="79">
        <v>0</v>
      </c>
      <c r="U24" s="80">
        <f>IFERROR(T24/(Q24),"-")</f>
        <v>0</v>
      </c>
      <c r="V24" s="81"/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>
        <v>1</v>
      </c>
      <c r="AX24" s="104">
        <f>IF(Q24=0,"",IF(AW24=0,"",(AW24/Q24)))</f>
        <v>0.25</v>
      </c>
      <c r="AY24" s="103"/>
      <c r="AZ24" s="105">
        <f>IFERROR(AY24/AW24,"-")</f>
        <v>0</v>
      </c>
      <c r="BA24" s="106"/>
      <c r="BB24" s="107">
        <f>IFERROR(BA24/AW24,"-")</f>
        <v>0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1</v>
      </c>
      <c r="BP24" s="117">
        <f>IF(Q24=0,"",IF(BO24=0,"",(BO24/Q24)))</f>
        <v>0.25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>
        <v>2</v>
      </c>
      <c r="BY24" s="124">
        <f>IF(Q24=0,"",IF(BX24=0,"",(BX24/Q24)))</f>
        <v>0.5</v>
      </c>
      <c r="BZ24" s="125"/>
      <c r="CA24" s="126">
        <f>IFERROR(BZ24/BX24,"-")</f>
        <v>0</v>
      </c>
      <c r="CB24" s="127"/>
      <c r="CC24" s="128">
        <f>IFERROR(CB24/BX24,"-")</f>
        <v>0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104</v>
      </c>
      <c r="C25" s="184" t="s">
        <v>58</v>
      </c>
      <c r="D25" s="184"/>
      <c r="E25" s="184" t="s">
        <v>67</v>
      </c>
      <c r="F25" s="184" t="s">
        <v>68</v>
      </c>
      <c r="G25" s="184" t="s">
        <v>61</v>
      </c>
      <c r="H25" s="87" t="s">
        <v>105</v>
      </c>
      <c r="I25" s="87" t="s">
        <v>98</v>
      </c>
      <c r="J25" s="87"/>
      <c r="K25" s="176"/>
      <c r="L25" s="79">
        <v>14</v>
      </c>
      <c r="M25" s="79">
        <v>0</v>
      </c>
      <c r="N25" s="79">
        <v>40</v>
      </c>
      <c r="O25" s="88">
        <v>4</v>
      </c>
      <c r="P25" s="89">
        <v>0</v>
      </c>
      <c r="Q25" s="90">
        <f>O25+P25</f>
        <v>4</v>
      </c>
      <c r="R25" s="80">
        <f>IFERROR(Q25/N25,"-")</f>
        <v>0.1</v>
      </c>
      <c r="S25" s="79">
        <v>0</v>
      </c>
      <c r="T25" s="79">
        <v>3</v>
      </c>
      <c r="U25" s="80">
        <f>IFERROR(T25/(Q25),"-")</f>
        <v>0.75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1</v>
      </c>
      <c r="BG25" s="110">
        <f>IF(Q25=0,"",IF(BF25=0,"",(BF25/Q25)))</f>
        <v>0.25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2</v>
      </c>
      <c r="BP25" s="117">
        <f>IF(Q25=0,"",IF(BO25=0,"",(BO25/Q25)))</f>
        <v>0.5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>
        <v>1</v>
      </c>
      <c r="BY25" s="124">
        <f>IF(Q25=0,"",IF(BX25=0,"",(BX25/Q25)))</f>
        <v>0.25</v>
      </c>
      <c r="BZ25" s="125"/>
      <c r="CA25" s="126">
        <f>IFERROR(BZ25/BX25,"-")</f>
        <v>0</v>
      </c>
      <c r="CB25" s="127"/>
      <c r="CC25" s="128">
        <f>IFERROR(CB25/BX25,"-")</f>
        <v>0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106</v>
      </c>
      <c r="C26" s="184" t="s">
        <v>58</v>
      </c>
      <c r="D26" s="184"/>
      <c r="E26" s="184" t="s">
        <v>101</v>
      </c>
      <c r="F26" s="184" t="s">
        <v>80</v>
      </c>
      <c r="G26" s="184" t="s">
        <v>61</v>
      </c>
      <c r="H26" s="87"/>
      <c r="I26" s="87" t="s">
        <v>98</v>
      </c>
      <c r="J26" s="87"/>
      <c r="K26" s="176"/>
      <c r="L26" s="79">
        <v>30</v>
      </c>
      <c r="M26" s="79">
        <v>0</v>
      </c>
      <c r="N26" s="79">
        <v>66</v>
      </c>
      <c r="O26" s="88">
        <v>10</v>
      </c>
      <c r="P26" s="89">
        <v>0</v>
      </c>
      <c r="Q26" s="90">
        <f>O26+P26</f>
        <v>10</v>
      </c>
      <c r="R26" s="80">
        <f>IFERROR(Q26/N26,"-")</f>
        <v>0.15151515151515</v>
      </c>
      <c r="S26" s="79">
        <v>0</v>
      </c>
      <c r="T26" s="79">
        <v>4</v>
      </c>
      <c r="U26" s="80">
        <f>IFERROR(T26/(Q26),"-")</f>
        <v>0.4</v>
      </c>
      <c r="V26" s="81"/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1</v>
      </c>
      <c r="BG26" s="110">
        <f>IF(Q26=0,"",IF(BF26=0,"",(BF26/Q26)))</f>
        <v>0.1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5</v>
      </c>
      <c r="BP26" s="117">
        <f>IF(Q26=0,"",IF(BO26=0,"",(BO26/Q26)))</f>
        <v>0.5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>
        <v>2</v>
      </c>
      <c r="BY26" s="124">
        <f>IF(Q26=0,"",IF(BX26=0,"",(BX26/Q26)))</f>
        <v>0.2</v>
      </c>
      <c r="BZ26" s="125"/>
      <c r="CA26" s="126">
        <f>IFERROR(BZ26/BX26,"-")</f>
        <v>0</v>
      </c>
      <c r="CB26" s="127"/>
      <c r="CC26" s="128">
        <f>IFERROR(CB26/BX26,"-")</f>
        <v>0</v>
      </c>
      <c r="CD26" s="129"/>
      <c r="CE26" s="129"/>
      <c r="CF26" s="129"/>
      <c r="CG26" s="130">
        <v>2</v>
      </c>
      <c r="CH26" s="131">
        <f>IF(Q26=0,"",IF(CG26=0,"",(CG26/Q26)))</f>
        <v>0.2</v>
      </c>
      <c r="CI26" s="132"/>
      <c r="CJ26" s="133">
        <f>IFERROR(CI26/CG26,"-")</f>
        <v>0</v>
      </c>
      <c r="CK26" s="134"/>
      <c r="CL26" s="135">
        <f>IFERROR(CK26/CG26,"-")</f>
        <v>0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107</v>
      </c>
      <c r="C27" s="184" t="s">
        <v>58</v>
      </c>
      <c r="D27" s="184"/>
      <c r="E27" s="184" t="s">
        <v>103</v>
      </c>
      <c r="F27" s="184" t="s">
        <v>103</v>
      </c>
      <c r="G27" s="184" t="s">
        <v>65</v>
      </c>
      <c r="H27" s="87"/>
      <c r="I27" s="87"/>
      <c r="J27" s="87"/>
      <c r="K27" s="176"/>
      <c r="L27" s="79">
        <v>91</v>
      </c>
      <c r="M27" s="79">
        <v>53</v>
      </c>
      <c r="N27" s="79">
        <v>20</v>
      </c>
      <c r="O27" s="88">
        <v>10</v>
      </c>
      <c r="P27" s="89">
        <v>0</v>
      </c>
      <c r="Q27" s="90">
        <f>O27+P27</f>
        <v>10</v>
      </c>
      <c r="R27" s="80">
        <f>IFERROR(Q27/N27,"-")</f>
        <v>0.5</v>
      </c>
      <c r="S27" s="79">
        <v>2</v>
      </c>
      <c r="T27" s="79">
        <v>2</v>
      </c>
      <c r="U27" s="80">
        <f>IFERROR(T27/(Q27),"-")</f>
        <v>0.2</v>
      </c>
      <c r="V27" s="81"/>
      <c r="W27" s="82">
        <v>4</v>
      </c>
      <c r="X27" s="80">
        <f>IF(Q27=0,"-",W27/Q27)</f>
        <v>0.4</v>
      </c>
      <c r="Y27" s="181">
        <v>29000</v>
      </c>
      <c r="Z27" s="182">
        <f>IFERROR(Y27/Q27,"-")</f>
        <v>2900</v>
      </c>
      <c r="AA27" s="182">
        <f>IFERROR(Y27/W27,"-")</f>
        <v>7250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2</v>
      </c>
      <c r="BP27" s="117">
        <f>IF(Q27=0,"",IF(BO27=0,"",(BO27/Q27)))</f>
        <v>0.2</v>
      </c>
      <c r="BQ27" s="118">
        <v>1</v>
      </c>
      <c r="BR27" s="119">
        <f>IFERROR(BQ27/BO27,"-")</f>
        <v>0.5</v>
      </c>
      <c r="BS27" s="120">
        <v>6000</v>
      </c>
      <c r="BT27" s="121">
        <f>IFERROR(BS27/BO27,"-")</f>
        <v>3000</v>
      </c>
      <c r="BU27" s="122"/>
      <c r="BV27" s="122">
        <v>1</v>
      </c>
      <c r="BW27" s="122"/>
      <c r="BX27" s="123">
        <v>3</v>
      </c>
      <c r="BY27" s="124">
        <f>IF(Q27=0,"",IF(BX27=0,"",(BX27/Q27)))</f>
        <v>0.3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>
        <v>5</v>
      </c>
      <c r="CH27" s="131">
        <f>IF(Q27=0,"",IF(CG27=0,"",(CG27/Q27)))</f>
        <v>0.5</v>
      </c>
      <c r="CI27" s="132">
        <v>3</v>
      </c>
      <c r="CJ27" s="133">
        <f>IFERROR(CI27/CG27,"-")</f>
        <v>0.6</v>
      </c>
      <c r="CK27" s="134">
        <v>23000</v>
      </c>
      <c r="CL27" s="135">
        <f>IFERROR(CK27/CG27,"-")</f>
        <v>4600</v>
      </c>
      <c r="CM27" s="136">
        <v>3</v>
      </c>
      <c r="CN27" s="136"/>
      <c r="CO27" s="136"/>
      <c r="CP27" s="137">
        <v>4</v>
      </c>
      <c r="CQ27" s="138">
        <v>29000</v>
      </c>
      <c r="CR27" s="138">
        <v>20000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30"/>
      <c r="B28" s="84"/>
      <c r="C28" s="84"/>
      <c r="D28" s="85"/>
      <c r="E28" s="85"/>
      <c r="F28" s="85"/>
      <c r="G28" s="86"/>
      <c r="H28" s="87"/>
      <c r="I28" s="87"/>
      <c r="J28" s="87"/>
      <c r="K28" s="177"/>
      <c r="L28" s="34"/>
      <c r="M28" s="34"/>
      <c r="N28" s="31"/>
      <c r="O28" s="23"/>
      <c r="P28" s="23"/>
      <c r="Q28" s="23"/>
      <c r="R28" s="32"/>
      <c r="S28" s="32"/>
      <c r="T28" s="23"/>
      <c r="U28" s="32"/>
      <c r="V28" s="25"/>
      <c r="W28" s="25"/>
      <c r="X28" s="25"/>
      <c r="Y28" s="183"/>
      <c r="Z28" s="183"/>
      <c r="AA28" s="183"/>
      <c r="AB28" s="183"/>
      <c r="AC28" s="33"/>
      <c r="AD28" s="57"/>
      <c r="AE28" s="61"/>
      <c r="AF28" s="62"/>
      <c r="AG28" s="61"/>
      <c r="AH28" s="65"/>
      <c r="AI28" s="66"/>
      <c r="AJ28" s="67"/>
      <c r="AK28" s="68"/>
      <c r="AL28" s="68"/>
      <c r="AM28" s="68"/>
      <c r="AN28" s="61"/>
      <c r="AO28" s="62"/>
      <c r="AP28" s="61"/>
      <c r="AQ28" s="65"/>
      <c r="AR28" s="66"/>
      <c r="AS28" s="67"/>
      <c r="AT28" s="68"/>
      <c r="AU28" s="68"/>
      <c r="AV28" s="68"/>
      <c r="AW28" s="61"/>
      <c r="AX28" s="62"/>
      <c r="AY28" s="61"/>
      <c r="AZ28" s="65"/>
      <c r="BA28" s="66"/>
      <c r="BB28" s="67"/>
      <c r="BC28" s="68"/>
      <c r="BD28" s="68"/>
      <c r="BE28" s="68"/>
      <c r="BF28" s="61"/>
      <c r="BG28" s="62"/>
      <c r="BH28" s="61"/>
      <c r="BI28" s="65"/>
      <c r="BJ28" s="66"/>
      <c r="BK28" s="67"/>
      <c r="BL28" s="68"/>
      <c r="BM28" s="68"/>
      <c r="BN28" s="68"/>
      <c r="BO28" s="63"/>
      <c r="BP28" s="64"/>
      <c r="BQ28" s="61"/>
      <c r="BR28" s="65"/>
      <c r="BS28" s="66"/>
      <c r="BT28" s="67"/>
      <c r="BU28" s="68"/>
      <c r="BV28" s="68"/>
      <c r="BW28" s="68"/>
      <c r="BX28" s="63"/>
      <c r="BY28" s="64"/>
      <c r="BZ28" s="61"/>
      <c r="CA28" s="65"/>
      <c r="CB28" s="66"/>
      <c r="CC28" s="67"/>
      <c r="CD28" s="68"/>
      <c r="CE28" s="68"/>
      <c r="CF28" s="68"/>
      <c r="CG28" s="63"/>
      <c r="CH28" s="64"/>
      <c r="CI28" s="61"/>
      <c r="CJ28" s="65"/>
      <c r="CK28" s="66"/>
      <c r="CL28" s="67"/>
      <c r="CM28" s="68"/>
      <c r="CN28" s="68"/>
      <c r="CO28" s="68"/>
      <c r="CP28" s="69"/>
      <c r="CQ28" s="66"/>
      <c r="CR28" s="66"/>
      <c r="CS28" s="66"/>
      <c r="CT28" s="70"/>
    </row>
    <row r="29" spans="1:99">
      <c r="A29" s="30"/>
      <c r="B29" s="37"/>
      <c r="C29" s="37"/>
      <c r="D29" s="21"/>
      <c r="E29" s="21"/>
      <c r="F29" s="21"/>
      <c r="G29" s="22"/>
      <c r="H29" s="36"/>
      <c r="I29" s="36"/>
      <c r="J29" s="73"/>
      <c r="K29" s="178"/>
      <c r="L29" s="34"/>
      <c r="M29" s="34"/>
      <c r="N29" s="31"/>
      <c r="O29" s="23"/>
      <c r="P29" s="23"/>
      <c r="Q29" s="23"/>
      <c r="R29" s="32"/>
      <c r="S29" s="32"/>
      <c r="T29" s="23"/>
      <c r="U29" s="32"/>
      <c r="V29" s="25"/>
      <c r="W29" s="25"/>
      <c r="X29" s="25"/>
      <c r="Y29" s="183"/>
      <c r="Z29" s="183"/>
      <c r="AA29" s="183"/>
      <c r="AB29" s="183"/>
      <c r="AC29" s="33"/>
      <c r="AD29" s="59"/>
      <c r="AE29" s="61"/>
      <c r="AF29" s="62"/>
      <c r="AG29" s="61"/>
      <c r="AH29" s="65"/>
      <c r="AI29" s="66"/>
      <c r="AJ29" s="67"/>
      <c r="AK29" s="68"/>
      <c r="AL29" s="68"/>
      <c r="AM29" s="68"/>
      <c r="AN29" s="61"/>
      <c r="AO29" s="62"/>
      <c r="AP29" s="61"/>
      <c r="AQ29" s="65"/>
      <c r="AR29" s="66"/>
      <c r="AS29" s="67"/>
      <c r="AT29" s="68"/>
      <c r="AU29" s="68"/>
      <c r="AV29" s="68"/>
      <c r="AW29" s="61"/>
      <c r="AX29" s="62"/>
      <c r="AY29" s="61"/>
      <c r="AZ29" s="65"/>
      <c r="BA29" s="66"/>
      <c r="BB29" s="67"/>
      <c r="BC29" s="68"/>
      <c r="BD29" s="68"/>
      <c r="BE29" s="68"/>
      <c r="BF29" s="61"/>
      <c r="BG29" s="62"/>
      <c r="BH29" s="61"/>
      <c r="BI29" s="65"/>
      <c r="BJ29" s="66"/>
      <c r="BK29" s="67"/>
      <c r="BL29" s="68"/>
      <c r="BM29" s="68"/>
      <c r="BN29" s="68"/>
      <c r="BO29" s="63"/>
      <c r="BP29" s="64"/>
      <c r="BQ29" s="61"/>
      <c r="BR29" s="65"/>
      <c r="BS29" s="66"/>
      <c r="BT29" s="67"/>
      <c r="BU29" s="68"/>
      <c r="BV29" s="68"/>
      <c r="BW29" s="68"/>
      <c r="BX29" s="63"/>
      <c r="BY29" s="64"/>
      <c r="BZ29" s="61"/>
      <c r="CA29" s="65"/>
      <c r="CB29" s="66"/>
      <c r="CC29" s="67"/>
      <c r="CD29" s="68"/>
      <c r="CE29" s="68"/>
      <c r="CF29" s="68"/>
      <c r="CG29" s="63"/>
      <c r="CH29" s="64"/>
      <c r="CI29" s="61"/>
      <c r="CJ29" s="65"/>
      <c r="CK29" s="66"/>
      <c r="CL29" s="67"/>
      <c r="CM29" s="68"/>
      <c r="CN29" s="68"/>
      <c r="CO29" s="68"/>
      <c r="CP29" s="69"/>
      <c r="CQ29" s="66"/>
      <c r="CR29" s="66"/>
      <c r="CS29" s="66"/>
      <c r="CT29" s="70"/>
    </row>
    <row r="30" spans="1:99">
      <c r="A30" s="19">
        <f>AC30</f>
        <v>0.4425702811245</v>
      </c>
      <c r="B30" s="39"/>
      <c r="C30" s="39"/>
      <c r="D30" s="39"/>
      <c r="E30" s="39"/>
      <c r="F30" s="39"/>
      <c r="G30" s="39"/>
      <c r="H30" s="40" t="s">
        <v>108</v>
      </c>
      <c r="I30" s="40"/>
      <c r="J30" s="40"/>
      <c r="K30" s="179">
        <f>SUM(K6:K29)</f>
        <v>1245000</v>
      </c>
      <c r="L30" s="41">
        <f>SUM(L6:L29)</f>
        <v>571</v>
      </c>
      <c r="M30" s="41">
        <f>SUM(M6:M29)</f>
        <v>235</v>
      </c>
      <c r="N30" s="41">
        <f>SUM(N6:N29)</f>
        <v>721</v>
      </c>
      <c r="O30" s="41">
        <f>SUM(O6:O29)</f>
        <v>116</v>
      </c>
      <c r="P30" s="41">
        <f>SUM(P6:P29)</f>
        <v>0</v>
      </c>
      <c r="Q30" s="41">
        <f>SUM(Q6:Q29)</f>
        <v>116</v>
      </c>
      <c r="R30" s="42">
        <f>IFERROR(Q30/N30,"-")</f>
        <v>0.16088765603329</v>
      </c>
      <c r="S30" s="76">
        <f>SUM(S6:S29)</f>
        <v>5</v>
      </c>
      <c r="T30" s="76">
        <f>SUM(T6:T29)</f>
        <v>39</v>
      </c>
      <c r="U30" s="42">
        <f>IFERROR(S30/Q30,"-")</f>
        <v>0.043103448275862</v>
      </c>
      <c r="V30" s="43">
        <f>IFERROR(K30/Q30,"-")</f>
        <v>10732.75862069</v>
      </c>
      <c r="W30" s="44">
        <f>SUM(W6:W29)</f>
        <v>15</v>
      </c>
      <c r="X30" s="42">
        <f>IFERROR(W30/Q30,"-")</f>
        <v>0.12931034482759</v>
      </c>
      <c r="Y30" s="179">
        <f>SUM(Y6:Y29)</f>
        <v>551000</v>
      </c>
      <c r="Z30" s="179">
        <f>IFERROR(Y30/Q30,"-")</f>
        <v>4750</v>
      </c>
      <c r="AA30" s="179">
        <f>IFERROR(Y30/W30,"-")</f>
        <v>36733.333333333</v>
      </c>
      <c r="AB30" s="179">
        <f>Y30-K30</f>
        <v>-694000</v>
      </c>
      <c r="AC30" s="45">
        <f>Y30/K30</f>
        <v>0.4425702811245</v>
      </c>
      <c r="AD30" s="58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0"/>
      <c r="CN30" s="60"/>
      <c r="CO30" s="60"/>
      <c r="CP30" s="60"/>
      <c r="CQ30" s="60"/>
      <c r="CR30" s="60"/>
      <c r="CS30" s="60"/>
      <c r="CT3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3"/>
    <mergeCell ref="K6:K13"/>
    <mergeCell ref="V6:V13"/>
    <mergeCell ref="AB6:AB13"/>
    <mergeCell ref="AC6:AC13"/>
    <mergeCell ref="A14:A21"/>
    <mergeCell ref="K14:K21"/>
    <mergeCell ref="V14:V21"/>
    <mergeCell ref="AB14:AB21"/>
    <mergeCell ref="AC14:AC21"/>
    <mergeCell ref="A22:A27"/>
    <mergeCell ref="K22:K27"/>
    <mergeCell ref="V22:V27"/>
    <mergeCell ref="AB22:AB27"/>
    <mergeCell ref="AC22:AC2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