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<sst xmlns="http://schemas.openxmlformats.org/spreadsheetml/2006/main" uniqueCount="171">
  <si>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>08月</t>
  </si>
  <si>
    <t>りんご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</si>
  <si>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</si>
  <si>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</si>
  <si>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</si>
  <si>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</si>
  <si>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</si>
  <si>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</si>
  <si>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</si>
  <si>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</si>
  <si>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</si>
  <si>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</si>
  <si>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</si>
  <si>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</si>
  <si>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</si>
  <si>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</si>
  <si>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</si>
  <si>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</si>
  <si>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</si>
  <si>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</si>
  <si>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</si>
  <si>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</si>
  <si>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</si>
  <si>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</si>
  <si>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</si>
  <si>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</si>
  <si>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</si>
  <si>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</si>
  <si>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</si>
  <si>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</si>
  <si>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</si>
  <si>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</si>
  <si>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</si>
  <si>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</si>
  <si>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</si>
  <si>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</si>
  <si>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</si>
  <si>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</si>
  <si>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</si>
  <si>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</si>
  <si>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</si>
  <si>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</si>
  <si>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</si>
  <si>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</si>
  <si>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</si>
  <si>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</si>
  <si>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</si>
  <si>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</si>
  <si>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</si>
  <si>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</si>
  <si>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</si>
  <si>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</si>
  <si>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</si>
  <si>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</si>
  <si>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</si>
  <si>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</si>
  <si>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</si>
  <si>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ks854</t>
  </si>
  <si>
    <t>インターカラー</t>
  </si>
  <si>
    <t>デリヘル版3（栗山絵麻）</t>
  </si>
  <si>
    <t>70歳までの出会いリクルート</t>
  </si>
  <si>
    <t>TOP</t>
  </si>
  <si>
    <t>デイリースポーツ関西</t>
  </si>
  <si>
    <t>全5段・半5段つかみ10段保証</t>
  </si>
  <si>
    <t>10段保証</t>
  </si>
  <si>
    <t>ks855</t>
  </si>
  <si>
    <t>空電</t>
  </si>
  <si>
    <t>ks856</t>
  </si>
  <si>
    <t>デリヘル版2（栗山絵麻）</t>
  </si>
  <si>
    <t>中年の男女が出会える昭和世代専門の出会い場</t>
  </si>
  <si>
    <t>ks857</t>
  </si>
  <si>
    <t>ks858</t>
  </si>
  <si>
    <t>漫画版リニューアル（栗山絵麻）</t>
  </si>
  <si>
    <t>50〜70代男性限定熟女好きな男性募集中</t>
  </si>
  <si>
    <t>ks859</t>
  </si>
  <si>
    <t>ks860</t>
  </si>
  <si>
    <t>Secondストーリー2（栗山絵麻）</t>
  </si>
  <si>
    <t>久々に興奮しました</t>
  </si>
  <si>
    <t>ks861</t>
  </si>
  <si>
    <t>ks862</t>
  </si>
  <si>
    <t>コンパニオン版（栗山絵麻）</t>
  </si>
  <si>
    <t>人生で一度は訪れたい出会いの老舗〇〇</t>
  </si>
  <si>
    <t>ks863</t>
  </si>
  <si>
    <t>ks864</t>
  </si>
  <si>
    <t>①再婚&amp;理解者版(LINEver)（栗山絵麻）</t>
  </si>
  <si>
    <t>①再婚&amp;理解者</t>
  </si>
  <si>
    <t>スポニチ関東</t>
  </si>
  <si>
    <t>半2段つかみ20段保証</t>
  </si>
  <si>
    <t>20段保証</t>
  </si>
  <si>
    <t>ks865</t>
  </si>
  <si>
    <t>ks866</t>
  </si>
  <si>
    <t>②求人版（栗山絵麻）</t>
  </si>
  <si>
    <t>②70歳までの出会いリクルート</t>
  </si>
  <si>
    <t>ks867</t>
  </si>
  <si>
    <t>ks868</t>
  </si>
  <si>
    <t>③右女3（栗山絵麻）</t>
  </si>
  <si>
    <t>③もう50代の熟女だけど</t>
  </si>
  <si>
    <t>ks869</t>
  </si>
  <si>
    <t>ks870</t>
  </si>
  <si>
    <t>④旧デイリー風（栗山絵麻）</t>
  </si>
  <si>
    <t>ks871</t>
  </si>
  <si>
    <t>ks872</t>
  </si>
  <si>
    <t>旧デイリー風（栗山絵麻）</t>
  </si>
  <si>
    <t>もう50代の熟女だけど</t>
  </si>
  <si>
    <t>スポーツ報知関西　1回目</t>
  </si>
  <si>
    <t>4C終面雑報</t>
  </si>
  <si>
    <t>8月01日(月)</t>
  </si>
  <si>
    <t>ks873</t>
  </si>
  <si>
    <t>大正版（栗山絵麻）</t>
  </si>
  <si>
    <t>スポーツ報知関西　2回目</t>
  </si>
  <si>
    <t>8月03日(水)</t>
  </si>
  <si>
    <t>ks874</t>
  </si>
  <si>
    <t>右女3（栗山絵麻）</t>
  </si>
  <si>
    <t>215「彼女を作るなら夏が狙い目！なんと今、出会いサイトの女性利用者が急増中です！」</t>
  </si>
  <si>
    <t>スポーツ報知関西　3回目</t>
  </si>
  <si>
    <t>8月05日(金)</t>
  </si>
  <si>
    <t>ks875</t>
  </si>
  <si>
    <t>スポーツ報知関西　4回目</t>
  </si>
  <si>
    <t>8月07日(日)</t>
  </si>
  <si>
    <t>ks876</t>
  </si>
  <si>
    <t>スポーツ報知関西　5回目</t>
  </si>
  <si>
    <t>8月10日(水)</t>
  </si>
  <si>
    <t>ks877</t>
  </si>
  <si>
    <t>スポーツ報知関西　6回目</t>
  </si>
  <si>
    <t>8月15日(月)</t>
  </si>
  <si>
    <t>ks878</t>
  </si>
  <si>
    <t>スポーツ報知関西　7回目</t>
  </si>
  <si>
    <t>8月17日(水)</t>
  </si>
  <si>
    <t>ks879</t>
  </si>
  <si>
    <t>スポーツ報知関西　8回目</t>
  </si>
  <si>
    <t>8月18日(木)</t>
  </si>
  <si>
    <t>ks880</t>
  </si>
  <si>
    <t>スポーツ報知関西　9回目</t>
  </si>
  <si>
    <t>8月19日(金)</t>
  </si>
  <si>
    <t>ks881</t>
  </si>
  <si>
    <t>スポーツ報知関西　10回目</t>
  </si>
  <si>
    <t>8月20日(土)</t>
  </si>
  <si>
    <t>ks882</t>
  </si>
  <si>
    <t>スポーツ報知関西　11回目</t>
  </si>
  <si>
    <t>8月22日(月)</t>
  </si>
  <si>
    <t>ks883</t>
  </si>
  <si>
    <t>スポーツ報知関西　12回目</t>
  </si>
  <si>
    <t>ks884</t>
  </si>
  <si>
    <t>スポーツ報知関西　13回目</t>
  </si>
  <si>
    <t>ks885</t>
  </si>
  <si>
    <t>(空電共通)</t>
  </si>
  <si>
    <t>共通</t>
  </si>
  <si>
    <t>ks886</t>
  </si>
  <si>
    <t>全5段</t>
  </si>
  <si>
    <t>8月28日(日)</t>
  </si>
  <si>
    <t>ks887</t>
  </si>
  <si>
    <t>ks888</t>
  </si>
  <si>
    <t>サンスポ関東</t>
  </si>
  <si>
    <t>1C終面全5段</t>
  </si>
  <si>
    <t>8月06日(土)</t>
  </si>
  <si>
    <t>ks889</t>
  </si>
  <si>
    <t>ks890</t>
  </si>
  <si>
    <t>サンスポ関西</t>
  </si>
  <si>
    <t>8月12日(金)</t>
  </si>
  <si>
    <t>ks891</t>
  </si>
  <si>
    <t>ks892</t>
  </si>
  <si>
    <t>4C終面全5段</t>
  </si>
  <si>
    <t>ks893</t>
  </si>
  <si>
    <t>ks894</t>
  </si>
  <si>
    <t>ニッカン関西</t>
  </si>
  <si>
    <t>ks895</t>
  </si>
  <si>
    <t>ks896</t>
  </si>
  <si>
    <t>スポーツ報知関東</t>
  </si>
  <si>
    <t>8月26日(金)</t>
  </si>
  <si>
    <t>ks897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</si>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</sst>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0.475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200000</v>
      </c>
      <c r="L6" s="79">
        <v>2</v>
      </c>
      <c r="M6" s="79">
        <v>0</v>
      </c>
      <c r="N6" s="79">
        <v>30</v>
      </c>
      <c r="O6" s="88">
        <v>0</v>
      </c>
      <c r="P6" s="89">
        <v>0</v>
      </c>
      <c r="Q6" s="90">
        <f>O6+P6</f>
        <v>0</v>
      </c>
      <c r="R6" s="80">
        <f>IFERROR(Q6/N6,"-")</f>
        <v>0</v>
      </c>
      <c r="S6" s="79">
        <v>0</v>
      </c>
      <c r="T6" s="79">
        <v>0</v>
      </c>
      <c r="U6" s="80" t="str">
        <f>IFERROR(T6/(Q6),"-")</f>
        <v>-</v>
      </c>
      <c r="V6" s="81">
        <f>IFERROR(K6/SUM(Q6:Q15),"-")</f>
        <v>8000</v>
      </c>
      <c r="W6" s="82">
        <v>0</v>
      </c>
      <c r="X6" s="80" t="str">
        <f>IF(Q6=0,"-",W6/Q6)</f>
        <v>-</v>
      </c>
      <c r="Y6" s="181">
        <v>0</v>
      </c>
      <c r="Z6" s="182" t="str">
        <f>IFERROR(Y6/Q6,"-")</f>
        <v>-</v>
      </c>
      <c r="AA6" s="182" t="str">
        <f>IFERROR(Y6/W6,"-")</f>
        <v>-</v>
      </c>
      <c r="AB6" s="176">
        <f>SUM(Y6:Y15)-SUM(K6:K15)</f>
        <v>-105000</v>
      </c>
      <c r="AC6" s="83">
        <f>SUM(Y6:Y15)/SUM(K6:K15)</f>
        <v>0.475</v>
      </c>
      <c r="AD6" s="77"/>
      <c r="AE6" s="91"/>
      <c r="AF6" s="92" t="str">
        <f>IF(Q6=0,"",IF(AE6=0,"",(AE6/Q6)))</f>
        <v/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 t="str">
        <f>IF(Q6=0,"",IF(AN6=0,"",(AN6/Q6)))</f>
        <v/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 t="str">
        <f>IF(Q6=0,"",IF(AW6=0,"",(AW6/Q6)))</f>
        <v/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 t="str">
        <f>IF(Q6=0,"",IF(BF6=0,"",(BF6/Q6)))</f>
        <v/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 t="str">
        <f>IF(Q6=0,"",IF(BO6=0,"",(BO6/Q6)))</f>
        <v/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 t="str">
        <f>IF(Q6=0,"",IF(BX6=0,"",(BX6/Q6)))</f>
        <v/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 t="str">
        <f>IF(Q6=0,"",IF(CG6=0,"",(CG6/Q6)))</f>
        <v/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29</v>
      </c>
      <c r="M7" s="79">
        <v>14</v>
      </c>
      <c r="N7" s="79">
        <v>0</v>
      </c>
      <c r="O7" s="88">
        <v>1</v>
      </c>
      <c r="P7" s="89">
        <v>0</v>
      </c>
      <c r="Q7" s="90">
        <f>O7+P7</f>
        <v>1</v>
      </c>
      <c r="R7" s="80" t="str">
        <f>IFERROR(Q7/N7,"-")</f>
        <v>-</v>
      </c>
      <c r="S7" s="79">
        <v>0</v>
      </c>
      <c r="T7" s="79">
        <v>1</v>
      </c>
      <c r="U7" s="80">
        <f>IFERROR(T7/(Q7),"-")</f>
        <v>1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>
        <v>1</v>
      </c>
      <c r="BY7" s="124">
        <f>IF(Q7=0,"",IF(BX7=0,"",(BX7/Q7)))</f>
        <v>1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/>
      <c r="I8" s="87" t="s">
        <v>63</v>
      </c>
      <c r="J8" s="87"/>
      <c r="K8" s="176"/>
      <c r="L8" s="79">
        <v>8</v>
      </c>
      <c r="M8" s="79">
        <v>0</v>
      </c>
      <c r="N8" s="79">
        <v>43</v>
      </c>
      <c r="O8" s="88">
        <v>4</v>
      </c>
      <c r="P8" s="89">
        <v>0</v>
      </c>
      <c r="Q8" s="90">
        <f>O8+P8</f>
        <v>4</v>
      </c>
      <c r="R8" s="80">
        <f>IFERROR(Q8/N8,"-")</f>
        <v>0.093023255813953</v>
      </c>
      <c r="S8" s="79">
        <v>1</v>
      </c>
      <c r="T8" s="79">
        <v>2</v>
      </c>
      <c r="U8" s="80">
        <f>IFERROR(T8/(Q8),"-")</f>
        <v>0.5</v>
      </c>
      <c r="V8" s="81"/>
      <c r="W8" s="82">
        <v>2</v>
      </c>
      <c r="X8" s="80">
        <f>IF(Q8=0,"-",W8/Q8)</f>
        <v>0.5</v>
      </c>
      <c r="Y8" s="181">
        <v>6000</v>
      </c>
      <c r="Z8" s="182">
        <f>IFERROR(Y8/Q8,"-")</f>
        <v>1500</v>
      </c>
      <c r="AA8" s="182">
        <f>IFERROR(Y8/W8,"-")</f>
        <v>3000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3</v>
      </c>
      <c r="BP8" s="117">
        <f>IF(Q8=0,"",IF(BO8=0,"",(BO8/Q8)))</f>
        <v>0.75</v>
      </c>
      <c r="BQ8" s="118">
        <v>2</v>
      </c>
      <c r="BR8" s="119">
        <f>IFERROR(BQ8/BO8,"-")</f>
        <v>0.66666666666667</v>
      </c>
      <c r="BS8" s="120">
        <v>6000</v>
      </c>
      <c r="BT8" s="121">
        <f>IFERROR(BS8/BO8,"-")</f>
        <v>2000</v>
      </c>
      <c r="BU8" s="122">
        <v>2</v>
      </c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6000</v>
      </c>
      <c r="CR8" s="138">
        <v>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68</v>
      </c>
      <c r="M9" s="79">
        <v>13</v>
      </c>
      <c r="N9" s="79">
        <v>5</v>
      </c>
      <c r="O9" s="88">
        <v>2</v>
      </c>
      <c r="P9" s="89">
        <v>0</v>
      </c>
      <c r="Q9" s="90">
        <f>O9+P9</f>
        <v>2</v>
      </c>
      <c r="R9" s="80">
        <f>IFERROR(Q9/N9,"-")</f>
        <v>0.4</v>
      </c>
      <c r="S9" s="79">
        <v>0</v>
      </c>
      <c r="T9" s="79">
        <v>1</v>
      </c>
      <c r="U9" s="80">
        <f>IFERROR(T9/(Q9),"-")</f>
        <v>0.5</v>
      </c>
      <c r="V9" s="81"/>
      <c r="W9" s="82">
        <v>1</v>
      </c>
      <c r="X9" s="80">
        <f>IF(Q9=0,"-",W9/Q9)</f>
        <v>0.5</v>
      </c>
      <c r="Y9" s="181">
        <v>8000</v>
      </c>
      <c r="Z9" s="182">
        <f>IFERROR(Y9/Q9,"-")</f>
        <v>4000</v>
      </c>
      <c r="AA9" s="182">
        <f>IFERROR(Y9/W9,"-")</f>
        <v>8000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0.5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0.5</v>
      </c>
      <c r="BZ9" s="125">
        <v>1</v>
      </c>
      <c r="CA9" s="126">
        <f>IFERROR(BZ9/BX9,"-")</f>
        <v>1</v>
      </c>
      <c r="CB9" s="127">
        <v>8000</v>
      </c>
      <c r="CC9" s="128">
        <f>IFERROR(CB9/BX9,"-")</f>
        <v>8000</v>
      </c>
      <c r="CD9" s="129"/>
      <c r="CE9" s="129">
        <v>1</v>
      </c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8000</v>
      </c>
      <c r="CR9" s="138">
        <v>8000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73</v>
      </c>
      <c r="G10" s="184" t="s">
        <v>61</v>
      </c>
      <c r="H10" s="87"/>
      <c r="I10" s="87" t="s">
        <v>63</v>
      </c>
      <c r="J10" s="87"/>
      <c r="K10" s="176"/>
      <c r="L10" s="79">
        <v>3</v>
      </c>
      <c r="M10" s="79">
        <v>0</v>
      </c>
      <c r="N10" s="79">
        <v>51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/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/>
      <c r="AC10" s="83"/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74</v>
      </c>
      <c r="C11" s="184" t="s">
        <v>58</v>
      </c>
      <c r="D11" s="184"/>
      <c r="E11" s="184" t="s">
        <v>72</v>
      </c>
      <c r="F11" s="184" t="s">
        <v>73</v>
      </c>
      <c r="G11" s="184" t="s">
        <v>66</v>
      </c>
      <c r="H11" s="87"/>
      <c r="I11" s="87"/>
      <c r="J11" s="87"/>
      <c r="K11" s="176"/>
      <c r="L11" s="79">
        <v>50</v>
      </c>
      <c r="M11" s="79">
        <v>27</v>
      </c>
      <c r="N11" s="79">
        <v>6</v>
      </c>
      <c r="O11" s="88">
        <v>4</v>
      </c>
      <c r="P11" s="89">
        <v>0</v>
      </c>
      <c r="Q11" s="90">
        <f>O11+P11</f>
        <v>4</v>
      </c>
      <c r="R11" s="80">
        <f>IFERROR(Q11/N11,"-")</f>
        <v>0.66666666666667</v>
      </c>
      <c r="S11" s="79">
        <v>0</v>
      </c>
      <c r="T11" s="79">
        <v>0</v>
      </c>
      <c r="U11" s="80">
        <f>IFERROR(T11/(Q11),"-")</f>
        <v>0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0.25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1</v>
      </c>
      <c r="BY11" s="124">
        <f>IF(Q11=0,"",IF(BX11=0,"",(BX11/Q11)))</f>
        <v>0.25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2</v>
      </c>
      <c r="CH11" s="131">
        <f>IF(Q11=0,"",IF(CG11=0,"",(CG11/Q11)))</f>
        <v>0.5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75</v>
      </c>
      <c r="C12" s="184" t="s">
        <v>58</v>
      </c>
      <c r="D12" s="184"/>
      <c r="E12" s="184" t="s">
        <v>76</v>
      </c>
      <c r="F12" s="184" t="s">
        <v>77</v>
      </c>
      <c r="G12" s="184" t="s">
        <v>61</v>
      </c>
      <c r="H12" s="87"/>
      <c r="I12" s="87" t="s">
        <v>63</v>
      </c>
      <c r="J12" s="87"/>
      <c r="K12" s="176"/>
      <c r="L12" s="79">
        <v>15</v>
      </c>
      <c r="M12" s="79">
        <v>0</v>
      </c>
      <c r="N12" s="79">
        <v>88</v>
      </c>
      <c r="O12" s="88">
        <v>5</v>
      </c>
      <c r="P12" s="89">
        <v>0</v>
      </c>
      <c r="Q12" s="90">
        <f>O12+P12</f>
        <v>5</v>
      </c>
      <c r="R12" s="80">
        <f>IFERROR(Q12/N12,"-")</f>
        <v>0.056818181818182</v>
      </c>
      <c r="S12" s="79">
        <v>0</v>
      </c>
      <c r="T12" s="79">
        <v>3</v>
      </c>
      <c r="U12" s="80">
        <f>IFERROR(T12/(Q12),"-")</f>
        <v>0.6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0.2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1</v>
      </c>
      <c r="BG12" s="110">
        <f>IF(Q12=0,"",IF(BF12=0,"",(BF12/Q12)))</f>
        <v>0.2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3</v>
      </c>
      <c r="BP12" s="117">
        <f>IF(Q12=0,"",IF(BO12=0,"",(BO12/Q12)))</f>
        <v>0.6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78</v>
      </c>
      <c r="C13" s="184" t="s">
        <v>58</v>
      </c>
      <c r="D13" s="184"/>
      <c r="E13" s="184" t="s">
        <v>76</v>
      </c>
      <c r="F13" s="184" t="s">
        <v>77</v>
      </c>
      <c r="G13" s="184" t="s">
        <v>66</v>
      </c>
      <c r="H13" s="87"/>
      <c r="I13" s="87"/>
      <c r="J13" s="87"/>
      <c r="K13" s="176"/>
      <c r="L13" s="79">
        <v>87</v>
      </c>
      <c r="M13" s="79">
        <v>30</v>
      </c>
      <c r="N13" s="79">
        <v>11</v>
      </c>
      <c r="O13" s="88">
        <v>5</v>
      </c>
      <c r="P13" s="89">
        <v>0</v>
      </c>
      <c r="Q13" s="90">
        <f>O13+P13</f>
        <v>5</v>
      </c>
      <c r="R13" s="80">
        <f>IFERROR(Q13/N13,"-")</f>
        <v>0.45454545454545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2</v>
      </c>
      <c r="BP13" s="117">
        <f>IF(Q13=0,"",IF(BO13=0,"",(BO13/Q13)))</f>
        <v>0.4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0.4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1</v>
      </c>
      <c r="CH13" s="131">
        <f>IF(Q13=0,"",IF(CG13=0,"",(CG13/Q13)))</f>
        <v>0.2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79</v>
      </c>
      <c r="C14" s="184" t="s">
        <v>58</v>
      </c>
      <c r="D14" s="184"/>
      <c r="E14" s="184" t="s">
        <v>80</v>
      </c>
      <c r="F14" s="184" t="s">
        <v>81</v>
      </c>
      <c r="G14" s="184" t="s">
        <v>61</v>
      </c>
      <c r="H14" s="87"/>
      <c r="I14" s="87" t="s">
        <v>63</v>
      </c>
      <c r="J14" s="87"/>
      <c r="K14" s="176"/>
      <c r="L14" s="79">
        <v>6</v>
      </c>
      <c r="M14" s="79">
        <v>0</v>
      </c>
      <c r="N14" s="79">
        <v>27</v>
      </c>
      <c r="O14" s="88">
        <v>3</v>
      </c>
      <c r="P14" s="89">
        <v>0</v>
      </c>
      <c r="Q14" s="90">
        <f>O14+P14</f>
        <v>3</v>
      </c>
      <c r="R14" s="80">
        <f>IFERROR(Q14/N14,"-")</f>
        <v>0.11111111111111</v>
      </c>
      <c r="S14" s="79">
        <v>1</v>
      </c>
      <c r="T14" s="79">
        <v>0</v>
      </c>
      <c r="U14" s="80">
        <f>IFERROR(T14/(Q14),"-")</f>
        <v>0</v>
      </c>
      <c r="V14" s="81"/>
      <c r="W14" s="82">
        <v>1</v>
      </c>
      <c r="X14" s="80">
        <f>IF(Q14=0,"-",W14/Q14)</f>
        <v>0.33333333333333</v>
      </c>
      <c r="Y14" s="181">
        <v>61000</v>
      </c>
      <c r="Z14" s="182">
        <f>IFERROR(Y14/Q14,"-")</f>
        <v>20333.333333333</v>
      </c>
      <c r="AA14" s="182">
        <f>IFERROR(Y14/W14,"-")</f>
        <v>61000</v>
      </c>
      <c r="AB14" s="176"/>
      <c r="AC14" s="83"/>
      <c r="AD14" s="77"/>
      <c r="AE14" s="91">
        <v>1</v>
      </c>
      <c r="AF14" s="92">
        <f>IF(Q14=0,"",IF(AE14=0,"",(AE14/Q14)))</f>
        <v>0.33333333333333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>
        <v>1</v>
      </c>
      <c r="BY14" s="124">
        <f>IF(Q14=0,"",IF(BX14=0,"",(BX14/Q14)))</f>
        <v>0.33333333333333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1</v>
      </c>
      <c r="CH14" s="131">
        <f>IF(Q14=0,"",IF(CG14=0,"",(CG14/Q14)))</f>
        <v>0.33333333333333</v>
      </c>
      <c r="CI14" s="132">
        <v>1</v>
      </c>
      <c r="CJ14" s="133">
        <f>IFERROR(CI14/CG14,"-")</f>
        <v>1</v>
      </c>
      <c r="CK14" s="134">
        <v>61000</v>
      </c>
      <c r="CL14" s="135">
        <f>IFERROR(CK14/CG14,"-")</f>
        <v>61000</v>
      </c>
      <c r="CM14" s="136"/>
      <c r="CN14" s="136"/>
      <c r="CO14" s="136">
        <v>1</v>
      </c>
      <c r="CP14" s="137">
        <v>1</v>
      </c>
      <c r="CQ14" s="138">
        <v>61000</v>
      </c>
      <c r="CR14" s="138">
        <v>61000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82</v>
      </c>
      <c r="C15" s="184" t="s">
        <v>58</v>
      </c>
      <c r="D15" s="184"/>
      <c r="E15" s="184" t="s">
        <v>80</v>
      </c>
      <c r="F15" s="184" t="s">
        <v>81</v>
      </c>
      <c r="G15" s="184" t="s">
        <v>66</v>
      </c>
      <c r="H15" s="87"/>
      <c r="I15" s="87"/>
      <c r="J15" s="87"/>
      <c r="K15" s="176"/>
      <c r="L15" s="79">
        <v>53</v>
      </c>
      <c r="M15" s="79">
        <v>12</v>
      </c>
      <c r="N15" s="79">
        <v>1</v>
      </c>
      <c r="O15" s="88">
        <v>1</v>
      </c>
      <c r="P15" s="89">
        <v>0</v>
      </c>
      <c r="Q15" s="90">
        <f>O15+P15</f>
        <v>1</v>
      </c>
      <c r="R15" s="80">
        <f>IFERROR(Q15/N15,"-")</f>
        <v>1</v>
      </c>
      <c r="S15" s="79">
        <v>0</v>
      </c>
      <c r="T15" s="79">
        <v>1</v>
      </c>
      <c r="U15" s="80">
        <f>IFERROR(T15/(Q15),"-")</f>
        <v>1</v>
      </c>
      <c r="V15" s="81"/>
      <c r="W15" s="82">
        <v>1</v>
      </c>
      <c r="X15" s="80">
        <f>IF(Q15=0,"-",W15/Q15)</f>
        <v>1</v>
      </c>
      <c r="Y15" s="181">
        <v>20000</v>
      </c>
      <c r="Z15" s="182">
        <f>IFERROR(Y15/Q15,"-")</f>
        <v>20000</v>
      </c>
      <c r="AA15" s="182">
        <f>IFERROR(Y15/W15,"-")</f>
        <v>20000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>
        <v>1</v>
      </c>
      <c r="BY15" s="124">
        <f>IF(Q15=0,"",IF(BX15=0,"",(BX15/Q15)))</f>
        <v>1</v>
      </c>
      <c r="BZ15" s="125">
        <v>1</v>
      </c>
      <c r="CA15" s="126">
        <f>IFERROR(BZ15/BX15,"-")</f>
        <v>1</v>
      </c>
      <c r="CB15" s="127">
        <v>20000</v>
      </c>
      <c r="CC15" s="128">
        <f>IFERROR(CB15/BX15,"-")</f>
        <v>20000</v>
      </c>
      <c r="CD15" s="129"/>
      <c r="CE15" s="129">
        <v>1</v>
      </c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20000</v>
      </c>
      <c r="CR15" s="138">
        <v>20000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2.2564</v>
      </c>
      <c r="B16" s="184" t="s">
        <v>83</v>
      </c>
      <c r="C16" s="184" t="s">
        <v>58</v>
      </c>
      <c r="D16" s="184"/>
      <c r="E16" s="184" t="s">
        <v>84</v>
      </c>
      <c r="F16" s="184" t="s">
        <v>85</v>
      </c>
      <c r="G16" s="184" t="s">
        <v>61</v>
      </c>
      <c r="H16" s="87" t="s">
        <v>86</v>
      </c>
      <c r="I16" s="87" t="s">
        <v>87</v>
      </c>
      <c r="J16" s="87" t="s">
        <v>88</v>
      </c>
      <c r="K16" s="176">
        <v>400000</v>
      </c>
      <c r="L16" s="79">
        <v>21</v>
      </c>
      <c r="M16" s="79">
        <v>0</v>
      </c>
      <c r="N16" s="79">
        <v>73</v>
      </c>
      <c r="O16" s="88">
        <v>4</v>
      </c>
      <c r="P16" s="89">
        <v>0</v>
      </c>
      <c r="Q16" s="90">
        <f>O16+P16</f>
        <v>4</v>
      </c>
      <c r="R16" s="80">
        <f>IFERROR(Q16/N16,"-")</f>
        <v>0.054794520547945</v>
      </c>
      <c r="S16" s="79">
        <v>0</v>
      </c>
      <c r="T16" s="79">
        <v>3</v>
      </c>
      <c r="U16" s="80">
        <f>IFERROR(T16/(Q16),"-")</f>
        <v>0.75</v>
      </c>
      <c r="V16" s="81">
        <f>IFERROR(K16/SUM(Q16:Q23),"-")</f>
        <v>12500</v>
      </c>
      <c r="W16" s="82">
        <v>1</v>
      </c>
      <c r="X16" s="80">
        <f>IF(Q16=0,"-",W16/Q16)</f>
        <v>0.25</v>
      </c>
      <c r="Y16" s="181">
        <v>3000</v>
      </c>
      <c r="Z16" s="182">
        <f>IFERROR(Y16/Q16,"-")</f>
        <v>750</v>
      </c>
      <c r="AA16" s="182">
        <f>IFERROR(Y16/W16,"-")</f>
        <v>3000</v>
      </c>
      <c r="AB16" s="176">
        <f>SUM(Y16:Y23)-SUM(K16:K23)</f>
        <v>502560</v>
      </c>
      <c r="AC16" s="83">
        <f>SUM(Y16:Y23)/SUM(K16:K23)</f>
        <v>2.2564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0.25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1</v>
      </c>
      <c r="BG16" s="110">
        <f>IF(Q16=0,"",IF(BF16=0,"",(BF16/Q16)))</f>
        <v>0.25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1</v>
      </c>
      <c r="BP16" s="117">
        <f>IF(Q16=0,"",IF(BO16=0,"",(BO16/Q16)))</f>
        <v>0.25</v>
      </c>
      <c r="BQ16" s="118">
        <v>1</v>
      </c>
      <c r="BR16" s="119">
        <f>IFERROR(BQ16/BO16,"-")</f>
        <v>1</v>
      </c>
      <c r="BS16" s="120">
        <v>3000</v>
      </c>
      <c r="BT16" s="121">
        <f>IFERROR(BS16/BO16,"-")</f>
        <v>3000</v>
      </c>
      <c r="BU16" s="122">
        <v>1</v>
      </c>
      <c r="BV16" s="122"/>
      <c r="BW16" s="122"/>
      <c r="BX16" s="123">
        <v>1</v>
      </c>
      <c r="BY16" s="124">
        <f>IF(Q16=0,"",IF(BX16=0,"",(BX16/Q16)))</f>
        <v>0.25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3000</v>
      </c>
      <c r="CR16" s="138">
        <v>3000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89</v>
      </c>
      <c r="C17" s="184" t="s">
        <v>58</v>
      </c>
      <c r="D17" s="184"/>
      <c r="E17" s="184" t="s">
        <v>84</v>
      </c>
      <c r="F17" s="184" t="s">
        <v>85</v>
      </c>
      <c r="G17" s="184" t="s">
        <v>66</v>
      </c>
      <c r="H17" s="87"/>
      <c r="I17" s="87"/>
      <c r="J17" s="87"/>
      <c r="K17" s="176"/>
      <c r="L17" s="79">
        <v>57</v>
      </c>
      <c r="M17" s="79">
        <v>17</v>
      </c>
      <c r="N17" s="79">
        <v>1</v>
      </c>
      <c r="O17" s="88">
        <v>3</v>
      </c>
      <c r="P17" s="89">
        <v>0</v>
      </c>
      <c r="Q17" s="90">
        <f>O17+P17</f>
        <v>3</v>
      </c>
      <c r="R17" s="80">
        <f>IFERROR(Q17/N17,"-")</f>
        <v>3</v>
      </c>
      <c r="S17" s="79">
        <v>1</v>
      </c>
      <c r="T17" s="79">
        <v>1</v>
      </c>
      <c r="U17" s="80">
        <f>IFERROR(T17/(Q17),"-")</f>
        <v>0.33333333333333</v>
      </c>
      <c r="V17" s="81"/>
      <c r="W17" s="82">
        <v>1</v>
      </c>
      <c r="X17" s="80">
        <f>IF(Q17=0,"-",W17/Q17)</f>
        <v>0.33333333333333</v>
      </c>
      <c r="Y17" s="181">
        <v>22560</v>
      </c>
      <c r="Z17" s="182">
        <f>IFERROR(Y17/Q17,"-")</f>
        <v>7520</v>
      </c>
      <c r="AA17" s="182">
        <f>IFERROR(Y17/W17,"-")</f>
        <v>22560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0.33333333333333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>
        <v>2</v>
      </c>
      <c r="BY17" s="124">
        <f>IF(Q17=0,"",IF(BX17=0,"",(BX17/Q17)))</f>
        <v>0.66666666666667</v>
      </c>
      <c r="BZ17" s="125">
        <v>1</v>
      </c>
      <c r="CA17" s="126">
        <f>IFERROR(BZ17/BX17,"-")</f>
        <v>0.5</v>
      </c>
      <c r="CB17" s="127">
        <v>22560</v>
      </c>
      <c r="CC17" s="128">
        <f>IFERROR(CB17/BX17,"-")</f>
        <v>11280</v>
      </c>
      <c r="CD17" s="129"/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22560</v>
      </c>
      <c r="CR17" s="138">
        <v>22560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90</v>
      </c>
      <c r="C18" s="184" t="s">
        <v>58</v>
      </c>
      <c r="D18" s="184"/>
      <c r="E18" s="184" t="s">
        <v>91</v>
      </c>
      <c r="F18" s="184" t="s">
        <v>92</v>
      </c>
      <c r="G18" s="184" t="s">
        <v>61</v>
      </c>
      <c r="H18" s="87"/>
      <c r="I18" s="87" t="s">
        <v>87</v>
      </c>
      <c r="J18" s="87"/>
      <c r="K18" s="176"/>
      <c r="L18" s="79">
        <v>12</v>
      </c>
      <c r="M18" s="79">
        <v>0</v>
      </c>
      <c r="N18" s="79">
        <v>91</v>
      </c>
      <c r="O18" s="88">
        <v>3</v>
      </c>
      <c r="P18" s="89">
        <v>0</v>
      </c>
      <c r="Q18" s="90">
        <f>O18+P18</f>
        <v>3</v>
      </c>
      <c r="R18" s="80">
        <f>IFERROR(Q18/N18,"-")</f>
        <v>0.032967032967033</v>
      </c>
      <c r="S18" s="79">
        <v>0</v>
      </c>
      <c r="T18" s="79">
        <v>2</v>
      </c>
      <c r="U18" s="80">
        <f>IFERROR(T18/(Q18),"-")</f>
        <v>0.66666666666667</v>
      </c>
      <c r="V18" s="81"/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1</v>
      </c>
      <c r="BP18" s="117">
        <f>IF(Q18=0,"",IF(BO18=0,"",(BO18/Q18)))</f>
        <v>0.33333333333333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2</v>
      </c>
      <c r="BY18" s="124">
        <f>IF(Q18=0,"",IF(BX18=0,"",(BX18/Q18)))</f>
        <v>0.66666666666667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93</v>
      </c>
      <c r="C19" s="184" t="s">
        <v>58</v>
      </c>
      <c r="D19" s="184"/>
      <c r="E19" s="184" t="s">
        <v>91</v>
      </c>
      <c r="F19" s="184" t="s">
        <v>92</v>
      </c>
      <c r="G19" s="184" t="s">
        <v>66</v>
      </c>
      <c r="H19" s="87"/>
      <c r="I19" s="87"/>
      <c r="J19" s="87"/>
      <c r="K19" s="176"/>
      <c r="L19" s="79">
        <v>43</v>
      </c>
      <c r="M19" s="79">
        <v>28</v>
      </c>
      <c r="N19" s="79">
        <v>14</v>
      </c>
      <c r="O19" s="88">
        <v>5</v>
      </c>
      <c r="P19" s="89">
        <v>0</v>
      </c>
      <c r="Q19" s="90">
        <f>O19+P19</f>
        <v>5</v>
      </c>
      <c r="R19" s="80">
        <f>IFERROR(Q19/N19,"-")</f>
        <v>0.35714285714286</v>
      </c>
      <c r="S19" s="79">
        <v>1</v>
      </c>
      <c r="T19" s="79">
        <v>2</v>
      </c>
      <c r="U19" s="80">
        <f>IFERROR(T19/(Q19),"-")</f>
        <v>0.4</v>
      </c>
      <c r="V19" s="81"/>
      <c r="W19" s="82">
        <v>2</v>
      </c>
      <c r="X19" s="80">
        <f>IF(Q19=0,"-",W19/Q19)</f>
        <v>0.4</v>
      </c>
      <c r="Y19" s="181">
        <v>230000</v>
      </c>
      <c r="Z19" s="182">
        <f>IFERROR(Y19/Q19,"-")</f>
        <v>46000</v>
      </c>
      <c r="AA19" s="182">
        <f>IFERROR(Y19/W19,"-")</f>
        <v>115000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>
        <v>5</v>
      </c>
      <c r="BY19" s="124">
        <f>IF(Q19=0,"",IF(BX19=0,"",(BX19/Q19)))</f>
        <v>1</v>
      </c>
      <c r="BZ19" s="125">
        <v>2</v>
      </c>
      <c r="CA19" s="126">
        <f>IFERROR(BZ19/BX19,"-")</f>
        <v>0.4</v>
      </c>
      <c r="CB19" s="127">
        <v>230000</v>
      </c>
      <c r="CC19" s="128">
        <f>IFERROR(CB19/BX19,"-")</f>
        <v>46000</v>
      </c>
      <c r="CD19" s="129"/>
      <c r="CE19" s="129">
        <v>1</v>
      </c>
      <c r="CF19" s="129">
        <v>1</v>
      </c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2</v>
      </c>
      <c r="CQ19" s="138">
        <v>230000</v>
      </c>
      <c r="CR19" s="138">
        <v>224000</v>
      </c>
      <c r="CS19" s="138"/>
      <c r="CT19" s="139" t="str">
        <f>IF(AND(CR19=0,CS19=0),"",IF(AND(CR19&lt;=100000,CS19&lt;=100000),"",IF(CR19/CQ19&gt;0.7,"男高",IF(CS19/CQ19&gt;0.7,"女高",""))))</f>
        <v>男高</v>
      </c>
    </row>
    <row r="20" spans="1:99">
      <c r="A20" s="78"/>
      <c r="B20" s="184" t="s">
        <v>94</v>
      </c>
      <c r="C20" s="184" t="s">
        <v>58</v>
      </c>
      <c r="D20" s="184"/>
      <c r="E20" s="184" t="s">
        <v>95</v>
      </c>
      <c r="F20" s="184" t="s">
        <v>96</v>
      </c>
      <c r="G20" s="184" t="s">
        <v>61</v>
      </c>
      <c r="H20" s="87"/>
      <c r="I20" s="87" t="s">
        <v>87</v>
      </c>
      <c r="J20" s="87"/>
      <c r="K20" s="176"/>
      <c r="L20" s="79">
        <v>11</v>
      </c>
      <c r="M20" s="79">
        <v>0</v>
      </c>
      <c r="N20" s="79">
        <v>51</v>
      </c>
      <c r="O20" s="88">
        <v>6</v>
      </c>
      <c r="P20" s="89">
        <v>0</v>
      </c>
      <c r="Q20" s="90">
        <f>O20+P20</f>
        <v>6</v>
      </c>
      <c r="R20" s="80">
        <f>IFERROR(Q20/N20,"-")</f>
        <v>0.11764705882353</v>
      </c>
      <c r="S20" s="79">
        <v>0</v>
      </c>
      <c r="T20" s="79">
        <v>0</v>
      </c>
      <c r="U20" s="80">
        <f>IFERROR(T20/(Q20),"-")</f>
        <v>0</v>
      </c>
      <c r="V20" s="81"/>
      <c r="W20" s="82">
        <v>3</v>
      </c>
      <c r="X20" s="80">
        <f>IF(Q20=0,"-",W20/Q20)</f>
        <v>0.5</v>
      </c>
      <c r="Y20" s="181">
        <v>16000</v>
      </c>
      <c r="Z20" s="182">
        <f>IFERROR(Y20/Q20,"-")</f>
        <v>2666.6666666667</v>
      </c>
      <c r="AA20" s="182">
        <f>IFERROR(Y20/W20,"-")</f>
        <v>5333.3333333333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>
        <v>1</v>
      </c>
      <c r="AO20" s="98">
        <f>IF(Q20=0,"",IF(AN20=0,"",(AN20/Q20)))</f>
        <v>0.16666666666667</v>
      </c>
      <c r="AP20" s="97">
        <v>1</v>
      </c>
      <c r="AQ20" s="99">
        <f>IFERROR(AP20/AN20,"-")</f>
        <v>1</v>
      </c>
      <c r="AR20" s="100">
        <v>10000</v>
      </c>
      <c r="AS20" s="101">
        <f>IFERROR(AR20/AN20,"-")</f>
        <v>10000</v>
      </c>
      <c r="AT20" s="102"/>
      <c r="AU20" s="102"/>
      <c r="AV20" s="102">
        <v>1</v>
      </c>
      <c r="AW20" s="103">
        <v>1</v>
      </c>
      <c r="AX20" s="104">
        <f>IF(Q20=0,"",IF(AW20=0,"",(AW20/Q20)))</f>
        <v>0.16666666666667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>
        <v>1</v>
      </c>
      <c r="BG20" s="110">
        <f>IF(Q20=0,"",IF(BF20=0,"",(BF20/Q20)))</f>
        <v>0.16666666666667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2</v>
      </c>
      <c r="BP20" s="117">
        <f>IF(Q20=0,"",IF(BO20=0,"",(BO20/Q20)))</f>
        <v>0.33333333333333</v>
      </c>
      <c r="BQ20" s="118">
        <v>1</v>
      </c>
      <c r="BR20" s="119">
        <f>IFERROR(BQ20/BO20,"-")</f>
        <v>0.5</v>
      </c>
      <c r="BS20" s="120">
        <v>3000</v>
      </c>
      <c r="BT20" s="121">
        <f>IFERROR(BS20/BO20,"-")</f>
        <v>1500</v>
      </c>
      <c r="BU20" s="122">
        <v>1</v>
      </c>
      <c r="BV20" s="122"/>
      <c r="BW20" s="122"/>
      <c r="BX20" s="123">
        <v>1</v>
      </c>
      <c r="BY20" s="124">
        <f>IF(Q20=0,"",IF(BX20=0,"",(BX20/Q20)))</f>
        <v>0.16666666666667</v>
      </c>
      <c r="BZ20" s="125">
        <v>1</v>
      </c>
      <c r="CA20" s="126">
        <f>IFERROR(BZ20/BX20,"-")</f>
        <v>1</v>
      </c>
      <c r="CB20" s="127">
        <v>3000</v>
      </c>
      <c r="CC20" s="128">
        <f>IFERROR(CB20/BX20,"-")</f>
        <v>3000</v>
      </c>
      <c r="CD20" s="129">
        <v>1</v>
      </c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3</v>
      </c>
      <c r="CQ20" s="138">
        <v>16000</v>
      </c>
      <c r="CR20" s="138">
        <v>10000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97</v>
      </c>
      <c r="C21" s="184" t="s">
        <v>58</v>
      </c>
      <c r="D21" s="184"/>
      <c r="E21" s="184" t="s">
        <v>95</v>
      </c>
      <c r="F21" s="184" t="s">
        <v>96</v>
      </c>
      <c r="G21" s="184" t="s">
        <v>66</v>
      </c>
      <c r="H21" s="87"/>
      <c r="I21" s="87"/>
      <c r="J21" s="87"/>
      <c r="K21" s="176"/>
      <c r="L21" s="79">
        <v>48</v>
      </c>
      <c r="M21" s="79">
        <v>23</v>
      </c>
      <c r="N21" s="79">
        <v>4</v>
      </c>
      <c r="O21" s="88">
        <v>5</v>
      </c>
      <c r="P21" s="89">
        <v>0</v>
      </c>
      <c r="Q21" s="90">
        <f>O21+P21</f>
        <v>5</v>
      </c>
      <c r="R21" s="80">
        <f>IFERROR(Q21/N21,"-")</f>
        <v>1.25</v>
      </c>
      <c r="S21" s="79">
        <v>1</v>
      </c>
      <c r="T21" s="79">
        <v>1</v>
      </c>
      <c r="U21" s="80">
        <f>IFERROR(T21/(Q21),"-")</f>
        <v>0.2</v>
      </c>
      <c r="V21" s="81"/>
      <c r="W21" s="82">
        <v>2</v>
      </c>
      <c r="X21" s="80">
        <f>IF(Q21=0,"-",W21/Q21)</f>
        <v>0.4</v>
      </c>
      <c r="Y21" s="181">
        <v>613000</v>
      </c>
      <c r="Z21" s="182">
        <f>IFERROR(Y21/Q21,"-")</f>
        <v>122600</v>
      </c>
      <c r="AA21" s="182">
        <f>IFERROR(Y21/W21,"-")</f>
        <v>306500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2</v>
      </c>
      <c r="BP21" s="117">
        <f>IF(Q21=0,"",IF(BO21=0,"",(BO21/Q21)))</f>
        <v>0.4</v>
      </c>
      <c r="BQ21" s="118">
        <v>1</v>
      </c>
      <c r="BR21" s="119">
        <f>IFERROR(BQ21/BO21,"-")</f>
        <v>0.5</v>
      </c>
      <c r="BS21" s="120">
        <v>13000</v>
      </c>
      <c r="BT21" s="121">
        <f>IFERROR(BS21/BO21,"-")</f>
        <v>6500</v>
      </c>
      <c r="BU21" s="122"/>
      <c r="BV21" s="122"/>
      <c r="BW21" s="122">
        <v>1</v>
      </c>
      <c r="BX21" s="123">
        <v>1</v>
      </c>
      <c r="BY21" s="124">
        <f>IF(Q21=0,"",IF(BX21=0,"",(BX21/Q21)))</f>
        <v>0.2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>
        <v>2</v>
      </c>
      <c r="CH21" s="131">
        <f>IF(Q21=0,"",IF(CG21=0,"",(CG21/Q21)))</f>
        <v>0.4</v>
      </c>
      <c r="CI21" s="132">
        <v>1</v>
      </c>
      <c r="CJ21" s="133">
        <f>IFERROR(CI21/CG21,"-")</f>
        <v>0.5</v>
      </c>
      <c r="CK21" s="134">
        <v>600000</v>
      </c>
      <c r="CL21" s="135">
        <f>IFERROR(CK21/CG21,"-")</f>
        <v>300000</v>
      </c>
      <c r="CM21" s="136"/>
      <c r="CN21" s="136"/>
      <c r="CO21" s="136">
        <v>1</v>
      </c>
      <c r="CP21" s="137">
        <v>2</v>
      </c>
      <c r="CQ21" s="138">
        <v>613000</v>
      </c>
      <c r="CR21" s="138">
        <v>600000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/>
      <c r="B22" s="184" t="s">
        <v>98</v>
      </c>
      <c r="C22" s="184" t="s">
        <v>58</v>
      </c>
      <c r="D22" s="184"/>
      <c r="E22" s="184" t="s">
        <v>99</v>
      </c>
      <c r="F22" s="184" t="s">
        <v>69</v>
      </c>
      <c r="G22" s="184" t="s">
        <v>61</v>
      </c>
      <c r="H22" s="87"/>
      <c r="I22" s="87" t="s">
        <v>87</v>
      </c>
      <c r="J22" s="87"/>
      <c r="K22" s="176"/>
      <c r="L22" s="79">
        <v>27</v>
      </c>
      <c r="M22" s="79">
        <v>0</v>
      </c>
      <c r="N22" s="79">
        <v>105</v>
      </c>
      <c r="O22" s="88">
        <v>3</v>
      </c>
      <c r="P22" s="89">
        <v>0</v>
      </c>
      <c r="Q22" s="90">
        <f>O22+P22</f>
        <v>3</v>
      </c>
      <c r="R22" s="80">
        <f>IFERROR(Q22/N22,"-")</f>
        <v>0.028571428571429</v>
      </c>
      <c r="S22" s="79">
        <v>1</v>
      </c>
      <c r="T22" s="79">
        <v>1</v>
      </c>
      <c r="U22" s="80">
        <f>IFERROR(T22/(Q22),"-")</f>
        <v>0.33333333333333</v>
      </c>
      <c r="V22" s="81"/>
      <c r="W22" s="82">
        <v>1</v>
      </c>
      <c r="X22" s="80">
        <f>IF(Q22=0,"-",W22/Q22)</f>
        <v>0.33333333333333</v>
      </c>
      <c r="Y22" s="181">
        <v>10000</v>
      </c>
      <c r="Z22" s="182">
        <f>IFERROR(Y22/Q22,"-")</f>
        <v>3333.3333333333</v>
      </c>
      <c r="AA22" s="182">
        <f>IFERROR(Y22/W22,"-")</f>
        <v>10000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1</v>
      </c>
      <c r="AX22" s="104">
        <f>IF(Q22=0,"",IF(AW22=0,"",(AW22/Q22)))</f>
        <v>0.33333333333333</v>
      </c>
      <c r="AY22" s="103">
        <v>1</v>
      </c>
      <c r="AZ22" s="105">
        <f>IFERROR(AY22/AW22,"-")</f>
        <v>1</v>
      </c>
      <c r="BA22" s="106">
        <v>10000</v>
      </c>
      <c r="BB22" s="107">
        <f>IFERROR(BA22/AW22,"-")</f>
        <v>10000</v>
      </c>
      <c r="BC22" s="108"/>
      <c r="BD22" s="108">
        <v>1</v>
      </c>
      <c r="BE22" s="108"/>
      <c r="BF22" s="109">
        <v>1</v>
      </c>
      <c r="BG22" s="110">
        <f>IF(Q22=0,"",IF(BF22=0,"",(BF22/Q22)))</f>
        <v>0.33333333333333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1</v>
      </c>
      <c r="BP22" s="117">
        <f>IF(Q22=0,"",IF(BO22=0,"",(BO22/Q22)))</f>
        <v>0.33333333333333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10000</v>
      </c>
      <c r="CR22" s="138">
        <v>10000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100</v>
      </c>
      <c r="C23" s="184" t="s">
        <v>58</v>
      </c>
      <c r="D23" s="184"/>
      <c r="E23" s="184" t="s">
        <v>99</v>
      </c>
      <c r="F23" s="184" t="s">
        <v>69</v>
      </c>
      <c r="G23" s="184" t="s">
        <v>66</v>
      </c>
      <c r="H23" s="87"/>
      <c r="I23" s="87"/>
      <c r="J23" s="87"/>
      <c r="K23" s="176"/>
      <c r="L23" s="79">
        <v>56</v>
      </c>
      <c r="M23" s="79">
        <v>20</v>
      </c>
      <c r="N23" s="79">
        <v>23</v>
      </c>
      <c r="O23" s="88">
        <v>3</v>
      </c>
      <c r="P23" s="89">
        <v>0</v>
      </c>
      <c r="Q23" s="90">
        <f>O23+P23</f>
        <v>3</v>
      </c>
      <c r="R23" s="80">
        <f>IFERROR(Q23/N23,"-")</f>
        <v>0.1304347826087</v>
      </c>
      <c r="S23" s="79">
        <v>0</v>
      </c>
      <c r="T23" s="79">
        <v>1</v>
      </c>
      <c r="U23" s="80">
        <f>IFERROR(T23/(Q23),"-")</f>
        <v>0.33333333333333</v>
      </c>
      <c r="V23" s="81"/>
      <c r="W23" s="82">
        <v>2</v>
      </c>
      <c r="X23" s="80">
        <f>IF(Q23=0,"-",W23/Q23)</f>
        <v>0.66666666666667</v>
      </c>
      <c r="Y23" s="181">
        <v>8000</v>
      </c>
      <c r="Z23" s="182">
        <f>IFERROR(Y23/Q23,"-")</f>
        <v>2666.6666666667</v>
      </c>
      <c r="AA23" s="182">
        <f>IFERROR(Y23/W23,"-")</f>
        <v>4000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0.33333333333333</v>
      </c>
      <c r="BQ23" s="118">
        <v>1</v>
      </c>
      <c r="BR23" s="119">
        <f>IFERROR(BQ23/BO23,"-")</f>
        <v>1</v>
      </c>
      <c r="BS23" s="120">
        <v>5000</v>
      </c>
      <c r="BT23" s="121">
        <f>IFERROR(BS23/BO23,"-")</f>
        <v>5000</v>
      </c>
      <c r="BU23" s="122">
        <v>1</v>
      </c>
      <c r="BV23" s="122"/>
      <c r="BW23" s="122"/>
      <c r="BX23" s="123">
        <v>1</v>
      </c>
      <c r="BY23" s="124">
        <f>IF(Q23=0,"",IF(BX23=0,"",(BX23/Q23)))</f>
        <v>0.33333333333333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>
        <v>1</v>
      </c>
      <c r="CH23" s="131">
        <f>IF(Q23=0,"",IF(CG23=0,"",(CG23/Q23)))</f>
        <v>0.33333333333333</v>
      </c>
      <c r="CI23" s="132">
        <v>1</v>
      </c>
      <c r="CJ23" s="133">
        <f>IFERROR(CI23/CG23,"-")</f>
        <v>1</v>
      </c>
      <c r="CK23" s="134">
        <v>3000</v>
      </c>
      <c r="CL23" s="135">
        <f>IFERROR(CK23/CG23,"-")</f>
        <v>3000</v>
      </c>
      <c r="CM23" s="136">
        <v>1</v>
      </c>
      <c r="CN23" s="136"/>
      <c r="CO23" s="136"/>
      <c r="CP23" s="137">
        <v>2</v>
      </c>
      <c r="CQ23" s="138">
        <v>8000</v>
      </c>
      <c r="CR23" s="138">
        <v>5000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0.01</v>
      </c>
      <c r="B24" s="184" t="s">
        <v>101</v>
      </c>
      <c r="C24" s="184" t="s">
        <v>58</v>
      </c>
      <c r="D24" s="184"/>
      <c r="E24" s="184" t="s">
        <v>102</v>
      </c>
      <c r="F24" s="184" t="s">
        <v>103</v>
      </c>
      <c r="G24" s="184" t="s">
        <v>61</v>
      </c>
      <c r="H24" s="87" t="s">
        <v>104</v>
      </c>
      <c r="I24" s="87" t="s">
        <v>105</v>
      </c>
      <c r="J24" s="87" t="s">
        <v>106</v>
      </c>
      <c r="K24" s="176">
        <v>300000</v>
      </c>
      <c r="L24" s="79">
        <v>4</v>
      </c>
      <c r="M24" s="79">
        <v>0</v>
      </c>
      <c r="N24" s="79">
        <v>19</v>
      </c>
      <c r="O24" s="88">
        <v>1</v>
      </c>
      <c r="P24" s="89">
        <v>0</v>
      </c>
      <c r="Q24" s="90">
        <f>O24+P24</f>
        <v>1</v>
      </c>
      <c r="R24" s="80">
        <f>IFERROR(Q24/N24,"-")</f>
        <v>0.052631578947368</v>
      </c>
      <c r="S24" s="79">
        <v>0</v>
      </c>
      <c r="T24" s="79">
        <v>1</v>
      </c>
      <c r="U24" s="80">
        <f>IFERROR(T24/(Q24),"-")</f>
        <v>1</v>
      </c>
      <c r="V24" s="81">
        <f>IFERROR(K24/SUM(Q24:Q37),"-")</f>
        <v>12500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SUM(Y24:Y37)-SUM(K24:K37)</f>
        <v>-297000</v>
      </c>
      <c r="AC24" s="83">
        <f>SUM(Y24:Y37)/SUM(K24:K37)</f>
        <v>0.01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1</v>
      </c>
      <c r="BP24" s="117">
        <f>IF(Q24=0,"",IF(BO24=0,"",(BO24/Q24)))</f>
        <v>1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107</v>
      </c>
      <c r="C25" s="184" t="s">
        <v>58</v>
      </c>
      <c r="D25" s="184"/>
      <c r="E25" s="184" t="s">
        <v>108</v>
      </c>
      <c r="F25" s="184" t="s">
        <v>69</v>
      </c>
      <c r="G25" s="184" t="s">
        <v>61</v>
      </c>
      <c r="H25" s="87" t="s">
        <v>109</v>
      </c>
      <c r="I25" s="87" t="s">
        <v>105</v>
      </c>
      <c r="J25" s="87" t="s">
        <v>110</v>
      </c>
      <c r="K25" s="176"/>
      <c r="L25" s="79">
        <v>3</v>
      </c>
      <c r="M25" s="79">
        <v>0</v>
      </c>
      <c r="N25" s="79">
        <v>28</v>
      </c>
      <c r="O25" s="88">
        <v>0</v>
      </c>
      <c r="P25" s="89">
        <v>0</v>
      </c>
      <c r="Q25" s="90">
        <f>O25+P25</f>
        <v>0</v>
      </c>
      <c r="R25" s="80">
        <f>IFERROR(Q25/N25,"-")</f>
        <v>0</v>
      </c>
      <c r="S25" s="79">
        <v>0</v>
      </c>
      <c r="T25" s="79">
        <v>0</v>
      </c>
      <c r="U25" s="80" t="str">
        <f>IFERROR(T25/(Q25),"-")</f>
        <v>-</v>
      </c>
      <c r="V25" s="81"/>
      <c r="W25" s="82">
        <v>0</v>
      </c>
      <c r="X25" s="80" t="str">
        <f>IF(Q25=0,"-",W25/Q25)</f>
        <v>-</v>
      </c>
      <c r="Y25" s="181">
        <v>0</v>
      </c>
      <c r="Z25" s="182" t="str">
        <f>IFERROR(Y25/Q25,"-")</f>
        <v>-</v>
      </c>
      <c r="AA25" s="182" t="str">
        <f>IFERROR(Y25/W25,"-")</f>
        <v>-</v>
      </c>
      <c r="AB25" s="176"/>
      <c r="AC25" s="83"/>
      <c r="AD25" s="77"/>
      <c r="AE25" s="91"/>
      <c r="AF25" s="92" t="str">
        <f>IF(Q25=0,"",IF(AE25=0,"",(AE25/Q25)))</f>
        <v/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 t="str">
        <f>IF(Q25=0,"",IF(AN25=0,"",(AN25/Q25)))</f>
        <v/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 t="str">
        <f>IF(Q25=0,"",IF(AW25=0,"",(AW25/Q25)))</f>
        <v/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 t="str">
        <f>IF(Q25=0,"",IF(BF25=0,"",(BF25/Q25)))</f>
        <v/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 t="str">
        <f>IF(Q25=0,"",IF(BO25=0,"",(BO25/Q25)))</f>
        <v/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 t="str">
        <f>IF(Q25=0,"",IF(BX25=0,"",(BX25/Q25)))</f>
        <v/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 t="str">
        <f>IF(Q25=0,"",IF(CG25=0,"",(CG25/Q25)))</f>
        <v/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111</v>
      </c>
      <c r="C26" s="184" t="s">
        <v>58</v>
      </c>
      <c r="D26" s="184"/>
      <c r="E26" s="184" t="s">
        <v>112</v>
      </c>
      <c r="F26" s="184" t="s">
        <v>113</v>
      </c>
      <c r="G26" s="184" t="s">
        <v>61</v>
      </c>
      <c r="H26" s="87" t="s">
        <v>114</v>
      </c>
      <c r="I26" s="87" t="s">
        <v>105</v>
      </c>
      <c r="J26" s="87" t="s">
        <v>115</v>
      </c>
      <c r="K26" s="176"/>
      <c r="L26" s="79">
        <v>1</v>
      </c>
      <c r="M26" s="79">
        <v>0</v>
      </c>
      <c r="N26" s="79">
        <v>10</v>
      </c>
      <c r="O26" s="88">
        <v>0</v>
      </c>
      <c r="P26" s="89">
        <v>0</v>
      </c>
      <c r="Q26" s="90">
        <f>O26+P26</f>
        <v>0</v>
      </c>
      <c r="R26" s="80">
        <f>IFERROR(Q26/N26,"-")</f>
        <v>0</v>
      </c>
      <c r="S26" s="79">
        <v>0</v>
      </c>
      <c r="T26" s="79">
        <v>0</v>
      </c>
      <c r="U26" s="80" t="str">
        <f>IFERROR(T26/(Q26),"-")</f>
        <v>-</v>
      </c>
      <c r="V26" s="81"/>
      <c r="W26" s="82">
        <v>0</v>
      </c>
      <c r="X26" s="80" t="str">
        <f>IF(Q26=0,"-",W26/Q26)</f>
        <v>-</v>
      </c>
      <c r="Y26" s="181">
        <v>0</v>
      </c>
      <c r="Z26" s="182" t="str">
        <f>IFERROR(Y26/Q26,"-")</f>
        <v>-</v>
      </c>
      <c r="AA26" s="182" t="str">
        <f>IFERROR(Y26/W26,"-")</f>
        <v>-</v>
      </c>
      <c r="AB26" s="176"/>
      <c r="AC26" s="83"/>
      <c r="AD26" s="77"/>
      <c r="AE26" s="91"/>
      <c r="AF26" s="92" t="str">
        <f>IF(Q26=0,"",IF(AE26=0,"",(AE26/Q26)))</f>
        <v/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 t="str">
        <f>IF(Q26=0,"",IF(AN26=0,"",(AN26/Q26)))</f>
        <v/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 t="str">
        <f>IF(Q26=0,"",IF(AW26=0,"",(AW26/Q26)))</f>
        <v/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 t="str">
        <f>IF(Q26=0,"",IF(BF26=0,"",(BF26/Q26)))</f>
        <v/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 t="str">
        <f>IF(Q26=0,"",IF(BO26=0,"",(BO26/Q26)))</f>
        <v/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 t="str">
        <f>IF(Q26=0,"",IF(BX26=0,"",(BX26/Q26)))</f>
        <v/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 t="str">
        <f>IF(Q26=0,"",IF(CG26=0,"",(CG26/Q26)))</f>
        <v/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116</v>
      </c>
      <c r="C27" s="184" t="s">
        <v>58</v>
      </c>
      <c r="D27" s="184"/>
      <c r="E27" s="184" t="s">
        <v>59</v>
      </c>
      <c r="F27" s="184" t="s">
        <v>60</v>
      </c>
      <c r="G27" s="184" t="s">
        <v>61</v>
      </c>
      <c r="H27" s="87" t="s">
        <v>117</v>
      </c>
      <c r="I27" s="87" t="s">
        <v>105</v>
      </c>
      <c r="J27" s="185" t="s">
        <v>118</v>
      </c>
      <c r="K27" s="176"/>
      <c r="L27" s="79">
        <v>8</v>
      </c>
      <c r="M27" s="79">
        <v>0</v>
      </c>
      <c r="N27" s="79">
        <v>48</v>
      </c>
      <c r="O27" s="88">
        <v>1</v>
      </c>
      <c r="P27" s="89">
        <v>0</v>
      </c>
      <c r="Q27" s="90">
        <f>O27+P27</f>
        <v>1</v>
      </c>
      <c r="R27" s="80">
        <f>IFERROR(Q27/N27,"-")</f>
        <v>0.020833333333333</v>
      </c>
      <c r="S27" s="79">
        <v>0</v>
      </c>
      <c r="T27" s="79">
        <v>0</v>
      </c>
      <c r="U27" s="80">
        <f>IFERROR(T27/(Q27),"-")</f>
        <v>0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/>
      <c r="BP27" s="117">
        <f>IF(Q27=0,"",IF(BO27=0,"",(BO27/Q27)))</f>
        <v>0</v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>
        <v>1</v>
      </c>
      <c r="CH27" s="131">
        <f>IF(Q27=0,"",IF(CG27=0,"",(CG27/Q27)))</f>
        <v>1</v>
      </c>
      <c r="CI27" s="132"/>
      <c r="CJ27" s="133">
        <f>IFERROR(CI27/CG27,"-")</f>
        <v>0</v>
      </c>
      <c r="CK27" s="134"/>
      <c r="CL27" s="135">
        <f>IFERROR(CK27/CG27,"-")</f>
        <v>0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119</v>
      </c>
      <c r="C28" s="184" t="s">
        <v>58</v>
      </c>
      <c r="D28" s="184"/>
      <c r="E28" s="184" t="s">
        <v>102</v>
      </c>
      <c r="F28" s="184" t="s">
        <v>103</v>
      </c>
      <c r="G28" s="184" t="s">
        <v>61</v>
      </c>
      <c r="H28" s="87" t="s">
        <v>120</v>
      </c>
      <c r="I28" s="87" t="s">
        <v>105</v>
      </c>
      <c r="J28" s="87" t="s">
        <v>121</v>
      </c>
      <c r="K28" s="176"/>
      <c r="L28" s="79">
        <v>0</v>
      </c>
      <c r="M28" s="79">
        <v>0</v>
      </c>
      <c r="N28" s="79">
        <v>15</v>
      </c>
      <c r="O28" s="88">
        <v>0</v>
      </c>
      <c r="P28" s="89">
        <v>0</v>
      </c>
      <c r="Q28" s="90">
        <f>O28+P28</f>
        <v>0</v>
      </c>
      <c r="R28" s="80">
        <f>IFERROR(Q28/N28,"-")</f>
        <v>0</v>
      </c>
      <c r="S28" s="79">
        <v>0</v>
      </c>
      <c r="T28" s="79">
        <v>0</v>
      </c>
      <c r="U28" s="80" t="str">
        <f>IFERROR(T28/(Q28),"-")</f>
        <v>-</v>
      </c>
      <c r="V28" s="81"/>
      <c r="W28" s="82">
        <v>0</v>
      </c>
      <c r="X28" s="80" t="str">
        <f>IF(Q28=0,"-",W28/Q28)</f>
        <v>-</v>
      </c>
      <c r="Y28" s="181">
        <v>0</v>
      </c>
      <c r="Z28" s="182" t="str">
        <f>IFERROR(Y28/Q28,"-")</f>
        <v>-</v>
      </c>
      <c r="AA28" s="182" t="str">
        <f>IFERROR(Y28/W28,"-")</f>
        <v>-</v>
      </c>
      <c r="AB28" s="176"/>
      <c r="AC28" s="83"/>
      <c r="AD28" s="77"/>
      <c r="AE28" s="91"/>
      <c r="AF28" s="92" t="str">
        <f>IF(Q28=0,"",IF(AE28=0,"",(AE28/Q28)))</f>
        <v/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 t="str">
        <f>IF(Q28=0,"",IF(AN28=0,"",(AN28/Q28)))</f>
        <v/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 t="str">
        <f>IF(Q28=0,"",IF(AW28=0,"",(AW28/Q28)))</f>
        <v/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 t="str">
        <f>IF(Q28=0,"",IF(BF28=0,"",(BF28/Q28)))</f>
        <v/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/>
      <c r="BP28" s="117" t="str">
        <f>IF(Q28=0,"",IF(BO28=0,"",(BO28/Q28)))</f>
        <v/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 t="str">
        <f>IF(Q28=0,"",IF(BX28=0,"",(BX28/Q28)))</f>
        <v/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 t="str">
        <f>IF(Q28=0,"",IF(CG28=0,"",(CG28/Q28)))</f>
        <v/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122</v>
      </c>
      <c r="C29" s="184" t="s">
        <v>58</v>
      </c>
      <c r="D29" s="184"/>
      <c r="E29" s="184" t="s">
        <v>108</v>
      </c>
      <c r="F29" s="184" t="s">
        <v>69</v>
      </c>
      <c r="G29" s="184" t="s">
        <v>61</v>
      </c>
      <c r="H29" s="87" t="s">
        <v>123</v>
      </c>
      <c r="I29" s="87" t="s">
        <v>105</v>
      </c>
      <c r="J29" s="87" t="s">
        <v>124</v>
      </c>
      <c r="K29" s="176"/>
      <c r="L29" s="79">
        <v>3</v>
      </c>
      <c r="M29" s="79">
        <v>0</v>
      </c>
      <c r="N29" s="79">
        <v>29</v>
      </c>
      <c r="O29" s="88">
        <v>2</v>
      </c>
      <c r="P29" s="89">
        <v>0</v>
      </c>
      <c r="Q29" s="90">
        <f>O29+P29</f>
        <v>2</v>
      </c>
      <c r="R29" s="80">
        <f>IFERROR(Q29/N29,"-")</f>
        <v>0.068965517241379</v>
      </c>
      <c r="S29" s="79">
        <v>0</v>
      </c>
      <c r="T29" s="79">
        <v>1</v>
      </c>
      <c r="U29" s="80">
        <f>IFERROR(T29/(Q29),"-")</f>
        <v>0.5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1</v>
      </c>
      <c r="BP29" s="117">
        <f>IF(Q29=0,"",IF(BO29=0,"",(BO29/Q29)))</f>
        <v>0.5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1</v>
      </c>
      <c r="BY29" s="124">
        <f>IF(Q29=0,"",IF(BX29=0,"",(BX29/Q29)))</f>
        <v>0.5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125</v>
      </c>
      <c r="C30" s="184" t="s">
        <v>58</v>
      </c>
      <c r="D30" s="184"/>
      <c r="E30" s="184" t="s">
        <v>112</v>
      </c>
      <c r="F30" s="184" t="s">
        <v>113</v>
      </c>
      <c r="G30" s="184" t="s">
        <v>61</v>
      </c>
      <c r="H30" s="87" t="s">
        <v>126</v>
      </c>
      <c r="I30" s="87" t="s">
        <v>105</v>
      </c>
      <c r="J30" s="87" t="s">
        <v>127</v>
      </c>
      <c r="K30" s="176"/>
      <c r="L30" s="79">
        <v>0</v>
      </c>
      <c r="M30" s="79">
        <v>0</v>
      </c>
      <c r="N30" s="79">
        <v>9</v>
      </c>
      <c r="O30" s="88">
        <v>0</v>
      </c>
      <c r="P30" s="89">
        <v>0</v>
      </c>
      <c r="Q30" s="90">
        <f>O30+P30</f>
        <v>0</v>
      </c>
      <c r="R30" s="80">
        <f>IFERROR(Q30/N30,"-")</f>
        <v>0</v>
      </c>
      <c r="S30" s="79">
        <v>0</v>
      </c>
      <c r="T30" s="79">
        <v>0</v>
      </c>
      <c r="U30" s="80" t="str">
        <f>IFERROR(T30/(Q30),"-")</f>
        <v>-</v>
      </c>
      <c r="V30" s="81"/>
      <c r="W30" s="82">
        <v>0</v>
      </c>
      <c r="X30" s="80" t="str">
        <f>IF(Q30=0,"-",W30/Q30)</f>
        <v>-</v>
      </c>
      <c r="Y30" s="181">
        <v>0</v>
      </c>
      <c r="Z30" s="182" t="str">
        <f>IFERROR(Y30/Q30,"-")</f>
        <v>-</v>
      </c>
      <c r="AA30" s="182" t="str">
        <f>IFERROR(Y30/W30,"-")</f>
        <v>-</v>
      </c>
      <c r="AB30" s="176"/>
      <c r="AC30" s="83"/>
      <c r="AD30" s="77"/>
      <c r="AE30" s="91"/>
      <c r="AF30" s="92" t="str">
        <f>IF(Q30=0,"",IF(AE30=0,"",(AE30/Q30)))</f>
        <v/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 t="str">
        <f>IF(Q30=0,"",IF(AN30=0,"",(AN30/Q30)))</f>
        <v/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 t="str">
        <f>IF(Q30=0,"",IF(AW30=0,"",(AW30/Q30)))</f>
        <v/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 t="str">
        <f>IF(Q30=0,"",IF(BF30=0,"",(BF30/Q30)))</f>
        <v/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/>
      <c r="BP30" s="117" t="str">
        <f>IF(Q30=0,"",IF(BO30=0,"",(BO30/Q30)))</f>
        <v/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/>
      <c r="BY30" s="124" t="str">
        <f>IF(Q30=0,"",IF(BX30=0,"",(BX30/Q30)))</f>
        <v/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 t="str">
        <f>IF(Q30=0,"",IF(CG30=0,"",(CG30/Q30)))</f>
        <v/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128</v>
      </c>
      <c r="C31" s="184" t="s">
        <v>58</v>
      </c>
      <c r="D31" s="184"/>
      <c r="E31" s="184" t="s">
        <v>59</v>
      </c>
      <c r="F31" s="184" t="s">
        <v>60</v>
      </c>
      <c r="G31" s="184" t="s">
        <v>61</v>
      </c>
      <c r="H31" s="87" t="s">
        <v>129</v>
      </c>
      <c r="I31" s="87" t="s">
        <v>105</v>
      </c>
      <c r="J31" s="87" t="s">
        <v>130</v>
      </c>
      <c r="K31" s="176"/>
      <c r="L31" s="79">
        <v>4</v>
      </c>
      <c r="M31" s="79">
        <v>0</v>
      </c>
      <c r="N31" s="79">
        <v>23</v>
      </c>
      <c r="O31" s="88">
        <v>2</v>
      </c>
      <c r="P31" s="89">
        <v>0</v>
      </c>
      <c r="Q31" s="90">
        <f>O31+P31</f>
        <v>2</v>
      </c>
      <c r="R31" s="80">
        <f>IFERROR(Q31/N31,"-")</f>
        <v>0.08695652173913</v>
      </c>
      <c r="S31" s="79">
        <v>0</v>
      </c>
      <c r="T31" s="79">
        <v>0</v>
      </c>
      <c r="U31" s="80">
        <f>IFERROR(T31/(Q31),"-")</f>
        <v>0</v>
      </c>
      <c r="V31" s="81"/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1</v>
      </c>
      <c r="BP31" s="117">
        <f>IF(Q31=0,"",IF(BO31=0,"",(BO31/Q31)))</f>
        <v>0.5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>
        <v>1</v>
      </c>
      <c r="CH31" s="131">
        <f>IF(Q31=0,"",IF(CG31=0,"",(CG31/Q31)))</f>
        <v>0.5</v>
      </c>
      <c r="CI31" s="132"/>
      <c r="CJ31" s="133">
        <f>IFERROR(CI31/CG31,"-")</f>
        <v>0</v>
      </c>
      <c r="CK31" s="134"/>
      <c r="CL31" s="135">
        <f>IFERROR(CK31/CG31,"-")</f>
        <v>0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131</v>
      </c>
      <c r="C32" s="184" t="s">
        <v>58</v>
      </c>
      <c r="D32" s="184"/>
      <c r="E32" s="184" t="s">
        <v>102</v>
      </c>
      <c r="F32" s="184" t="s">
        <v>103</v>
      </c>
      <c r="G32" s="184" t="s">
        <v>61</v>
      </c>
      <c r="H32" s="87" t="s">
        <v>132</v>
      </c>
      <c r="I32" s="87" t="s">
        <v>105</v>
      </c>
      <c r="J32" s="87" t="s">
        <v>133</v>
      </c>
      <c r="K32" s="176"/>
      <c r="L32" s="79">
        <v>7</v>
      </c>
      <c r="M32" s="79">
        <v>0</v>
      </c>
      <c r="N32" s="79">
        <v>16</v>
      </c>
      <c r="O32" s="88">
        <v>3</v>
      </c>
      <c r="P32" s="89">
        <v>0</v>
      </c>
      <c r="Q32" s="90">
        <f>O32+P32</f>
        <v>3</v>
      </c>
      <c r="R32" s="80">
        <f>IFERROR(Q32/N32,"-")</f>
        <v>0.1875</v>
      </c>
      <c r="S32" s="79">
        <v>0</v>
      </c>
      <c r="T32" s="79">
        <v>0</v>
      </c>
      <c r="U32" s="80">
        <f>IFERROR(T32/(Q32),"-")</f>
        <v>0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1</v>
      </c>
      <c r="BP32" s="117">
        <f>IF(Q32=0,"",IF(BO32=0,"",(BO32/Q32)))</f>
        <v>0.33333333333333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2</v>
      </c>
      <c r="BY32" s="124">
        <f>IF(Q32=0,"",IF(BX32=0,"",(BX32/Q32)))</f>
        <v>0.66666666666667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134</v>
      </c>
      <c r="C33" s="184" t="s">
        <v>58</v>
      </c>
      <c r="D33" s="184"/>
      <c r="E33" s="184" t="s">
        <v>108</v>
      </c>
      <c r="F33" s="184" t="s">
        <v>69</v>
      </c>
      <c r="G33" s="184" t="s">
        <v>61</v>
      </c>
      <c r="H33" s="87" t="s">
        <v>135</v>
      </c>
      <c r="I33" s="87" t="s">
        <v>105</v>
      </c>
      <c r="J33" s="186" t="s">
        <v>136</v>
      </c>
      <c r="K33" s="176"/>
      <c r="L33" s="79">
        <v>4</v>
      </c>
      <c r="M33" s="79">
        <v>0</v>
      </c>
      <c r="N33" s="79">
        <v>26</v>
      </c>
      <c r="O33" s="88">
        <v>0</v>
      </c>
      <c r="P33" s="89">
        <v>0</v>
      </c>
      <c r="Q33" s="90">
        <f>O33+P33</f>
        <v>0</v>
      </c>
      <c r="R33" s="80">
        <f>IFERROR(Q33/N33,"-")</f>
        <v>0</v>
      </c>
      <c r="S33" s="79">
        <v>0</v>
      </c>
      <c r="T33" s="79">
        <v>0</v>
      </c>
      <c r="U33" s="80" t="str">
        <f>IFERROR(T33/(Q33),"-")</f>
        <v>-</v>
      </c>
      <c r="V33" s="81"/>
      <c r="W33" s="82">
        <v>0</v>
      </c>
      <c r="X33" s="80" t="str">
        <f>IF(Q33=0,"-",W33/Q33)</f>
        <v>-</v>
      </c>
      <c r="Y33" s="181">
        <v>0</v>
      </c>
      <c r="Z33" s="182" t="str">
        <f>IFERROR(Y33/Q33,"-")</f>
        <v>-</v>
      </c>
      <c r="AA33" s="182" t="str">
        <f>IFERROR(Y33/W33,"-")</f>
        <v>-</v>
      </c>
      <c r="AB33" s="176"/>
      <c r="AC33" s="83"/>
      <c r="AD33" s="77"/>
      <c r="AE33" s="91"/>
      <c r="AF33" s="92" t="str">
        <f>IF(Q33=0,"",IF(AE33=0,"",(AE33/Q33)))</f>
        <v/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 t="str">
        <f>IF(Q33=0,"",IF(AN33=0,"",(AN33/Q33)))</f>
        <v/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 t="str">
        <f>IF(Q33=0,"",IF(AW33=0,"",(AW33/Q33)))</f>
        <v/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 t="str">
        <f>IF(Q33=0,"",IF(BF33=0,"",(BF33/Q33)))</f>
        <v/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/>
      <c r="BP33" s="117" t="str">
        <f>IF(Q33=0,"",IF(BO33=0,"",(BO33/Q33)))</f>
        <v/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/>
      <c r="BY33" s="124" t="str">
        <f>IF(Q33=0,"",IF(BX33=0,"",(BX33/Q33)))</f>
        <v/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 t="str">
        <f>IF(Q33=0,"",IF(CG33=0,"",(CG33/Q33)))</f>
        <v/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137</v>
      </c>
      <c r="C34" s="184" t="s">
        <v>58</v>
      </c>
      <c r="D34" s="184"/>
      <c r="E34" s="184" t="s">
        <v>112</v>
      </c>
      <c r="F34" s="184" t="s">
        <v>113</v>
      </c>
      <c r="G34" s="184" t="s">
        <v>61</v>
      </c>
      <c r="H34" s="87" t="s">
        <v>138</v>
      </c>
      <c r="I34" s="87" t="s">
        <v>105</v>
      </c>
      <c r="J34" s="87" t="s">
        <v>139</v>
      </c>
      <c r="K34" s="176"/>
      <c r="L34" s="79">
        <v>1</v>
      </c>
      <c r="M34" s="79">
        <v>0</v>
      </c>
      <c r="N34" s="79">
        <v>12</v>
      </c>
      <c r="O34" s="88">
        <v>1</v>
      </c>
      <c r="P34" s="89">
        <v>0</v>
      </c>
      <c r="Q34" s="90">
        <f>O34+P34</f>
        <v>1</v>
      </c>
      <c r="R34" s="80">
        <f>IFERROR(Q34/N34,"-")</f>
        <v>0.083333333333333</v>
      </c>
      <c r="S34" s="79">
        <v>0</v>
      </c>
      <c r="T34" s="79">
        <v>0</v>
      </c>
      <c r="U34" s="80">
        <f>IFERROR(T34/(Q34),"-")</f>
        <v>0</v>
      </c>
      <c r="V34" s="81"/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>
        <v>1</v>
      </c>
      <c r="BY34" s="124">
        <f>IF(Q34=0,"",IF(BX34=0,"",(BX34/Q34)))</f>
        <v>1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140</v>
      </c>
      <c r="C35" s="184" t="s">
        <v>58</v>
      </c>
      <c r="D35" s="184"/>
      <c r="E35" s="184" t="s">
        <v>59</v>
      </c>
      <c r="F35" s="184" t="s">
        <v>60</v>
      </c>
      <c r="G35" s="184" t="s">
        <v>61</v>
      </c>
      <c r="H35" s="87" t="s">
        <v>141</v>
      </c>
      <c r="I35" s="87" t="s">
        <v>105</v>
      </c>
      <c r="J35" s="87"/>
      <c r="K35" s="176"/>
      <c r="L35" s="79">
        <v>6</v>
      </c>
      <c r="M35" s="79">
        <v>0</v>
      </c>
      <c r="N35" s="79">
        <v>34</v>
      </c>
      <c r="O35" s="88">
        <v>1</v>
      </c>
      <c r="P35" s="89">
        <v>0</v>
      </c>
      <c r="Q35" s="90">
        <f>O35+P35</f>
        <v>1</v>
      </c>
      <c r="R35" s="80">
        <f>IFERROR(Q35/N35,"-")</f>
        <v>0.029411764705882</v>
      </c>
      <c r="S35" s="79">
        <v>0</v>
      </c>
      <c r="T35" s="79">
        <v>0</v>
      </c>
      <c r="U35" s="80">
        <f>IFERROR(T35/(Q35),"-")</f>
        <v>0</v>
      </c>
      <c r="V35" s="81"/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>
        <v>1</v>
      </c>
      <c r="BP35" s="117">
        <f>IF(Q35=0,"",IF(BO35=0,"",(BO35/Q35)))</f>
        <v>1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142</v>
      </c>
      <c r="C36" s="184" t="s">
        <v>58</v>
      </c>
      <c r="D36" s="184"/>
      <c r="E36" s="184" t="s">
        <v>102</v>
      </c>
      <c r="F36" s="184" t="s">
        <v>103</v>
      </c>
      <c r="G36" s="184" t="s">
        <v>61</v>
      </c>
      <c r="H36" s="87" t="s">
        <v>143</v>
      </c>
      <c r="I36" s="87" t="s">
        <v>105</v>
      </c>
      <c r="J36" s="87"/>
      <c r="K36" s="176"/>
      <c r="L36" s="79">
        <v>2</v>
      </c>
      <c r="M36" s="79">
        <v>0</v>
      </c>
      <c r="N36" s="79">
        <v>24</v>
      </c>
      <c r="O36" s="88">
        <v>1</v>
      </c>
      <c r="P36" s="89">
        <v>0</v>
      </c>
      <c r="Q36" s="90">
        <f>O36+P36</f>
        <v>1</v>
      </c>
      <c r="R36" s="80">
        <f>IFERROR(Q36/N36,"-")</f>
        <v>0.041666666666667</v>
      </c>
      <c r="S36" s="79">
        <v>0</v>
      </c>
      <c r="T36" s="79">
        <v>0</v>
      </c>
      <c r="U36" s="80">
        <f>IFERROR(T36/(Q36),"-")</f>
        <v>0</v>
      </c>
      <c r="V36" s="81"/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>
        <v>1</v>
      </c>
      <c r="AX36" s="104">
        <f>IF(Q36=0,"",IF(AW36=0,"",(AW36/Q36)))</f>
        <v>1</v>
      </c>
      <c r="AY36" s="103"/>
      <c r="AZ36" s="105">
        <f>IFERROR(AY36/AW36,"-")</f>
        <v>0</v>
      </c>
      <c r="BA36" s="106"/>
      <c r="BB36" s="107">
        <f>IFERROR(BA36/AW36,"-")</f>
        <v>0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/>
      <c r="BP36" s="117">
        <f>IF(Q36=0,"",IF(BO36=0,"",(BO36/Q36)))</f>
        <v>0</v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144</v>
      </c>
      <c r="C37" s="184" t="s">
        <v>58</v>
      </c>
      <c r="D37" s="184"/>
      <c r="E37" s="184" t="s">
        <v>145</v>
      </c>
      <c r="F37" s="184" t="s">
        <v>145</v>
      </c>
      <c r="G37" s="184" t="s">
        <v>66</v>
      </c>
      <c r="H37" s="87" t="s">
        <v>146</v>
      </c>
      <c r="I37" s="87"/>
      <c r="J37" s="87"/>
      <c r="K37" s="176"/>
      <c r="L37" s="79">
        <v>91</v>
      </c>
      <c r="M37" s="79">
        <v>44</v>
      </c>
      <c r="N37" s="79">
        <v>38</v>
      </c>
      <c r="O37" s="88">
        <v>12</v>
      </c>
      <c r="P37" s="89">
        <v>0</v>
      </c>
      <c r="Q37" s="90">
        <f>O37+P37</f>
        <v>12</v>
      </c>
      <c r="R37" s="80">
        <f>IFERROR(Q37/N37,"-")</f>
        <v>0.31578947368421</v>
      </c>
      <c r="S37" s="79">
        <v>0</v>
      </c>
      <c r="T37" s="79">
        <v>6</v>
      </c>
      <c r="U37" s="80">
        <f>IFERROR(T37/(Q37),"-")</f>
        <v>0.5</v>
      </c>
      <c r="V37" s="81"/>
      <c r="W37" s="82">
        <v>2</v>
      </c>
      <c r="X37" s="80">
        <f>IF(Q37=0,"-",W37/Q37)</f>
        <v>0.16666666666667</v>
      </c>
      <c r="Y37" s="181">
        <v>3000</v>
      </c>
      <c r="Z37" s="182">
        <f>IFERROR(Y37/Q37,"-")</f>
        <v>250</v>
      </c>
      <c r="AA37" s="182">
        <f>IFERROR(Y37/W37,"-")</f>
        <v>1500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1</v>
      </c>
      <c r="BG37" s="110">
        <f>IF(Q37=0,"",IF(BF37=0,"",(BF37/Q37)))</f>
        <v>0.083333333333333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5</v>
      </c>
      <c r="BP37" s="117">
        <f>IF(Q37=0,"",IF(BO37=0,"",(BO37/Q37)))</f>
        <v>0.41666666666667</v>
      </c>
      <c r="BQ37" s="118">
        <v>2</v>
      </c>
      <c r="BR37" s="119">
        <f>IFERROR(BQ37/BO37,"-")</f>
        <v>0.4</v>
      </c>
      <c r="BS37" s="120">
        <v>3000</v>
      </c>
      <c r="BT37" s="121">
        <f>IFERROR(BS37/BO37,"-")</f>
        <v>600</v>
      </c>
      <c r="BU37" s="122">
        <v>2</v>
      </c>
      <c r="BV37" s="122"/>
      <c r="BW37" s="122"/>
      <c r="BX37" s="123">
        <v>4</v>
      </c>
      <c r="BY37" s="124">
        <f>IF(Q37=0,"",IF(BX37=0,"",(BX37/Q37)))</f>
        <v>0.33333333333333</v>
      </c>
      <c r="BZ37" s="125"/>
      <c r="CA37" s="126">
        <f>IFERROR(BZ37/BX37,"-")</f>
        <v>0</v>
      </c>
      <c r="CB37" s="127"/>
      <c r="CC37" s="128">
        <f>IFERROR(CB37/BX37,"-")</f>
        <v>0</v>
      </c>
      <c r="CD37" s="129"/>
      <c r="CE37" s="129"/>
      <c r="CF37" s="129"/>
      <c r="CG37" s="130">
        <v>2</v>
      </c>
      <c r="CH37" s="131">
        <f>IF(Q37=0,"",IF(CG37=0,"",(CG37/Q37)))</f>
        <v>0.16666666666667</v>
      </c>
      <c r="CI37" s="132"/>
      <c r="CJ37" s="133">
        <f>IFERROR(CI37/CG37,"-")</f>
        <v>0</v>
      </c>
      <c r="CK37" s="134"/>
      <c r="CL37" s="135">
        <f>IFERROR(CK37/CG37,"-")</f>
        <v>0</v>
      </c>
      <c r="CM37" s="136"/>
      <c r="CN37" s="136"/>
      <c r="CO37" s="136"/>
      <c r="CP37" s="137">
        <v>2</v>
      </c>
      <c r="CQ37" s="138">
        <v>3000</v>
      </c>
      <c r="CR37" s="138">
        <v>2000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0.48333333333333</v>
      </c>
      <c r="B38" s="184" t="s">
        <v>147</v>
      </c>
      <c r="C38" s="184" t="s">
        <v>58</v>
      </c>
      <c r="D38" s="184"/>
      <c r="E38" s="184" t="s">
        <v>72</v>
      </c>
      <c r="F38" s="184" t="s">
        <v>73</v>
      </c>
      <c r="G38" s="184" t="s">
        <v>61</v>
      </c>
      <c r="H38" s="87" t="s">
        <v>86</v>
      </c>
      <c r="I38" s="87" t="s">
        <v>148</v>
      </c>
      <c r="J38" s="185" t="s">
        <v>149</v>
      </c>
      <c r="K38" s="176">
        <v>120000</v>
      </c>
      <c r="L38" s="79">
        <v>30</v>
      </c>
      <c r="M38" s="79">
        <v>0</v>
      </c>
      <c r="N38" s="79">
        <v>78</v>
      </c>
      <c r="O38" s="88">
        <v>4</v>
      </c>
      <c r="P38" s="89">
        <v>0</v>
      </c>
      <c r="Q38" s="90">
        <f>O38+P38</f>
        <v>4</v>
      </c>
      <c r="R38" s="80">
        <f>IFERROR(Q38/N38,"-")</f>
        <v>0.051282051282051</v>
      </c>
      <c r="S38" s="79">
        <v>0</v>
      </c>
      <c r="T38" s="79">
        <v>1</v>
      </c>
      <c r="U38" s="80">
        <f>IFERROR(T38/(Q38),"-")</f>
        <v>0.25</v>
      </c>
      <c r="V38" s="81">
        <f>IFERROR(K38/SUM(Q38:Q39),"-")</f>
        <v>15000</v>
      </c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>
        <f>SUM(Y38:Y39)-SUM(K38:K39)</f>
        <v>-62000</v>
      </c>
      <c r="AC38" s="83">
        <f>SUM(Y38:Y39)/SUM(K38:K39)</f>
        <v>0.48333333333333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2</v>
      </c>
      <c r="BP38" s="117">
        <f>IF(Q38=0,"",IF(BO38=0,"",(BO38/Q38)))</f>
        <v>0.5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>
        <v>1</v>
      </c>
      <c r="BY38" s="124">
        <f>IF(Q38=0,"",IF(BX38=0,"",(BX38/Q38)))</f>
        <v>0.25</v>
      </c>
      <c r="BZ38" s="125"/>
      <c r="CA38" s="126">
        <f>IFERROR(BZ38/BX38,"-")</f>
        <v>0</v>
      </c>
      <c r="CB38" s="127"/>
      <c r="CC38" s="128">
        <f>IFERROR(CB38/BX38,"-")</f>
        <v>0</v>
      </c>
      <c r="CD38" s="129"/>
      <c r="CE38" s="129"/>
      <c r="CF38" s="129"/>
      <c r="CG38" s="130">
        <v>1</v>
      </c>
      <c r="CH38" s="131">
        <f>IF(Q38=0,"",IF(CG38=0,"",(CG38/Q38)))</f>
        <v>0.25</v>
      </c>
      <c r="CI38" s="132"/>
      <c r="CJ38" s="133">
        <f>IFERROR(CI38/CG38,"-")</f>
        <v>0</v>
      </c>
      <c r="CK38" s="134"/>
      <c r="CL38" s="135">
        <f>IFERROR(CK38/CG38,"-")</f>
        <v>0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150</v>
      </c>
      <c r="C39" s="184" t="s">
        <v>58</v>
      </c>
      <c r="D39" s="184"/>
      <c r="E39" s="184" t="s">
        <v>72</v>
      </c>
      <c r="F39" s="184" t="s">
        <v>73</v>
      </c>
      <c r="G39" s="184" t="s">
        <v>66</v>
      </c>
      <c r="H39" s="87"/>
      <c r="I39" s="87"/>
      <c r="J39" s="87"/>
      <c r="K39" s="176"/>
      <c r="L39" s="79">
        <v>25</v>
      </c>
      <c r="M39" s="79">
        <v>21</v>
      </c>
      <c r="N39" s="79">
        <v>9</v>
      </c>
      <c r="O39" s="88">
        <v>4</v>
      </c>
      <c r="P39" s="89">
        <v>0</v>
      </c>
      <c r="Q39" s="90">
        <f>O39+P39</f>
        <v>4</v>
      </c>
      <c r="R39" s="80">
        <f>IFERROR(Q39/N39,"-")</f>
        <v>0.44444444444444</v>
      </c>
      <c r="S39" s="79">
        <v>2</v>
      </c>
      <c r="T39" s="79">
        <v>2</v>
      </c>
      <c r="U39" s="80">
        <f>IFERROR(T39/(Q39),"-")</f>
        <v>0.5</v>
      </c>
      <c r="V39" s="81"/>
      <c r="W39" s="82">
        <v>2</v>
      </c>
      <c r="X39" s="80">
        <f>IF(Q39=0,"-",W39/Q39)</f>
        <v>0.5</v>
      </c>
      <c r="Y39" s="181">
        <v>58000</v>
      </c>
      <c r="Z39" s="182">
        <f>IFERROR(Y39/Q39,"-")</f>
        <v>14500</v>
      </c>
      <c r="AA39" s="182">
        <f>IFERROR(Y39/W39,"-")</f>
        <v>29000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1</v>
      </c>
      <c r="BP39" s="117">
        <f>IF(Q39=0,"",IF(BO39=0,"",(BO39/Q39)))</f>
        <v>0.25</v>
      </c>
      <c r="BQ39" s="118">
        <v>1</v>
      </c>
      <c r="BR39" s="119">
        <f>IFERROR(BQ39/BO39,"-")</f>
        <v>1</v>
      </c>
      <c r="BS39" s="120">
        <v>5000</v>
      </c>
      <c r="BT39" s="121">
        <f>IFERROR(BS39/BO39,"-")</f>
        <v>5000</v>
      </c>
      <c r="BU39" s="122"/>
      <c r="BV39" s="122">
        <v>1</v>
      </c>
      <c r="BW39" s="122"/>
      <c r="BX39" s="123">
        <v>2</v>
      </c>
      <c r="BY39" s="124">
        <f>IF(Q39=0,"",IF(BX39=0,"",(BX39/Q39)))</f>
        <v>0.5</v>
      </c>
      <c r="BZ39" s="125">
        <v>1</v>
      </c>
      <c r="CA39" s="126">
        <f>IFERROR(BZ39/BX39,"-")</f>
        <v>0.5</v>
      </c>
      <c r="CB39" s="127">
        <v>53000</v>
      </c>
      <c r="CC39" s="128">
        <f>IFERROR(CB39/BX39,"-")</f>
        <v>26500</v>
      </c>
      <c r="CD39" s="129"/>
      <c r="CE39" s="129"/>
      <c r="CF39" s="129">
        <v>1</v>
      </c>
      <c r="CG39" s="130">
        <v>1</v>
      </c>
      <c r="CH39" s="131">
        <f>IF(Q39=0,"",IF(CG39=0,"",(CG39/Q39)))</f>
        <v>0.25</v>
      </c>
      <c r="CI39" s="132"/>
      <c r="CJ39" s="133">
        <f>IFERROR(CI39/CG39,"-")</f>
        <v>0</v>
      </c>
      <c r="CK39" s="134"/>
      <c r="CL39" s="135">
        <f>IFERROR(CK39/CG39,"-")</f>
        <v>0</v>
      </c>
      <c r="CM39" s="136"/>
      <c r="CN39" s="136"/>
      <c r="CO39" s="136"/>
      <c r="CP39" s="137">
        <v>2</v>
      </c>
      <c r="CQ39" s="138">
        <v>58000</v>
      </c>
      <c r="CR39" s="138">
        <v>53000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0.20666666666667</v>
      </c>
      <c r="B40" s="184" t="s">
        <v>151</v>
      </c>
      <c r="C40" s="184" t="s">
        <v>58</v>
      </c>
      <c r="D40" s="184"/>
      <c r="E40" s="184" t="s">
        <v>72</v>
      </c>
      <c r="F40" s="184" t="s">
        <v>73</v>
      </c>
      <c r="G40" s="184" t="s">
        <v>61</v>
      </c>
      <c r="H40" s="87" t="s">
        <v>152</v>
      </c>
      <c r="I40" s="87" t="s">
        <v>153</v>
      </c>
      <c r="J40" s="186" t="s">
        <v>154</v>
      </c>
      <c r="K40" s="176">
        <v>150000</v>
      </c>
      <c r="L40" s="79">
        <v>17</v>
      </c>
      <c r="M40" s="79">
        <v>0</v>
      </c>
      <c r="N40" s="79">
        <v>53</v>
      </c>
      <c r="O40" s="88">
        <v>7</v>
      </c>
      <c r="P40" s="89">
        <v>0</v>
      </c>
      <c r="Q40" s="90">
        <f>O40+P40</f>
        <v>7</v>
      </c>
      <c r="R40" s="80">
        <f>IFERROR(Q40/N40,"-")</f>
        <v>0.13207547169811</v>
      </c>
      <c r="S40" s="79">
        <v>0</v>
      </c>
      <c r="T40" s="79">
        <v>3</v>
      </c>
      <c r="U40" s="80">
        <f>IFERROR(T40/(Q40),"-")</f>
        <v>0.42857142857143</v>
      </c>
      <c r="V40" s="81">
        <f>IFERROR(K40/SUM(Q40:Q41),"-")</f>
        <v>10714.285714286</v>
      </c>
      <c r="W40" s="82">
        <v>2</v>
      </c>
      <c r="X40" s="80">
        <f>IF(Q40=0,"-",W40/Q40)</f>
        <v>0.28571428571429</v>
      </c>
      <c r="Y40" s="181">
        <v>5000</v>
      </c>
      <c r="Z40" s="182">
        <f>IFERROR(Y40/Q40,"-")</f>
        <v>714.28571428571</v>
      </c>
      <c r="AA40" s="182">
        <f>IFERROR(Y40/W40,"-")</f>
        <v>2500</v>
      </c>
      <c r="AB40" s="176">
        <f>SUM(Y40:Y41)-SUM(K40:K41)</f>
        <v>-119000</v>
      </c>
      <c r="AC40" s="83">
        <f>SUM(Y40:Y41)/SUM(K40:K41)</f>
        <v>0.20666666666667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1</v>
      </c>
      <c r="BG40" s="110">
        <f>IF(Q40=0,"",IF(BF40=0,"",(BF40/Q40)))</f>
        <v>0.14285714285714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2</v>
      </c>
      <c r="BP40" s="117">
        <f>IF(Q40=0,"",IF(BO40=0,"",(BO40/Q40)))</f>
        <v>0.28571428571429</v>
      </c>
      <c r="BQ40" s="118">
        <v>1</v>
      </c>
      <c r="BR40" s="119">
        <f>IFERROR(BQ40/BO40,"-")</f>
        <v>0.5</v>
      </c>
      <c r="BS40" s="120">
        <v>3000</v>
      </c>
      <c r="BT40" s="121">
        <f>IFERROR(BS40/BO40,"-")</f>
        <v>1500</v>
      </c>
      <c r="BU40" s="122">
        <v>1</v>
      </c>
      <c r="BV40" s="122"/>
      <c r="BW40" s="122"/>
      <c r="BX40" s="123">
        <v>4</v>
      </c>
      <c r="BY40" s="124">
        <f>IF(Q40=0,"",IF(BX40=0,"",(BX40/Q40)))</f>
        <v>0.57142857142857</v>
      </c>
      <c r="BZ40" s="125">
        <v>1</v>
      </c>
      <c r="CA40" s="126">
        <f>IFERROR(BZ40/BX40,"-")</f>
        <v>0.25</v>
      </c>
      <c r="CB40" s="127">
        <v>2000</v>
      </c>
      <c r="CC40" s="128">
        <f>IFERROR(CB40/BX40,"-")</f>
        <v>500</v>
      </c>
      <c r="CD40" s="129">
        <v>1</v>
      </c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2</v>
      </c>
      <c r="CQ40" s="138">
        <v>5000</v>
      </c>
      <c r="CR40" s="138">
        <v>3000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155</v>
      </c>
      <c r="C41" s="184" t="s">
        <v>58</v>
      </c>
      <c r="D41" s="184"/>
      <c r="E41" s="184" t="s">
        <v>72</v>
      </c>
      <c r="F41" s="184" t="s">
        <v>73</v>
      </c>
      <c r="G41" s="184" t="s">
        <v>66</v>
      </c>
      <c r="H41" s="87"/>
      <c r="I41" s="87"/>
      <c r="J41" s="87"/>
      <c r="K41" s="176"/>
      <c r="L41" s="79">
        <v>28</v>
      </c>
      <c r="M41" s="79">
        <v>21</v>
      </c>
      <c r="N41" s="79">
        <v>35</v>
      </c>
      <c r="O41" s="88">
        <v>7</v>
      </c>
      <c r="P41" s="89">
        <v>0</v>
      </c>
      <c r="Q41" s="90">
        <f>O41+P41</f>
        <v>7</v>
      </c>
      <c r="R41" s="80">
        <f>IFERROR(Q41/N41,"-")</f>
        <v>0.2</v>
      </c>
      <c r="S41" s="79">
        <v>1</v>
      </c>
      <c r="T41" s="79">
        <v>2</v>
      </c>
      <c r="U41" s="80">
        <f>IFERROR(T41/(Q41),"-")</f>
        <v>0.28571428571429</v>
      </c>
      <c r="V41" s="81"/>
      <c r="W41" s="82">
        <v>3</v>
      </c>
      <c r="X41" s="80">
        <f>IF(Q41=0,"-",W41/Q41)</f>
        <v>0.42857142857143</v>
      </c>
      <c r="Y41" s="181">
        <v>26000</v>
      </c>
      <c r="Z41" s="182">
        <f>IFERROR(Y41/Q41,"-")</f>
        <v>3714.2857142857</v>
      </c>
      <c r="AA41" s="182">
        <f>IFERROR(Y41/W41,"-")</f>
        <v>8666.6666666667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1</v>
      </c>
      <c r="BP41" s="117">
        <f>IF(Q41=0,"",IF(BO41=0,"",(BO41/Q41)))</f>
        <v>0.14285714285714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5</v>
      </c>
      <c r="BY41" s="124">
        <f>IF(Q41=0,"",IF(BX41=0,"",(BX41/Q41)))</f>
        <v>0.71428571428571</v>
      </c>
      <c r="BZ41" s="125">
        <v>2</v>
      </c>
      <c r="CA41" s="126">
        <f>IFERROR(BZ41/BX41,"-")</f>
        <v>0.4</v>
      </c>
      <c r="CB41" s="127">
        <v>5000</v>
      </c>
      <c r="CC41" s="128">
        <f>IFERROR(CB41/BX41,"-")</f>
        <v>1000</v>
      </c>
      <c r="CD41" s="129">
        <v>1</v>
      </c>
      <c r="CE41" s="129">
        <v>1</v>
      </c>
      <c r="CF41" s="129"/>
      <c r="CG41" s="130">
        <v>1</v>
      </c>
      <c r="CH41" s="131">
        <f>IF(Q41=0,"",IF(CG41=0,"",(CG41/Q41)))</f>
        <v>0.14285714285714</v>
      </c>
      <c r="CI41" s="132">
        <v>1</v>
      </c>
      <c r="CJ41" s="133">
        <f>IFERROR(CI41/CG41,"-")</f>
        <v>1</v>
      </c>
      <c r="CK41" s="134">
        <v>21000</v>
      </c>
      <c r="CL41" s="135">
        <f>IFERROR(CK41/CG41,"-")</f>
        <v>21000</v>
      </c>
      <c r="CM41" s="136"/>
      <c r="CN41" s="136"/>
      <c r="CO41" s="136">
        <v>1</v>
      </c>
      <c r="CP41" s="137">
        <v>3</v>
      </c>
      <c r="CQ41" s="138">
        <v>26000</v>
      </c>
      <c r="CR41" s="138">
        <v>21000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0.28</v>
      </c>
      <c r="B42" s="184" t="s">
        <v>156</v>
      </c>
      <c r="C42" s="184" t="s">
        <v>58</v>
      </c>
      <c r="D42" s="184"/>
      <c r="E42" s="184" t="s">
        <v>72</v>
      </c>
      <c r="F42" s="184" t="s">
        <v>73</v>
      </c>
      <c r="G42" s="184" t="s">
        <v>61</v>
      </c>
      <c r="H42" s="87" t="s">
        <v>157</v>
      </c>
      <c r="I42" s="87" t="s">
        <v>153</v>
      </c>
      <c r="J42" s="87" t="s">
        <v>158</v>
      </c>
      <c r="K42" s="176">
        <v>150000</v>
      </c>
      <c r="L42" s="79">
        <v>9</v>
      </c>
      <c r="M42" s="79">
        <v>0</v>
      </c>
      <c r="N42" s="79">
        <v>42</v>
      </c>
      <c r="O42" s="88">
        <v>6</v>
      </c>
      <c r="P42" s="89">
        <v>0</v>
      </c>
      <c r="Q42" s="90">
        <f>O42+P42</f>
        <v>6</v>
      </c>
      <c r="R42" s="80">
        <f>IFERROR(Q42/N42,"-")</f>
        <v>0.14285714285714</v>
      </c>
      <c r="S42" s="79">
        <v>1</v>
      </c>
      <c r="T42" s="79">
        <v>2</v>
      </c>
      <c r="U42" s="80">
        <f>IFERROR(T42/(Q42),"-")</f>
        <v>0.33333333333333</v>
      </c>
      <c r="V42" s="81">
        <f>IFERROR(K42/SUM(Q42:Q43),"-")</f>
        <v>16666.666666667</v>
      </c>
      <c r="W42" s="82">
        <v>1</v>
      </c>
      <c r="X42" s="80">
        <f>IF(Q42=0,"-",W42/Q42)</f>
        <v>0.16666666666667</v>
      </c>
      <c r="Y42" s="181">
        <v>42000</v>
      </c>
      <c r="Z42" s="182">
        <f>IFERROR(Y42/Q42,"-")</f>
        <v>7000</v>
      </c>
      <c r="AA42" s="182">
        <f>IFERROR(Y42/W42,"-")</f>
        <v>42000</v>
      </c>
      <c r="AB42" s="176">
        <f>SUM(Y42:Y43)-SUM(K42:K43)</f>
        <v>-108000</v>
      </c>
      <c r="AC42" s="83">
        <f>SUM(Y42:Y43)/SUM(K42:K43)</f>
        <v>0.28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>
        <v>4</v>
      </c>
      <c r="BP42" s="117">
        <f>IF(Q42=0,"",IF(BO42=0,"",(BO42/Q42)))</f>
        <v>0.66666666666667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>
        <v>2</v>
      </c>
      <c r="BY42" s="124">
        <f>IF(Q42=0,"",IF(BX42=0,"",(BX42/Q42)))</f>
        <v>0.33333333333333</v>
      </c>
      <c r="BZ42" s="125">
        <v>1</v>
      </c>
      <c r="CA42" s="126">
        <f>IFERROR(BZ42/BX42,"-")</f>
        <v>0.5</v>
      </c>
      <c r="CB42" s="127">
        <v>42000</v>
      </c>
      <c r="CC42" s="128">
        <f>IFERROR(CB42/BX42,"-")</f>
        <v>21000</v>
      </c>
      <c r="CD42" s="129"/>
      <c r="CE42" s="129"/>
      <c r="CF42" s="129">
        <v>1</v>
      </c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1</v>
      </c>
      <c r="CQ42" s="138">
        <v>42000</v>
      </c>
      <c r="CR42" s="138">
        <v>42000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159</v>
      </c>
      <c r="C43" s="184" t="s">
        <v>58</v>
      </c>
      <c r="D43" s="184"/>
      <c r="E43" s="184" t="s">
        <v>72</v>
      </c>
      <c r="F43" s="184" t="s">
        <v>73</v>
      </c>
      <c r="G43" s="184" t="s">
        <v>66</v>
      </c>
      <c r="H43" s="87"/>
      <c r="I43" s="87"/>
      <c r="J43" s="87"/>
      <c r="K43" s="176"/>
      <c r="L43" s="79">
        <v>19</v>
      </c>
      <c r="M43" s="79">
        <v>16</v>
      </c>
      <c r="N43" s="79">
        <v>17</v>
      </c>
      <c r="O43" s="88">
        <v>3</v>
      </c>
      <c r="P43" s="89">
        <v>0</v>
      </c>
      <c r="Q43" s="90">
        <f>O43+P43</f>
        <v>3</v>
      </c>
      <c r="R43" s="80">
        <f>IFERROR(Q43/N43,"-")</f>
        <v>0.17647058823529</v>
      </c>
      <c r="S43" s="79">
        <v>0</v>
      </c>
      <c r="T43" s="79">
        <v>2</v>
      </c>
      <c r="U43" s="80">
        <f>IFERROR(T43/(Q43),"-")</f>
        <v>0.66666666666667</v>
      </c>
      <c r="V43" s="81"/>
      <c r="W43" s="82">
        <v>0</v>
      </c>
      <c r="X43" s="80">
        <f>IF(Q43=0,"-",W43/Q43)</f>
        <v>0</v>
      </c>
      <c r="Y43" s="181">
        <v>0</v>
      </c>
      <c r="Z43" s="182">
        <f>IFERROR(Y43/Q43,"-")</f>
        <v>0</v>
      </c>
      <c r="AA43" s="182" t="str">
        <f>IFERROR(Y43/W43,"-")</f>
        <v>-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1</v>
      </c>
      <c r="BP43" s="117">
        <f>IF(Q43=0,"",IF(BO43=0,"",(BO43/Q43)))</f>
        <v>0.33333333333333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>
        <v>2</v>
      </c>
      <c r="BY43" s="124">
        <f>IF(Q43=0,"",IF(BX43=0,"",(BX43/Q43)))</f>
        <v>0.66666666666667</v>
      </c>
      <c r="BZ43" s="125"/>
      <c r="CA43" s="126">
        <f>IFERROR(BZ43/BX43,"-")</f>
        <v>0</v>
      </c>
      <c r="CB43" s="127"/>
      <c r="CC43" s="128">
        <f>IFERROR(CB43/BX43,"-")</f>
        <v>0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0</v>
      </c>
      <c r="CQ43" s="138">
        <v>0</v>
      </c>
      <c r="CR43" s="138"/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0.0083333333333333</v>
      </c>
      <c r="B44" s="184" t="s">
        <v>160</v>
      </c>
      <c r="C44" s="184" t="s">
        <v>58</v>
      </c>
      <c r="D44" s="184"/>
      <c r="E44" s="184" t="s">
        <v>72</v>
      </c>
      <c r="F44" s="184" t="s">
        <v>73</v>
      </c>
      <c r="G44" s="184" t="s">
        <v>61</v>
      </c>
      <c r="H44" s="87" t="s">
        <v>62</v>
      </c>
      <c r="I44" s="87" t="s">
        <v>161</v>
      </c>
      <c r="J44" s="186" t="s">
        <v>136</v>
      </c>
      <c r="K44" s="176">
        <v>120000</v>
      </c>
      <c r="L44" s="79">
        <v>9</v>
      </c>
      <c r="M44" s="79">
        <v>0</v>
      </c>
      <c r="N44" s="79">
        <v>61</v>
      </c>
      <c r="O44" s="88">
        <v>2</v>
      </c>
      <c r="P44" s="89">
        <v>0</v>
      </c>
      <c r="Q44" s="90">
        <f>O44+P44</f>
        <v>2</v>
      </c>
      <c r="R44" s="80">
        <f>IFERROR(Q44/N44,"-")</f>
        <v>0.032786885245902</v>
      </c>
      <c r="S44" s="79">
        <v>0</v>
      </c>
      <c r="T44" s="79">
        <v>1</v>
      </c>
      <c r="U44" s="80">
        <f>IFERROR(T44/(Q44),"-")</f>
        <v>0.5</v>
      </c>
      <c r="V44" s="81">
        <f>IFERROR(K44/SUM(Q44:Q45),"-")</f>
        <v>24000</v>
      </c>
      <c r="W44" s="82">
        <v>0</v>
      </c>
      <c r="X44" s="80">
        <f>IF(Q44=0,"-",W44/Q44)</f>
        <v>0</v>
      </c>
      <c r="Y44" s="181">
        <v>0</v>
      </c>
      <c r="Z44" s="182">
        <f>IFERROR(Y44/Q44,"-")</f>
        <v>0</v>
      </c>
      <c r="AA44" s="182" t="str">
        <f>IFERROR(Y44/W44,"-")</f>
        <v>-</v>
      </c>
      <c r="AB44" s="176">
        <f>SUM(Y44:Y45)-SUM(K44:K45)</f>
        <v>-119000</v>
      </c>
      <c r="AC44" s="83">
        <f>SUM(Y44:Y45)/SUM(K44:K45)</f>
        <v>0.0083333333333333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>
        <f>IF(Q44=0,"",IF(BF44=0,"",(BF44/Q44)))</f>
        <v>0</v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/>
      <c r="BP44" s="117">
        <f>IF(Q44=0,"",IF(BO44=0,"",(BO44/Q44)))</f>
        <v>0</v>
      </c>
      <c r="BQ44" s="118"/>
      <c r="BR44" s="119" t="str">
        <f>IFERROR(BQ44/BO44,"-")</f>
        <v>-</v>
      </c>
      <c r="BS44" s="120"/>
      <c r="BT44" s="121" t="str">
        <f>IFERROR(BS44/BO44,"-")</f>
        <v>-</v>
      </c>
      <c r="BU44" s="122"/>
      <c r="BV44" s="122"/>
      <c r="BW44" s="122"/>
      <c r="BX44" s="123">
        <v>2</v>
      </c>
      <c r="BY44" s="124">
        <f>IF(Q44=0,"",IF(BX44=0,"",(BX44/Q44)))</f>
        <v>1</v>
      </c>
      <c r="BZ44" s="125"/>
      <c r="CA44" s="126">
        <f>IFERROR(BZ44/BX44,"-")</f>
        <v>0</v>
      </c>
      <c r="CB44" s="127"/>
      <c r="CC44" s="128">
        <f>IFERROR(CB44/BX44,"-")</f>
        <v>0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162</v>
      </c>
      <c r="C45" s="184" t="s">
        <v>58</v>
      </c>
      <c r="D45" s="184"/>
      <c r="E45" s="184" t="s">
        <v>72</v>
      </c>
      <c r="F45" s="184" t="s">
        <v>73</v>
      </c>
      <c r="G45" s="184" t="s">
        <v>66</v>
      </c>
      <c r="H45" s="87"/>
      <c r="I45" s="87"/>
      <c r="J45" s="87"/>
      <c r="K45" s="176"/>
      <c r="L45" s="79">
        <v>24</v>
      </c>
      <c r="M45" s="79">
        <v>15</v>
      </c>
      <c r="N45" s="79">
        <v>16</v>
      </c>
      <c r="O45" s="88">
        <v>3</v>
      </c>
      <c r="P45" s="89">
        <v>0</v>
      </c>
      <c r="Q45" s="90">
        <f>O45+P45</f>
        <v>3</v>
      </c>
      <c r="R45" s="80">
        <f>IFERROR(Q45/N45,"-")</f>
        <v>0.1875</v>
      </c>
      <c r="S45" s="79">
        <v>0</v>
      </c>
      <c r="T45" s="79">
        <v>1</v>
      </c>
      <c r="U45" s="80">
        <f>IFERROR(T45/(Q45),"-")</f>
        <v>0.33333333333333</v>
      </c>
      <c r="V45" s="81"/>
      <c r="W45" s="82">
        <v>1</v>
      </c>
      <c r="X45" s="80">
        <f>IF(Q45=0,"-",W45/Q45)</f>
        <v>0.33333333333333</v>
      </c>
      <c r="Y45" s="181">
        <v>1000</v>
      </c>
      <c r="Z45" s="182">
        <f>IFERROR(Y45/Q45,"-")</f>
        <v>333.33333333333</v>
      </c>
      <c r="AA45" s="182">
        <f>IFERROR(Y45/W45,"-")</f>
        <v>1000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>
        <v>1</v>
      </c>
      <c r="BP45" s="117">
        <f>IF(Q45=0,"",IF(BO45=0,"",(BO45/Q45)))</f>
        <v>0.33333333333333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>
        <v>1</v>
      </c>
      <c r="BY45" s="124">
        <f>IF(Q45=0,"",IF(BX45=0,"",(BX45/Q45)))</f>
        <v>0.33333333333333</v>
      </c>
      <c r="BZ45" s="125">
        <v>1</v>
      </c>
      <c r="CA45" s="126">
        <f>IFERROR(BZ45/BX45,"-")</f>
        <v>1</v>
      </c>
      <c r="CB45" s="127">
        <v>1000</v>
      </c>
      <c r="CC45" s="128">
        <f>IFERROR(CB45/BX45,"-")</f>
        <v>1000</v>
      </c>
      <c r="CD45" s="129">
        <v>1</v>
      </c>
      <c r="CE45" s="129"/>
      <c r="CF45" s="129"/>
      <c r="CG45" s="130">
        <v>1</v>
      </c>
      <c r="CH45" s="131">
        <f>IF(Q45=0,"",IF(CG45=0,"",(CG45/Q45)))</f>
        <v>0.33333333333333</v>
      </c>
      <c r="CI45" s="132"/>
      <c r="CJ45" s="133">
        <f>IFERROR(CI45/CG45,"-")</f>
        <v>0</v>
      </c>
      <c r="CK45" s="134"/>
      <c r="CL45" s="135">
        <f>IFERROR(CK45/CG45,"-")</f>
        <v>0</v>
      </c>
      <c r="CM45" s="136"/>
      <c r="CN45" s="136"/>
      <c r="CO45" s="136"/>
      <c r="CP45" s="137">
        <v>1</v>
      </c>
      <c r="CQ45" s="138">
        <v>1000</v>
      </c>
      <c r="CR45" s="138">
        <v>1000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2.1307692307692</v>
      </c>
      <c r="B46" s="184" t="s">
        <v>163</v>
      </c>
      <c r="C46" s="184" t="s">
        <v>58</v>
      </c>
      <c r="D46" s="184"/>
      <c r="E46" s="184" t="s">
        <v>72</v>
      </c>
      <c r="F46" s="184" t="s">
        <v>73</v>
      </c>
      <c r="G46" s="184" t="s">
        <v>61</v>
      </c>
      <c r="H46" s="87" t="s">
        <v>164</v>
      </c>
      <c r="I46" s="87" t="s">
        <v>148</v>
      </c>
      <c r="J46" s="185" t="s">
        <v>149</v>
      </c>
      <c r="K46" s="176">
        <v>130000</v>
      </c>
      <c r="L46" s="79">
        <v>19</v>
      </c>
      <c r="M46" s="79">
        <v>0</v>
      </c>
      <c r="N46" s="79">
        <v>107</v>
      </c>
      <c r="O46" s="88">
        <v>7</v>
      </c>
      <c r="P46" s="89">
        <v>0</v>
      </c>
      <c r="Q46" s="90">
        <f>O46+P46</f>
        <v>7</v>
      </c>
      <c r="R46" s="80">
        <f>IFERROR(Q46/N46,"-")</f>
        <v>0.065420560747664</v>
      </c>
      <c r="S46" s="79">
        <v>0</v>
      </c>
      <c r="T46" s="79">
        <v>2</v>
      </c>
      <c r="U46" s="80">
        <f>IFERROR(T46/(Q46),"-")</f>
        <v>0.28571428571429</v>
      </c>
      <c r="V46" s="81">
        <f>IFERROR(K46/SUM(Q46:Q47),"-")</f>
        <v>10833.333333333</v>
      </c>
      <c r="W46" s="82">
        <v>3</v>
      </c>
      <c r="X46" s="80">
        <f>IF(Q46=0,"-",W46/Q46)</f>
        <v>0.42857142857143</v>
      </c>
      <c r="Y46" s="181">
        <v>259000</v>
      </c>
      <c r="Z46" s="182">
        <f>IFERROR(Y46/Q46,"-")</f>
        <v>37000</v>
      </c>
      <c r="AA46" s="182">
        <f>IFERROR(Y46/W46,"-")</f>
        <v>86333.333333333</v>
      </c>
      <c r="AB46" s="176">
        <f>SUM(Y46:Y47)-SUM(K46:K47)</f>
        <v>147000</v>
      </c>
      <c r="AC46" s="83">
        <f>SUM(Y46:Y47)/SUM(K46:K47)</f>
        <v>2.1307692307692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5</v>
      </c>
      <c r="BP46" s="117">
        <f>IF(Q46=0,"",IF(BO46=0,"",(BO46/Q46)))</f>
        <v>0.71428571428571</v>
      </c>
      <c r="BQ46" s="118">
        <v>2</v>
      </c>
      <c r="BR46" s="119">
        <f>IFERROR(BQ46/BO46,"-")</f>
        <v>0.4</v>
      </c>
      <c r="BS46" s="120">
        <v>94000</v>
      </c>
      <c r="BT46" s="121">
        <f>IFERROR(BS46/BO46,"-")</f>
        <v>18800</v>
      </c>
      <c r="BU46" s="122">
        <v>1</v>
      </c>
      <c r="BV46" s="122"/>
      <c r="BW46" s="122">
        <v>1</v>
      </c>
      <c r="BX46" s="123">
        <v>1</v>
      </c>
      <c r="BY46" s="124">
        <f>IF(Q46=0,"",IF(BX46=0,"",(BX46/Q46)))</f>
        <v>0.14285714285714</v>
      </c>
      <c r="BZ46" s="125"/>
      <c r="CA46" s="126">
        <f>IFERROR(BZ46/BX46,"-")</f>
        <v>0</v>
      </c>
      <c r="CB46" s="127"/>
      <c r="CC46" s="128">
        <f>IFERROR(CB46/BX46,"-")</f>
        <v>0</v>
      </c>
      <c r="CD46" s="129"/>
      <c r="CE46" s="129"/>
      <c r="CF46" s="129"/>
      <c r="CG46" s="130">
        <v>1</v>
      </c>
      <c r="CH46" s="131">
        <f>IF(Q46=0,"",IF(CG46=0,"",(CG46/Q46)))</f>
        <v>0.14285714285714</v>
      </c>
      <c r="CI46" s="132">
        <v>1</v>
      </c>
      <c r="CJ46" s="133">
        <f>IFERROR(CI46/CG46,"-")</f>
        <v>1</v>
      </c>
      <c r="CK46" s="134">
        <v>165000</v>
      </c>
      <c r="CL46" s="135">
        <f>IFERROR(CK46/CG46,"-")</f>
        <v>165000</v>
      </c>
      <c r="CM46" s="136"/>
      <c r="CN46" s="136"/>
      <c r="CO46" s="136">
        <v>1</v>
      </c>
      <c r="CP46" s="137">
        <v>3</v>
      </c>
      <c r="CQ46" s="138">
        <v>259000</v>
      </c>
      <c r="CR46" s="138">
        <v>165000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165</v>
      </c>
      <c r="C47" s="184" t="s">
        <v>58</v>
      </c>
      <c r="D47" s="184"/>
      <c r="E47" s="184" t="s">
        <v>72</v>
      </c>
      <c r="F47" s="184" t="s">
        <v>73</v>
      </c>
      <c r="G47" s="184" t="s">
        <v>66</v>
      </c>
      <c r="H47" s="87"/>
      <c r="I47" s="87"/>
      <c r="J47" s="87"/>
      <c r="K47" s="176"/>
      <c r="L47" s="79">
        <v>16</v>
      </c>
      <c r="M47" s="79">
        <v>13</v>
      </c>
      <c r="N47" s="79">
        <v>18</v>
      </c>
      <c r="O47" s="88">
        <v>5</v>
      </c>
      <c r="P47" s="89">
        <v>0</v>
      </c>
      <c r="Q47" s="90">
        <f>O47+P47</f>
        <v>5</v>
      </c>
      <c r="R47" s="80">
        <f>IFERROR(Q47/N47,"-")</f>
        <v>0.27777777777778</v>
      </c>
      <c r="S47" s="79">
        <v>0</v>
      </c>
      <c r="T47" s="79">
        <v>0</v>
      </c>
      <c r="U47" s="80">
        <f>IFERROR(T47/(Q47),"-")</f>
        <v>0</v>
      </c>
      <c r="V47" s="81"/>
      <c r="W47" s="82">
        <v>2</v>
      </c>
      <c r="X47" s="80">
        <f>IF(Q47=0,"-",W47/Q47)</f>
        <v>0.4</v>
      </c>
      <c r="Y47" s="181">
        <v>18000</v>
      </c>
      <c r="Z47" s="182">
        <f>IFERROR(Y47/Q47,"-")</f>
        <v>3600</v>
      </c>
      <c r="AA47" s="182">
        <f>IFERROR(Y47/W47,"-")</f>
        <v>9000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/>
      <c r="BP47" s="117">
        <f>IF(Q47=0,"",IF(BO47=0,"",(BO47/Q47)))</f>
        <v>0</v>
      </c>
      <c r="BQ47" s="118"/>
      <c r="BR47" s="119" t="str">
        <f>IFERROR(BQ47/BO47,"-")</f>
        <v>-</v>
      </c>
      <c r="BS47" s="120"/>
      <c r="BT47" s="121" t="str">
        <f>IFERROR(BS47/BO47,"-")</f>
        <v>-</v>
      </c>
      <c r="BU47" s="122"/>
      <c r="BV47" s="122"/>
      <c r="BW47" s="122"/>
      <c r="BX47" s="123">
        <v>4</v>
      </c>
      <c r="BY47" s="124">
        <f>IF(Q47=0,"",IF(BX47=0,"",(BX47/Q47)))</f>
        <v>0.8</v>
      </c>
      <c r="BZ47" s="125">
        <v>1</v>
      </c>
      <c r="CA47" s="126">
        <f>IFERROR(BZ47/BX47,"-")</f>
        <v>0.25</v>
      </c>
      <c r="CB47" s="127">
        <v>3000</v>
      </c>
      <c r="CC47" s="128">
        <f>IFERROR(CB47/BX47,"-")</f>
        <v>750</v>
      </c>
      <c r="CD47" s="129">
        <v>1</v>
      </c>
      <c r="CE47" s="129"/>
      <c r="CF47" s="129"/>
      <c r="CG47" s="130">
        <v>1</v>
      </c>
      <c r="CH47" s="131">
        <f>IF(Q47=0,"",IF(CG47=0,"",(CG47/Q47)))</f>
        <v>0.2</v>
      </c>
      <c r="CI47" s="132">
        <v>1</v>
      </c>
      <c r="CJ47" s="133">
        <f>IFERROR(CI47/CG47,"-")</f>
        <v>1</v>
      </c>
      <c r="CK47" s="134">
        <v>15000</v>
      </c>
      <c r="CL47" s="135">
        <f>IFERROR(CK47/CG47,"-")</f>
        <v>15000</v>
      </c>
      <c r="CM47" s="136"/>
      <c r="CN47" s="136">
        <v>1</v>
      </c>
      <c r="CO47" s="136"/>
      <c r="CP47" s="137">
        <v>2</v>
      </c>
      <c r="CQ47" s="138">
        <v>18000</v>
      </c>
      <c r="CR47" s="138">
        <v>15000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4.3</v>
      </c>
      <c r="B48" s="184" t="s">
        <v>166</v>
      </c>
      <c r="C48" s="184" t="s">
        <v>58</v>
      </c>
      <c r="D48" s="184"/>
      <c r="E48" s="184" t="s">
        <v>102</v>
      </c>
      <c r="F48" s="184" t="s">
        <v>77</v>
      </c>
      <c r="G48" s="184" t="s">
        <v>61</v>
      </c>
      <c r="H48" s="87" t="s">
        <v>167</v>
      </c>
      <c r="I48" s="87" t="s">
        <v>105</v>
      </c>
      <c r="J48" s="87" t="s">
        <v>168</v>
      </c>
      <c r="K48" s="176">
        <v>50000</v>
      </c>
      <c r="L48" s="79">
        <v>17</v>
      </c>
      <c r="M48" s="79">
        <v>0</v>
      </c>
      <c r="N48" s="79">
        <v>77</v>
      </c>
      <c r="O48" s="88">
        <v>8</v>
      </c>
      <c r="P48" s="89">
        <v>0</v>
      </c>
      <c r="Q48" s="90">
        <f>O48+P48</f>
        <v>8</v>
      </c>
      <c r="R48" s="80">
        <f>IFERROR(Q48/N48,"-")</f>
        <v>0.1038961038961</v>
      </c>
      <c r="S48" s="79">
        <v>0</v>
      </c>
      <c r="T48" s="79">
        <v>5</v>
      </c>
      <c r="U48" s="80">
        <f>IFERROR(T48/(Q48),"-")</f>
        <v>0.625</v>
      </c>
      <c r="V48" s="81">
        <f>IFERROR(K48/SUM(Q48:Q49),"-")</f>
        <v>4545.4545454545</v>
      </c>
      <c r="W48" s="82">
        <v>0</v>
      </c>
      <c r="X48" s="80">
        <f>IF(Q48=0,"-",W48/Q48)</f>
        <v>0</v>
      </c>
      <c r="Y48" s="181">
        <v>0</v>
      </c>
      <c r="Z48" s="182">
        <f>IFERROR(Y48/Q48,"-")</f>
        <v>0</v>
      </c>
      <c r="AA48" s="182" t="str">
        <f>IFERROR(Y48/W48,"-")</f>
        <v>-</v>
      </c>
      <c r="AB48" s="176">
        <f>SUM(Y48:Y49)-SUM(K48:K49)</f>
        <v>165000</v>
      </c>
      <c r="AC48" s="83">
        <f>SUM(Y48:Y49)/SUM(K48:K49)</f>
        <v>4.3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>
        <v>1</v>
      </c>
      <c r="AO48" s="98">
        <f>IF(Q48=0,"",IF(AN48=0,"",(AN48/Q48)))</f>
        <v>0.125</v>
      </c>
      <c r="AP48" s="97"/>
      <c r="AQ48" s="99">
        <f>IFERROR(AP48/AN48,"-")</f>
        <v>0</v>
      </c>
      <c r="AR48" s="100"/>
      <c r="AS48" s="101">
        <f>IFERROR(AR48/AN48,"-")</f>
        <v>0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>
        <v>1</v>
      </c>
      <c r="BG48" s="110">
        <f>IF(Q48=0,"",IF(BF48=0,"",(BF48/Q48)))</f>
        <v>0.125</v>
      </c>
      <c r="BH48" s="109"/>
      <c r="BI48" s="111">
        <f>IFERROR(BH48/BF48,"-")</f>
        <v>0</v>
      </c>
      <c r="BJ48" s="112"/>
      <c r="BK48" s="113">
        <f>IFERROR(BJ48/BF48,"-")</f>
        <v>0</v>
      </c>
      <c r="BL48" s="114"/>
      <c r="BM48" s="114"/>
      <c r="BN48" s="114"/>
      <c r="BO48" s="116">
        <v>5</v>
      </c>
      <c r="BP48" s="117">
        <f>IF(Q48=0,"",IF(BO48=0,"",(BO48/Q48)))</f>
        <v>0.625</v>
      </c>
      <c r="BQ48" s="118"/>
      <c r="BR48" s="119">
        <f>IFERROR(BQ48/BO48,"-")</f>
        <v>0</v>
      </c>
      <c r="BS48" s="120"/>
      <c r="BT48" s="121">
        <f>IFERROR(BS48/BO48,"-")</f>
        <v>0</v>
      </c>
      <c r="BU48" s="122"/>
      <c r="BV48" s="122"/>
      <c r="BW48" s="122"/>
      <c r="BX48" s="123"/>
      <c r="BY48" s="124">
        <f>IF(Q48=0,"",IF(BX48=0,"",(BX48/Q48)))</f>
        <v>0</v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>
        <v>1</v>
      </c>
      <c r="CH48" s="131">
        <f>IF(Q48=0,"",IF(CG48=0,"",(CG48/Q48)))</f>
        <v>0.125</v>
      </c>
      <c r="CI48" s="132"/>
      <c r="CJ48" s="133">
        <f>IFERROR(CI48/CG48,"-")</f>
        <v>0</v>
      </c>
      <c r="CK48" s="134"/>
      <c r="CL48" s="135">
        <f>IFERROR(CK48/CG48,"-")</f>
        <v>0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169</v>
      </c>
      <c r="C49" s="184" t="s">
        <v>58</v>
      </c>
      <c r="D49" s="184"/>
      <c r="E49" s="184" t="s">
        <v>102</v>
      </c>
      <c r="F49" s="184" t="s">
        <v>77</v>
      </c>
      <c r="G49" s="184" t="s">
        <v>66</v>
      </c>
      <c r="H49" s="87"/>
      <c r="I49" s="87"/>
      <c r="J49" s="87"/>
      <c r="K49" s="176"/>
      <c r="L49" s="79">
        <v>12</v>
      </c>
      <c r="M49" s="79">
        <v>9</v>
      </c>
      <c r="N49" s="79">
        <v>1</v>
      </c>
      <c r="O49" s="88">
        <v>3</v>
      </c>
      <c r="P49" s="89">
        <v>0</v>
      </c>
      <c r="Q49" s="90">
        <f>O49+P49</f>
        <v>3</v>
      </c>
      <c r="R49" s="80">
        <f>IFERROR(Q49/N49,"-")</f>
        <v>3</v>
      </c>
      <c r="S49" s="79">
        <v>1</v>
      </c>
      <c r="T49" s="79">
        <v>1</v>
      </c>
      <c r="U49" s="80">
        <f>IFERROR(T49/(Q49),"-")</f>
        <v>0.33333333333333</v>
      </c>
      <c r="V49" s="81"/>
      <c r="W49" s="82">
        <v>2</v>
      </c>
      <c r="X49" s="80">
        <f>IF(Q49=0,"-",W49/Q49)</f>
        <v>0.66666666666667</v>
      </c>
      <c r="Y49" s="181">
        <v>215000</v>
      </c>
      <c r="Z49" s="182">
        <f>IFERROR(Y49/Q49,"-")</f>
        <v>71666.666666667</v>
      </c>
      <c r="AA49" s="182">
        <f>IFERROR(Y49/W49,"-")</f>
        <v>107500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1</v>
      </c>
      <c r="BG49" s="110">
        <f>IF(Q49=0,"",IF(BF49=0,"",(BF49/Q49)))</f>
        <v>0.33333333333333</v>
      </c>
      <c r="BH49" s="109">
        <v>1</v>
      </c>
      <c r="BI49" s="111">
        <f>IFERROR(BH49/BF49,"-")</f>
        <v>1</v>
      </c>
      <c r="BJ49" s="112">
        <v>182000</v>
      </c>
      <c r="BK49" s="113">
        <f>IFERROR(BJ49/BF49,"-")</f>
        <v>182000</v>
      </c>
      <c r="BL49" s="114"/>
      <c r="BM49" s="114"/>
      <c r="BN49" s="114">
        <v>1</v>
      </c>
      <c r="BO49" s="116">
        <v>1</v>
      </c>
      <c r="BP49" s="117">
        <f>IF(Q49=0,"",IF(BO49=0,"",(BO49/Q49)))</f>
        <v>0.33333333333333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>
        <v>1</v>
      </c>
      <c r="BY49" s="124">
        <f>IF(Q49=0,"",IF(BX49=0,"",(BX49/Q49)))</f>
        <v>0.33333333333333</v>
      </c>
      <c r="BZ49" s="125">
        <v>1</v>
      </c>
      <c r="CA49" s="126">
        <f>IFERROR(BZ49/BX49,"-")</f>
        <v>1</v>
      </c>
      <c r="CB49" s="127">
        <v>33000</v>
      </c>
      <c r="CC49" s="128">
        <f>IFERROR(CB49/BX49,"-")</f>
        <v>33000</v>
      </c>
      <c r="CD49" s="129"/>
      <c r="CE49" s="129"/>
      <c r="CF49" s="129">
        <v>1</v>
      </c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2</v>
      </c>
      <c r="CQ49" s="138">
        <v>215000</v>
      </c>
      <c r="CR49" s="138">
        <v>182000</v>
      </c>
      <c r="CS49" s="138"/>
      <c r="CT49" s="139" t="str">
        <f>IF(AND(CR49=0,CS49=0),"",IF(AND(CR49&lt;=100000,CS49&lt;=100000),"",IF(CR49/CQ49&gt;0.7,"男高",IF(CS49/CQ49&gt;0.7,"女高",""))))</f>
        <v>男高</v>
      </c>
    </row>
    <row r="50" spans="1:99">
      <c r="A50" s="30"/>
      <c r="B50" s="84"/>
      <c r="C50" s="84"/>
      <c r="D50" s="85"/>
      <c r="E50" s="85"/>
      <c r="F50" s="85"/>
      <c r="G50" s="86"/>
      <c r="H50" s="87"/>
      <c r="I50" s="87"/>
      <c r="J50" s="87"/>
      <c r="K50" s="177"/>
      <c r="L50" s="34"/>
      <c r="M50" s="34"/>
      <c r="N50" s="31"/>
      <c r="O50" s="23"/>
      <c r="P50" s="23"/>
      <c r="Q50" s="23"/>
      <c r="R50" s="32"/>
      <c r="S50" s="32"/>
      <c r="T50" s="23"/>
      <c r="U50" s="32"/>
      <c r="V50" s="25"/>
      <c r="W50" s="25"/>
      <c r="X50" s="25"/>
      <c r="Y50" s="183"/>
      <c r="Z50" s="183"/>
      <c r="AA50" s="183"/>
      <c r="AB50" s="183"/>
      <c r="AC50" s="33"/>
      <c r="AD50" s="57"/>
      <c r="AE50" s="61"/>
      <c r="AF50" s="62"/>
      <c r="AG50" s="61"/>
      <c r="AH50" s="65"/>
      <c r="AI50" s="66"/>
      <c r="AJ50" s="67"/>
      <c r="AK50" s="68"/>
      <c r="AL50" s="68"/>
      <c r="AM50" s="68"/>
      <c r="AN50" s="61"/>
      <c r="AO50" s="62"/>
      <c r="AP50" s="61"/>
      <c r="AQ50" s="65"/>
      <c r="AR50" s="66"/>
      <c r="AS50" s="67"/>
      <c r="AT50" s="68"/>
      <c r="AU50" s="68"/>
      <c r="AV50" s="68"/>
      <c r="AW50" s="61"/>
      <c r="AX50" s="62"/>
      <c r="AY50" s="61"/>
      <c r="AZ50" s="65"/>
      <c r="BA50" s="66"/>
      <c r="BB50" s="67"/>
      <c r="BC50" s="68"/>
      <c r="BD50" s="68"/>
      <c r="BE50" s="68"/>
      <c r="BF50" s="61"/>
      <c r="BG50" s="62"/>
      <c r="BH50" s="61"/>
      <c r="BI50" s="65"/>
      <c r="BJ50" s="66"/>
      <c r="BK50" s="67"/>
      <c r="BL50" s="68"/>
      <c r="BM50" s="68"/>
      <c r="BN50" s="68"/>
      <c r="BO50" s="63"/>
      <c r="BP50" s="64"/>
      <c r="BQ50" s="61"/>
      <c r="BR50" s="65"/>
      <c r="BS50" s="66"/>
      <c r="BT50" s="67"/>
      <c r="BU50" s="68"/>
      <c r="BV50" s="68"/>
      <c r="BW50" s="68"/>
      <c r="BX50" s="63"/>
      <c r="BY50" s="64"/>
      <c r="BZ50" s="61"/>
      <c r="CA50" s="65"/>
      <c r="CB50" s="66"/>
      <c r="CC50" s="67"/>
      <c r="CD50" s="68"/>
      <c r="CE50" s="68"/>
      <c r="CF50" s="68"/>
      <c r="CG50" s="63"/>
      <c r="CH50" s="64"/>
      <c r="CI50" s="61"/>
      <c r="CJ50" s="65"/>
      <c r="CK50" s="66"/>
      <c r="CL50" s="67"/>
      <c r="CM50" s="68"/>
      <c r="CN50" s="68"/>
      <c r="CO50" s="68"/>
      <c r="CP50" s="69"/>
      <c r="CQ50" s="66"/>
      <c r="CR50" s="66"/>
      <c r="CS50" s="66"/>
      <c r="CT50" s="70"/>
    </row>
    <row r="51" spans="1:99">
      <c r="A51" s="30"/>
      <c r="B51" s="37"/>
      <c r="C51" s="37"/>
      <c r="D51" s="21"/>
      <c r="E51" s="21"/>
      <c r="F51" s="21"/>
      <c r="G51" s="22"/>
      <c r="H51" s="36"/>
      <c r="I51" s="36"/>
      <c r="J51" s="73"/>
      <c r="K51" s="178"/>
      <c r="L51" s="34"/>
      <c r="M51" s="34"/>
      <c r="N51" s="31"/>
      <c r="O51" s="23"/>
      <c r="P51" s="23"/>
      <c r="Q51" s="23"/>
      <c r="R51" s="32"/>
      <c r="S51" s="32"/>
      <c r="T51" s="23"/>
      <c r="U51" s="32"/>
      <c r="V51" s="25"/>
      <c r="W51" s="25"/>
      <c r="X51" s="25"/>
      <c r="Y51" s="183"/>
      <c r="Z51" s="183"/>
      <c r="AA51" s="183"/>
      <c r="AB51" s="183"/>
      <c r="AC51" s="33"/>
      <c r="AD51" s="59"/>
      <c r="AE51" s="61"/>
      <c r="AF51" s="62"/>
      <c r="AG51" s="61"/>
      <c r="AH51" s="65"/>
      <c r="AI51" s="66"/>
      <c r="AJ51" s="67"/>
      <c r="AK51" s="68"/>
      <c r="AL51" s="68"/>
      <c r="AM51" s="68"/>
      <c r="AN51" s="61"/>
      <c r="AO51" s="62"/>
      <c r="AP51" s="61"/>
      <c r="AQ51" s="65"/>
      <c r="AR51" s="66"/>
      <c r="AS51" s="67"/>
      <c r="AT51" s="68"/>
      <c r="AU51" s="68"/>
      <c r="AV51" s="68"/>
      <c r="AW51" s="61"/>
      <c r="AX51" s="62"/>
      <c r="AY51" s="61"/>
      <c r="AZ51" s="65"/>
      <c r="BA51" s="66"/>
      <c r="BB51" s="67"/>
      <c r="BC51" s="68"/>
      <c r="BD51" s="68"/>
      <c r="BE51" s="68"/>
      <c r="BF51" s="61"/>
      <c r="BG51" s="62"/>
      <c r="BH51" s="61"/>
      <c r="BI51" s="65"/>
      <c r="BJ51" s="66"/>
      <c r="BK51" s="67"/>
      <c r="BL51" s="68"/>
      <c r="BM51" s="68"/>
      <c r="BN51" s="68"/>
      <c r="BO51" s="63"/>
      <c r="BP51" s="64"/>
      <c r="BQ51" s="61"/>
      <c r="BR51" s="65"/>
      <c r="BS51" s="66"/>
      <c r="BT51" s="67"/>
      <c r="BU51" s="68"/>
      <c r="BV51" s="68"/>
      <c r="BW51" s="68"/>
      <c r="BX51" s="63"/>
      <c r="BY51" s="64"/>
      <c r="BZ51" s="61"/>
      <c r="CA51" s="65"/>
      <c r="CB51" s="66"/>
      <c r="CC51" s="67"/>
      <c r="CD51" s="68"/>
      <c r="CE51" s="68"/>
      <c r="CF51" s="68"/>
      <c r="CG51" s="63"/>
      <c r="CH51" s="64"/>
      <c r="CI51" s="61"/>
      <c r="CJ51" s="65"/>
      <c r="CK51" s="66"/>
      <c r="CL51" s="67"/>
      <c r="CM51" s="68"/>
      <c r="CN51" s="68"/>
      <c r="CO51" s="68"/>
      <c r="CP51" s="69"/>
      <c r="CQ51" s="66"/>
      <c r="CR51" s="66"/>
      <c r="CS51" s="66"/>
      <c r="CT51" s="70"/>
    </row>
    <row r="52" spans="1:99">
      <c r="A52" s="19">
        <f>AC52</f>
        <v>1.0028148148148</v>
      </c>
      <c r="B52" s="39"/>
      <c r="C52" s="39"/>
      <c r="D52" s="39"/>
      <c r="E52" s="39"/>
      <c r="F52" s="39"/>
      <c r="G52" s="39"/>
      <c r="H52" s="40" t="s">
        <v>170</v>
      </c>
      <c r="I52" s="40"/>
      <c r="J52" s="40"/>
      <c r="K52" s="179">
        <f>SUM(K6:K51)</f>
        <v>1620000</v>
      </c>
      <c r="L52" s="41">
        <f>SUM(L6:L51)</f>
        <v>955</v>
      </c>
      <c r="M52" s="41">
        <f>SUM(M6:M51)</f>
        <v>323</v>
      </c>
      <c r="N52" s="41">
        <f>SUM(N6:N51)</f>
        <v>1469</v>
      </c>
      <c r="O52" s="41">
        <f>SUM(O6:O51)</f>
        <v>140</v>
      </c>
      <c r="P52" s="41">
        <f>SUM(P6:P51)</f>
        <v>0</v>
      </c>
      <c r="Q52" s="41">
        <f>SUM(Q6:Q51)</f>
        <v>140</v>
      </c>
      <c r="R52" s="42">
        <f>IFERROR(Q52/N52,"-")</f>
        <v>0.095302927161334</v>
      </c>
      <c r="S52" s="76">
        <f>SUM(S6:S51)</f>
        <v>11</v>
      </c>
      <c r="T52" s="76">
        <f>SUM(T6:T51)</f>
        <v>49</v>
      </c>
      <c r="U52" s="42">
        <f>IFERROR(S52/Q52,"-")</f>
        <v>0.078571428571429</v>
      </c>
      <c r="V52" s="43">
        <f>IFERROR(K52/Q52,"-")</f>
        <v>11571.428571429</v>
      </c>
      <c r="W52" s="44">
        <f>SUM(W6:W51)</f>
        <v>35</v>
      </c>
      <c r="X52" s="42">
        <f>IFERROR(W52/Q52,"-")</f>
        <v>0.25</v>
      </c>
      <c r="Y52" s="179">
        <f>SUM(Y6:Y51)</f>
        <v>1624560</v>
      </c>
      <c r="Z52" s="179">
        <f>IFERROR(Y52/Q52,"-")</f>
        <v>11604</v>
      </c>
      <c r="AA52" s="179">
        <f>IFERROR(Y52/W52,"-")</f>
        <v>46416</v>
      </c>
      <c r="AB52" s="179">
        <f>Y52-K52</f>
        <v>4560</v>
      </c>
      <c r="AC52" s="45">
        <f>Y52/K52</f>
        <v>1.0028148148148</v>
      </c>
      <c r="AD52" s="58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5"/>
    <mergeCell ref="K6:K15"/>
    <mergeCell ref="V6:V15"/>
    <mergeCell ref="AB6:AB15"/>
    <mergeCell ref="AC6:AC15"/>
    <mergeCell ref="A16:A23"/>
    <mergeCell ref="K16:K23"/>
    <mergeCell ref="V16:V23"/>
    <mergeCell ref="AB16:AB23"/>
    <mergeCell ref="AC16:AC23"/>
    <mergeCell ref="A24:A37"/>
    <mergeCell ref="K24:K37"/>
    <mergeCell ref="V24:V37"/>
    <mergeCell ref="AB24:AB37"/>
    <mergeCell ref="AC24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