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<sst xmlns="http://schemas.openxmlformats.org/spreadsheetml/2006/main" uniqueCount="114">
  <si>
    <t>07月</t>
  </si>
  <si>
    <t>りんご</t>
  </si>
  <si>
    <t>最終更新日</t>
  </si>
  <si>
    <t>10月31日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</si>
  <si>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</si>
  <si>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</si>
  <si>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</si>
  <si>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</si>
  <si>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</si>
  <si>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</si>
  <si>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</si>
  <si>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</si>
  <si>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</si>
  <si>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</si>
  <si>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</si>
  <si>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</si>
  <si>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</si>
  <si>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</si>
  <si>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</si>
  <si>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</si>
  <si>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</si>
  <si>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</si>
  <si>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</si>
  <si>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</si>
  <si>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</si>
  <si>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</si>
  <si>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</si>
  <si>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</si>
  <si>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</si>
  <si>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</si>
  <si>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</si>
  <si>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</si>
  <si>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</si>
  <si>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</si>
  <si>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</si>
  <si>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</si>
  <si>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</si>
  <si>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</si>
  <si>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</si>
  <si>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</si>
  <si>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</si>
  <si>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</si>
  <si>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</si>
  <si>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</si>
  <si>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</si>
  <si>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</si>
  <si>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</si>
  <si>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</si>
  <si>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</si>
  <si>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</si>
  <si>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</si>
  <si>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</si>
  <si>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</si>
  <si>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</si>
  <si>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</si>
  <si>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</si>
  <si>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</si>
  <si>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ks834</t>
  </si>
  <si>
    <t>インターカラー</t>
  </si>
  <si>
    <t>デリヘル版3（栗山絵麻）</t>
  </si>
  <si>
    <t>70歳までの出会いリクルート</t>
  </si>
  <si>
    <t>TOP</t>
  </si>
  <si>
    <t>スポニチ西部</t>
  </si>
  <si>
    <t>全5段つかみ55段保証</t>
  </si>
  <si>
    <t>55段保証</t>
  </si>
  <si>
    <t>ks835</t>
  </si>
  <si>
    <t>空電</t>
  </si>
  <si>
    <t>ks836</t>
  </si>
  <si>
    <t>カオス版（栗山絵麻）</t>
  </si>
  <si>
    <t>感動の熟女体験</t>
  </si>
  <si>
    <t>半5段つかみ55段保証</t>
  </si>
  <si>
    <t>ks837</t>
  </si>
  <si>
    <t>ks838</t>
  </si>
  <si>
    <t>DVDパッケージ＿ストーリー版（栗山絵麻）</t>
  </si>
  <si>
    <t>え美熟女が</t>
  </si>
  <si>
    <t>全3段つかみ55段保証</t>
  </si>
  <si>
    <t>ks839</t>
  </si>
  <si>
    <t>ks840</t>
  </si>
  <si>
    <t>スポニチ関東</t>
  </si>
  <si>
    <t>全5段</t>
  </si>
  <si>
    <t>7月09日(土)</t>
  </si>
  <si>
    <t>ks841</t>
  </si>
  <si>
    <t>ks842</t>
  </si>
  <si>
    <t>デリヘルサマー版（栗山絵麻）</t>
  </si>
  <si>
    <t>〇〇は永遠に不滅です</t>
  </si>
  <si>
    <t>サンスポ関東</t>
  </si>
  <si>
    <t>1C終面全5段</t>
  </si>
  <si>
    <t>7月03日(日)</t>
  </si>
  <si>
    <t>ks843</t>
  </si>
  <si>
    <t>ks844</t>
  </si>
  <si>
    <t>サンスポ関西</t>
  </si>
  <si>
    <t>ks845</t>
  </si>
  <si>
    <t>ks846</t>
  </si>
  <si>
    <t>デイリースポーツ関西</t>
  </si>
  <si>
    <t>4C終面全5段</t>
  </si>
  <si>
    <t>7月16日(土)</t>
  </si>
  <si>
    <t>ks847</t>
  </si>
  <si>
    <t>ks848</t>
  </si>
  <si>
    <t>ニッカン関西</t>
  </si>
  <si>
    <t>7月31日(日)</t>
  </si>
  <si>
    <t>ks849</t>
  </si>
  <si>
    <t>ks850</t>
  </si>
  <si>
    <t>旧デイリー風（栗山絵麻）</t>
  </si>
  <si>
    <t>学生いませんギャルもいません40代50代60代中年女性が多いサイト</t>
  </si>
  <si>
    <t>スポーツ報知関東</t>
  </si>
  <si>
    <t>4C終面雑報</t>
  </si>
  <si>
    <t>7月22日(金)</t>
  </si>
  <si>
    <t>ks851</t>
  </si>
  <si>
    <t>ks852</t>
  </si>
  <si>
    <t>九スポ</t>
  </si>
  <si>
    <t>記事枠</t>
  </si>
  <si>
    <t>7月25日(月)</t>
  </si>
  <si>
    <t>ks853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</si>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</sst>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2.1036363636364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 t="s">
        <v>64</v>
      </c>
      <c r="K6" s="176">
        <v>550000</v>
      </c>
      <c r="L6" s="79">
        <v>80</v>
      </c>
      <c r="M6" s="79">
        <v>0</v>
      </c>
      <c r="N6" s="79">
        <v>266</v>
      </c>
      <c r="O6" s="88">
        <v>32</v>
      </c>
      <c r="P6" s="89">
        <v>0</v>
      </c>
      <c r="Q6" s="90">
        <f>O6+P6</f>
        <v>32</v>
      </c>
      <c r="R6" s="80">
        <f>IFERROR(Q6/N6,"-")</f>
        <v>0.1203007518797</v>
      </c>
      <c r="S6" s="79">
        <v>2</v>
      </c>
      <c r="T6" s="79">
        <v>16</v>
      </c>
      <c r="U6" s="80">
        <f>IFERROR(T6/(Q6),"-")</f>
        <v>0.5</v>
      </c>
      <c r="V6" s="81">
        <f>IFERROR(K6/SUM(Q6:Q11),"-")</f>
        <v>11702.127659574</v>
      </c>
      <c r="W6" s="82">
        <v>6</v>
      </c>
      <c r="X6" s="80">
        <f>IF(Q6=0,"-",W6/Q6)</f>
        <v>0.1875</v>
      </c>
      <c r="Y6" s="181">
        <v>1137000</v>
      </c>
      <c r="Z6" s="182">
        <f>IFERROR(Y6/Q6,"-")</f>
        <v>35531.25</v>
      </c>
      <c r="AA6" s="182">
        <f>IFERROR(Y6/W6,"-")</f>
        <v>189500</v>
      </c>
      <c r="AB6" s="176">
        <f>SUM(Y6:Y11)-SUM(K6:K11)</f>
        <v>607000</v>
      </c>
      <c r="AC6" s="83">
        <f>SUM(Y6:Y11)/SUM(K6:K11)</f>
        <v>2.1036363636364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2</v>
      </c>
      <c r="AO6" s="98">
        <f>IF(Q6=0,"",IF(AN6=0,"",(AN6/Q6)))</f>
        <v>0.0625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2</v>
      </c>
      <c r="AX6" s="104">
        <f>IF(Q6=0,"",IF(AW6=0,"",(AW6/Q6)))</f>
        <v>0.0625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8</v>
      </c>
      <c r="BG6" s="110">
        <f>IF(Q6=0,"",IF(BF6=0,"",(BF6/Q6)))</f>
        <v>0.25</v>
      </c>
      <c r="BH6" s="109">
        <v>1</v>
      </c>
      <c r="BI6" s="111">
        <f>IFERROR(BH6/BF6,"-")</f>
        <v>0.125</v>
      </c>
      <c r="BJ6" s="112">
        <v>16000</v>
      </c>
      <c r="BK6" s="113">
        <f>IFERROR(BJ6/BF6,"-")</f>
        <v>2000</v>
      </c>
      <c r="BL6" s="114"/>
      <c r="BM6" s="114"/>
      <c r="BN6" s="114">
        <v>1</v>
      </c>
      <c r="BO6" s="116">
        <v>14</v>
      </c>
      <c r="BP6" s="117">
        <f>IF(Q6=0,"",IF(BO6=0,"",(BO6/Q6)))</f>
        <v>0.4375</v>
      </c>
      <c r="BQ6" s="118">
        <v>4</v>
      </c>
      <c r="BR6" s="119">
        <f>IFERROR(BQ6/BO6,"-")</f>
        <v>0.28571428571429</v>
      </c>
      <c r="BS6" s="120">
        <v>1119000</v>
      </c>
      <c r="BT6" s="121">
        <f>IFERROR(BS6/BO6,"-")</f>
        <v>79928.571428571</v>
      </c>
      <c r="BU6" s="122">
        <v>2</v>
      </c>
      <c r="BV6" s="122"/>
      <c r="BW6" s="122">
        <v>2</v>
      </c>
      <c r="BX6" s="123">
        <v>5</v>
      </c>
      <c r="BY6" s="124">
        <f>IF(Q6=0,"",IF(BX6=0,"",(BX6/Q6)))</f>
        <v>0.15625</v>
      </c>
      <c r="BZ6" s="125">
        <v>1</v>
      </c>
      <c r="CA6" s="126">
        <f>IFERROR(BZ6/BX6,"-")</f>
        <v>0.2</v>
      </c>
      <c r="CB6" s="127">
        <v>2000</v>
      </c>
      <c r="CC6" s="128">
        <f>IFERROR(CB6/BX6,"-")</f>
        <v>400</v>
      </c>
      <c r="CD6" s="129">
        <v>1</v>
      </c>
      <c r="CE6" s="129"/>
      <c r="CF6" s="129"/>
      <c r="CG6" s="130">
        <v>1</v>
      </c>
      <c r="CH6" s="131">
        <f>IF(Q6=0,"",IF(CG6=0,"",(CG6/Q6)))</f>
        <v>0.03125</v>
      </c>
      <c r="CI6" s="132"/>
      <c r="CJ6" s="133">
        <f>IFERROR(CI6/CG6,"-")</f>
        <v>0</v>
      </c>
      <c r="CK6" s="134"/>
      <c r="CL6" s="135">
        <f>IFERROR(CK6/CG6,"-")</f>
        <v>0</v>
      </c>
      <c r="CM6" s="136"/>
      <c r="CN6" s="136"/>
      <c r="CO6" s="136"/>
      <c r="CP6" s="137">
        <v>6</v>
      </c>
      <c r="CQ6" s="138">
        <v>1137000</v>
      </c>
      <c r="CR6" s="138">
        <v>712000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132</v>
      </c>
      <c r="M7" s="79">
        <v>56</v>
      </c>
      <c r="N7" s="79">
        <v>42</v>
      </c>
      <c r="O7" s="88">
        <v>9</v>
      </c>
      <c r="P7" s="89">
        <v>0</v>
      </c>
      <c r="Q7" s="90">
        <f>O7+P7</f>
        <v>9</v>
      </c>
      <c r="R7" s="80">
        <f>IFERROR(Q7/N7,"-")</f>
        <v>0.21428571428571</v>
      </c>
      <c r="S7" s="79">
        <v>0</v>
      </c>
      <c r="T7" s="79">
        <v>3</v>
      </c>
      <c r="U7" s="80">
        <f>IFERROR(T7/(Q7),"-")</f>
        <v>0.33333333333333</v>
      </c>
      <c r="V7" s="81"/>
      <c r="W7" s="82">
        <v>2</v>
      </c>
      <c r="X7" s="80">
        <f>IF(Q7=0,"-",W7/Q7)</f>
        <v>0.22222222222222</v>
      </c>
      <c r="Y7" s="181">
        <v>7000</v>
      </c>
      <c r="Z7" s="182">
        <f>IFERROR(Y7/Q7,"-")</f>
        <v>777.77777777778</v>
      </c>
      <c r="AA7" s="182">
        <f>IFERROR(Y7/W7,"-")</f>
        <v>3500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1</v>
      </c>
      <c r="BG7" s="110">
        <f>IF(Q7=0,"",IF(BF7=0,"",(BF7/Q7)))</f>
        <v>0.11111111111111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/>
      <c r="BP7" s="117">
        <f>IF(Q7=0,"",IF(BO7=0,"",(BO7/Q7)))</f>
        <v>0</v>
      </c>
      <c r="BQ7" s="118"/>
      <c r="BR7" s="119" t="str">
        <f>IFERROR(BQ7/BO7,"-")</f>
        <v>-</v>
      </c>
      <c r="BS7" s="120"/>
      <c r="BT7" s="121" t="str">
        <f>IFERROR(BS7/BO7,"-")</f>
        <v>-</v>
      </c>
      <c r="BU7" s="122"/>
      <c r="BV7" s="122"/>
      <c r="BW7" s="122"/>
      <c r="BX7" s="123">
        <v>7</v>
      </c>
      <c r="BY7" s="124">
        <f>IF(Q7=0,"",IF(BX7=0,"",(BX7/Q7)))</f>
        <v>0.77777777777778</v>
      </c>
      <c r="BZ7" s="125">
        <v>1</v>
      </c>
      <c r="CA7" s="126">
        <f>IFERROR(BZ7/BX7,"-")</f>
        <v>0.14285714285714</v>
      </c>
      <c r="CB7" s="127">
        <v>1000</v>
      </c>
      <c r="CC7" s="128">
        <f>IFERROR(CB7/BX7,"-")</f>
        <v>142.85714285714</v>
      </c>
      <c r="CD7" s="129">
        <v>1</v>
      </c>
      <c r="CE7" s="129"/>
      <c r="CF7" s="129"/>
      <c r="CG7" s="130">
        <v>1</v>
      </c>
      <c r="CH7" s="131">
        <f>IF(Q7=0,"",IF(CG7=0,"",(CG7/Q7)))</f>
        <v>0.11111111111111</v>
      </c>
      <c r="CI7" s="132">
        <v>1</v>
      </c>
      <c r="CJ7" s="133">
        <f>IFERROR(CI7/CG7,"-")</f>
        <v>1</v>
      </c>
      <c r="CK7" s="134">
        <v>6000</v>
      </c>
      <c r="CL7" s="135">
        <f>IFERROR(CK7/CG7,"-")</f>
        <v>6000</v>
      </c>
      <c r="CM7" s="136"/>
      <c r="CN7" s="136"/>
      <c r="CO7" s="136">
        <v>1</v>
      </c>
      <c r="CP7" s="137">
        <v>2</v>
      </c>
      <c r="CQ7" s="138">
        <v>7000</v>
      </c>
      <c r="CR7" s="138">
        <v>6000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68</v>
      </c>
      <c r="F8" s="184" t="s">
        <v>69</v>
      </c>
      <c r="G8" s="184" t="s">
        <v>61</v>
      </c>
      <c r="H8" s="87" t="s">
        <v>62</v>
      </c>
      <c r="I8" s="87" t="s">
        <v>70</v>
      </c>
      <c r="J8" s="87"/>
      <c r="K8" s="176"/>
      <c r="L8" s="79">
        <v>7</v>
      </c>
      <c r="M8" s="79">
        <v>0</v>
      </c>
      <c r="N8" s="79">
        <v>26</v>
      </c>
      <c r="O8" s="88">
        <v>3</v>
      </c>
      <c r="P8" s="89">
        <v>0</v>
      </c>
      <c r="Q8" s="90">
        <f>O8+P8</f>
        <v>3</v>
      </c>
      <c r="R8" s="80">
        <f>IFERROR(Q8/N8,"-")</f>
        <v>0.11538461538462</v>
      </c>
      <c r="S8" s="79">
        <v>0</v>
      </c>
      <c r="T8" s="79">
        <v>1</v>
      </c>
      <c r="U8" s="80">
        <f>IFERROR(T8/(Q8),"-")</f>
        <v>0.33333333333333</v>
      </c>
      <c r="V8" s="81"/>
      <c r="W8" s="82">
        <v>1</v>
      </c>
      <c r="X8" s="80">
        <f>IF(Q8=0,"-",W8/Q8)</f>
        <v>0.33333333333333</v>
      </c>
      <c r="Y8" s="181">
        <v>3000</v>
      </c>
      <c r="Z8" s="182">
        <f>IFERROR(Y8/Q8,"-")</f>
        <v>1000</v>
      </c>
      <c r="AA8" s="182">
        <f>IFERROR(Y8/W8,"-")</f>
        <v>3000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2</v>
      </c>
      <c r="BP8" s="117">
        <f>IF(Q8=0,"",IF(BO8=0,"",(BO8/Q8)))</f>
        <v>0.66666666666667</v>
      </c>
      <c r="BQ8" s="118">
        <v>1</v>
      </c>
      <c r="BR8" s="119">
        <f>IFERROR(BQ8/BO8,"-")</f>
        <v>0.5</v>
      </c>
      <c r="BS8" s="120">
        <v>3000</v>
      </c>
      <c r="BT8" s="121">
        <f>IFERROR(BS8/BO8,"-")</f>
        <v>1500</v>
      </c>
      <c r="BU8" s="122">
        <v>1</v>
      </c>
      <c r="BV8" s="122"/>
      <c r="BW8" s="122"/>
      <c r="BX8" s="123">
        <v>1</v>
      </c>
      <c r="BY8" s="124">
        <f>IF(Q8=0,"",IF(BX8=0,"",(BX8/Q8)))</f>
        <v>0.33333333333333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1</v>
      </c>
      <c r="CQ8" s="138">
        <v>3000</v>
      </c>
      <c r="CR8" s="138">
        <v>3000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71</v>
      </c>
      <c r="C9" s="184" t="s">
        <v>58</v>
      </c>
      <c r="D9" s="184"/>
      <c r="E9" s="184" t="s">
        <v>68</v>
      </c>
      <c r="F9" s="184" t="s">
        <v>69</v>
      </c>
      <c r="G9" s="184" t="s">
        <v>66</v>
      </c>
      <c r="H9" s="87"/>
      <c r="I9" s="87"/>
      <c r="J9" s="87"/>
      <c r="K9" s="176"/>
      <c r="L9" s="79">
        <v>14</v>
      </c>
      <c r="M9" s="79">
        <v>9</v>
      </c>
      <c r="N9" s="79">
        <v>4</v>
      </c>
      <c r="O9" s="88">
        <v>3</v>
      </c>
      <c r="P9" s="89">
        <v>0</v>
      </c>
      <c r="Q9" s="90">
        <f>O9+P9</f>
        <v>3</v>
      </c>
      <c r="R9" s="80">
        <f>IFERROR(Q9/N9,"-")</f>
        <v>0.75</v>
      </c>
      <c r="S9" s="79">
        <v>1</v>
      </c>
      <c r="T9" s="79">
        <v>1</v>
      </c>
      <c r="U9" s="80">
        <f>IFERROR(T9/(Q9),"-")</f>
        <v>0.33333333333333</v>
      </c>
      <c r="V9" s="81"/>
      <c r="W9" s="82">
        <v>2</v>
      </c>
      <c r="X9" s="80">
        <f>IF(Q9=0,"-",W9/Q9)</f>
        <v>0.66666666666667</v>
      </c>
      <c r="Y9" s="181">
        <v>10000</v>
      </c>
      <c r="Z9" s="182">
        <f>IFERROR(Y9/Q9,"-")</f>
        <v>3333.3333333333</v>
      </c>
      <c r="AA9" s="182">
        <f>IFERROR(Y9/W9,"-")</f>
        <v>5000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/>
      <c r="BP9" s="117">
        <f>IF(Q9=0,"",IF(BO9=0,"",(BO9/Q9)))</f>
        <v>0</v>
      </c>
      <c r="BQ9" s="118"/>
      <c r="BR9" s="119" t="str">
        <f>IFERROR(BQ9/BO9,"-")</f>
        <v>-</v>
      </c>
      <c r="BS9" s="120"/>
      <c r="BT9" s="121" t="str">
        <f>IFERROR(BS9/BO9,"-")</f>
        <v>-</v>
      </c>
      <c r="BU9" s="122"/>
      <c r="BV9" s="122"/>
      <c r="BW9" s="122"/>
      <c r="BX9" s="123"/>
      <c r="BY9" s="124">
        <f>IF(Q9=0,"",IF(BX9=0,"",(BX9/Q9)))</f>
        <v>0</v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>
        <v>3</v>
      </c>
      <c r="CH9" s="131">
        <f>IF(Q9=0,"",IF(CG9=0,"",(CG9/Q9)))</f>
        <v>1</v>
      </c>
      <c r="CI9" s="132">
        <v>2</v>
      </c>
      <c r="CJ9" s="133">
        <f>IFERROR(CI9/CG9,"-")</f>
        <v>0.66666666666667</v>
      </c>
      <c r="CK9" s="134">
        <v>10000</v>
      </c>
      <c r="CL9" s="135">
        <f>IFERROR(CK9/CG9,"-")</f>
        <v>3333.3333333333</v>
      </c>
      <c r="CM9" s="136">
        <v>2</v>
      </c>
      <c r="CN9" s="136"/>
      <c r="CO9" s="136"/>
      <c r="CP9" s="137">
        <v>2</v>
      </c>
      <c r="CQ9" s="138">
        <v>10000</v>
      </c>
      <c r="CR9" s="138">
        <v>5000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72</v>
      </c>
      <c r="C10" s="184" t="s">
        <v>58</v>
      </c>
      <c r="D10" s="184"/>
      <c r="E10" s="184" t="s">
        <v>73</v>
      </c>
      <c r="F10" s="184" t="s">
        <v>74</v>
      </c>
      <c r="G10" s="184" t="s">
        <v>61</v>
      </c>
      <c r="H10" s="87" t="s">
        <v>62</v>
      </c>
      <c r="I10" s="87" t="s">
        <v>75</v>
      </c>
      <c r="J10" s="87"/>
      <c r="K10" s="176"/>
      <c r="L10" s="79">
        <v>0</v>
      </c>
      <c r="M10" s="79">
        <v>0</v>
      </c>
      <c r="N10" s="79">
        <v>3</v>
      </c>
      <c r="O10" s="88">
        <v>0</v>
      </c>
      <c r="P10" s="89">
        <v>0</v>
      </c>
      <c r="Q10" s="90">
        <f>O10+P10</f>
        <v>0</v>
      </c>
      <c r="R10" s="80">
        <f>IFERROR(Q10/N10,"-")</f>
        <v>0</v>
      </c>
      <c r="S10" s="79">
        <v>0</v>
      </c>
      <c r="T10" s="79">
        <v>0</v>
      </c>
      <c r="U10" s="80" t="str">
        <f>IFERROR(T10/(Q10),"-")</f>
        <v>-</v>
      </c>
      <c r="V10" s="81"/>
      <c r="W10" s="82">
        <v>0</v>
      </c>
      <c r="X10" s="80" t="str">
        <f>IF(Q10=0,"-",W10/Q10)</f>
        <v>-</v>
      </c>
      <c r="Y10" s="181">
        <v>0</v>
      </c>
      <c r="Z10" s="182" t="str">
        <f>IFERROR(Y10/Q10,"-")</f>
        <v>-</v>
      </c>
      <c r="AA10" s="182" t="str">
        <f>IFERROR(Y10/W10,"-")</f>
        <v>-</v>
      </c>
      <c r="AB10" s="176"/>
      <c r="AC10" s="83"/>
      <c r="AD10" s="77"/>
      <c r="AE10" s="91"/>
      <c r="AF10" s="92" t="str">
        <f>IF(Q10=0,"",IF(AE10=0,"",(AE10/Q10)))</f>
        <v/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 t="str">
        <f>IF(Q10=0,"",IF(AN10=0,"",(AN10/Q10)))</f>
        <v/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 t="str">
        <f>IF(Q10=0,"",IF(AW10=0,"",(AW10/Q10)))</f>
        <v/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 t="str">
        <f>IF(Q10=0,"",IF(BF10=0,"",(BF10/Q10)))</f>
        <v/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/>
      <c r="BP10" s="117" t="str">
        <f>IF(Q10=0,"",IF(BO10=0,"",(BO10/Q10)))</f>
        <v/>
      </c>
      <c r="BQ10" s="118"/>
      <c r="BR10" s="119" t="str">
        <f>IFERROR(BQ10/BO10,"-")</f>
        <v>-</v>
      </c>
      <c r="BS10" s="120"/>
      <c r="BT10" s="121" t="str">
        <f>IFERROR(BS10/BO10,"-")</f>
        <v>-</v>
      </c>
      <c r="BU10" s="122"/>
      <c r="BV10" s="122"/>
      <c r="BW10" s="122"/>
      <c r="BX10" s="123"/>
      <c r="BY10" s="124" t="str">
        <f>IF(Q10=0,"",IF(BX10=0,"",(BX10/Q10)))</f>
        <v/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 t="str">
        <f>IF(Q10=0,"",IF(CG10=0,"",(CG10/Q10)))</f>
        <v/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76</v>
      </c>
      <c r="C11" s="184" t="s">
        <v>58</v>
      </c>
      <c r="D11" s="184"/>
      <c r="E11" s="184" t="s">
        <v>73</v>
      </c>
      <c r="F11" s="184" t="s">
        <v>74</v>
      </c>
      <c r="G11" s="184" t="s">
        <v>66</v>
      </c>
      <c r="H11" s="87"/>
      <c r="I11" s="87"/>
      <c r="J11" s="87"/>
      <c r="K11" s="176"/>
      <c r="L11" s="79">
        <v>1</v>
      </c>
      <c r="M11" s="79">
        <v>1</v>
      </c>
      <c r="N11" s="79">
        <v>0</v>
      </c>
      <c r="O11" s="88">
        <v>0</v>
      </c>
      <c r="P11" s="89">
        <v>0</v>
      </c>
      <c r="Q11" s="90">
        <f>O11+P11</f>
        <v>0</v>
      </c>
      <c r="R11" s="80" t="str">
        <f>IFERROR(Q11/N11,"-")</f>
        <v>-</v>
      </c>
      <c r="S11" s="79">
        <v>0</v>
      </c>
      <c r="T11" s="79">
        <v>0</v>
      </c>
      <c r="U11" s="80" t="str">
        <f>IFERROR(T11/(Q11),"-")</f>
        <v>-</v>
      </c>
      <c r="V11" s="81"/>
      <c r="W11" s="82">
        <v>0</v>
      </c>
      <c r="X11" s="80" t="str">
        <f>IF(Q11=0,"-",W11/Q11)</f>
        <v>-</v>
      </c>
      <c r="Y11" s="181">
        <v>0</v>
      </c>
      <c r="Z11" s="182" t="str">
        <f>IFERROR(Y11/Q11,"-")</f>
        <v>-</v>
      </c>
      <c r="AA11" s="182" t="str">
        <f>IFERROR(Y11/W11,"-")</f>
        <v>-</v>
      </c>
      <c r="AB11" s="176"/>
      <c r="AC11" s="83"/>
      <c r="AD11" s="77"/>
      <c r="AE11" s="91"/>
      <c r="AF11" s="92" t="str">
        <f>IF(Q11=0,"",IF(AE11=0,"",(AE11/Q11)))</f>
        <v/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 t="str">
        <f>IF(Q11=0,"",IF(AN11=0,"",(AN11/Q11)))</f>
        <v/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 t="str">
        <f>IF(Q11=0,"",IF(AW11=0,"",(AW11/Q11)))</f>
        <v/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 t="str">
        <f>IF(Q11=0,"",IF(BF11=0,"",(BF11/Q11)))</f>
        <v/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/>
      <c r="BP11" s="117" t="str">
        <f>IF(Q11=0,"",IF(BO11=0,"",(BO11/Q11)))</f>
        <v/>
      </c>
      <c r="BQ11" s="118"/>
      <c r="BR11" s="119" t="str">
        <f>IFERROR(BQ11/BO11,"-")</f>
        <v>-</v>
      </c>
      <c r="BS11" s="120"/>
      <c r="BT11" s="121" t="str">
        <f>IFERROR(BS11/BO11,"-")</f>
        <v>-</v>
      </c>
      <c r="BU11" s="122"/>
      <c r="BV11" s="122"/>
      <c r="BW11" s="122"/>
      <c r="BX11" s="123"/>
      <c r="BY11" s="124" t="str">
        <f>IF(Q11=0,"",IF(BX11=0,"",(BX11/Q11)))</f>
        <v/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/>
      <c r="CH11" s="131" t="str">
        <f>IF(Q11=0,"",IF(CG11=0,"",(CG11/Q11)))</f>
        <v/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2.25</v>
      </c>
      <c r="B12" s="184" t="s">
        <v>77</v>
      </c>
      <c r="C12" s="184" t="s">
        <v>58</v>
      </c>
      <c r="D12" s="184"/>
      <c r="E12" s="184" t="s">
        <v>59</v>
      </c>
      <c r="F12" s="184" t="s">
        <v>60</v>
      </c>
      <c r="G12" s="184" t="s">
        <v>61</v>
      </c>
      <c r="H12" s="87" t="s">
        <v>78</v>
      </c>
      <c r="I12" s="87" t="s">
        <v>79</v>
      </c>
      <c r="J12" s="185" t="s">
        <v>80</v>
      </c>
      <c r="K12" s="176">
        <v>120000</v>
      </c>
      <c r="L12" s="79">
        <v>44</v>
      </c>
      <c r="M12" s="79">
        <v>0</v>
      </c>
      <c r="N12" s="79">
        <v>107</v>
      </c>
      <c r="O12" s="88">
        <v>16</v>
      </c>
      <c r="P12" s="89">
        <v>0</v>
      </c>
      <c r="Q12" s="90">
        <f>O12+P12</f>
        <v>16</v>
      </c>
      <c r="R12" s="80">
        <f>IFERROR(Q12/N12,"-")</f>
        <v>0.14953271028037</v>
      </c>
      <c r="S12" s="79">
        <v>2</v>
      </c>
      <c r="T12" s="79">
        <v>6</v>
      </c>
      <c r="U12" s="80">
        <f>IFERROR(T12/(Q12),"-")</f>
        <v>0.375</v>
      </c>
      <c r="V12" s="81">
        <f>IFERROR(K12/SUM(Q12:Q13),"-")</f>
        <v>5217.3913043478</v>
      </c>
      <c r="W12" s="82">
        <v>5</v>
      </c>
      <c r="X12" s="80">
        <f>IF(Q12=0,"-",W12/Q12)</f>
        <v>0.3125</v>
      </c>
      <c r="Y12" s="181">
        <v>136000</v>
      </c>
      <c r="Z12" s="182">
        <f>IFERROR(Y12/Q12,"-")</f>
        <v>8500</v>
      </c>
      <c r="AA12" s="182">
        <f>IFERROR(Y12/W12,"-")</f>
        <v>27200</v>
      </c>
      <c r="AB12" s="176">
        <f>SUM(Y12:Y13)-SUM(K12:K13)</f>
        <v>150000</v>
      </c>
      <c r="AC12" s="83">
        <f>SUM(Y12:Y13)/SUM(K12:K13)</f>
        <v>2.25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3</v>
      </c>
      <c r="BG12" s="110">
        <f>IF(Q12=0,"",IF(BF12=0,"",(BF12/Q12)))</f>
        <v>0.1875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5</v>
      </c>
      <c r="BP12" s="117">
        <f>IF(Q12=0,"",IF(BO12=0,"",(BO12/Q12)))</f>
        <v>0.3125</v>
      </c>
      <c r="BQ12" s="118">
        <v>1</v>
      </c>
      <c r="BR12" s="119">
        <f>IFERROR(BQ12/BO12,"-")</f>
        <v>0.2</v>
      </c>
      <c r="BS12" s="120">
        <v>1000</v>
      </c>
      <c r="BT12" s="121">
        <f>IFERROR(BS12/BO12,"-")</f>
        <v>200</v>
      </c>
      <c r="BU12" s="122">
        <v>1</v>
      </c>
      <c r="BV12" s="122"/>
      <c r="BW12" s="122"/>
      <c r="BX12" s="123">
        <v>8</v>
      </c>
      <c r="BY12" s="124">
        <f>IF(Q12=0,"",IF(BX12=0,"",(BX12/Q12)))</f>
        <v>0.5</v>
      </c>
      <c r="BZ12" s="125">
        <v>4</v>
      </c>
      <c r="CA12" s="126">
        <f>IFERROR(BZ12/BX12,"-")</f>
        <v>0.5</v>
      </c>
      <c r="CB12" s="127">
        <v>135000</v>
      </c>
      <c r="CC12" s="128">
        <f>IFERROR(CB12/BX12,"-")</f>
        <v>16875</v>
      </c>
      <c r="CD12" s="129"/>
      <c r="CE12" s="129">
        <v>1</v>
      </c>
      <c r="CF12" s="129">
        <v>3</v>
      </c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5</v>
      </c>
      <c r="CQ12" s="138">
        <v>136000</v>
      </c>
      <c r="CR12" s="138">
        <v>70000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81</v>
      </c>
      <c r="C13" s="184" t="s">
        <v>58</v>
      </c>
      <c r="D13" s="184"/>
      <c r="E13" s="184" t="s">
        <v>59</v>
      </c>
      <c r="F13" s="184" t="s">
        <v>60</v>
      </c>
      <c r="G13" s="184" t="s">
        <v>66</v>
      </c>
      <c r="H13" s="87"/>
      <c r="I13" s="87"/>
      <c r="J13" s="87"/>
      <c r="K13" s="176"/>
      <c r="L13" s="79">
        <v>21</v>
      </c>
      <c r="M13" s="79">
        <v>17</v>
      </c>
      <c r="N13" s="79">
        <v>10</v>
      </c>
      <c r="O13" s="88">
        <v>7</v>
      </c>
      <c r="P13" s="89">
        <v>0</v>
      </c>
      <c r="Q13" s="90">
        <f>O13+P13</f>
        <v>7</v>
      </c>
      <c r="R13" s="80">
        <f>IFERROR(Q13/N13,"-")</f>
        <v>0.7</v>
      </c>
      <c r="S13" s="79">
        <v>2</v>
      </c>
      <c r="T13" s="79">
        <v>2</v>
      </c>
      <c r="U13" s="80">
        <f>IFERROR(T13/(Q13),"-")</f>
        <v>0.28571428571429</v>
      </c>
      <c r="V13" s="81"/>
      <c r="W13" s="82">
        <v>4</v>
      </c>
      <c r="X13" s="80">
        <f>IF(Q13=0,"-",W13/Q13)</f>
        <v>0.57142857142857</v>
      </c>
      <c r="Y13" s="181">
        <v>134000</v>
      </c>
      <c r="Z13" s="182">
        <f>IFERROR(Y13/Q13,"-")</f>
        <v>19142.857142857</v>
      </c>
      <c r="AA13" s="182">
        <f>IFERROR(Y13/W13,"-")</f>
        <v>33500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>
        <v>3</v>
      </c>
      <c r="BP13" s="117">
        <f>IF(Q13=0,"",IF(BO13=0,"",(BO13/Q13)))</f>
        <v>0.42857142857143</v>
      </c>
      <c r="BQ13" s="118">
        <v>2</v>
      </c>
      <c r="BR13" s="119">
        <f>IFERROR(BQ13/BO13,"-")</f>
        <v>0.66666666666667</v>
      </c>
      <c r="BS13" s="120">
        <v>34000</v>
      </c>
      <c r="BT13" s="121">
        <f>IFERROR(BS13/BO13,"-")</f>
        <v>11333.333333333</v>
      </c>
      <c r="BU13" s="122"/>
      <c r="BV13" s="122">
        <v>1</v>
      </c>
      <c r="BW13" s="122">
        <v>1</v>
      </c>
      <c r="BX13" s="123">
        <v>4</v>
      </c>
      <c r="BY13" s="124">
        <f>IF(Q13=0,"",IF(BX13=0,"",(BX13/Q13)))</f>
        <v>0.57142857142857</v>
      </c>
      <c r="BZ13" s="125">
        <v>2</v>
      </c>
      <c r="CA13" s="126">
        <f>IFERROR(BZ13/BX13,"-")</f>
        <v>0.5</v>
      </c>
      <c r="CB13" s="127">
        <v>100000</v>
      </c>
      <c r="CC13" s="128">
        <f>IFERROR(CB13/BX13,"-")</f>
        <v>25000</v>
      </c>
      <c r="CD13" s="129">
        <v>1</v>
      </c>
      <c r="CE13" s="129"/>
      <c r="CF13" s="129">
        <v>1</v>
      </c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4</v>
      </c>
      <c r="CQ13" s="138">
        <v>134000</v>
      </c>
      <c r="CR13" s="138">
        <v>95000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0.15333333333333</v>
      </c>
      <c r="B14" s="184" t="s">
        <v>82</v>
      </c>
      <c r="C14" s="184" t="s">
        <v>58</v>
      </c>
      <c r="D14" s="184"/>
      <c r="E14" s="184" t="s">
        <v>83</v>
      </c>
      <c r="F14" s="184" t="s">
        <v>84</v>
      </c>
      <c r="G14" s="184" t="s">
        <v>61</v>
      </c>
      <c r="H14" s="87" t="s">
        <v>85</v>
      </c>
      <c r="I14" s="87" t="s">
        <v>86</v>
      </c>
      <c r="J14" s="186" t="s">
        <v>87</v>
      </c>
      <c r="K14" s="176">
        <v>150000</v>
      </c>
      <c r="L14" s="79">
        <v>20</v>
      </c>
      <c r="M14" s="79">
        <v>0</v>
      </c>
      <c r="N14" s="79">
        <v>59</v>
      </c>
      <c r="O14" s="88">
        <v>5</v>
      </c>
      <c r="P14" s="89">
        <v>0</v>
      </c>
      <c r="Q14" s="90">
        <f>O14+P14</f>
        <v>5</v>
      </c>
      <c r="R14" s="80">
        <f>IFERROR(Q14/N14,"-")</f>
        <v>0.084745762711864</v>
      </c>
      <c r="S14" s="79">
        <v>0</v>
      </c>
      <c r="T14" s="79">
        <v>3</v>
      </c>
      <c r="U14" s="80">
        <f>IFERROR(T14/(Q14),"-")</f>
        <v>0.6</v>
      </c>
      <c r="V14" s="81">
        <f>IFERROR(K14/SUM(Q14:Q15),"-")</f>
        <v>21428.571428571</v>
      </c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>
        <f>SUM(Y14:Y15)-SUM(K14:K15)</f>
        <v>-127000</v>
      </c>
      <c r="AC14" s="83">
        <f>SUM(Y14:Y15)/SUM(K14:K15)</f>
        <v>0.15333333333333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>
        <v>1</v>
      </c>
      <c r="AO14" s="98">
        <f>IF(Q14=0,"",IF(AN14=0,"",(AN14/Q14)))</f>
        <v>0.2</v>
      </c>
      <c r="AP14" s="97"/>
      <c r="AQ14" s="99">
        <f>IFERROR(AP14/AN14,"-")</f>
        <v>0</v>
      </c>
      <c r="AR14" s="100"/>
      <c r="AS14" s="101">
        <f>IFERROR(AR14/AN14,"-")</f>
        <v>0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>
        <v>3</v>
      </c>
      <c r="BP14" s="117">
        <f>IF(Q14=0,"",IF(BO14=0,"",(BO14/Q14)))</f>
        <v>0.6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>
        <v>1</v>
      </c>
      <c r="BY14" s="124">
        <f>IF(Q14=0,"",IF(BX14=0,"",(BX14/Q14)))</f>
        <v>0.2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88</v>
      </c>
      <c r="C15" s="184" t="s">
        <v>58</v>
      </c>
      <c r="D15" s="184"/>
      <c r="E15" s="184" t="s">
        <v>83</v>
      </c>
      <c r="F15" s="184" t="s">
        <v>84</v>
      </c>
      <c r="G15" s="184" t="s">
        <v>66</v>
      </c>
      <c r="H15" s="87"/>
      <c r="I15" s="87"/>
      <c r="J15" s="87"/>
      <c r="K15" s="176"/>
      <c r="L15" s="79">
        <v>21</v>
      </c>
      <c r="M15" s="79">
        <v>19</v>
      </c>
      <c r="N15" s="79">
        <v>15</v>
      </c>
      <c r="O15" s="88">
        <v>2</v>
      </c>
      <c r="P15" s="89">
        <v>0</v>
      </c>
      <c r="Q15" s="90">
        <f>O15+P15</f>
        <v>2</v>
      </c>
      <c r="R15" s="80">
        <f>IFERROR(Q15/N15,"-")</f>
        <v>0.13333333333333</v>
      </c>
      <c r="S15" s="79">
        <v>1</v>
      </c>
      <c r="T15" s="79">
        <v>0</v>
      </c>
      <c r="U15" s="80">
        <f>IFERROR(T15/(Q15),"-")</f>
        <v>0</v>
      </c>
      <c r="V15" s="81"/>
      <c r="W15" s="82">
        <v>2</v>
      </c>
      <c r="X15" s="80">
        <f>IF(Q15=0,"-",W15/Q15)</f>
        <v>1</v>
      </c>
      <c r="Y15" s="181">
        <v>23000</v>
      </c>
      <c r="Z15" s="182">
        <f>IFERROR(Y15/Q15,"-")</f>
        <v>11500</v>
      </c>
      <c r="AA15" s="182">
        <f>IFERROR(Y15/W15,"-")</f>
        <v>11500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>
        <v>1</v>
      </c>
      <c r="BP15" s="117">
        <f>IF(Q15=0,"",IF(BO15=0,"",(BO15/Q15)))</f>
        <v>0.5</v>
      </c>
      <c r="BQ15" s="118">
        <v>1</v>
      </c>
      <c r="BR15" s="119">
        <f>IFERROR(BQ15/BO15,"-")</f>
        <v>1</v>
      </c>
      <c r="BS15" s="120">
        <v>8000</v>
      </c>
      <c r="BT15" s="121">
        <f>IFERROR(BS15/BO15,"-")</f>
        <v>8000</v>
      </c>
      <c r="BU15" s="122"/>
      <c r="BV15" s="122">
        <v>1</v>
      </c>
      <c r="BW15" s="122"/>
      <c r="BX15" s="123"/>
      <c r="BY15" s="124">
        <f>IF(Q15=0,"",IF(BX15=0,"",(BX15/Q15)))</f>
        <v>0</v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>
        <v>1</v>
      </c>
      <c r="CH15" s="131">
        <f>IF(Q15=0,"",IF(CG15=0,"",(CG15/Q15)))</f>
        <v>0.5</v>
      </c>
      <c r="CI15" s="132">
        <v>1</v>
      </c>
      <c r="CJ15" s="133">
        <f>IFERROR(CI15/CG15,"-")</f>
        <v>1</v>
      </c>
      <c r="CK15" s="134">
        <v>15000</v>
      </c>
      <c r="CL15" s="135">
        <f>IFERROR(CK15/CG15,"-")</f>
        <v>15000</v>
      </c>
      <c r="CM15" s="136"/>
      <c r="CN15" s="136">
        <v>1</v>
      </c>
      <c r="CO15" s="136"/>
      <c r="CP15" s="137">
        <v>2</v>
      </c>
      <c r="CQ15" s="138">
        <v>23000</v>
      </c>
      <c r="CR15" s="138">
        <v>15000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1.5866666666667</v>
      </c>
      <c r="B16" s="184" t="s">
        <v>89</v>
      </c>
      <c r="C16" s="184" t="s">
        <v>58</v>
      </c>
      <c r="D16" s="184"/>
      <c r="E16" s="184" t="s">
        <v>59</v>
      </c>
      <c r="F16" s="184" t="s">
        <v>60</v>
      </c>
      <c r="G16" s="184" t="s">
        <v>61</v>
      </c>
      <c r="H16" s="87" t="s">
        <v>90</v>
      </c>
      <c r="I16" s="87" t="s">
        <v>86</v>
      </c>
      <c r="J16" s="186" t="s">
        <v>87</v>
      </c>
      <c r="K16" s="176">
        <v>150000</v>
      </c>
      <c r="L16" s="79">
        <v>52</v>
      </c>
      <c r="M16" s="79">
        <v>0</v>
      </c>
      <c r="N16" s="79">
        <v>181</v>
      </c>
      <c r="O16" s="88">
        <v>9</v>
      </c>
      <c r="P16" s="89">
        <v>0</v>
      </c>
      <c r="Q16" s="90">
        <f>O16+P16</f>
        <v>9</v>
      </c>
      <c r="R16" s="80">
        <f>IFERROR(Q16/N16,"-")</f>
        <v>0.049723756906077</v>
      </c>
      <c r="S16" s="79">
        <v>1</v>
      </c>
      <c r="T16" s="79">
        <v>2</v>
      </c>
      <c r="U16" s="80">
        <f>IFERROR(T16/(Q16),"-")</f>
        <v>0.22222222222222</v>
      </c>
      <c r="V16" s="81">
        <f>IFERROR(K16/SUM(Q16:Q17),"-")</f>
        <v>11538.461538462</v>
      </c>
      <c r="W16" s="82">
        <v>3</v>
      </c>
      <c r="X16" s="80">
        <f>IF(Q16=0,"-",W16/Q16)</f>
        <v>0.33333333333333</v>
      </c>
      <c r="Y16" s="181">
        <v>28000</v>
      </c>
      <c r="Z16" s="182">
        <f>IFERROR(Y16/Q16,"-")</f>
        <v>3111.1111111111</v>
      </c>
      <c r="AA16" s="182">
        <f>IFERROR(Y16/W16,"-")</f>
        <v>9333.3333333333</v>
      </c>
      <c r="AB16" s="176">
        <f>SUM(Y16:Y17)-SUM(K16:K17)</f>
        <v>88000</v>
      </c>
      <c r="AC16" s="83">
        <f>SUM(Y16:Y17)/SUM(K16:K17)</f>
        <v>1.5866666666667</v>
      </c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>
        <v>1</v>
      </c>
      <c r="AO16" s="98">
        <f>IF(Q16=0,"",IF(AN16=0,"",(AN16/Q16)))</f>
        <v>0.11111111111111</v>
      </c>
      <c r="AP16" s="97"/>
      <c r="AQ16" s="99">
        <f>IFERROR(AP16/AN16,"-")</f>
        <v>0</v>
      </c>
      <c r="AR16" s="100"/>
      <c r="AS16" s="101">
        <f>IFERROR(AR16/AN16,"-")</f>
        <v>0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>
        <v>4</v>
      </c>
      <c r="BP16" s="117">
        <f>IF(Q16=0,"",IF(BO16=0,"",(BO16/Q16)))</f>
        <v>0.44444444444444</v>
      </c>
      <c r="BQ16" s="118">
        <v>1</v>
      </c>
      <c r="BR16" s="119">
        <f>IFERROR(BQ16/BO16,"-")</f>
        <v>0.25</v>
      </c>
      <c r="BS16" s="120">
        <v>15000</v>
      </c>
      <c r="BT16" s="121">
        <f>IFERROR(BS16/BO16,"-")</f>
        <v>3750</v>
      </c>
      <c r="BU16" s="122"/>
      <c r="BV16" s="122"/>
      <c r="BW16" s="122">
        <v>1</v>
      </c>
      <c r="BX16" s="123">
        <v>3</v>
      </c>
      <c r="BY16" s="124">
        <f>IF(Q16=0,"",IF(BX16=0,"",(BX16/Q16)))</f>
        <v>0.33333333333333</v>
      </c>
      <c r="BZ16" s="125">
        <v>1</v>
      </c>
      <c r="CA16" s="126">
        <f>IFERROR(BZ16/BX16,"-")</f>
        <v>0.33333333333333</v>
      </c>
      <c r="CB16" s="127">
        <v>3000</v>
      </c>
      <c r="CC16" s="128">
        <f>IFERROR(CB16/BX16,"-")</f>
        <v>1000</v>
      </c>
      <c r="CD16" s="129">
        <v>1</v>
      </c>
      <c r="CE16" s="129"/>
      <c r="CF16" s="129"/>
      <c r="CG16" s="130">
        <v>1</v>
      </c>
      <c r="CH16" s="131">
        <f>IF(Q16=0,"",IF(CG16=0,"",(CG16/Q16)))</f>
        <v>0.11111111111111</v>
      </c>
      <c r="CI16" s="132">
        <v>1</v>
      </c>
      <c r="CJ16" s="133">
        <f>IFERROR(CI16/CG16,"-")</f>
        <v>1</v>
      </c>
      <c r="CK16" s="134">
        <v>10000</v>
      </c>
      <c r="CL16" s="135">
        <f>IFERROR(CK16/CG16,"-")</f>
        <v>10000</v>
      </c>
      <c r="CM16" s="136"/>
      <c r="CN16" s="136">
        <v>1</v>
      </c>
      <c r="CO16" s="136"/>
      <c r="CP16" s="137">
        <v>3</v>
      </c>
      <c r="CQ16" s="138">
        <v>28000</v>
      </c>
      <c r="CR16" s="138">
        <v>15000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91</v>
      </c>
      <c r="C17" s="184" t="s">
        <v>58</v>
      </c>
      <c r="D17" s="184"/>
      <c r="E17" s="184" t="s">
        <v>59</v>
      </c>
      <c r="F17" s="184" t="s">
        <v>60</v>
      </c>
      <c r="G17" s="184" t="s">
        <v>66</v>
      </c>
      <c r="H17" s="87"/>
      <c r="I17" s="87"/>
      <c r="J17" s="87"/>
      <c r="K17" s="176"/>
      <c r="L17" s="79">
        <v>35</v>
      </c>
      <c r="M17" s="79">
        <v>26</v>
      </c>
      <c r="N17" s="79">
        <v>25</v>
      </c>
      <c r="O17" s="88">
        <v>4</v>
      </c>
      <c r="P17" s="89">
        <v>0</v>
      </c>
      <c r="Q17" s="90">
        <f>O17+P17</f>
        <v>4</v>
      </c>
      <c r="R17" s="80">
        <f>IFERROR(Q17/N17,"-")</f>
        <v>0.16</v>
      </c>
      <c r="S17" s="79">
        <v>0</v>
      </c>
      <c r="T17" s="79">
        <v>1</v>
      </c>
      <c r="U17" s="80">
        <f>IFERROR(T17/(Q17),"-")</f>
        <v>0.25</v>
      </c>
      <c r="V17" s="81"/>
      <c r="W17" s="82">
        <v>1</v>
      </c>
      <c r="X17" s="80">
        <f>IF(Q17=0,"-",W17/Q17)</f>
        <v>0.25</v>
      </c>
      <c r="Y17" s="181">
        <v>210000</v>
      </c>
      <c r="Z17" s="182">
        <f>IFERROR(Y17/Q17,"-")</f>
        <v>52500</v>
      </c>
      <c r="AA17" s="182">
        <f>IFERROR(Y17/W17,"-")</f>
        <v>210000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>
        <v>1</v>
      </c>
      <c r="BP17" s="117">
        <f>IF(Q17=0,"",IF(BO17=0,"",(BO17/Q17)))</f>
        <v>0.25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>
        <v>2</v>
      </c>
      <c r="BY17" s="124">
        <f>IF(Q17=0,"",IF(BX17=0,"",(BX17/Q17)))</f>
        <v>0.5</v>
      </c>
      <c r="BZ17" s="125">
        <v>1</v>
      </c>
      <c r="CA17" s="126">
        <f>IFERROR(BZ17/BX17,"-")</f>
        <v>0.5</v>
      </c>
      <c r="CB17" s="127">
        <v>210000</v>
      </c>
      <c r="CC17" s="128">
        <f>IFERROR(CB17/BX17,"-")</f>
        <v>105000</v>
      </c>
      <c r="CD17" s="129"/>
      <c r="CE17" s="129"/>
      <c r="CF17" s="129">
        <v>1</v>
      </c>
      <c r="CG17" s="130">
        <v>1</v>
      </c>
      <c r="CH17" s="131">
        <f>IF(Q17=0,"",IF(CG17=0,"",(CG17/Q17)))</f>
        <v>0.25</v>
      </c>
      <c r="CI17" s="132"/>
      <c r="CJ17" s="133">
        <f>IFERROR(CI17/CG17,"-")</f>
        <v>0</v>
      </c>
      <c r="CK17" s="134"/>
      <c r="CL17" s="135">
        <f>IFERROR(CK17/CG17,"-")</f>
        <v>0</v>
      </c>
      <c r="CM17" s="136"/>
      <c r="CN17" s="136"/>
      <c r="CO17" s="136"/>
      <c r="CP17" s="137">
        <v>1</v>
      </c>
      <c r="CQ17" s="138">
        <v>210000</v>
      </c>
      <c r="CR17" s="138">
        <v>210000</v>
      </c>
      <c r="CS17" s="138"/>
      <c r="CT17" s="139" t="str">
        <f>IF(AND(CR17=0,CS17=0),"",IF(AND(CR17&lt;=100000,CS17&lt;=100000),"",IF(CR17/CQ17&gt;0.7,"男高",IF(CS17/CQ17&gt;0.7,"女高",""))))</f>
        <v>男高</v>
      </c>
    </row>
    <row r="18" spans="1:99">
      <c r="A18" s="78">
        <f>AC18</f>
        <v>0.0083333333333333</v>
      </c>
      <c r="B18" s="184" t="s">
        <v>92</v>
      </c>
      <c r="C18" s="184" t="s">
        <v>58</v>
      </c>
      <c r="D18" s="184"/>
      <c r="E18" s="184" t="s">
        <v>83</v>
      </c>
      <c r="F18" s="184" t="s">
        <v>84</v>
      </c>
      <c r="G18" s="184" t="s">
        <v>61</v>
      </c>
      <c r="H18" s="87" t="s">
        <v>93</v>
      </c>
      <c r="I18" s="87" t="s">
        <v>94</v>
      </c>
      <c r="J18" s="185" t="s">
        <v>95</v>
      </c>
      <c r="K18" s="176">
        <v>120000</v>
      </c>
      <c r="L18" s="79">
        <v>19</v>
      </c>
      <c r="M18" s="79">
        <v>0</v>
      </c>
      <c r="N18" s="79">
        <v>107</v>
      </c>
      <c r="O18" s="88">
        <v>9</v>
      </c>
      <c r="P18" s="89">
        <v>0</v>
      </c>
      <c r="Q18" s="90">
        <f>O18+P18</f>
        <v>9</v>
      </c>
      <c r="R18" s="80">
        <f>IFERROR(Q18/N18,"-")</f>
        <v>0.08411214953271</v>
      </c>
      <c r="S18" s="79">
        <v>0</v>
      </c>
      <c r="T18" s="79">
        <v>5</v>
      </c>
      <c r="U18" s="80">
        <f>IFERROR(T18/(Q18),"-")</f>
        <v>0.55555555555556</v>
      </c>
      <c r="V18" s="81">
        <f>IFERROR(K18/SUM(Q18:Q19),"-")</f>
        <v>10000</v>
      </c>
      <c r="W18" s="82">
        <v>1</v>
      </c>
      <c r="X18" s="80">
        <f>IF(Q18=0,"-",W18/Q18)</f>
        <v>0.11111111111111</v>
      </c>
      <c r="Y18" s="181">
        <v>1000</v>
      </c>
      <c r="Z18" s="182">
        <f>IFERROR(Y18/Q18,"-")</f>
        <v>111.11111111111</v>
      </c>
      <c r="AA18" s="182">
        <f>IFERROR(Y18/W18,"-")</f>
        <v>1000</v>
      </c>
      <c r="AB18" s="176">
        <f>SUM(Y18:Y19)-SUM(K18:K19)</f>
        <v>-119000</v>
      </c>
      <c r="AC18" s="83">
        <f>SUM(Y18:Y19)/SUM(K18:K19)</f>
        <v>0.0083333333333333</v>
      </c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>
        <v>2</v>
      </c>
      <c r="AO18" s="98">
        <f>IF(Q18=0,"",IF(AN18=0,"",(AN18/Q18)))</f>
        <v>0.22222222222222</v>
      </c>
      <c r="AP18" s="97"/>
      <c r="AQ18" s="99">
        <f>IFERROR(AP18/AN18,"-")</f>
        <v>0</v>
      </c>
      <c r="AR18" s="100"/>
      <c r="AS18" s="101">
        <f>IFERROR(AR18/AN18,"-")</f>
        <v>0</v>
      </c>
      <c r="AT18" s="102"/>
      <c r="AU18" s="102"/>
      <c r="AV18" s="102"/>
      <c r="AW18" s="103">
        <v>1</v>
      </c>
      <c r="AX18" s="104">
        <f>IF(Q18=0,"",IF(AW18=0,"",(AW18/Q18)))</f>
        <v>0.11111111111111</v>
      </c>
      <c r="AY18" s="103"/>
      <c r="AZ18" s="105">
        <f>IFERROR(AY18/AW18,"-")</f>
        <v>0</v>
      </c>
      <c r="BA18" s="106"/>
      <c r="BB18" s="107">
        <f>IFERROR(BA18/AW18,"-")</f>
        <v>0</v>
      </c>
      <c r="BC18" s="108"/>
      <c r="BD18" s="108"/>
      <c r="BE18" s="108"/>
      <c r="BF18" s="109">
        <v>2</v>
      </c>
      <c r="BG18" s="110">
        <f>IF(Q18=0,"",IF(BF18=0,"",(BF18/Q18)))</f>
        <v>0.22222222222222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>
        <v>2</v>
      </c>
      <c r="BP18" s="117">
        <f>IF(Q18=0,"",IF(BO18=0,"",(BO18/Q18)))</f>
        <v>0.22222222222222</v>
      </c>
      <c r="BQ18" s="118"/>
      <c r="BR18" s="119">
        <f>IFERROR(BQ18/BO18,"-")</f>
        <v>0</v>
      </c>
      <c r="BS18" s="120"/>
      <c r="BT18" s="121">
        <f>IFERROR(BS18/BO18,"-")</f>
        <v>0</v>
      </c>
      <c r="BU18" s="122"/>
      <c r="BV18" s="122"/>
      <c r="BW18" s="122"/>
      <c r="BX18" s="123">
        <v>1</v>
      </c>
      <c r="BY18" s="124">
        <f>IF(Q18=0,"",IF(BX18=0,"",(BX18/Q18)))</f>
        <v>0.11111111111111</v>
      </c>
      <c r="BZ18" s="125"/>
      <c r="CA18" s="126">
        <f>IFERROR(BZ18/BX18,"-")</f>
        <v>0</v>
      </c>
      <c r="CB18" s="127"/>
      <c r="CC18" s="128">
        <f>IFERROR(CB18/BX18,"-")</f>
        <v>0</v>
      </c>
      <c r="CD18" s="129"/>
      <c r="CE18" s="129"/>
      <c r="CF18" s="129"/>
      <c r="CG18" s="130">
        <v>1</v>
      </c>
      <c r="CH18" s="131">
        <f>IF(Q18=0,"",IF(CG18=0,"",(CG18/Q18)))</f>
        <v>0.11111111111111</v>
      </c>
      <c r="CI18" s="132">
        <v>1</v>
      </c>
      <c r="CJ18" s="133">
        <f>IFERROR(CI18/CG18,"-")</f>
        <v>1</v>
      </c>
      <c r="CK18" s="134">
        <v>1000</v>
      </c>
      <c r="CL18" s="135">
        <f>IFERROR(CK18/CG18,"-")</f>
        <v>1000</v>
      </c>
      <c r="CM18" s="136">
        <v>1</v>
      </c>
      <c r="CN18" s="136"/>
      <c r="CO18" s="136"/>
      <c r="CP18" s="137">
        <v>1</v>
      </c>
      <c r="CQ18" s="138">
        <v>1000</v>
      </c>
      <c r="CR18" s="138">
        <v>1000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96</v>
      </c>
      <c r="C19" s="184" t="s">
        <v>58</v>
      </c>
      <c r="D19" s="184"/>
      <c r="E19" s="184" t="s">
        <v>83</v>
      </c>
      <c r="F19" s="184" t="s">
        <v>84</v>
      </c>
      <c r="G19" s="184" t="s">
        <v>66</v>
      </c>
      <c r="H19" s="87"/>
      <c r="I19" s="87"/>
      <c r="J19" s="87"/>
      <c r="K19" s="176"/>
      <c r="L19" s="79">
        <v>46</v>
      </c>
      <c r="M19" s="79">
        <v>17</v>
      </c>
      <c r="N19" s="79">
        <v>4</v>
      </c>
      <c r="O19" s="88">
        <v>3</v>
      </c>
      <c r="P19" s="89">
        <v>0</v>
      </c>
      <c r="Q19" s="90">
        <f>O19+P19</f>
        <v>3</v>
      </c>
      <c r="R19" s="80">
        <f>IFERROR(Q19/N19,"-")</f>
        <v>0.75</v>
      </c>
      <c r="S19" s="79">
        <v>0</v>
      </c>
      <c r="T19" s="79">
        <v>1</v>
      </c>
      <c r="U19" s="80">
        <f>IFERROR(T19/(Q19),"-")</f>
        <v>0.33333333333333</v>
      </c>
      <c r="V19" s="81"/>
      <c r="W19" s="82">
        <v>0</v>
      </c>
      <c r="X19" s="80">
        <f>IF(Q19=0,"-",W19/Q19)</f>
        <v>0</v>
      </c>
      <c r="Y19" s="181">
        <v>0</v>
      </c>
      <c r="Z19" s="182">
        <f>IFERROR(Y19/Q19,"-")</f>
        <v>0</v>
      </c>
      <c r="AA19" s="182" t="str">
        <f>IFERROR(Y19/W19,"-")</f>
        <v>-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/>
      <c r="BG19" s="110">
        <f>IF(Q19=0,"",IF(BF19=0,"",(BF19/Q19)))</f>
        <v>0</v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>
        <v>2</v>
      </c>
      <c r="BP19" s="117">
        <f>IF(Q19=0,"",IF(BO19=0,"",(BO19/Q19)))</f>
        <v>0.66666666666667</v>
      </c>
      <c r="BQ19" s="118"/>
      <c r="BR19" s="119">
        <f>IFERROR(BQ19/BO19,"-")</f>
        <v>0</v>
      </c>
      <c r="BS19" s="120"/>
      <c r="BT19" s="121">
        <f>IFERROR(BS19/BO19,"-")</f>
        <v>0</v>
      </c>
      <c r="BU19" s="122"/>
      <c r="BV19" s="122"/>
      <c r="BW19" s="122"/>
      <c r="BX19" s="123">
        <v>1</v>
      </c>
      <c r="BY19" s="124">
        <f>IF(Q19=0,"",IF(BX19=0,"",(BX19/Q19)))</f>
        <v>0.33333333333333</v>
      </c>
      <c r="BZ19" s="125"/>
      <c r="CA19" s="126">
        <f>IFERROR(BZ19/BX19,"-")</f>
        <v>0</v>
      </c>
      <c r="CB19" s="127"/>
      <c r="CC19" s="128">
        <f>IFERROR(CB19/BX19,"-")</f>
        <v>0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>
        <f>AC20</f>
        <v>0.046153846153846</v>
      </c>
      <c r="B20" s="184" t="s">
        <v>97</v>
      </c>
      <c r="C20" s="184" t="s">
        <v>58</v>
      </c>
      <c r="D20" s="184"/>
      <c r="E20" s="184" t="s">
        <v>59</v>
      </c>
      <c r="F20" s="184" t="s">
        <v>60</v>
      </c>
      <c r="G20" s="184" t="s">
        <v>61</v>
      </c>
      <c r="H20" s="87" t="s">
        <v>98</v>
      </c>
      <c r="I20" s="87" t="s">
        <v>79</v>
      </c>
      <c r="J20" s="186" t="s">
        <v>99</v>
      </c>
      <c r="K20" s="176">
        <v>130000</v>
      </c>
      <c r="L20" s="79">
        <v>25</v>
      </c>
      <c r="M20" s="79">
        <v>0</v>
      </c>
      <c r="N20" s="79">
        <v>117</v>
      </c>
      <c r="O20" s="88">
        <v>9</v>
      </c>
      <c r="P20" s="89">
        <v>0</v>
      </c>
      <c r="Q20" s="90">
        <f>O20+P20</f>
        <v>9</v>
      </c>
      <c r="R20" s="80">
        <f>IFERROR(Q20/N20,"-")</f>
        <v>0.076923076923077</v>
      </c>
      <c r="S20" s="79">
        <v>1</v>
      </c>
      <c r="T20" s="79">
        <v>4</v>
      </c>
      <c r="U20" s="80">
        <f>IFERROR(T20/(Q20),"-")</f>
        <v>0.44444444444444</v>
      </c>
      <c r="V20" s="81">
        <f>IFERROR(K20/SUM(Q20:Q21),"-")</f>
        <v>9285.7142857143</v>
      </c>
      <c r="W20" s="82">
        <v>1</v>
      </c>
      <c r="X20" s="80">
        <f>IF(Q20=0,"-",W20/Q20)</f>
        <v>0.11111111111111</v>
      </c>
      <c r="Y20" s="181">
        <v>3000</v>
      </c>
      <c r="Z20" s="182">
        <f>IFERROR(Y20/Q20,"-")</f>
        <v>333.33333333333</v>
      </c>
      <c r="AA20" s="182">
        <f>IFERROR(Y20/W20,"-")</f>
        <v>3000</v>
      </c>
      <c r="AB20" s="176">
        <f>SUM(Y20:Y21)-SUM(K20:K21)</f>
        <v>-124000</v>
      </c>
      <c r="AC20" s="83">
        <f>SUM(Y20:Y21)/SUM(K20:K21)</f>
        <v>0.046153846153846</v>
      </c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1</v>
      </c>
      <c r="BG20" s="110">
        <f>IF(Q20=0,"",IF(BF20=0,"",(BF20/Q20)))</f>
        <v>0.11111111111111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>
        <v>5</v>
      </c>
      <c r="BP20" s="117">
        <f>IF(Q20=0,"",IF(BO20=0,"",(BO20/Q20)))</f>
        <v>0.55555555555556</v>
      </c>
      <c r="BQ20" s="118">
        <v>1</v>
      </c>
      <c r="BR20" s="119">
        <f>IFERROR(BQ20/BO20,"-")</f>
        <v>0.2</v>
      </c>
      <c r="BS20" s="120">
        <v>3000</v>
      </c>
      <c r="BT20" s="121">
        <f>IFERROR(BS20/BO20,"-")</f>
        <v>600</v>
      </c>
      <c r="BU20" s="122">
        <v>1</v>
      </c>
      <c r="BV20" s="122"/>
      <c r="BW20" s="122"/>
      <c r="BX20" s="123">
        <v>2</v>
      </c>
      <c r="BY20" s="124">
        <f>IF(Q20=0,"",IF(BX20=0,"",(BX20/Q20)))</f>
        <v>0.22222222222222</v>
      </c>
      <c r="BZ20" s="125"/>
      <c r="CA20" s="126">
        <f>IFERROR(BZ20/BX20,"-")</f>
        <v>0</v>
      </c>
      <c r="CB20" s="127"/>
      <c r="CC20" s="128">
        <f>IFERROR(CB20/BX20,"-")</f>
        <v>0</v>
      </c>
      <c r="CD20" s="129"/>
      <c r="CE20" s="129"/>
      <c r="CF20" s="129"/>
      <c r="CG20" s="130">
        <v>1</v>
      </c>
      <c r="CH20" s="131">
        <f>IF(Q20=0,"",IF(CG20=0,"",(CG20/Q20)))</f>
        <v>0.11111111111111</v>
      </c>
      <c r="CI20" s="132"/>
      <c r="CJ20" s="133">
        <f>IFERROR(CI20/CG20,"-")</f>
        <v>0</v>
      </c>
      <c r="CK20" s="134"/>
      <c r="CL20" s="135">
        <f>IFERROR(CK20/CG20,"-")</f>
        <v>0</v>
      </c>
      <c r="CM20" s="136"/>
      <c r="CN20" s="136"/>
      <c r="CO20" s="136"/>
      <c r="CP20" s="137">
        <v>1</v>
      </c>
      <c r="CQ20" s="138">
        <v>3000</v>
      </c>
      <c r="CR20" s="138">
        <v>3000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100</v>
      </c>
      <c r="C21" s="184" t="s">
        <v>58</v>
      </c>
      <c r="D21" s="184"/>
      <c r="E21" s="184" t="s">
        <v>59</v>
      </c>
      <c r="F21" s="184" t="s">
        <v>60</v>
      </c>
      <c r="G21" s="184" t="s">
        <v>66</v>
      </c>
      <c r="H21" s="87"/>
      <c r="I21" s="87"/>
      <c r="J21" s="87"/>
      <c r="K21" s="176"/>
      <c r="L21" s="79">
        <v>23</v>
      </c>
      <c r="M21" s="79">
        <v>17</v>
      </c>
      <c r="N21" s="79">
        <v>10</v>
      </c>
      <c r="O21" s="88">
        <v>5</v>
      </c>
      <c r="P21" s="89">
        <v>0</v>
      </c>
      <c r="Q21" s="90">
        <f>O21+P21</f>
        <v>5</v>
      </c>
      <c r="R21" s="80">
        <f>IFERROR(Q21/N21,"-")</f>
        <v>0.5</v>
      </c>
      <c r="S21" s="79">
        <v>0</v>
      </c>
      <c r="T21" s="79">
        <v>0</v>
      </c>
      <c r="U21" s="80">
        <f>IFERROR(T21/(Q21),"-")</f>
        <v>0</v>
      </c>
      <c r="V21" s="81"/>
      <c r="W21" s="82">
        <v>1</v>
      </c>
      <c r="X21" s="80">
        <f>IF(Q21=0,"-",W21/Q21)</f>
        <v>0.2</v>
      </c>
      <c r="Y21" s="181">
        <v>3000</v>
      </c>
      <c r="Z21" s="182">
        <f>IFERROR(Y21/Q21,"-")</f>
        <v>600</v>
      </c>
      <c r="AA21" s="182">
        <f>IFERROR(Y21/W21,"-")</f>
        <v>3000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>
        <v>1</v>
      </c>
      <c r="BG21" s="110">
        <f>IF(Q21=0,"",IF(BF21=0,"",(BF21/Q21)))</f>
        <v>0.2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/>
      <c r="BP21" s="117">
        <f>IF(Q21=0,"",IF(BO21=0,"",(BO21/Q21)))</f>
        <v>0</v>
      </c>
      <c r="BQ21" s="118"/>
      <c r="BR21" s="119" t="str">
        <f>IFERROR(BQ21/BO21,"-")</f>
        <v>-</v>
      </c>
      <c r="BS21" s="120"/>
      <c r="BT21" s="121" t="str">
        <f>IFERROR(BS21/BO21,"-")</f>
        <v>-</v>
      </c>
      <c r="BU21" s="122"/>
      <c r="BV21" s="122"/>
      <c r="BW21" s="122"/>
      <c r="BX21" s="123">
        <v>3</v>
      </c>
      <c r="BY21" s="124">
        <f>IF(Q21=0,"",IF(BX21=0,"",(BX21/Q21)))</f>
        <v>0.6</v>
      </c>
      <c r="BZ21" s="125">
        <v>1</v>
      </c>
      <c r="CA21" s="126">
        <f>IFERROR(BZ21/BX21,"-")</f>
        <v>0.33333333333333</v>
      </c>
      <c r="CB21" s="127">
        <v>3000</v>
      </c>
      <c r="CC21" s="128">
        <f>IFERROR(CB21/BX21,"-")</f>
        <v>1000</v>
      </c>
      <c r="CD21" s="129">
        <v>1</v>
      </c>
      <c r="CE21" s="129"/>
      <c r="CF21" s="129"/>
      <c r="CG21" s="130">
        <v>1</v>
      </c>
      <c r="CH21" s="131">
        <f>IF(Q21=0,"",IF(CG21=0,"",(CG21/Q21)))</f>
        <v>0.2</v>
      </c>
      <c r="CI21" s="132"/>
      <c r="CJ21" s="133">
        <f>IFERROR(CI21/CG21,"-")</f>
        <v>0</v>
      </c>
      <c r="CK21" s="134"/>
      <c r="CL21" s="135">
        <f>IFERROR(CK21/CG21,"-")</f>
        <v>0</v>
      </c>
      <c r="CM21" s="136"/>
      <c r="CN21" s="136"/>
      <c r="CO21" s="136"/>
      <c r="CP21" s="137">
        <v>1</v>
      </c>
      <c r="CQ21" s="138">
        <v>3000</v>
      </c>
      <c r="CR21" s="138">
        <v>3000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>
        <f>AC22</f>
        <v>0.54</v>
      </c>
      <c r="B22" s="184" t="s">
        <v>101</v>
      </c>
      <c r="C22" s="184" t="s">
        <v>58</v>
      </c>
      <c r="D22" s="184"/>
      <c r="E22" s="184" t="s">
        <v>102</v>
      </c>
      <c r="F22" s="184" t="s">
        <v>103</v>
      </c>
      <c r="G22" s="184" t="s">
        <v>61</v>
      </c>
      <c r="H22" s="87" t="s">
        <v>104</v>
      </c>
      <c r="I22" s="87" t="s">
        <v>105</v>
      </c>
      <c r="J22" s="87" t="s">
        <v>106</v>
      </c>
      <c r="K22" s="176">
        <v>50000</v>
      </c>
      <c r="L22" s="79">
        <v>12</v>
      </c>
      <c r="M22" s="79">
        <v>0</v>
      </c>
      <c r="N22" s="79">
        <v>60</v>
      </c>
      <c r="O22" s="88">
        <v>4</v>
      </c>
      <c r="P22" s="89">
        <v>0</v>
      </c>
      <c r="Q22" s="90">
        <f>O22+P22</f>
        <v>4</v>
      </c>
      <c r="R22" s="80">
        <f>IFERROR(Q22/N22,"-")</f>
        <v>0.066666666666667</v>
      </c>
      <c r="S22" s="79">
        <v>0</v>
      </c>
      <c r="T22" s="79">
        <v>2</v>
      </c>
      <c r="U22" s="80">
        <f>IFERROR(T22/(Q22),"-")</f>
        <v>0.5</v>
      </c>
      <c r="V22" s="81">
        <f>IFERROR(K22/SUM(Q22:Q23),"-")</f>
        <v>7142.8571428571</v>
      </c>
      <c r="W22" s="82">
        <v>2</v>
      </c>
      <c r="X22" s="80">
        <f>IF(Q22=0,"-",W22/Q22)</f>
        <v>0.5</v>
      </c>
      <c r="Y22" s="181">
        <v>19000</v>
      </c>
      <c r="Z22" s="182">
        <f>IFERROR(Y22/Q22,"-")</f>
        <v>4750</v>
      </c>
      <c r="AA22" s="182">
        <f>IFERROR(Y22/W22,"-")</f>
        <v>9500</v>
      </c>
      <c r="AB22" s="176">
        <f>SUM(Y22:Y23)-SUM(K22:K23)</f>
        <v>-23000</v>
      </c>
      <c r="AC22" s="83">
        <f>SUM(Y22:Y23)/SUM(K22:K23)</f>
        <v>0.54</v>
      </c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>
        <v>1</v>
      </c>
      <c r="AO22" s="98">
        <f>IF(Q22=0,"",IF(AN22=0,"",(AN22/Q22)))</f>
        <v>0.25</v>
      </c>
      <c r="AP22" s="97"/>
      <c r="AQ22" s="99">
        <f>IFERROR(AP22/AN22,"-")</f>
        <v>0</v>
      </c>
      <c r="AR22" s="100"/>
      <c r="AS22" s="101">
        <f>IFERROR(AR22/AN22,"-")</f>
        <v>0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>
        <f>IF(Q22=0,"",IF(BF22=0,"",(BF22/Q22)))</f>
        <v>0</v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>
        <v>2</v>
      </c>
      <c r="BP22" s="117">
        <f>IF(Q22=0,"",IF(BO22=0,"",(BO22/Q22)))</f>
        <v>0.5</v>
      </c>
      <c r="BQ22" s="118">
        <v>1</v>
      </c>
      <c r="BR22" s="119">
        <f>IFERROR(BQ22/BO22,"-")</f>
        <v>0.5</v>
      </c>
      <c r="BS22" s="120">
        <v>4000</v>
      </c>
      <c r="BT22" s="121">
        <f>IFERROR(BS22/BO22,"-")</f>
        <v>2000</v>
      </c>
      <c r="BU22" s="122"/>
      <c r="BV22" s="122">
        <v>1</v>
      </c>
      <c r="BW22" s="122"/>
      <c r="BX22" s="123">
        <v>1</v>
      </c>
      <c r="BY22" s="124">
        <f>IF(Q22=0,"",IF(BX22=0,"",(BX22/Q22)))</f>
        <v>0.25</v>
      </c>
      <c r="BZ22" s="125">
        <v>1</v>
      </c>
      <c r="CA22" s="126">
        <f>IFERROR(BZ22/BX22,"-")</f>
        <v>1</v>
      </c>
      <c r="CB22" s="127">
        <v>15000</v>
      </c>
      <c r="CC22" s="128">
        <f>IFERROR(CB22/BX22,"-")</f>
        <v>15000</v>
      </c>
      <c r="CD22" s="129"/>
      <c r="CE22" s="129">
        <v>1</v>
      </c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2</v>
      </c>
      <c r="CQ22" s="138">
        <v>19000</v>
      </c>
      <c r="CR22" s="138">
        <v>15000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107</v>
      </c>
      <c r="C23" s="184" t="s">
        <v>58</v>
      </c>
      <c r="D23" s="184"/>
      <c r="E23" s="184" t="s">
        <v>102</v>
      </c>
      <c r="F23" s="184" t="s">
        <v>103</v>
      </c>
      <c r="G23" s="184" t="s">
        <v>66</v>
      </c>
      <c r="H23" s="87"/>
      <c r="I23" s="87"/>
      <c r="J23" s="87"/>
      <c r="K23" s="176"/>
      <c r="L23" s="79">
        <v>17</v>
      </c>
      <c r="M23" s="79">
        <v>11</v>
      </c>
      <c r="N23" s="79">
        <v>5</v>
      </c>
      <c r="O23" s="88">
        <v>3</v>
      </c>
      <c r="P23" s="89">
        <v>0</v>
      </c>
      <c r="Q23" s="90">
        <f>O23+P23</f>
        <v>3</v>
      </c>
      <c r="R23" s="80">
        <f>IFERROR(Q23/N23,"-")</f>
        <v>0.6</v>
      </c>
      <c r="S23" s="79">
        <v>1</v>
      </c>
      <c r="T23" s="79">
        <v>2</v>
      </c>
      <c r="U23" s="80">
        <f>IFERROR(T23/(Q23),"-")</f>
        <v>0.66666666666667</v>
      </c>
      <c r="V23" s="81"/>
      <c r="W23" s="82">
        <v>2</v>
      </c>
      <c r="X23" s="80">
        <f>IF(Q23=0,"-",W23/Q23)</f>
        <v>0.66666666666667</v>
      </c>
      <c r="Y23" s="181">
        <v>8000</v>
      </c>
      <c r="Z23" s="182">
        <f>IFERROR(Y23/Q23,"-")</f>
        <v>2666.6666666667</v>
      </c>
      <c r="AA23" s="182">
        <f>IFERROR(Y23/W23,"-")</f>
        <v>4000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/>
      <c r="BG23" s="110">
        <f>IF(Q23=0,"",IF(BF23=0,"",(BF23/Q23)))</f>
        <v>0</v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/>
      <c r="BP23" s="117">
        <f>IF(Q23=0,"",IF(BO23=0,"",(BO23/Q23)))</f>
        <v>0</v>
      </c>
      <c r="BQ23" s="118"/>
      <c r="BR23" s="119" t="str">
        <f>IFERROR(BQ23/BO23,"-")</f>
        <v>-</v>
      </c>
      <c r="BS23" s="120"/>
      <c r="BT23" s="121" t="str">
        <f>IFERROR(BS23/BO23,"-")</f>
        <v>-</v>
      </c>
      <c r="BU23" s="122"/>
      <c r="BV23" s="122"/>
      <c r="BW23" s="122"/>
      <c r="BX23" s="123">
        <v>1</v>
      </c>
      <c r="BY23" s="124">
        <f>IF(Q23=0,"",IF(BX23=0,"",(BX23/Q23)))</f>
        <v>0.33333333333333</v>
      </c>
      <c r="BZ23" s="125">
        <v>1</v>
      </c>
      <c r="CA23" s="126">
        <f>IFERROR(BZ23/BX23,"-")</f>
        <v>1</v>
      </c>
      <c r="CB23" s="127">
        <v>5000</v>
      </c>
      <c r="CC23" s="128">
        <f>IFERROR(CB23/BX23,"-")</f>
        <v>5000</v>
      </c>
      <c r="CD23" s="129">
        <v>1</v>
      </c>
      <c r="CE23" s="129"/>
      <c r="CF23" s="129"/>
      <c r="CG23" s="130">
        <v>2</v>
      </c>
      <c r="CH23" s="131">
        <f>IF(Q23=0,"",IF(CG23=0,"",(CG23/Q23)))</f>
        <v>0.66666666666667</v>
      </c>
      <c r="CI23" s="132">
        <v>1</v>
      </c>
      <c r="CJ23" s="133">
        <f>IFERROR(CI23/CG23,"-")</f>
        <v>0.5</v>
      </c>
      <c r="CK23" s="134">
        <v>3000</v>
      </c>
      <c r="CL23" s="135">
        <f>IFERROR(CK23/CG23,"-")</f>
        <v>1500</v>
      </c>
      <c r="CM23" s="136">
        <v>1</v>
      </c>
      <c r="CN23" s="136"/>
      <c r="CO23" s="136"/>
      <c r="CP23" s="137">
        <v>2</v>
      </c>
      <c r="CQ23" s="138">
        <v>8000</v>
      </c>
      <c r="CR23" s="138">
        <v>5000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 t="str">
        <f>AC24</f>
        <v>0</v>
      </c>
      <c r="B24" s="184" t="s">
        <v>108</v>
      </c>
      <c r="C24" s="184" t="s">
        <v>58</v>
      </c>
      <c r="D24" s="184"/>
      <c r="E24" s="184"/>
      <c r="F24" s="184"/>
      <c r="G24" s="184" t="s">
        <v>61</v>
      </c>
      <c r="H24" s="87" t="s">
        <v>109</v>
      </c>
      <c r="I24" s="87" t="s">
        <v>110</v>
      </c>
      <c r="J24" s="87" t="s">
        <v>111</v>
      </c>
      <c r="K24" s="176">
        <v>0</v>
      </c>
      <c r="L24" s="79">
        <v>1</v>
      </c>
      <c r="M24" s="79">
        <v>0</v>
      </c>
      <c r="N24" s="79">
        <v>13</v>
      </c>
      <c r="O24" s="88">
        <v>0</v>
      </c>
      <c r="P24" s="89">
        <v>0</v>
      </c>
      <c r="Q24" s="90">
        <f>O24+P24</f>
        <v>0</v>
      </c>
      <c r="R24" s="80">
        <f>IFERROR(Q24/N24,"-")</f>
        <v>0</v>
      </c>
      <c r="S24" s="79">
        <v>0</v>
      </c>
      <c r="T24" s="79">
        <v>0</v>
      </c>
      <c r="U24" s="80" t="str">
        <f>IFERROR(T24/(Q24),"-")</f>
        <v>-</v>
      </c>
      <c r="V24" s="81" t="str">
        <f>IFERROR(K24/SUM(Q24:Q25),"-")</f>
        <v>-</v>
      </c>
      <c r="W24" s="82">
        <v>0</v>
      </c>
      <c r="X24" s="80" t="str">
        <f>IF(Q24=0,"-",W24/Q24)</f>
        <v>-</v>
      </c>
      <c r="Y24" s="181">
        <v>0</v>
      </c>
      <c r="Z24" s="182" t="str">
        <f>IFERROR(Y24/Q24,"-")</f>
        <v>-</v>
      </c>
      <c r="AA24" s="182" t="str">
        <f>IFERROR(Y24/W24,"-")</f>
        <v>-</v>
      </c>
      <c r="AB24" s="176">
        <f>SUM(Y24:Y25)-SUM(K24:K25)</f>
        <v>0</v>
      </c>
      <c r="AC24" s="83" t="str">
        <f>SUM(Y24:Y25)/SUM(K24:K25)</f>
        <v>0</v>
      </c>
      <c r="AD24" s="77"/>
      <c r="AE24" s="91"/>
      <c r="AF24" s="92" t="str">
        <f>IF(Q24=0,"",IF(AE24=0,"",(AE24/Q24)))</f>
        <v/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 t="str">
        <f>IF(Q24=0,"",IF(AN24=0,"",(AN24/Q24)))</f>
        <v/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 t="str">
        <f>IF(Q24=0,"",IF(AW24=0,"",(AW24/Q24)))</f>
        <v/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/>
      <c r="BG24" s="110" t="str">
        <f>IF(Q24=0,"",IF(BF24=0,"",(BF24/Q24)))</f>
        <v/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/>
      <c r="BP24" s="117" t="str">
        <f>IF(Q24=0,"",IF(BO24=0,"",(BO24/Q24)))</f>
        <v/>
      </c>
      <c r="BQ24" s="118"/>
      <c r="BR24" s="119" t="str">
        <f>IFERROR(BQ24/BO24,"-")</f>
        <v>-</v>
      </c>
      <c r="BS24" s="120"/>
      <c r="BT24" s="121" t="str">
        <f>IFERROR(BS24/BO24,"-")</f>
        <v>-</v>
      </c>
      <c r="BU24" s="122"/>
      <c r="BV24" s="122"/>
      <c r="BW24" s="122"/>
      <c r="BX24" s="123"/>
      <c r="BY24" s="124" t="str">
        <f>IF(Q24=0,"",IF(BX24=0,"",(BX24/Q24)))</f>
        <v/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/>
      <c r="CH24" s="131" t="str">
        <f>IF(Q24=0,"",IF(CG24=0,"",(CG24/Q24)))</f>
        <v/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112</v>
      </c>
      <c r="C25" s="184" t="s">
        <v>58</v>
      </c>
      <c r="D25" s="184"/>
      <c r="E25" s="184"/>
      <c r="F25" s="184"/>
      <c r="G25" s="184" t="s">
        <v>66</v>
      </c>
      <c r="H25" s="87"/>
      <c r="I25" s="87"/>
      <c r="J25" s="87"/>
      <c r="K25" s="176"/>
      <c r="L25" s="79">
        <v>0</v>
      </c>
      <c r="M25" s="79">
        <v>0</v>
      </c>
      <c r="N25" s="79">
        <v>0</v>
      </c>
      <c r="O25" s="88">
        <v>0</v>
      </c>
      <c r="P25" s="89">
        <v>0</v>
      </c>
      <c r="Q25" s="90">
        <f>O25+P25</f>
        <v>0</v>
      </c>
      <c r="R25" s="80" t="str">
        <f>IFERROR(Q25/N25,"-")</f>
        <v>-</v>
      </c>
      <c r="S25" s="79">
        <v>0</v>
      </c>
      <c r="T25" s="79">
        <v>0</v>
      </c>
      <c r="U25" s="80" t="str">
        <f>IFERROR(T25/(Q25),"-")</f>
        <v>-</v>
      </c>
      <c r="V25" s="81"/>
      <c r="W25" s="82">
        <v>0</v>
      </c>
      <c r="X25" s="80" t="str">
        <f>IF(Q25=0,"-",W25/Q25)</f>
        <v>-</v>
      </c>
      <c r="Y25" s="181">
        <v>0</v>
      </c>
      <c r="Z25" s="182" t="str">
        <f>IFERROR(Y25/Q25,"-")</f>
        <v>-</v>
      </c>
      <c r="AA25" s="182" t="str">
        <f>IFERROR(Y25/W25,"-")</f>
        <v>-</v>
      </c>
      <c r="AB25" s="176"/>
      <c r="AC25" s="83"/>
      <c r="AD25" s="77"/>
      <c r="AE25" s="91"/>
      <c r="AF25" s="92" t="str">
        <f>IF(Q25=0,"",IF(AE25=0,"",(AE25/Q25)))</f>
        <v/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 t="str">
        <f>IF(Q25=0,"",IF(AN25=0,"",(AN25/Q25)))</f>
        <v/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 t="str">
        <f>IF(Q25=0,"",IF(AW25=0,"",(AW25/Q25)))</f>
        <v/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/>
      <c r="BG25" s="110" t="str">
        <f>IF(Q25=0,"",IF(BF25=0,"",(BF25/Q25)))</f>
        <v/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/>
      <c r="BP25" s="117" t="str">
        <f>IF(Q25=0,"",IF(BO25=0,"",(BO25/Q25)))</f>
        <v/>
      </c>
      <c r="BQ25" s="118"/>
      <c r="BR25" s="119" t="str">
        <f>IFERROR(BQ25/BO25,"-")</f>
        <v>-</v>
      </c>
      <c r="BS25" s="120"/>
      <c r="BT25" s="121" t="str">
        <f>IFERROR(BS25/BO25,"-")</f>
        <v>-</v>
      </c>
      <c r="BU25" s="122"/>
      <c r="BV25" s="122"/>
      <c r="BW25" s="122"/>
      <c r="BX25" s="123"/>
      <c r="BY25" s="124" t="str">
        <f>IF(Q25=0,"",IF(BX25=0,"",(BX25/Q25)))</f>
        <v/>
      </c>
      <c r="BZ25" s="125"/>
      <c r="CA25" s="126" t="str">
        <f>IFERROR(BZ25/BX25,"-")</f>
        <v>-</v>
      </c>
      <c r="CB25" s="127"/>
      <c r="CC25" s="128" t="str">
        <f>IFERROR(CB25/BX25,"-")</f>
        <v>-</v>
      </c>
      <c r="CD25" s="129"/>
      <c r="CE25" s="129"/>
      <c r="CF25" s="129"/>
      <c r="CG25" s="130"/>
      <c r="CH25" s="131" t="str">
        <f>IF(Q25=0,"",IF(CG25=0,"",(CG25/Q25)))</f>
        <v/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0</v>
      </c>
      <c r="CQ25" s="138">
        <v>0</v>
      </c>
      <c r="CR25" s="138"/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30"/>
      <c r="B26" s="84"/>
      <c r="C26" s="84"/>
      <c r="D26" s="85"/>
      <c r="E26" s="85"/>
      <c r="F26" s="85"/>
      <c r="G26" s="86"/>
      <c r="H26" s="87"/>
      <c r="I26" s="87"/>
      <c r="J26" s="87"/>
      <c r="K26" s="177"/>
      <c r="L26" s="34"/>
      <c r="M26" s="34"/>
      <c r="N26" s="31"/>
      <c r="O26" s="23"/>
      <c r="P26" s="23"/>
      <c r="Q26" s="23"/>
      <c r="R26" s="32"/>
      <c r="S26" s="32"/>
      <c r="T26" s="23"/>
      <c r="U26" s="32"/>
      <c r="V26" s="25"/>
      <c r="W26" s="25"/>
      <c r="X26" s="25"/>
      <c r="Y26" s="183"/>
      <c r="Z26" s="183"/>
      <c r="AA26" s="183"/>
      <c r="AB26" s="183"/>
      <c r="AC26" s="33"/>
      <c r="AD26" s="57"/>
      <c r="AE26" s="61"/>
      <c r="AF26" s="62"/>
      <c r="AG26" s="61"/>
      <c r="AH26" s="65"/>
      <c r="AI26" s="66"/>
      <c r="AJ26" s="67"/>
      <c r="AK26" s="68"/>
      <c r="AL26" s="68"/>
      <c r="AM26" s="68"/>
      <c r="AN26" s="61"/>
      <c r="AO26" s="62"/>
      <c r="AP26" s="61"/>
      <c r="AQ26" s="65"/>
      <c r="AR26" s="66"/>
      <c r="AS26" s="67"/>
      <c r="AT26" s="68"/>
      <c r="AU26" s="68"/>
      <c r="AV26" s="68"/>
      <c r="AW26" s="61"/>
      <c r="AX26" s="62"/>
      <c r="AY26" s="61"/>
      <c r="AZ26" s="65"/>
      <c r="BA26" s="66"/>
      <c r="BB26" s="67"/>
      <c r="BC26" s="68"/>
      <c r="BD26" s="68"/>
      <c r="BE26" s="68"/>
      <c r="BF26" s="61"/>
      <c r="BG26" s="62"/>
      <c r="BH26" s="61"/>
      <c r="BI26" s="65"/>
      <c r="BJ26" s="66"/>
      <c r="BK26" s="67"/>
      <c r="BL26" s="68"/>
      <c r="BM26" s="68"/>
      <c r="BN26" s="68"/>
      <c r="BO26" s="63"/>
      <c r="BP26" s="64"/>
      <c r="BQ26" s="61"/>
      <c r="BR26" s="65"/>
      <c r="BS26" s="66"/>
      <c r="BT26" s="67"/>
      <c r="BU26" s="68"/>
      <c r="BV26" s="68"/>
      <c r="BW26" s="68"/>
      <c r="BX26" s="63"/>
      <c r="BY26" s="64"/>
      <c r="BZ26" s="61"/>
      <c r="CA26" s="65"/>
      <c r="CB26" s="66"/>
      <c r="CC26" s="67"/>
      <c r="CD26" s="68"/>
      <c r="CE26" s="68"/>
      <c r="CF26" s="68"/>
      <c r="CG26" s="63"/>
      <c r="CH26" s="64"/>
      <c r="CI26" s="61"/>
      <c r="CJ26" s="65"/>
      <c r="CK26" s="66"/>
      <c r="CL26" s="67"/>
      <c r="CM26" s="68"/>
      <c r="CN26" s="68"/>
      <c r="CO26" s="68"/>
      <c r="CP26" s="69"/>
      <c r="CQ26" s="66"/>
      <c r="CR26" s="66"/>
      <c r="CS26" s="66"/>
      <c r="CT26" s="70"/>
    </row>
    <row r="27" spans="1:99">
      <c r="A27" s="30"/>
      <c r="B27" s="37"/>
      <c r="C27" s="37"/>
      <c r="D27" s="21"/>
      <c r="E27" s="21"/>
      <c r="F27" s="21"/>
      <c r="G27" s="22"/>
      <c r="H27" s="36"/>
      <c r="I27" s="36"/>
      <c r="J27" s="73"/>
      <c r="K27" s="178"/>
      <c r="L27" s="34"/>
      <c r="M27" s="34"/>
      <c r="N27" s="31"/>
      <c r="O27" s="23"/>
      <c r="P27" s="23"/>
      <c r="Q27" s="23"/>
      <c r="R27" s="32"/>
      <c r="S27" s="32"/>
      <c r="T27" s="23"/>
      <c r="U27" s="32"/>
      <c r="V27" s="25"/>
      <c r="W27" s="25"/>
      <c r="X27" s="25"/>
      <c r="Y27" s="183"/>
      <c r="Z27" s="183"/>
      <c r="AA27" s="183"/>
      <c r="AB27" s="183"/>
      <c r="AC27" s="33"/>
      <c r="AD27" s="59"/>
      <c r="AE27" s="61"/>
      <c r="AF27" s="62"/>
      <c r="AG27" s="61"/>
      <c r="AH27" s="65"/>
      <c r="AI27" s="66"/>
      <c r="AJ27" s="67"/>
      <c r="AK27" s="68"/>
      <c r="AL27" s="68"/>
      <c r="AM27" s="68"/>
      <c r="AN27" s="61"/>
      <c r="AO27" s="62"/>
      <c r="AP27" s="61"/>
      <c r="AQ27" s="65"/>
      <c r="AR27" s="66"/>
      <c r="AS27" s="67"/>
      <c r="AT27" s="68"/>
      <c r="AU27" s="68"/>
      <c r="AV27" s="68"/>
      <c r="AW27" s="61"/>
      <c r="AX27" s="62"/>
      <c r="AY27" s="61"/>
      <c r="AZ27" s="65"/>
      <c r="BA27" s="66"/>
      <c r="BB27" s="67"/>
      <c r="BC27" s="68"/>
      <c r="BD27" s="68"/>
      <c r="BE27" s="68"/>
      <c r="BF27" s="61"/>
      <c r="BG27" s="62"/>
      <c r="BH27" s="61"/>
      <c r="BI27" s="65"/>
      <c r="BJ27" s="66"/>
      <c r="BK27" s="67"/>
      <c r="BL27" s="68"/>
      <c r="BM27" s="68"/>
      <c r="BN27" s="68"/>
      <c r="BO27" s="63"/>
      <c r="BP27" s="64"/>
      <c r="BQ27" s="61"/>
      <c r="BR27" s="65"/>
      <c r="BS27" s="66"/>
      <c r="BT27" s="67"/>
      <c r="BU27" s="68"/>
      <c r="BV27" s="68"/>
      <c r="BW27" s="68"/>
      <c r="BX27" s="63"/>
      <c r="BY27" s="64"/>
      <c r="BZ27" s="61"/>
      <c r="CA27" s="65"/>
      <c r="CB27" s="66"/>
      <c r="CC27" s="67"/>
      <c r="CD27" s="68"/>
      <c r="CE27" s="68"/>
      <c r="CF27" s="68"/>
      <c r="CG27" s="63"/>
      <c r="CH27" s="64"/>
      <c r="CI27" s="61"/>
      <c r="CJ27" s="65"/>
      <c r="CK27" s="66"/>
      <c r="CL27" s="67"/>
      <c r="CM27" s="68"/>
      <c r="CN27" s="68"/>
      <c r="CO27" s="68"/>
      <c r="CP27" s="69"/>
      <c r="CQ27" s="66"/>
      <c r="CR27" s="66"/>
      <c r="CS27" s="66"/>
      <c r="CT27" s="70"/>
    </row>
    <row r="28" spans="1:99">
      <c r="A28" s="19">
        <f>AC28</f>
        <v>1.355905511811</v>
      </c>
      <c r="B28" s="39"/>
      <c r="C28" s="39"/>
      <c r="D28" s="39"/>
      <c r="E28" s="39"/>
      <c r="F28" s="39"/>
      <c r="G28" s="39"/>
      <c r="H28" s="40" t="s">
        <v>113</v>
      </c>
      <c r="I28" s="40"/>
      <c r="J28" s="40"/>
      <c r="K28" s="179">
        <f>SUM(K6:K27)</f>
        <v>1270000</v>
      </c>
      <c r="L28" s="41">
        <f>SUM(L6:L27)</f>
        <v>570</v>
      </c>
      <c r="M28" s="41">
        <f>SUM(M6:M27)</f>
        <v>173</v>
      </c>
      <c r="N28" s="41">
        <f>SUM(N6:N27)</f>
        <v>1054</v>
      </c>
      <c r="O28" s="41">
        <f>SUM(O6:O27)</f>
        <v>123</v>
      </c>
      <c r="P28" s="41">
        <f>SUM(P6:P27)</f>
        <v>0</v>
      </c>
      <c r="Q28" s="41">
        <f>SUM(Q6:Q27)</f>
        <v>123</v>
      </c>
      <c r="R28" s="42">
        <f>IFERROR(Q28/N28,"-")</f>
        <v>0.11669829222011</v>
      </c>
      <c r="S28" s="76">
        <f>SUM(S6:S27)</f>
        <v>11</v>
      </c>
      <c r="T28" s="76">
        <f>SUM(T6:T27)</f>
        <v>49</v>
      </c>
      <c r="U28" s="42">
        <f>IFERROR(S28/Q28,"-")</f>
        <v>0.089430894308943</v>
      </c>
      <c r="V28" s="43">
        <f>IFERROR(K28/Q28,"-")</f>
        <v>10325.203252033</v>
      </c>
      <c r="W28" s="44">
        <f>SUM(W6:W27)</f>
        <v>33</v>
      </c>
      <c r="X28" s="42">
        <f>IFERROR(W28/Q28,"-")</f>
        <v>0.26829268292683</v>
      </c>
      <c r="Y28" s="179">
        <f>SUM(Y6:Y27)</f>
        <v>1722000</v>
      </c>
      <c r="Z28" s="179">
        <f>IFERROR(Y28/Q28,"-")</f>
        <v>14000</v>
      </c>
      <c r="AA28" s="179">
        <f>IFERROR(Y28/W28,"-")</f>
        <v>52181.818181818</v>
      </c>
      <c r="AB28" s="179">
        <f>Y28-K28</f>
        <v>452000</v>
      </c>
      <c r="AC28" s="45">
        <f>Y28/K28</f>
        <v>1.355905511811</v>
      </c>
      <c r="AD28" s="58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1"/>
    <mergeCell ref="K6:K11"/>
    <mergeCell ref="V6:V11"/>
    <mergeCell ref="AB6:AB11"/>
    <mergeCell ref="AC6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  <mergeCell ref="A22:A23"/>
    <mergeCell ref="K22:K23"/>
    <mergeCell ref="V22:V23"/>
    <mergeCell ref="AB22:AB23"/>
    <mergeCell ref="AC22:AC23"/>
    <mergeCell ref="A24:A25"/>
    <mergeCell ref="K24:K25"/>
    <mergeCell ref="V24:V25"/>
    <mergeCell ref="AB24:AB25"/>
    <mergeCell ref="AC24:AC2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