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<sst xmlns="http://schemas.openxmlformats.org/spreadsheetml/2006/main" uniqueCount="186">
  <si>
    <t>04月</t>
  </si>
  <si>
    <t>りんご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</si>
  <si>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</si>
  <si>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</si>
  <si>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</si>
  <si>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</si>
  <si>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</si>
  <si>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</si>
  <si>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</si>
  <si>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</si>
  <si>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</si>
  <si>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</si>
  <si>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</si>
  <si>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</si>
  <si>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</si>
  <si>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</si>
  <si>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</si>
  <si>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</si>
  <si>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</si>
  <si>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</si>
  <si>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</si>
  <si>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</si>
  <si>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</si>
  <si>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</si>
  <si>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</si>
  <si>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</si>
  <si>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</si>
  <si>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</si>
  <si>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</si>
  <si>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</si>
  <si>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</si>
  <si>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</si>
  <si>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</si>
  <si>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</si>
  <si>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</si>
  <si>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</si>
  <si>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</si>
  <si>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</si>
  <si>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</si>
  <si>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</si>
  <si>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</si>
  <si>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</si>
  <si>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</si>
  <si>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</si>
  <si>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</si>
  <si>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</si>
  <si>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</si>
  <si>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</si>
  <si>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</si>
  <si>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</si>
  <si>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</si>
  <si>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</si>
  <si>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</si>
  <si>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</si>
  <si>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</si>
  <si>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</si>
  <si>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</si>
  <si>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ks713</t>
  </si>
  <si>
    <t>インターカラー</t>
  </si>
  <si>
    <t>デリヘル版3（栗山絵麻）</t>
  </si>
  <si>
    <t>70歳までの出会いリクルート</t>
  </si>
  <si>
    <t>TOP</t>
  </si>
  <si>
    <t>スポニチ関東</t>
  </si>
  <si>
    <t>4C終面全5段</t>
  </si>
  <si>
    <t>4月23日(土)</t>
  </si>
  <si>
    <t>ks714</t>
  </si>
  <si>
    <t>スポニチ関西</t>
  </si>
  <si>
    <t>ks715</t>
  </si>
  <si>
    <t>スポニチ西部</t>
  </si>
  <si>
    <t>ks716</t>
  </si>
  <si>
    <t>スポニチ北海道</t>
  </si>
  <si>
    <t>ks717</t>
  </si>
  <si>
    <t>(空電共通)</t>
  </si>
  <si>
    <t>空電</t>
  </si>
  <si>
    <t>空電 (共通)</t>
  </si>
  <si>
    <t>ks718</t>
  </si>
  <si>
    <t>デイリースポーツ関西</t>
  </si>
  <si>
    <t>全5段・半5段つかみ10段保証</t>
  </si>
  <si>
    <t>10段保証</t>
  </si>
  <si>
    <t>ks719</t>
  </si>
  <si>
    <t>ks720</t>
  </si>
  <si>
    <t>熟女開幕版（栗山絵麻）</t>
  </si>
  <si>
    <t>究極完全型サイトが開幕</t>
  </si>
  <si>
    <t>ks721</t>
  </si>
  <si>
    <t>ks722</t>
  </si>
  <si>
    <t>漫画版リニューアル（栗山絵麻）</t>
  </si>
  <si>
    <t>50〜70代男性限定熟女好きな男性募集中</t>
  </si>
  <si>
    <t>ks723</t>
  </si>
  <si>
    <t>ks724</t>
  </si>
  <si>
    <t>カオス版（栗山絵麻）</t>
  </si>
  <si>
    <t>ナンパ不要美熟女ホイホイの神サイト</t>
  </si>
  <si>
    <t>ks725</t>
  </si>
  <si>
    <t>ks726</t>
  </si>
  <si>
    <t>コンパニオン版（栗山絵麻）</t>
  </si>
  <si>
    <t>食事の後にお持ち帰りしたぜ</t>
  </si>
  <si>
    <t>ks727</t>
  </si>
  <si>
    <t>ks728</t>
  </si>
  <si>
    <t>旧デイリー風（栗山絵麻）</t>
  </si>
  <si>
    <t>206「【2022年版最新】マジかよ！70歳でも会えちゃう神サイト」</t>
  </si>
  <si>
    <t>スポーツ報知関西　1回目</t>
  </si>
  <si>
    <t>4C終面雑報</t>
  </si>
  <si>
    <t>4月02日(土)</t>
  </si>
  <si>
    <t>ks729</t>
  </si>
  <si>
    <t>大正版（栗山絵麻）</t>
  </si>
  <si>
    <t>207「人生で一度は訪れたい出会いの老舗〇〇」</t>
  </si>
  <si>
    <t>スポーツ報知関西　2回目</t>
  </si>
  <si>
    <t>4月03日(日)</t>
  </si>
  <si>
    <t>ks730</t>
  </si>
  <si>
    <t>208「前代未聞！出会いっぱなし」</t>
  </si>
  <si>
    <t>スポーツ報知関西　3回目</t>
  </si>
  <si>
    <t>4月04日(月)</t>
  </si>
  <si>
    <t>ks731</t>
  </si>
  <si>
    <t>興奮版（栗山絵麻）</t>
  </si>
  <si>
    <t>209「（昼熟女）最強のパワースポットサイトはココ！」</t>
  </si>
  <si>
    <t>スポーツ報知関西　4回目</t>
  </si>
  <si>
    <t>4月06日(水)</t>
  </si>
  <si>
    <t>ks732</t>
  </si>
  <si>
    <t>スポーツ報知関西　5回目</t>
  </si>
  <si>
    <t>4月07日(木)</t>
  </si>
  <si>
    <t>ks733</t>
  </si>
  <si>
    <t>スポーツ報知関西　6回目</t>
  </si>
  <si>
    <t>4月13日(水)</t>
  </si>
  <si>
    <t>ks734</t>
  </si>
  <si>
    <t>スポーツ報知関西　7回目</t>
  </si>
  <si>
    <t>4月14日(木)</t>
  </si>
  <si>
    <t>ks735</t>
  </si>
  <si>
    <t>スポーツ報知関西　8回目</t>
  </si>
  <si>
    <t>4月15日(金)</t>
  </si>
  <si>
    <t>ks736</t>
  </si>
  <si>
    <t>スポーツ報知関西　9回目</t>
  </si>
  <si>
    <t>4月16日(土)</t>
  </si>
  <si>
    <t>ks737</t>
  </si>
  <si>
    <t>スポーツ報知関西　10回目</t>
  </si>
  <si>
    <t>4月17日(日)</t>
  </si>
  <si>
    <t>ks738</t>
  </si>
  <si>
    <t>スポーツ報知関西　11回目</t>
  </si>
  <si>
    <t>4月18日(月)</t>
  </si>
  <si>
    <t>ks739</t>
  </si>
  <si>
    <t>スポーツ報知関西　12回目</t>
  </si>
  <si>
    <t>4月20日(水)</t>
  </si>
  <si>
    <t>ks740</t>
  </si>
  <si>
    <t>スポーツ報知関西　13回目</t>
  </si>
  <si>
    <t>4月21日(木)</t>
  </si>
  <si>
    <t>ks741</t>
  </si>
  <si>
    <t>共通</t>
  </si>
  <si>
    <t>ks742</t>
  </si>
  <si>
    <t>全5段</t>
  </si>
  <si>
    <t>4月29日(金)</t>
  </si>
  <si>
    <t>ks743</t>
  </si>
  <si>
    <t>ks744</t>
  </si>
  <si>
    <t>ks745</t>
  </si>
  <si>
    <t>ks746</t>
  </si>
  <si>
    <t>デリヘル版（栗山絵麻）</t>
  </si>
  <si>
    <t>女性が好きな私にとって神サイトです</t>
  </si>
  <si>
    <t>サンスポ関東</t>
  </si>
  <si>
    <t>1C終面全5段</t>
  </si>
  <si>
    <t>4月08日(金)</t>
  </si>
  <si>
    <t>ks747</t>
  </si>
  <si>
    <t>ks748</t>
  </si>
  <si>
    <t>サンスポ関西</t>
  </si>
  <si>
    <t>ks749</t>
  </si>
  <si>
    <t>ks750</t>
  </si>
  <si>
    <t>右女9（栗山絵麻）</t>
  </si>
  <si>
    <t>ks751</t>
  </si>
  <si>
    <t>ks752</t>
  </si>
  <si>
    <t>DVDパッケージ＿ストーリー版（栗山絵麻）</t>
  </si>
  <si>
    <t>え美熟女が</t>
  </si>
  <si>
    <t>4C半5段</t>
  </si>
  <si>
    <t>ks753</t>
  </si>
  <si>
    <t>ks754</t>
  </si>
  <si>
    <t>ドンドン出会える</t>
  </si>
  <si>
    <t>ks755</t>
  </si>
  <si>
    <t>ks756</t>
  </si>
  <si>
    <t>九スポ</t>
  </si>
  <si>
    <t>記事枠</t>
  </si>
  <si>
    <t>ks757</t>
  </si>
  <si>
    <t>新聞 TOTAL</t>
  </si>
  <si>
    <t>●雑誌 広告</t>
  </si>
  <si>
    <t>rz061</t>
  </si>
  <si>
    <t>光文社</t>
  </si>
  <si>
    <t>レトロ版（栗山絵麻）</t>
  </si>
  <si>
    <t>FLASH</t>
  </si>
  <si>
    <t>4C1P</t>
  </si>
  <si>
    <t>4月26日(火)</t>
  </si>
  <si>
    <t>rz062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</si>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</sst>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0.15428571428571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57</v>
      </c>
      <c r="M6" s="79">
        <v>0</v>
      </c>
      <c r="N6" s="79">
        <v>194</v>
      </c>
      <c r="O6" s="88">
        <v>18</v>
      </c>
      <c r="P6" s="89">
        <v>0</v>
      </c>
      <c r="Q6" s="90">
        <f>O6+P6</f>
        <v>18</v>
      </c>
      <c r="R6" s="80">
        <f>IFERROR(Q6/N6,"-")</f>
        <v>0.092783505154639</v>
      </c>
      <c r="S6" s="79">
        <v>0</v>
      </c>
      <c r="T6" s="79">
        <v>7</v>
      </c>
      <c r="U6" s="80">
        <f>IFERROR(T6/(Q6),"-")</f>
        <v>0.38888888888889</v>
      </c>
      <c r="V6" s="81">
        <f>IFERROR(K6/SUM(Q6:Q10),"-")</f>
        <v>8750</v>
      </c>
      <c r="W6" s="82">
        <v>2</v>
      </c>
      <c r="X6" s="80">
        <f>IF(Q6=0,"-",W6/Q6)</f>
        <v>0.11111111111111</v>
      </c>
      <c r="Y6" s="181">
        <v>7000</v>
      </c>
      <c r="Z6" s="182">
        <f>IFERROR(Y6/Q6,"-")</f>
        <v>388.88888888889</v>
      </c>
      <c r="AA6" s="182">
        <f>IFERROR(Y6/W6,"-")</f>
        <v>3500</v>
      </c>
      <c r="AB6" s="176">
        <f>SUM(Y6:Y10)-SUM(K6:K10)</f>
        <v>-592000</v>
      </c>
      <c r="AC6" s="83">
        <f>SUM(Y6:Y10)/SUM(K6:K10)</f>
        <v>0.15428571428571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0.055555555555556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5</v>
      </c>
      <c r="BG6" s="110">
        <f>IF(Q6=0,"",IF(BF6=0,"",(BF6/Q6)))</f>
        <v>0.27777777777778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4</v>
      </c>
      <c r="BP6" s="117">
        <f>IF(Q6=0,"",IF(BO6=0,"",(BO6/Q6)))</f>
        <v>0.22222222222222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7</v>
      </c>
      <c r="BY6" s="124">
        <f>IF(Q6=0,"",IF(BX6=0,"",(BX6/Q6)))</f>
        <v>0.38888888888889</v>
      </c>
      <c r="BZ6" s="125">
        <v>2</v>
      </c>
      <c r="CA6" s="126">
        <f>IFERROR(BZ6/BX6,"-")</f>
        <v>0.28571428571429</v>
      </c>
      <c r="CB6" s="127">
        <v>7000</v>
      </c>
      <c r="CC6" s="128">
        <f>IFERROR(CB6/BX6,"-")</f>
        <v>1000</v>
      </c>
      <c r="CD6" s="129">
        <v>2</v>
      </c>
      <c r="CE6" s="129"/>
      <c r="CF6" s="129"/>
      <c r="CG6" s="130">
        <v>1</v>
      </c>
      <c r="CH6" s="131">
        <f>IF(Q6=0,"",IF(CG6=0,"",(CG6/Q6)))</f>
        <v>0.055555555555556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2</v>
      </c>
      <c r="CQ6" s="138">
        <v>7000</v>
      </c>
      <c r="CR6" s="138">
        <v>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83</v>
      </c>
      <c r="M7" s="79">
        <v>0</v>
      </c>
      <c r="N7" s="79">
        <v>214</v>
      </c>
      <c r="O7" s="88">
        <v>31</v>
      </c>
      <c r="P7" s="89">
        <v>0</v>
      </c>
      <c r="Q7" s="90">
        <f>O7+P7</f>
        <v>31</v>
      </c>
      <c r="R7" s="80">
        <f>IFERROR(Q7/N7,"-")</f>
        <v>0.14485981308411</v>
      </c>
      <c r="S7" s="79">
        <v>3</v>
      </c>
      <c r="T7" s="79">
        <v>16</v>
      </c>
      <c r="U7" s="80">
        <f>IFERROR(T7/(Q7),"-")</f>
        <v>0.51612903225806</v>
      </c>
      <c r="V7" s="81"/>
      <c r="W7" s="82">
        <v>6</v>
      </c>
      <c r="X7" s="80">
        <f>IF(Q7=0,"-",W7/Q7)</f>
        <v>0.19354838709677</v>
      </c>
      <c r="Y7" s="181">
        <v>27000</v>
      </c>
      <c r="Z7" s="182">
        <f>IFERROR(Y7/Q7,"-")</f>
        <v>870.96774193548</v>
      </c>
      <c r="AA7" s="182">
        <f>IFERROR(Y7/W7,"-")</f>
        <v>4500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3</v>
      </c>
      <c r="AO7" s="98">
        <f>IF(Q7=0,"",IF(AN7=0,"",(AN7/Q7)))</f>
        <v>0.096774193548387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2</v>
      </c>
      <c r="AX7" s="104">
        <f>IF(Q7=0,"",IF(AW7=0,"",(AW7/Q7)))</f>
        <v>0.064516129032258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7</v>
      </c>
      <c r="BG7" s="110">
        <f>IF(Q7=0,"",IF(BF7=0,"",(BF7/Q7)))</f>
        <v>0.2258064516129</v>
      </c>
      <c r="BH7" s="109">
        <v>2</v>
      </c>
      <c r="BI7" s="111">
        <f>IFERROR(BH7/BF7,"-")</f>
        <v>0.28571428571429</v>
      </c>
      <c r="BJ7" s="112">
        <v>4000</v>
      </c>
      <c r="BK7" s="113">
        <f>IFERROR(BJ7/BF7,"-")</f>
        <v>571.42857142857</v>
      </c>
      <c r="BL7" s="114">
        <v>2</v>
      </c>
      <c r="BM7" s="114"/>
      <c r="BN7" s="114"/>
      <c r="BO7" s="116">
        <v>11</v>
      </c>
      <c r="BP7" s="117">
        <f>IF(Q7=0,"",IF(BO7=0,"",(BO7/Q7)))</f>
        <v>0.35483870967742</v>
      </c>
      <c r="BQ7" s="118">
        <v>4</v>
      </c>
      <c r="BR7" s="119">
        <f>IFERROR(BQ7/BO7,"-")</f>
        <v>0.36363636363636</v>
      </c>
      <c r="BS7" s="120">
        <v>23000</v>
      </c>
      <c r="BT7" s="121">
        <f>IFERROR(BS7/BO7,"-")</f>
        <v>2090.9090909091</v>
      </c>
      <c r="BU7" s="122">
        <v>3</v>
      </c>
      <c r="BV7" s="122"/>
      <c r="BW7" s="122">
        <v>1</v>
      </c>
      <c r="BX7" s="123">
        <v>8</v>
      </c>
      <c r="BY7" s="124">
        <f>IF(Q7=0,"",IF(BX7=0,"",(BX7/Q7)))</f>
        <v>0.25806451612903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6</v>
      </c>
      <c r="CQ7" s="138">
        <v>27000</v>
      </c>
      <c r="CR7" s="138">
        <v>10000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18</v>
      </c>
      <c r="M8" s="79">
        <v>0</v>
      </c>
      <c r="N8" s="79">
        <v>79</v>
      </c>
      <c r="O8" s="88">
        <v>5</v>
      </c>
      <c r="P8" s="89">
        <v>0</v>
      </c>
      <c r="Q8" s="90">
        <f>O8+P8</f>
        <v>5</v>
      </c>
      <c r="R8" s="80">
        <f>IFERROR(Q8/N8,"-")</f>
        <v>0.063291139240506</v>
      </c>
      <c r="S8" s="79">
        <v>3</v>
      </c>
      <c r="T8" s="79">
        <v>1</v>
      </c>
      <c r="U8" s="80">
        <f>IFERROR(T8/(Q8),"-")</f>
        <v>0.2</v>
      </c>
      <c r="V8" s="81"/>
      <c r="W8" s="82">
        <v>3</v>
      </c>
      <c r="X8" s="80">
        <f>IF(Q8=0,"-",W8/Q8)</f>
        <v>0.6</v>
      </c>
      <c r="Y8" s="181">
        <v>20000</v>
      </c>
      <c r="Z8" s="182">
        <f>IFERROR(Y8/Q8,"-")</f>
        <v>4000</v>
      </c>
      <c r="AA8" s="182">
        <f>IFERROR(Y8/W8,"-")</f>
        <v>6666.6666666667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0.2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0.2</v>
      </c>
      <c r="BQ8" s="118">
        <v>1</v>
      </c>
      <c r="BR8" s="119">
        <f>IFERROR(BQ8/BO8,"-")</f>
        <v>1</v>
      </c>
      <c r="BS8" s="120">
        <v>4000</v>
      </c>
      <c r="BT8" s="121">
        <f>IFERROR(BS8/BO8,"-")</f>
        <v>4000</v>
      </c>
      <c r="BU8" s="122"/>
      <c r="BV8" s="122">
        <v>1</v>
      </c>
      <c r="BW8" s="122"/>
      <c r="BX8" s="123">
        <v>3</v>
      </c>
      <c r="BY8" s="124">
        <f>IF(Q8=0,"",IF(BX8=0,"",(BX8/Q8)))</f>
        <v>0.6</v>
      </c>
      <c r="BZ8" s="125">
        <v>2</v>
      </c>
      <c r="CA8" s="126">
        <f>IFERROR(BZ8/BX8,"-")</f>
        <v>0.66666666666667</v>
      </c>
      <c r="CB8" s="127">
        <v>16000</v>
      </c>
      <c r="CC8" s="128">
        <f>IFERROR(CB8/BX8,"-")</f>
        <v>5333.3333333333</v>
      </c>
      <c r="CD8" s="129">
        <v>1</v>
      </c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3</v>
      </c>
      <c r="CQ8" s="138">
        <v>20000</v>
      </c>
      <c r="CR8" s="138">
        <v>11000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8</v>
      </c>
      <c r="M9" s="79">
        <v>0</v>
      </c>
      <c r="N9" s="79">
        <v>34</v>
      </c>
      <c r="O9" s="88">
        <v>2</v>
      </c>
      <c r="P9" s="89">
        <v>0</v>
      </c>
      <c r="Q9" s="90">
        <f>O9+P9</f>
        <v>2</v>
      </c>
      <c r="R9" s="80">
        <f>IFERROR(Q9/N9,"-")</f>
        <v>0.058823529411765</v>
      </c>
      <c r="S9" s="79">
        <v>0</v>
      </c>
      <c r="T9" s="79">
        <v>1</v>
      </c>
      <c r="U9" s="80">
        <f>IFERROR(T9/(Q9),"-")</f>
        <v>0.5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1</v>
      </c>
      <c r="BY9" s="124">
        <f>IF(Q9=0,"",IF(BX9=0,"",(BX9/Q9)))</f>
        <v>0.5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146</v>
      </c>
      <c r="M10" s="79">
        <v>97</v>
      </c>
      <c r="N10" s="79">
        <v>72</v>
      </c>
      <c r="O10" s="88">
        <v>24</v>
      </c>
      <c r="P10" s="89">
        <v>0</v>
      </c>
      <c r="Q10" s="90">
        <f>O10+P10</f>
        <v>24</v>
      </c>
      <c r="R10" s="80">
        <f>IFERROR(Q10/N10,"-")</f>
        <v>0.33333333333333</v>
      </c>
      <c r="S10" s="79">
        <v>6</v>
      </c>
      <c r="T10" s="79">
        <v>2</v>
      </c>
      <c r="U10" s="80">
        <f>IFERROR(T10/(Q10),"-")</f>
        <v>0.083333333333333</v>
      </c>
      <c r="V10" s="81"/>
      <c r="W10" s="82">
        <v>10</v>
      </c>
      <c r="X10" s="80">
        <f>IF(Q10=0,"-",W10/Q10)</f>
        <v>0.41666666666667</v>
      </c>
      <c r="Y10" s="181">
        <v>54000</v>
      </c>
      <c r="Z10" s="182">
        <f>IFERROR(Y10/Q10,"-")</f>
        <v>2250</v>
      </c>
      <c r="AA10" s="182">
        <f>IFERROR(Y10/W10,"-")</f>
        <v>5400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0.041666666666667</v>
      </c>
      <c r="AY10" s="103">
        <v>1</v>
      </c>
      <c r="AZ10" s="105">
        <f>IFERROR(AY10/AW10,"-")</f>
        <v>1</v>
      </c>
      <c r="BA10" s="106">
        <v>4000</v>
      </c>
      <c r="BB10" s="107">
        <f>IFERROR(BA10/AW10,"-")</f>
        <v>4000</v>
      </c>
      <c r="BC10" s="108"/>
      <c r="BD10" s="108">
        <v>1</v>
      </c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6</v>
      </c>
      <c r="BP10" s="117">
        <f>IF(Q10=0,"",IF(BO10=0,"",(BO10/Q10)))</f>
        <v>0.25</v>
      </c>
      <c r="BQ10" s="118">
        <v>2</v>
      </c>
      <c r="BR10" s="119">
        <f>IFERROR(BQ10/BO10,"-")</f>
        <v>0.33333333333333</v>
      </c>
      <c r="BS10" s="120">
        <v>18000</v>
      </c>
      <c r="BT10" s="121">
        <f>IFERROR(BS10/BO10,"-")</f>
        <v>3000</v>
      </c>
      <c r="BU10" s="122">
        <v>1</v>
      </c>
      <c r="BV10" s="122">
        <v>1</v>
      </c>
      <c r="BW10" s="122"/>
      <c r="BX10" s="123">
        <v>13</v>
      </c>
      <c r="BY10" s="124">
        <f>IF(Q10=0,"",IF(BX10=0,"",(BX10/Q10)))</f>
        <v>0.54166666666667</v>
      </c>
      <c r="BZ10" s="125">
        <v>6</v>
      </c>
      <c r="CA10" s="126">
        <f>IFERROR(BZ10/BX10,"-")</f>
        <v>0.46153846153846</v>
      </c>
      <c r="CB10" s="127">
        <v>29000</v>
      </c>
      <c r="CC10" s="128">
        <f>IFERROR(CB10/BX10,"-")</f>
        <v>2230.7692307692</v>
      </c>
      <c r="CD10" s="129">
        <v>5</v>
      </c>
      <c r="CE10" s="129"/>
      <c r="CF10" s="129">
        <v>1</v>
      </c>
      <c r="CG10" s="130">
        <v>4</v>
      </c>
      <c r="CH10" s="131">
        <f>IF(Q10=0,"",IF(CG10=0,"",(CG10/Q10)))</f>
        <v>0.16666666666667</v>
      </c>
      <c r="CI10" s="132">
        <v>1</v>
      </c>
      <c r="CJ10" s="133">
        <f>IFERROR(CI10/CG10,"-")</f>
        <v>0.25</v>
      </c>
      <c r="CK10" s="134">
        <v>3000</v>
      </c>
      <c r="CL10" s="135">
        <f>IFERROR(CK10/CG10,"-")</f>
        <v>750</v>
      </c>
      <c r="CM10" s="136">
        <v>1</v>
      </c>
      <c r="CN10" s="136"/>
      <c r="CO10" s="136"/>
      <c r="CP10" s="137">
        <v>10</v>
      </c>
      <c r="CQ10" s="138">
        <v>54000</v>
      </c>
      <c r="CR10" s="138">
        <v>18000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3.995</v>
      </c>
      <c r="B11" s="184" t="s">
        <v>75</v>
      </c>
      <c r="C11" s="184" t="s">
        <v>58</v>
      </c>
      <c r="D11" s="184"/>
      <c r="E11" s="184" t="s">
        <v>59</v>
      </c>
      <c r="F11" s="184" t="s">
        <v>60</v>
      </c>
      <c r="G11" s="184" t="s">
        <v>61</v>
      </c>
      <c r="H11" s="87" t="s">
        <v>76</v>
      </c>
      <c r="I11" s="87" t="s">
        <v>77</v>
      </c>
      <c r="J11" s="87" t="s">
        <v>78</v>
      </c>
      <c r="K11" s="176">
        <v>200000</v>
      </c>
      <c r="L11" s="79">
        <v>38</v>
      </c>
      <c r="M11" s="79">
        <v>0</v>
      </c>
      <c r="N11" s="79">
        <v>193</v>
      </c>
      <c r="O11" s="88">
        <v>15</v>
      </c>
      <c r="P11" s="89">
        <v>0</v>
      </c>
      <c r="Q11" s="90">
        <f>O11+P11</f>
        <v>15</v>
      </c>
      <c r="R11" s="80">
        <f>IFERROR(Q11/N11,"-")</f>
        <v>0.077720207253886</v>
      </c>
      <c r="S11" s="79">
        <v>0</v>
      </c>
      <c r="T11" s="79">
        <v>7</v>
      </c>
      <c r="U11" s="80">
        <f>IFERROR(T11/(Q11),"-")</f>
        <v>0.46666666666667</v>
      </c>
      <c r="V11" s="81">
        <f>IFERROR(K11/SUM(Q11:Q20),"-")</f>
        <v>4347.8260869565</v>
      </c>
      <c r="W11" s="82">
        <v>2</v>
      </c>
      <c r="X11" s="80">
        <f>IF(Q11=0,"-",W11/Q11)</f>
        <v>0.13333333333333</v>
      </c>
      <c r="Y11" s="181">
        <v>7000</v>
      </c>
      <c r="Z11" s="182">
        <f>IFERROR(Y11/Q11,"-")</f>
        <v>466.66666666667</v>
      </c>
      <c r="AA11" s="182">
        <f>IFERROR(Y11/W11,"-")</f>
        <v>3500</v>
      </c>
      <c r="AB11" s="176">
        <f>SUM(Y11:Y20)-SUM(K11:K20)</f>
        <v>599000</v>
      </c>
      <c r="AC11" s="83">
        <f>SUM(Y11:Y20)/SUM(K11:K20)</f>
        <v>3.995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0.066666666666667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4</v>
      </c>
      <c r="BG11" s="110">
        <f>IF(Q11=0,"",IF(BF11=0,"",(BF11/Q11)))</f>
        <v>0.26666666666667</v>
      </c>
      <c r="BH11" s="109">
        <v>1</v>
      </c>
      <c r="BI11" s="111">
        <f>IFERROR(BH11/BF11,"-")</f>
        <v>0.25</v>
      </c>
      <c r="BJ11" s="112">
        <v>2000</v>
      </c>
      <c r="BK11" s="113">
        <f>IFERROR(BJ11/BF11,"-")</f>
        <v>500</v>
      </c>
      <c r="BL11" s="114">
        <v>1</v>
      </c>
      <c r="BM11" s="114"/>
      <c r="BN11" s="114"/>
      <c r="BO11" s="116">
        <v>9</v>
      </c>
      <c r="BP11" s="117">
        <f>IF(Q11=0,"",IF(BO11=0,"",(BO11/Q11)))</f>
        <v>0.6</v>
      </c>
      <c r="BQ11" s="118">
        <v>1</v>
      </c>
      <c r="BR11" s="119">
        <f>IFERROR(BQ11/BO11,"-")</f>
        <v>0.11111111111111</v>
      </c>
      <c r="BS11" s="120">
        <v>5000</v>
      </c>
      <c r="BT11" s="121">
        <f>IFERROR(BS11/BO11,"-")</f>
        <v>555.55555555556</v>
      </c>
      <c r="BU11" s="122">
        <v>1</v>
      </c>
      <c r="BV11" s="122"/>
      <c r="BW11" s="122"/>
      <c r="BX11" s="123">
        <v>1</v>
      </c>
      <c r="BY11" s="124">
        <f>IF(Q11=0,"",IF(BX11=0,"",(BX11/Q11)))</f>
        <v>0.066666666666667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7000</v>
      </c>
      <c r="CR11" s="138">
        <v>5000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79</v>
      </c>
      <c r="C12" s="184" t="s">
        <v>58</v>
      </c>
      <c r="D12" s="184"/>
      <c r="E12" s="184" t="s">
        <v>59</v>
      </c>
      <c r="F12" s="184" t="s">
        <v>60</v>
      </c>
      <c r="G12" s="184" t="s">
        <v>73</v>
      </c>
      <c r="H12" s="87"/>
      <c r="I12" s="87"/>
      <c r="J12" s="87"/>
      <c r="K12" s="176"/>
      <c r="L12" s="79">
        <v>98</v>
      </c>
      <c r="M12" s="79">
        <v>30</v>
      </c>
      <c r="N12" s="79">
        <v>13</v>
      </c>
      <c r="O12" s="88">
        <v>6</v>
      </c>
      <c r="P12" s="89">
        <v>0</v>
      </c>
      <c r="Q12" s="90">
        <f>O12+P12</f>
        <v>6</v>
      </c>
      <c r="R12" s="80">
        <f>IFERROR(Q12/N12,"-")</f>
        <v>0.46153846153846</v>
      </c>
      <c r="S12" s="79">
        <v>1</v>
      </c>
      <c r="T12" s="79">
        <v>2</v>
      </c>
      <c r="U12" s="80">
        <f>IFERROR(T12/(Q12),"-")</f>
        <v>0.33333333333333</v>
      </c>
      <c r="V12" s="81"/>
      <c r="W12" s="82">
        <v>1</v>
      </c>
      <c r="X12" s="80">
        <f>IF(Q12=0,"-",W12/Q12)</f>
        <v>0.16666666666667</v>
      </c>
      <c r="Y12" s="181">
        <v>3000</v>
      </c>
      <c r="Z12" s="182">
        <f>IFERROR(Y12/Q12,"-")</f>
        <v>500</v>
      </c>
      <c r="AA12" s="182">
        <f>IFERROR(Y12/W12,"-")</f>
        <v>3000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0.16666666666667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2</v>
      </c>
      <c r="BP12" s="117">
        <f>IF(Q12=0,"",IF(BO12=0,"",(BO12/Q12)))</f>
        <v>0.33333333333333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0.16666666666667</v>
      </c>
      <c r="BZ12" s="125">
        <v>1</v>
      </c>
      <c r="CA12" s="126">
        <f>IFERROR(BZ12/BX12,"-")</f>
        <v>1</v>
      </c>
      <c r="CB12" s="127">
        <v>3000</v>
      </c>
      <c r="CC12" s="128">
        <f>IFERROR(CB12/BX12,"-")</f>
        <v>3000</v>
      </c>
      <c r="CD12" s="129">
        <v>1</v>
      </c>
      <c r="CE12" s="129"/>
      <c r="CF12" s="129"/>
      <c r="CG12" s="130">
        <v>2</v>
      </c>
      <c r="CH12" s="131">
        <f>IF(Q12=0,"",IF(CG12=0,"",(CG12/Q12)))</f>
        <v>0.33333333333333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1</v>
      </c>
      <c r="CQ12" s="138">
        <v>3000</v>
      </c>
      <c r="CR12" s="138">
        <v>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80</v>
      </c>
      <c r="C13" s="184" t="s">
        <v>58</v>
      </c>
      <c r="D13" s="184"/>
      <c r="E13" s="184" t="s">
        <v>81</v>
      </c>
      <c r="F13" s="184" t="s">
        <v>82</v>
      </c>
      <c r="G13" s="184" t="s">
        <v>61</v>
      </c>
      <c r="H13" s="87"/>
      <c r="I13" s="87" t="s">
        <v>77</v>
      </c>
      <c r="J13" s="87"/>
      <c r="K13" s="176"/>
      <c r="L13" s="79">
        <v>12</v>
      </c>
      <c r="M13" s="79">
        <v>0</v>
      </c>
      <c r="N13" s="79">
        <v>49</v>
      </c>
      <c r="O13" s="88">
        <v>3</v>
      </c>
      <c r="P13" s="89">
        <v>0</v>
      </c>
      <c r="Q13" s="90">
        <f>O13+P13</f>
        <v>3</v>
      </c>
      <c r="R13" s="80">
        <f>IFERROR(Q13/N13,"-")</f>
        <v>0.061224489795918</v>
      </c>
      <c r="S13" s="79">
        <v>1</v>
      </c>
      <c r="T13" s="79">
        <v>0</v>
      </c>
      <c r="U13" s="80">
        <f>IFERROR(T13/(Q13),"-")</f>
        <v>0</v>
      </c>
      <c r="V13" s="81"/>
      <c r="W13" s="82">
        <v>2</v>
      </c>
      <c r="X13" s="80">
        <f>IF(Q13=0,"-",W13/Q13)</f>
        <v>0.66666666666667</v>
      </c>
      <c r="Y13" s="181">
        <v>198000</v>
      </c>
      <c r="Z13" s="182">
        <f>IFERROR(Y13/Q13,"-")</f>
        <v>66000</v>
      </c>
      <c r="AA13" s="182">
        <f>IFERROR(Y13/W13,"-")</f>
        <v>99000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0.33333333333333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2</v>
      </c>
      <c r="BY13" s="124">
        <f>IF(Q13=0,"",IF(BX13=0,"",(BX13/Q13)))</f>
        <v>0.66666666666667</v>
      </c>
      <c r="BZ13" s="125">
        <v>2</v>
      </c>
      <c r="CA13" s="126">
        <f>IFERROR(BZ13/BX13,"-")</f>
        <v>1</v>
      </c>
      <c r="CB13" s="127">
        <v>198000</v>
      </c>
      <c r="CC13" s="128">
        <f>IFERROR(CB13/BX13,"-")</f>
        <v>99000</v>
      </c>
      <c r="CD13" s="129"/>
      <c r="CE13" s="129">
        <v>1</v>
      </c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198000</v>
      </c>
      <c r="CR13" s="138">
        <v>192000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/>
      <c r="B14" s="184" t="s">
        <v>83</v>
      </c>
      <c r="C14" s="184" t="s">
        <v>58</v>
      </c>
      <c r="D14" s="184"/>
      <c r="E14" s="184" t="s">
        <v>81</v>
      </c>
      <c r="F14" s="184" t="s">
        <v>82</v>
      </c>
      <c r="G14" s="184" t="s">
        <v>73</v>
      </c>
      <c r="H14" s="87"/>
      <c r="I14" s="87"/>
      <c r="J14" s="87"/>
      <c r="K14" s="176"/>
      <c r="L14" s="79">
        <v>26</v>
      </c>
      <c r="M14" s="79">
        <v>20</v>
      </c>
      <c r="N14" s="79">
        <v>7</v>
      </c>
      <c r="O14" s="88">
        <v>4</v>
      </c>
      <c r="P14" s="89">
        <v>0</v>
      </c>
      <c r="Q14" s="90">
        <f>O14+P14</f>
        <v>4</v>
      </c>
      <c r="R14" s="80">
        <f>IFERROR(Q14/N14,"-")</f>
        <v>0.57142857142857</v>
      </c>
      <c r="S14" s="79">
        <v>1</v>
      </c>
      <c r="T14" s="79">
        <v>0</v>
      </c>
      <c r="U14" s="80">
        <f>IFERROR(T14/(Q14),"-")</f>
        <v>0</v>
      </c>
      <c r="V14" s="81"/>
      <c r="W14" s="82">
        <v>1</v>
      </c>
      <c r="X14" s="80">
        <f>IF(Q14=0,"-",W14/Q14)</f>
        <v>0.25</v>
      </c>
      <c r="Y14" s="181">
        <v>6000</v>
      </c>
      <c r="Z14" s="182">
        <f>IFERROR(Y14/Q14,"-")</f>
        <v>1500</v>
      </c>
      <c r="AA14" s="182">
        <f>IFERROR(Y14/W14,"-")</f>
        <v>6000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2</v>
      </c>
      <c r="BP14" s="117">
        <f>IF(Q14=0,"",IF(BO14=0,"",(BO14/Q14)))</f>
        <v>0.5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2</v>
      </c>
      <c r="BY14" s="124">
        <f>IF(Q14=0,"",IF(BX14=0,"",(BX14/Q14)))</f>
        <v>0.5</v>
      </c>
      <c r="BZ14" s="125">
        <v>1</v>
      </c>
      <c r="CA14" s="126">
        <f>IFERROR(BZ14/BX14,"-")</f>
        <v>0.5</v>
      </c>
      <c r="CB14" s="127">
        <v>6000</v>
      </c>
      <c r="CC14" s="128">
        <f>IFERROR(CB14/BX14,"-")</f>
        <v>3000</v>
      </c>
      <c r="CD14" s="129"/>
      <c r="CE14" s="129">
        <v>1</v>
      </c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6000</v>
      </c>
      <c r="CR14" s="138">
        <v>6000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84</v>
      </c>
      <c r="C15" s="184" t="s">
        <v>58</v>
      </c>
      <c r="D15" s="184"/>
      <c r="E15" s="184" t="s">
        <v>85</v>
      </c>
      <c r="F15" s="184" t="s">
        <v>86</v>
      </c>
      <c r="G15" s="184" t="s">
        <v>61</v>
      </c>
      <c r="H15" s="87"/>
      <c r="I15" s="87" t="s">
        <v>77</v>
      </c>
      <c r="J15" s="87"/>
      <c r="K15" s="176"/>
      <c r="L15" s="79">
        <v>9</v>
      </c>
      <c r="M15" s="79">
        <v>0</v>
      </c>
      <c r="N15" s="79">
        <v>43</v>
      </c>
      <c r="O15" s="88">
        <v>3</v>
      </c>
      <c r="P15" s="89">
        <v>0</v>
      </c>
      <c r="Q15" s="90">
        <f>O15+P15</f>
        <v>3</v>
      </c>
      <c r="R15" s="80">
        <f>IFERROR(Q15/N15,"-")</f>
        <v>0.069767441860465</v>
      </c>
      <c r="S15" s="79">
        <v>0</v>
      </c>
      <c r="T15" s="79">
        <v>1</v>
      </c>
      <c r="U15" s="80">
        <f>IFERROR(T15/(Q15),"-")</f>
        <v>0.33333333333333</v>
      </c>
      <c r="V15" s="81"/>
      <c r="W15" s="82">
        <v>1</v>
      </c>
      <c r="X15" s="80">
        <f>IF(Q15=0,"-",W15/Q15)</f>
        <v>0.33333333333333</v>
      </c>
      <c r="Y15" s="181">
        <v>2000</v>
      </c>
      <c r="Z15" s="182">
        <f>IFERROR(Y15/Q15,"-")</f>
        <v>666.66666666667</v>
      </c>
      <c r="AA15" s="182">
        <f>IFERROR(Y15/W15,"-")</f>
        <v>2000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0.33333333333333</v>
      </c>
      <c r="BQ15" s="118">
        <v>1</v>
      </c>
      <c r="BR15" s="119">
        <f>IFERROR(BQ15/BO15,"-")</f>
        <v>1</v>
      </c>
      <c r="BS15" s="120">
        <v>2000</v>
      </c>
      <c r="BT15" s="121">
        <f>IFERROR(BS15/BO15,"-")</f>
        <v>2000</v>
      </c>
      <c r="BU15" s="122">
        <v>1</v>
      </c>
      <c r="BV15" s="122"/>
      <c r="BW15" s="122"/>
      <c r="BX15" s="123">
        <v>2</v>
      </c>
      <c r="BY15" s="124">
        <f>IF(Q15=0,"",IF(BX15=0,"",(BX15/Q15)))</f>
        <v>0.66666666666667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2000</v>
      </c>
      <c r="CR15" s="138">
        <v>2000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87</v>
      </c>
      <c r="C16" s="184" t="s">
        <v>58</v>
      </c>
      <c r="D16" s="184"/>
      <c r="E16" s="184" t="s">
        <v>85</v>
      </c>
      <c r="F16" s="184" t="s">
        <v>86</v>
      </c>
      <c r="G16" s="184" t="s">
        <v>73</v>
      </c>
      <c r="H16" s="87"/>
      <c r="I16" s="87"/>
      <c r="J16" s="87"/>
      <c r="K16" s="176"/>
      <c r="L16" s="79">
        <v>34</v>
      </c>
      <c r="M16" s="79">
        <v>25</v>
      </c>
      <c r="N16" s="79">
        <v>2</v>
      </c>
      <c r="O16" s="88">
        <v>3</v>
      </c>
      <c r="P16" s="89">
        <v>0</v>
      </c>
      <c r="Q16" s="90">
        <f>O16+P16</f>
        <v>3</v>
      </c>
      <c r="R16" s="80">
        <f>IFERROR(Q16/N16,"-")</f>
        <v>1.5</v>
      </c>
      <c r="S16" s="79">
        <v>1</v>
      </c>
      <c r="T16" s="79">
        <v>0</v>
      </c>
      <c r="U16" s="80">
        <f>IFERROR(T16/(Q16),"-")</f>
        <v>0</v>
      </c>
      <c r="V16" s="81"/>
      <c r="W16" s="82">
        <v>1</v>
      </c>
      <c r="X16" s="80">
        <f>IF(Q16=0,"-",W16/Q16)</f>
        <v>0.33333333333333</v>
      </c>
      <c r="Y16" s="181">
        <v>477000</v>
      </c>
      <c r="Z16" s="182">
        <f>IFERROR(Y16/Q16,"-")</f>
        <v>159000</v>
      </c>
      <c r="AA16" s="182">
        <f>IFERROR(Y16/W16,"-")</f>
        <v>477000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0.33333333333333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1</v>
      </c>
      <c r="BY16" s="124">
        <f>IF(Q16=0,"",IF(BX16=0,"",(BX16/Q16)))</f>
        <v>0.33333333333333</v>
      </c>
      <c r="BZ16" s="125">
        <v>1</v>
      </c>
      <c r="CA16" s="126">
        <f>IFERROR(BZ16/BX16,"-")</f>
        <v>1</v>
      </c>
      <c r="CB16" s="127">
        <v>477000</v>
      </c>
      <c r="CC16" s="128">
        <f>IFERROR(CB16/BX16,"-")</f>
        <v>477000</v>
      </c>
      <c r="CD16" s="129"/>
      <c r="CE16" s="129"/>
      <c r="CF16" s="129">
        <v>1</v>
      </c>
      <c r="CG16" s="130">
        <v>1</v>
      </c>
      <c r="CH16" s="131">
        <f>IF(Q16=0,"",IF(CG16=0,"",(CG16/Q16)))</f>
        <v>0.33333333333333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1</v>
      </c>
      <c r="CQ16" s="138">
        <v>477000</v>
      </c>
      <c r="CR16" s="138">
        <v>477000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/>
      <c r="B17" s="184" t="s">
        <v>88</v>
      </c>
      <c r="C17" s="184" t="s">
        <v>58</v>
      </c>
      <c r="D17" s="184"/>
      <c r="E17" s="184" t="s">
        <v>89</v>
      </c>
      <c r="F17" s="184" t="s">
        <v>90</v>
      </c>
      <c r="G17" s="184" t="s">
        <v>61</v>
      </c>
      <c r="H17" s="87"/>
      <c r="I17" s="87" t="s">
        <v>77</v>
      </c>
      <c r="J17" s="87"/>
      <c r="K17" s="176"/>
      <c r="L17" s="79">
        <v>16</v>
      </c>
      <c r="M17" s="79">
        <v>0</v>
      </c>
      <c r="N17" s="79">
        <v>65</v>
      </c>
      <c r="O17" s="88">
        <v>5</v>
      </c>
      <c r="P17" s="89">
        <v>1</v>
      </c>
      <c r="Q17" s="90">
        <f>O17+P17</f>
        <v>6</v>
      </c>
      <c r="R17" s="80">
        <f>IFERROR(Q17/N17,"-")</f>
        <v>0.092307692307692</v>
      </c>
      <c r="S17" s="79">
        <v>0</v>
      </c>
      <c r="T17" s="79">
        <v>3</v>
      </c>
      <c r="U17" s="80">
        <f>IFERROR(T17/(Q17),"-")</f>
        <v>0.5</v>
      </c>
      <c r="V17" s="81"/>
      <c r="W17" s="82">
        <v>2</v>
      </c>
      <c r="X17" s="80">
        <f>IF(Q17=0,"-",W17/Q17)</f>
        <v>0.33333333333333</v>
      </c>
      <c r="Y17" s="181">
        <v>11000</v>
      </c>
      <c r="Z17" s="182">
        <f>IFERROR(Y17/Q17,"-")</f>
        <v>1833.3333333333</v>
      </c>
      <c r="AA17" s="182">
        <f>IFERROR(Y17/W17,"-")</f>
        <v>5500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0.16666666666667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2</v>
      </c>
      <c r="BP17" s="117">
        <f>IF(Q17=0,"",IF(BO17=0,"",(BO17/Q17)))</f>
        <v>0.33333333333333</v>
      </c>
      <c r="BQ17" s="118">
        <v>1</v>
      </c>
      <c r="BR17" s="119">
        <f>IFERROR(BQ17/BO17,"-")</f>
        <v>0.5</v>
      </c>
      <c r="BS17" s="120">
        <v>5000</v>
      </c>
      <c r="BT17" s="121">
        <f>IFERROR(BS17/BO17,"-")</f>
        <v>2500</v>
      </c>
      <c r="BU17" s="122">
        <v>1</v>
      </c>
      <c r="BV17" s="122"/>
      <c r="BW17" s="122"/>
      <c r="BX17" s="123">
        <v>2</v>
      </c>
      <c r="BY17" s="124">
        <f>IF(Q17=0,"",IF(BX17=0,"",(BX17/Q17)))</f>
        <v>0.33333333333333</v>
      </c>
      <c r="BZ17" s="125">
        <v>1</v>
      </c>
      <c r="CA17" s="126">
        <f>IFERROR(BZ17/BX17,"-")</f>
        <v>0.5</v>
      </c>
      <c r="CB17" s="127">
        <v>6000</v>
      </c>
      <c r="CC17" s="128">
        <f>IFERROR(CB17/BX17,"-")</f>
        <v>3000</v>
      </c>
      <c r="CD17" s="129"/>
      <c r="CE17" s="129">
        <v>1</v>
      </c>
      <c r="CF17" s="129"/>
      <c r="CG17" s="130">
        <v>1</v>
      </c>
      <c r="CH17" s="131">
        <f>IF(Q17=0,"",IF(CG17=0,"",(CG17/Q17)))</f>
        <v>0.16666666666667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2</v>
      </c>
      <c r="CQ17" s="138">
        <v>11000</v>
      </c>
      <c r="CR17" s="138">
        <v>6000</v>
      </c>
      <c r="CS17" s="138">
        <v>5000</v>
      </c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91</v>
      </c>
      <c r="C18" s="184" t="s">
        <v>58</v>
      </c>
      <c r="D18" s="184"/>
      <c r="E18" s="184" t="s">
        <v>89</v>
      </c>
      <c r="F18" s="184" t="s">
        <v>90</v>
      </c>
      <c r="G18" s="184" t="s">
        <v>73</v>
      </c>
      <c r="H18" s="87"/>
      <c r="I18" s="87"/>
      <c r="J18" s="87"/>
      <c r="K18" s="176"/>
      <c r="L18" s="79">
        <v>25</v>
      </c>
      <c r="M18" s="79">
        <v>16</v>
      </c>
      <c r="N18" s="79">
        <v>1</v>
      </c>
      <c r="O18" s="88">
        <v>2</v>
      </c>
      <c r="P18" s="89">
        <v>0</v>
      </c>
      <c r="Q18" s="90">
        <f>O18+P18</f>
        <v>2</v>
      </c>
      <c r="R18" s="80">
        <f>IFERROR(Q18/N18,"-")</f>
        <v>2</v>
      </c>
      <c r="S18" s="79">
        <v>1</v>
      </c>
      <c r="T18" s="79">
        <v>0</v>
      </c>
      <c r="U18" s="80">
        <f>IFERROR(T18/(Q18),"-")</f>
        <v>0</v>
      </c>
      <c r="V18" s="81"/>
      <c r="W18" s="82">
        <v>1</v>
      </c>
      <c r="X18" s="80">
        <f>IF(Q18=0,"-",W18/Q18)</f>
        <v>0.5</v>
      </c>
      <c r="Y18" s="181">
        <v>42000</v>
      </c>
      <c r="Z18" s="182">
        <f>IFERROR(Y18/Q18,"-")</f>
        <v>21000</v>
      </c>
      <c r="AA18" s="182">
        <f>IFERROR(Y18/W18,"-")</f>
        <v>42000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1</v>
      </c>
      <c r="BP18" s="117">
        <f>IF(Q18=0,"",IF(BO18=0,"",(BO18/Q18)))</f>
        <v>0.5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>
        <v>1</v>
      </c>
      <c r="CH18" s="131">
        <f>IF(Q18=0,"",IF(CG18=0,"",(CG18/Q18)))</f>
        <v>0.5</v>
      </c>
      <c r="CI18" s="132">
        <v>1</v>
      </c>
      <c r="CJ18" s="133">
        <f>IFERROR(CI18/CG18,"-")</f>
        <v>1</v>
      </c>
      <c r="CK18" s="134">
        <v>42000</v>
      </c>
      <c r="CL18" s="135">
        <f>IFERROR(CK18/CG18,"-")</f>
        <v>42000</v>
      </c>
      <c r="CM18" s="136"/>
      <c r="CN18" s="136"/>
      <c r="CO18" s="136">
        <v>1</v>
      </c>
      <c r="CP18" s="137">
        <v>1</v>
      </c>
      <c r="CQ18" s="138">
        <v>42000</v>
      </c>
      <c r="CR18" s="138">
        <v>42000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92</v>
      </c>
      <c r="C19" s="184" t="s">
        <v>58</v>
      </c>
      <c r="D19" s="184"/>
      <c r="E19" s="184" t="s">
        <v>93</v>
      </c>
      <c r="F19" s="184" t="s">
        <v>94</v>
      </c>
      <c r="G19" s="184" t="s">
        <v>61</v>
      </c>
      <c r="H19" s="87"/>
      <c r="I19" s="87" t="s">
        <v>77</v>
      </c>
      <c r="J19" s="87"/>
      <c r="K19" s="176"/>
      <c r="L19" s="79">
        <v>8</v>
      </c>
      <c r="M19" s="79">
        <v>0</v>
      </c>
      <c r="N19" s="79">
        <v>39</v>
      </c>
      <c r="O19" s="88">
        <v>3</v>
      </c>
      <c r="P19" s="89">
        <v>0</v>
      </c>
      <c r="Q19" s="90">
        <f>O19+P19</f>
        <v>3</v>
      </c>
      <c r="R19" s="80">
        <f>IFERROR(Q19/N19,"-")</f>
        <v>0.076923076923077</v>
      </c>
      <c r="S19" s="79">
        <v>0</v>
      </c>
      <c r="T19" s="79">
        <v>2</v>
      </c>
      <c r="U19" s="80">
        <f>IFERROR(T19/(Q19),"-")</f>
        <v>0.66666666666667</v>
      </c>
      <c r="V19" s="81"/>
      <c r="W19" s="82">
        <v>1</v>
      </c>
      <c r="X19" s="80">
        <f>IF(Q19=0,"-",W19/Q19)</f>
        <v>0.33333333333333</v>
      </c>
      <c r="Y19" s="181">
        <v>10000</v>
      </c>
      <c r="Z19" s="182">
        <f>IFERROR(Y19/Q19,"-")</f>
        <v>3333.3333333333</v>
      </c>
      <c r="AA19" s="182">
        <f>IFERROR(Y19/W19,"-")</f>
        <v>10000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0.33333333333333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</v>
      </c>
      <c r="BP19" s="117">
        <f>IF(Q19=0,"",IF(BO19=0,"",(BO19/Q19)))</f>
        <v>0.33333333333333</v>
      </c>
      <c r="BQ19" s="118">
        <v>1</v>
      </c>
      <c r="BR19" s="119">
        <f>IFERROR(BQ19/BO19,"-")</f>
        <v>1</v>
      </c>
      <c r="BS19" s="120">
        <v>10000</v>
      </c>
      <c r="BT19" s="121">
        <f>IFERROR(BS19/BO19,"-")</f>
        <v>10000</v>
      </c>
      <c r="BU19" s="122"/>
      <c r="BV19" s="122">
        <v>1</v>
      </c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>
        <v>1</v>
      </c>
      <c r="CH19" s="131">
        <f>IF(Q19=0,"",IF(CG19=0,"",(CG19/Q19)))</f>
        <v>0.33333333333333</v>
      </c>
      <c r="CI19" s="132"/>
      <c r="CJ19" s="133">
        <f>IFERROR(CI19/CG19,"-")</f>
        <v>0</v>
      </c>
      <c r="CK19" s="134"/>
      <c r="CL19" s="135">
        <f>IFERROR(CK19/CG19,"-")</f>
        <v>0</v>
      </c>
      <c r="CM19" s="136"/>
      <c r="CN19" s="136"/>
      <c r="CO19" s="136"/>
      <c r="CP19" s="137">
        <v>1</v>
      </c>
      <c r="CQ19" s="138">
        <v>10000</v>
      </c>
      <c r="CR19" s="138">
        <v>10000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95</v>
      </c>
      <c r="C20" s="184" t="s">
        <v>58</v>
      </c>
      <c r="D20" s="184"/>
      <c r="E20" s="184" t="s">
        <v>93</v>
      </c>
      <c r="F20" s="184" t="s">
        <v>94</v>
      </c>
      <c r="G20" s="184" t="s">
        <v>73</v>
      </c>
      <c r="H20" s="87"/>
      <c r="I20" s="87"/>
      <c r="J20" s="87"/>
      <c r="K20" s="176"/>
      <c r="L20" s="79">
        <v>56</v>
      </c>
      <c r="M20" s="79">
        <v>12</v>
      </c>
      <c r="N20" s="79">
        <v>6</v>
      </c>
      <c r="O20" s="88">
        <v>1</v>
      </c>
      <c r="P20" s="89">
        <v>0</v>
      </c>
      <c r="Q20" s="90">
        <f>O20+P20</f>
        <v>1</v>
      </c>
      <c r="R20" s="80">
        <f>IFERROR(Q20/N20,"-")</f>
        <v>0.16666666666667</v>
      </c>
      <c r="S20" s="79">
        <v>1</v>
      </c>
      <c r="T20" s="79">
        <v>0</v>
      </c>
      <c r="U20" s="80">
        <f>IFERROR(T20/(Q20),"-")</f>
        <v>0</v>
      </c>
      <c r="V20" s="81"/>
      <c r="W20" s="82">
        <v>1</v>
      </c>
      <c r="X20" s="80">
        <f>IF(Q20=0,"-",W20/Q20)</f>
        <v>1</v>
      </c>
      <c r="Y20" s="181">
        <v>43000</v>
      </c>
      <c r="Z20" s="182">
        <f>IFERROR(Y20/Q20,"-")</f>
        <v>43000</v>
      </c>
      <c r="AA20" s="182">
        <f>IFERROR(Y20/W20,"-")</f>
        <v>43000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>
        <v>1</v>
      </c>
      <c r="CH20" s="131">
        <f>IF(Q20=0,"",IF(CG20=0,"",(CG20/Q20)))</f>
        <v>1</v>
      </c>
      <c r="CI20" s="132">
        <v>1</v>
      </c>
      <c r="CJ20" s="133">
        <f>IFERROR(CI20/CG20,"-")</f>
        <v>1</v>
      </c>
      <c r="CK20" s="134">
        <v>43000</v>
      </c>
      <c r="CL20" s="135">
        <f>IFERROR(CK20/CG20,"-")</f>
        <v>43000</v>
      </c>
      <c r="CM20" s="136"/>
      <c r="CN20" s="136"/>
      <c r="CO20" s="136">
        <v>1</v>
      </c>
      <c r="CP20" s="137">
        <v>1</v>
      </c>
      <c r="CQ20" s="138">
        <v>43000</v>
      </c>
      <c r="CR20" s="138">
        <v>43000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3.3233333333333</v>
      </c>
      <c r="B21" s="184" t="s">
        <v>96</v>
      </c>
      <c r="C21" s="184" t="s">
        <v>58</v>
      </c>
      <c r="D21" s="184"/>
      <c r="E21" s="184" t="s">
        <v>97</v>
      </c>
      <c r="F21" s="184" t="s">
        <v>98</v>
      </c>
      <c r="G21" s="184" t="s">
        <v>61</v>
      </c>
      <c r="H21" s="87" t="s">
        <v>99</v>
      </c>
      <c r="I21" s="87" t="s">
        <v>100</v>
      </c>
      <c r="J21" s="185" t="s">
        <v>101</v>
      </c>
      <c r="K21" s="176">
        <v>300000</v>
      </c>
      <c r="L21" s="79">
        <v>9</v>
      </c>
      <c r="M21" s="79">
        <v>0</v>
      </c>
      <c r="N21" s="79">
        <v>31</v>
      </c>
      <c r="O21" s="88">
        <v>2</v>
      </c>
      <c r="P21" s="89">
        <v>0</v>
      </c>
      <c r="Q21" s="90">
        <f>O21+P21</f>
        <v>2</v>
      </c>
      <c r="R21" s="80">
        <f>IFERROR(Q21/N21,"-")</f>
        <v>0.064516129032258</v>
      </c>
      <c r="S21" s="79">
        <v>0</v>
      </c>
      <c r="T21" s="79">
        <v>0</v>
      </c>
      <c r="U21" s="80">
        <f>IFERROR(T21/(Q21),"-")</f>
        <v>0</v>
      </c>
      <c r="V21" s="81">
        <f>IFERROR(K21/SUM(Q21:Q34),"-")</f>
        <v>6521.7391304348</v>
      </c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>
        <f>SUM(Y21:Y34)-SUM(K21:K34)</f>
        <v>697000</v>
      </c>
      <c r="AC21" s="83">
        <f>SUM(Y21:Y34)/SUM(K21:K34)</f>
        <v>3.3233333333333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1</v>
      </c>
      <c r="BY21" s="124">
        <f>IF(Q21=0,"",IF(BX21=0,"",(BX21/Q21)))</f>
        <v>0.5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102</v>
      </c>
      <c r="C22" s="184" t="s">
        <v>58</v>
      </c>
      <c r="D22" s="184"/>
      <c r="E22" s="184" t="s">
        <v>103</v>
      </c>
      <c r="F22" s="184" t="s">
        <v>104</v>
      </c>
      <c r="G22" s="184" t="s">
        <v>61</v>
      </c>
      <c r="H22" s="87" t="s">
        <v>105</v>
      </c>
      <c r="I22" s="87" t="s">
        <v>100</v>
      </c>
      <c r="J22" s="186" t="s">
        <v>106</v>
      </c>
      <c r="K22" s="176"/>
      <c r="L22" s="79">
        <v>7</v>
      </c>
      <c r="M22" s="79">
        <v>0</v>
      </c>
      <c r="N22" s="79">
        <v>35</v>
      </c>
      <c r="O22" s="88">
        <v>1</v>
      </c>
      <c r="P22" s="89">
        <v>0</v>
      </c>
      <c r="Q22" s="90">
        <f>O22+P22</f>
        <v>1</v>
      </c>
      <c r="R22" s="80">
        <f>IFERROR(Q22/N22,"-")</f>
        <v>0.028571428571429</v>
      </c>
      <c r="S22" s="79">
        <v>0</v>
      </c>
      <c r="T22" s="79">
        <v>0</v>
      </c>
      <c r="U22" s="80">
        <f>IFERROR(T22/(Q22),"-")</f>
        <v>0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1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107</v>
      </c>
      <c r="C23" s="184" t="s">
        <v>58</v>
      </c>
      <c r="D23" s="184"/>
      <c r="E23" s="184" t="s">
        <v>97</v>
      </c>
      <c r="F23" s="184" t="s">
        <v>108</v>
      </c>
      <c r="G23" s="184" t="s">
        <v>61</v>
      </c>
      <c r="H23" s="87" t="s">
        <v>109</v>
      </c>
      <c r="I23" s="87" t="s">
        <v>100</v>
      </c>
      <c r="J23" s="87" t="s">
        <v>110</v>
      </c>
      <c r="K23" s="176"/>
      <c r="L23" s="79">
        <v>15</v>
      </c>
      <c r="M23" s="79">
        <v>0</v>
      </c>
      <c r="N23" s="79">
        <v>50</v>
      </c>
      <c r="O23" s="88">
        <v>2</v>
      </c>
      <c r="P23" s="89">
        <v>0</v>
      </c>
      <c r="Q23" s="90">
        <f>O23+P23</f>
        <v>2</v>
      </c>
      <c r="R23" s="80">
        <f>IFERROR(Q23/N23,"-")</f>
        <v>0.04</v>
      </c>
      <c r="S23" s="79">
        <v>1</v>
      </c>
      <c r="T23" s="79">
        <v>0</v>
      </c>
      <c r="U23" s="80">
        <f>IFERROR(T23/(Q23),"-")</f>
        <v>0</v>
      </c>
      <c r="V23" s="81"/>
      <c r="W23" s="82">
        <v>1</v>
      </c>
      <c r="X23" s="80">
        <f>IF(Q23=0,"-",W23/Q23)</f>
        <v>0.5</v>
      </c>
      <c r="Y23" s="181">
        <v>32000</v>
      </c>
      <c r="Z23" s="182">
        <f>IFERROR(Y23/Q23,"-")</f>
        <v>16000</v>
      </c>
      <c r="AA23" s="182">
        <f>IFERROR(Y23/W23,"-")</f>
        <v>32000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1</v>
      </c>
      <c r="BP23" s="117">
        <f>IF(Q23=0,"",IF(BO23=0,"",(BO23/Q23)))</f>
        <v>0.5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>
        <v>1</v>
      </c>
      <c r="CH23" s="131">
        <f>IF(Q23=0,"",IF(CG23=0,"",(CG23/Q23)))</f>
        <v>0.5</v>
      </c>
      <c r="CI23" s="132">
        <v>1</v>
      </c>
      <c r="CJ23" s="133">
        <f>IFERROR(CI23/CG23,"-")</f>
        <v>1</v>
      </c>
      <c r="CK23" s="134">
        <v>32000</v>
      </c>
      <c r="CL23" s="135">
        <f>IFERROR(CK23/CG23,"-")</f>
        <v>32000</v>
      </c>
      <c r="CM23" s="136"/>
      <c r="CN23" s="136"/>
      <c r="CO23" s="136">
        <v>1</v>
      </c>
      <c r="CP23" s="137">
        <v>1</v>
      </c>
      <c r="CQ23" s="138">
        <v>32000</v>
      </c>
      <c r="CR23" s="138">
        <v>32000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111</v>
      </c>
      <c r="C24" s="184" t="s">
        <v>58</v>
      </c>
      <c r="D24" s="184"/>
      <c r="E24" s="184" t="s">
        <v>112</v>
      </c>
      <c r="F24" s="184" t="s">
        <v>113</v>
      </c>
      <c r="G24" s="184" t="s">
        <v>61</v>
      </c>
      <c r="H24" s="87" t="s">
        <v>114</v>
      </c>
      <c r="I24" s="87" t="s">
        <v>100</v>
      </c>
      <c r="J24" s="87" t="s">
        <v>115</v>
      </c>
      <c r="K24" s="176"/>
      <c r="L24" s="79">
        <v>1</v>
      </c>
      <c r="M24" s="79">
        <v>0</v>
      </c>
      <c r="N24" s="79">
        <v>16</v>
      </c>
      <c r="O24" s="88">
        <v>0</v>
      </c>
      <c r="P24" s="89">
        <v>0</v>
      </c>
      <c r="Q24" s="90">
        <f>O24+P24</f>
        <v>0</v>
      </c>
      <c r="R24" s="80">
        <f>IFERROR(Q24/N24,"-")</f>
        <v>0</v>
      </c>
      <c r="S24" s="79">
        <v>0</v>
      </c>
      <c r="T24" s="79">
        <v>0</v>
      </c>
      <c r="U24" s="80" t="str">
        <f>IFERROR(T24/(Q24),"-")</f>
        <v>-</v>
      </c>
      <c r="V24" s="81"/>
      <c r="W24" s="82">
        <v>0</v>
      </c>
      <c r="X24" s="80" t="str">
        <f>IF(Q24=0,"-",W24/Q24)</f>
        <v>-</v>
      </c>
      <c r="Y24" s="181">
        <v>0</v>
      </c>
      <c r="Z24" s="182" t="str">
        <f>IFERROR(Y24/Q24,"-")</f>
        <v>-</v>
      </c>
      <c r="AA24" s="182" t="str">
        <f>IFERROR(Y24/W24,"-")</f>
        <v>-</v>
      </c>
      <c r="AB24" s="176"/>
      <c r="AC24" s="83"/>
      <c r="AD24" s="77"/>
      <c r="AE24" s="91"/>
      <c r="AF24" s="92" t="str">
        <f>IF(Q24=0,"",IF(AE24=0,"",(AE24/Q24)))</f>
        <v/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 t="str">
        <f>IF(Q24=0,"",IF(AN24=0,"",(AN24/Q24)))</f>
        <v/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 t="str">
        <f>IF(Q24=0,"",IF(AW24=0,"",(AW24/Q24)))</f>
        <v/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 t="str">
        <f>IF(Q24=0,"",IF(BF24=0,"",(BF24/Q24)))</f>
        <v/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 t="str">
        <f>IF(Q24=0,"",IF(BO24=0,"",(BO24/Q24)))</f>
        <v/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 t="str">
        <f>IF(Q24=0,"",IF(BX24=0,"",(BX24/Q24)))</f>
        <v/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 t="str">
        <f>IF(Q24=0,"",IF(CG24=0,"",(CG24/Q24)))</f>
        <v/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116</v>
      </c>
      <c r="C25" s="184" t="s">
        <v>58</v>
      </c>
      <c r="D25" s="184"/>
      <c r="E25" s="184" t="s">
        <v>97</v>
      </c>
      <c r="F25" s="184" t="s">
        <v>98</v>
      </c>
      <c r="G25" s="184" t="s">
        <v>61</v>
      </c>
      <c r="H25" s="87" t="s">
        <v>117</v>
      </c>
      <c r="I25" s="87" t="s">
        <v>100</v>
      </c>
      <c r="J25" s="87" t="s">
        <v>118</v>
      </c>
      <c r="K25" s="176"/>
      <c r="L25" s="79">
        <v>5</v>
      </c>
      <c r="M25" s="79">
        <v>0</v>
      </c>
      <c r="N25" s="79">
        <v>21</v>
      </c>
      <c r="O25" s="88">
        <v>1</v>
      </c>
      <c r="P25" s="89">
        <v>0</v>
      </c>
      <c r="Q25" s="90">
        <f>O25+P25</f>
        <v>1</v>
      </c>
      <c r="R25" s="80">
        <f>IFERROR(Q25/N25,"-")</f>
        <v>0.047619047619048</v>
      </c>
      <c r="S25" s="79">
        <v>0</v>
      </c>
      <c r="T25" s="79">
        <v>0</v>
      </c>
      <c r="U25" s="80">
        <f>IFERROR(T25/(Q25),"-")</f>
        <v>0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>
        <v>1</v>
      </c>
      <c r="BY25" s="124">
        <f>IF(Q25=0,"",IF(BX25=0,"",(BX25/Q25)))</f>
        <v>1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119</v>
      </c>
      <c r="C26" s="184" t="s">
        <v>58</v>
      </c>
      <c r="D26" s="184"/>
      <c r="E26" s="184" t="s">
        <v>103</v>
      </c>
      <c r="F26" s="184" t="s">
        <v>104</v>
      </c>
      <c r="G26" s="184" t="s">
        <v>61</v>
      </c>
      <c r="H26" s="87" t="s">
        <v>120</v>
      </c>
      <c r="I26" s="87" t="s">
        <v>100</v>
      </c>
      <c r="J26" s="87" t="s">
        <v>121</v>
      </c>
      <c r="K26" s="176"/>
      <c r="L26" s="79">
        <v>10</v>
      </c>
      <c r="M26" s="79">
        <v>0</v>
      </c>
      <c r="N26" s="79">
        <v>29</v>
      </c>
      <c r="O26" s="88">
        <v>4</v>
      </c>
      <c r="P26" s="89">
        <v>0</v>
      </c>
      <c r="Q26" s="90">
        <f>O26+P26</f>
        <v>4</v>
      </c>
      <c r="R26" s="80">
        <f>IFERROR(Q26/N26,"-")</f>
        <v>0.13793103448276</v>
      </c>
      <c r="S26" s="79">
        <v>0</v>
      </c>
      <c r="T26" s="79">
        <v>1</v>
      </c>
      <c r="U26" s="80">
        <f>IFERROR(T26/(Q26),"-")</f>
        <v>0.25</v>
      </c>
      <c r="V26" s="81"/>
      <c r="W26" s="82">
        <v>2</v>
      </c>
      <c r="X26" s="80">
        <f>IF(Q26=0,"-",W26/Q26)</f>
        <v>0.5</v>
      </c>
      <c r="Y26" s="181">
        <v>33000</v>
      </c>
      <c r="Z26" s="182">
        <f>IFERROR(Y26/Q26,"-")</f>
        <v>8250</v>
      </c>
      <c r="AA26" s="182">
        <f>IFERROR(Y26/W26,"-")</f>
        <v>16500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0.25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>
        <v>3</v>
      </c>
      <c r="BY26" s="124">
        <f>IF(Q26=0,"",IF(BX26=0,"",(BX26/Q26)))</f>
        <v>0.75</v>
      </c>
      <c r="BZ26" s="125">
        <v>2</v>
      </c>
      <c r="CA26" s="126">
        <f>IFERROR(BZ26/BX26,"-")</f>
        <v>0.66666666666667</v>
      </c>
      <c r="CB26" s="127">
        <v>33000</v>
      </c>
      <c r="CC26" s="128">
        <f>IFERROR(CB26/BX26,"-")</f>
        <v>11000</v>
      </c>
      <c r="CD26" s="129">
        <v>1</v>
      </c>
      <c r="CE26" s="129"/>
      <c r="CF26" s="129">
        <v>1</v>
      </c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2</v>
      </c>
      <c r="CQ26" s="138">
        <v>33000</v>
      </c>
      <c r="CR26" s="138">
        <v>28000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122</v>
      </c>
      <c r="C27" s="184" t="s">
        <v>58</v>
      </c>
      <c r="D27" s="184"/>
      <c r="E27" s="184" t="s">
        <v>97</v>
      </c>
      <c r="F27" s="184" t="s">
        <v>108</v>
      </c>
      <c r="G27" s="184" t="s">
        <v>61</v>
      </c>
      <c r="H27" s="87" t="s">
        <v>123</v>
      </c>
      <c r="I27" s="87" t="s">
        <v>100</v>
      </c>
      <c r="J27" s="87" t="s">
        <v>124</v>
      </c>
      <c r="K27" s="176"/>
      <c r="L27" s="79">
        <v>6</v>
      </c>
      <c r="M27" s="79">
        <v>0</v>
      </c>
      <c r="N27" s="79">
        <v>22</v>
      </c>
      <c r="O27" s="88">
        <v>3</v>
      </c>
      <c r="P27" s="89">
        <v>0</v>
      </c>
      <c r="Q27" s="90">
        <f>O27+P27</f>
        <v>3</v>
      </c>
      <c r="R27" s="80">
        <f>IFERROR(Q27/N27,"-")</f>
        <v>0.13636363636364</v>
      </c>
      <c r="S27" s="79">
        <v>0</v>
      </c>
      <c r="T27" s="79">
        <v>1</v>
      </c>
      <c r="U27" s="80">
        <f>IFERROR(T27/(Q27),"-")</f>
        <v>0.33333333333333</v>
      </c>
      <c r="V27" s="81"/>
      <c r="W27" s="82">
        <v>1</v>
      </c>
      <c r="X27" s="80">
        <f>IF(Q27=0,"-",W27/Q27)</f>
        <v>0.33333333333333</v>
      </c>
      <c r="Y27" s="181">
        <v>3000</v>
      </c>
      <c r="Z27" s="182">
        <f>IFERROR(Y27/Q27,"-")</f>
        <v>1000</v>
      </c>
      <c r="AA27" s="182">
        <f>IFERROR(Y27/W27,"-")</f>
        <v>3000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0.33333333333333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2</v>
      </c>
      <c r="BP27" s="117">
        <f>IF(Q27=0,"",IF(BO27=0,"",(BO27/Q27)))</f>
        <v>0.66666666666667</v>
      </c>
      <c r="BQ27" s="118">
        <v>1</v>
      </c>
      <c r="BR27" s="119">
        <f>IFERROR(BQ27/BO27,"-")</f>
        <v>0.5</v>
      </c>
      <c r="BS27" s="120">
        <v>3000</v>
      </c>
      <c r="BT27" s="121">
        <f>IFERROR(BS27/BO27,"-")</f>
        <v>1500</v>
      </c>
      <c r="BU27" s="122"/>
      <c r="BV27" s="122"/>
      <c r="BW27" s="122">
        <v>1</v>
      </c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3000</v>
      </c>
      <c r="CR27" s="138">
        <v>3000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125</v>
      </c>
      <c r="C28" s="184" t="s">
        <v>58</v>
      </c>
      <c r="D28" s="184"/>
      <c r="E28" s="184" t="s">
        <v>112</v>
      </c>
      <c r="F28" s="184" t="s">
        <v>113</v>
      </c>
      <c r="G28" s="184" t="s">
        <v>61</v>
      </c>
      <c r="H28" s="87" t="s">
        <v>126</v>
      </c>
      <c r="I28" s="87" t="s">
        <v>100</v>
      </c>
      <c r="J28" s="87" t="s">
        <v>127</v>
      </c>
      <c r="K28" s="176"/>
      <c r="L28" s="79">
        <v>1</v>
      </c>
      <c r="M28" s="79">
        <v>0</v>
      </c>
      <c r="N28" s="79">
        <v>9</v>
      </c>
      <c r="O28" s="88">
        <v>1</v>
      </c>
      <c r="P28" s="89">
        <v>0</v>
      </c>
      <c r="Q28" s="90">
        <f>O28+P28</f>
        <v>1</v>
      </c>
      <c r="R28" s="80">
        <f>IFERROR(Q28/N28,"-")</f>
        <v>0.11111111111111</v>
      </c>
      <c r="S28" s="79">
        <v>0</v>
      </c>
      <c r="T28" s="79">
        <v>1</v>
      </c>
      <c r="U28" s="80">
        <f>IFERROR(T28/(Q28),"-")</f>
        <v>1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1</v>
      </c>
      <c r="BP28" s="117">
        <f>IF(Q28=0,"",IF(BO28=0,"",(BO28/Q28)))</f>
        <v>1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128</v>
      </c>
      <c r="C29" s="184" t="s">
        <v>58</v>
      </c>
      <c r="D29" s="184"/>
      <c r="E29" s="184" t="s">
        <v>97</v>
      </c>
      <c r="F29" s="184" t="s">
        <v>98</v>
      </c>
      <c r="G29" s="184" t="s">
        <v>61</v>
      </c>
      <c r="H29" s="87" t="s">
        <v>129</v>
      </c>
      <c r="I29" s="87" t="s">
        <v>100</v>
      </c>
      <c r="J29" s="185" t="s">
        <v>130</v>
      </c>
      <c r="K29" s="176"/>
      <c r="L29" s="79">
        <v>10</v>
      </c>
      <c r="M29" s="79">
        <v>0</v>
      </c>
      <c r="N29" s="79">
        <v>30</v>
      </c>
      <c r="O29" s="88">
        <v>3</v>
      </c>
      <c r="P29" s="89">
        <v>0</v>
      </c>
      <c r="Q29" s="90">
        <f>O29+P29</f>
        <v>3</v>
      </c>
      <c r="R29" s="80">
        <f>IFERROR(Q29/N29,"-")</f>
        <v>0.1</v>
      </c>
      <c r="S29" s="79">
        <v>0</v>
      </c>
      <c r="T29" s="79">
        <v>2</v>
      </c>
      <c r="U29" s="80">
        <f>IFERROR(T29/(Q29),"-")</f>
        <v>0.66666666666667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2</v>
      </c>
      <c r="BP29" s="117">
        <f>IF(Q29=0,"",IF(BO29=0,"",(BO29/Q29)))</f>
        <v>0.66666666666667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>
        <v>1</v>
      </c>
      <c r="CH29" s="131">
        <f>IF(Q29=0,"",IF(CG29=0,"",(CG29/Q29)))</f>
        <v>0.33333333333333</v>
      </c>
      <c r="CI29" s="132"/>
      <c r="CJ29" s="133">
        <f>IFERROR(CI29/CG29,"-")</f>
        <v>0</v>
      </c>
      <c r="CK29" s="134"/>
      <c r="CL29" s="135">
        <f>IFERROR(CK29/CG29,"-")</f>
        <v>0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131</v>
      </c>
      <c r="C30" s="184" t="s">
        <v>58</v>
      </c>
      <c r="D30" s="184"/>
      <c r="E30" s="184" t="s">
        <v>103</v>
      </c>
      <c r="F30" s="184" t="s">
        <v>104</v>
      </c>
      <c r="G30" s="184" t="s">
        <v>61</v>
      </c>
      <c r="H30" s="87" t="s">
        <v>132</v>
      </c>
      <c r="I30" s="87" t="s">
        <v>100</v>
      </c>
      <c r="J30" s="186" t="s">
        <v>133</v>
      </c>
      <c r="K30" s="176"/>
      <c r="L30" s="79">
        <v>5</v>
      </c>
      <c r="M30" s="79">
        <v>0</v>
      </c>
      <c r="N30" s="79">
        <v>36</v>
      </c>
      <c r="O30" s="88">
        <v>3</v>
      </c>
      <c r="P30" s="89">
        <v>0</v>
      </c>
      <c r="Q30" s="90">
        <f>O30+P30</f>
        <v>3</v>
      </c>
      <c r="R30" s="80">
        <f>IFERROR(Q30/N30,"-")</f>
        <v>0.083333333333333</v>
      </c>
      <c r="S30" s="79">
        <v>0</v>
      </c>
      <c r="T30" s="79">
        <v>1</v>
      </c>
      <c r="U30" s="80">
        <f>IFERROR(T30/(Q30),"-")</f>
        <v>0.33333333333333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>
        <v>1</v>
      </c>
      <c r="AO30" s="98">
        <f>IF(Q30=0,"",IF(AN30=0,"",(AN30/Q30)))</f>
        <v>0.33333333333333</v>
      </c>
      <c r="AP30" s="97"/>
      <c r="AQ30" s="99">
        <f>IFERROR(AP30/AN30,"-")</f>
        <v>0</v>
      </c>
      <c r="AR30" s="100"/>
      <c r="AS30" s="101">
        <f>IFERROR(AR30/AN30,"-")</f>
        <v>0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0.33333333333333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1</v>
      </c>
      <c r="BP30" s="117">
        <f>IF(Q30=0,"",IF(BO30=0,"",(BO30/Q30)))</f>
        <v>0.33333333333333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134</v>
      </c>
      <c r="C31" s="184" t="s">
        <v>58</v>
      </c>
      <c r="D31" s="184"/>
      <c r="E31" s="184" t="s">
        <v>97</v>
      </c>
      <c r="F31" s="184" t="s">
        <v>108</v>
      </c>
      <c r="G31" s="184" t="s">
        <v>61</v>
      </c>
      <c r="H31" s="87" t="s">
        <v>135</v>
      </c>
      <c r="I31" s="87" t="s">
        <v>100</v>
      </c>
      <c r="J31" s="87" t="s">
        <v>136</v>
      </c>
      <c r="K31" s="176"/>
      <c r="L31" s="79">
        <v>4</v>
      </c>
      <c r="M31" s="79">
        <v>0</v>
      </c>
      <c r="N31" s="79">
        <v>26</v>
      </c>
      <c r="O31" s="88">
        <v>0</v>
      </c>
      <c r="P31" s="89">
        <v>0</v>
      </c>
      <c r="Q31" s="90">
        <f>O31+P31</f>
        <v>0</v>
      </c>
      <c r="R31" s="80">
        <f>IFERROR(Q31/N31,"-")</f>
        <v>0</v>
      </c>
      <c r="S31" s="79">
        <v>0</v>
      </c>
      <c r="T31" s="79">
        <v>0</v>
      </c>
      <c r="U31" s="80" t="str">
        <f>IFERROR(T31/(Q31),"-")</f>
        <v>-</v>
      </c>
      <c r="V31" s="81"/>
      <c r="W31" s="82">
        <v>0</v>
      </c>
      <c r="X31" s="80" t="str">
        <f>IF(Q31=0,"-",W31/Q31)</f>
        <v>-</v>
      </c>
      <c r="Y31" s="181">
        <v>0</v>
      </c>
      <c r="Z31" s="182" t="str">
        <f>IFERROR(Y31/Q31,"-")</f>
        <v>-</v>
      </c>
      <c r="AA31" s="182" t="str">
        <f>IFERROR(Y31/W31,"-")</f>
        <v>-</v>
      </c>
      <c r="AB31" s="176"/>
      <c r="AC31" s="83"/>
      <c r="AD31" s="77"/>
      <c r="AE31" s="91"/>
      <c r="AF31" s="92" t="str">
        <f>IF(Q31=0,"",IF(AE31=0,"",(AE31/Q31)))</f>
        <v/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 t="str">
        <f>IF(Q31=0,"",IF(AN31=0,"",(AN31/Q31)))</f>
        <v/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 t="str">
        <f>IF(Q31=0,"",IF(AW31=0,"",(AW31/Q31)))</f>
        <v/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 t="str">
        <f>IF(Q31=0,"",IF(BF31=0,"",(BF31/Q31)))</f>
        <v/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/>
      <c r="BP31" s="117" t="str">
        <f>IF(Q31=0,"",IF(BO31=0,"",(BO31/Q31)))</f>
        <v/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/>
      <c r="BY31" s="124" t="str">
        <f>IF(Q31=0,"",IF(BX31=0,"",(BX31/Q31)))</f>
        <v/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 t="str">
        <f>IF(Q31=0,"",IF(CG31=0,"",(CG31/Q31)))</f>
        <v/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137</v>
      </c>
      <c r="C32" s="184" t="s">
        <v>58</v>
      </c>
      <c r="D32" s="184"/>
      <c r="E32" s="184" t="s">
        <v>112</v>
      </c>
      <c r="F32" s="184" t="s">
        <v>113</v>
      </c>
      <c r="G32" s="184" t="s">
        <v>61</v>
      </c>
      <c r="H32" s="87" t="s">
        <v>138</v>
      </c>
      <c r="I32" s="87" t="s">
        <v>100</v>
      </c>
      <c r="J32" s="87" t="s">
        <v>139</v>
      </c>
      <c r="K32" s="176"/>
      <c r="L32" s="79">
        <v>0</v>
      </c>
      <c r="M32" s="79">
        <v>0</v>
      </c>
      <c r="N32" s="79">
        <v>11</v>
      </c>
      <c r="O32" s="88">
        <v>0</v>
      </c>
      <c r="P32" s="89">
        <v>0</v>
      </c>
      <c r="Q32" s="90">
        <f>O32+P32</f>
        <v>0</v>
      </c>
      <c r="R32" s="80">
        <f>IFERROR(Q32/N32,"-")</f>
        <v>0</v>
      </c>
      <c r="S32" s="79">
        <v>0</v>
      </c>
      <c r="T32" s="79">
        <v>0</v>
      </c>
      <c r="U32" s="80" t="str">
        <f>IFERROR(T32/(Q32),"-")</f>
        <v>-</v>
      </c>
      <c r="V32" s="81"/>
      <c r="W32" s="82">
        <v>0</v>
      </c>
      <c r="X32" s="80" t="str">
        <f>IF(Q32=0,"-",W32/Q32)</f>
        <v>-</v>
      </c>
      <c r="Y32" s="181">
        <v>0</v>
      </c>
      <c r="Z32" s="182" t="str">
        <f>IFERROR(Y32/Q32,"-")</f>
        <v>-</v>
      </c>
      <c r="AA32" s="182" t="str">
        <f>IFERROR(Y32/W32,"-")</f>
        <v>-</v>
      </c>
      <c r="AB32" s="176"/>
      <c r="AC32" s="83"/>
      <c r="AD32" s="77"/>
      <c r="AE32" s="91"/>
      <c r="AF32" s="92" t="str">
        <f>IF(Q32=0,"",IF(AE32=0,"",(AE32/Q32)))</f>
        <v/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 t="str">
        <f>IF(Q32=0,"",IF(AN32=0,"",(AN32/Q32)))</f>
        <v/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 t="str">
        <f>IF(Q32=0,"",IF(AW32=0,"",(AW32/Q32)))</f>
        <v/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 t="str">
        <f>IF(Q32=0,"",IF(BF32=0,"",(BF32/Q32)))</f>
        <v/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 t="str">
        <f>IF(Q32=0,"",IF(BO32=0,"",(BO32/Q32)))</f>
        <v/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 t="str">
        <f>IF(Q32=0,"",IF(BX32=0,"",(BX32/Q32)))</f>
        <v/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 t="str">
        <f>IF(Q32=0,"",IF(CG32=0,"",(CG32/Q32)))</f>
        <v/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140</v>
      </c>
      <c r="C33" s="184" t="s">
        <v>58</v>
      </c>
      <c r="D33" s="184"/>
      <c r="E33" s="184" t="s">
        <v>97</v>
      </c>
      <c r="F33" s="184" t="s">
        <v>98</v>
      </c>
      <c r="G33" s="184" t="s">
        <v>61</v>
      </c>
      <c r="H33" s="87" t="s">
        <v>141</v>
      </c>
      <c r="I33" s="87" t="s">
        <v>100</v>
      </c>
      <c r="J33" s="87" t="s">
        <v>142</v>
      </c>
      <c r="K33" s="176"/>
      <c r="L33" s="79">
        <v>3</v>
      </c>
      <c r="M33" s="79">
        <v>0</v>
      </c>
      <c r="N33" s="79">
        <v>22</v>
      </c>
      <c r="O33" s="88">
        <v>1</v>
      </c>
      <c r="P33" s="89">
        <v>0</v>
      </c>
      <c r="Q33" s="90">
        <f>O33+P33</f>
        <v>1</v>
      </c>
      <c r="R33" s="80">
        <f>IFERROR(Q33/N33,"-")</f>
        <v>0.045454545454545</v>
      </c>
      <c r="S33" s="79">
        <v>0</v>
      </c>
      <c r="T33" s="79">
        <v>0</v>
      </c>
      <c r="U33" s="80">
        <f>IFERROR(T33/(Q33),"-")</f>
        <v>0</v>
      </c>
      <c r="V33" s="81"/>
      <c r="W33" s="82">
        <v>1</v>
      </c>
      <c r="X33" s="80">
        <f>IF(Q33=0,"-",W33/Q33)</f>
        <v>1</v>
      </c>
      <c r="Y33" s="181">
        <v>5000</v>
      </c>
      <c r="Z33" s="182">
        <f>IFERROR(Y33/Q33,"-")</f>
        <v>5000</v>
      </c>
      <c r="AA33" s="182">
        <f>IFERROR(Y33/W33,"-")</f>
        <v>5000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/>
      <c r="BP33" s="117">
        <f>IF(Q33=0,"",IF(BO33=0,"",(BO33/Q33)))</f>
        <v>0</v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>
        <v>1</v>
      </c>
      <c r="BY33" s="124">
        <f>IF(Q33=0,"",IF(BX33=0,"",(BX33/Q33)))</f>
        <v>1</v>
      </c>
      <c r="BZ33" s="125">
        <v>1</v>
      </c>
      <c r="CA33" s="126">
        <f>IFERROR(BZ33/BX33,"-")</f>
        <v>1</v>
      </c>
      <c r="CB33" s="127">
        <v>5000</v>
      </c>
      <c r="CC33" s="128">
        <f>IFERROR(CB33/BX33,"-")</f>
        <v>5000</v>
      </c>
      <c r="CD33" s="129">
        <v>1</v>
      </c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1</v>
      </c>
      <c r="CQ33" s="138">
        <v>5000</v>
      </c>
      <c r="CR33" s="138">
        <v>5000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143</v>
      </c>
      <c r="C34" s="184" t="s">
        <v>58</v>
      </c>
      <c r="D34" s="184"/>
      <c r="E34" s="184" t="s">
        <v>72</v>
      </c>
      <c r="F34" s="184" t="s">
        <v>72</v>
      </c>
      <c r="G34" s="184" t="s">
        <v>73</v>
      </c>
      <c r="H34" s="87" t="s">
        <v>144</v>
      </c>
      <c r="I34" s="87"/>
      <c r="J34" s="87"/>
      <c r="K34" s="176"/>
      <c r="L34" s="79">
        <v>106</v>
      </c>
      <c r="M34" s="79">
        <v>61</v>
      </c>
      <c r="N34" s="79">
        <v>29</v>
      </c>
      <c r="O34" s="88">
        <v>25</v>
      </c>
      <c r="P34" s="89">
        <v>0</v>
      </c>
      <c r="Q34" s="90">
        <f>O34+P34</f>
        <v>25</v>
      </c>
      <c r="R34" s="80">
        <f>IFERROR(Q34/N34,"-")</f>
        <v>0.86206896551724</v>
      </c>
      <c r="S34" s="79">
        <v>7</v>
      </c>
      <c r="T34" s="79">
        <v>4</v>
      </c>
      <c r="U34" s="80">
        <f>IFERROR(T34/(Q34),"-")</f>
        <v>0.16</v>
      </c>
      <c r="V34" s="81"/>
      <c r="W34" s="82">
        <v>14</v>
      </c>
      <c r="X34" s="80">
        <f>IF(Q34=0,"-",W34/Q34)</f>
        <v>0.56</v>
      </c>
      <c r="Y34" s="181">
        <v>924000</v>
      </c>
      <c r="Z34" s="182">
        <f>IFERROR(Y34/Q34,"-")</f>
        <v>36960</v>
      </c>
      <c r="AA34" s="182">
        <f>IFERROR(Y34/W34,"-")</f>
        <v>66000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2</v>
      </c>
      <c r="BG34" s="110">
        <f>IF(Q34=0,"",IF(BF34=0,"",(BF34/Q34)))</f>
        <v>0.08</v>
      </c>
      <c r="BH34" s="109">
        <v>1</v>
      </c>
      <c r="BI34" s="111">
        <f>IFERROR(BH34/BF34,"-")</f>
        <v>0.5</v>
      </c>
      <c r="BJ34" s="112">
        <v>1000</v>
      </c>
      <c r="BK34" s="113">
        <f>IFERROR(BJ34/BF34,"-")</f>
        <v>500</v>
      </c>
      <c r="BL34" s="114">
        <v>1</v>
      </c>
      <c r="BM34" s="114"/>
      <c r="BN34" s="114"/>
      <c r="BO34" s="116">
        <v>8</v>
      </c>
      <c r="BP34" s="117">
        <f>IF(Q34=0,"",IF(BO34=0,"",(BO34/Q34)))</f>
        <v>0.32</v>
      </c>
      <c r="BQ34" s="118">
        <v>5</v>
      </c>
      <c r="BR34" s="119">
        <f>IFERROR(BQ34/BO34,"-")</f>
        <v>0.625</v>
      </c>
      <c r="BS34" s="120">
        <v>294000</v>
      </c>
      <c r="BT34" s="121">
        <f>IFERROR(BS34/BO34,"-")</f>
        <v>36750</v>
      </c>
      <c r="BU34" s="122">
        <v>2</v>
      </c>
      <c r="BV34" s="122">
        <v>1</v>
      </c>
      <c r="BW34" s="122">
        <v>2</v>
      </c>
      <c r="BX34" s="123">
        <v>9</v>
      </c>
      <c r="BY34" s="124">
        <f>IF(Q34=0,"",IF(BX34=0,"",(BX34/Q34)))</f>
        <v>0.36</v>
      </c>
      <c r="BZ34" s="125">
        <v>7</v>
      </c>
      <c r="CA34" s="126">
        <f>IFERROR(BZ34/BX34,"-")</f>
        <v>0.77777777777778</v>
      </c>
      <c r="CB34" s="127">
        <v>174000</v>
      </c>
      <c r="CC34" s="128">
        <f>IFERROR(CB34/BX34,"-")</f>
        <v>19333.333333333</v>
      </c>
      <c r="CD34" s="129">
        <v>5</v>
      </c>
      <c r="CE34" s="129"/>
      <c r="CF34" s="129">
        <v>2</v>
      </c>
      <c r="CG34" s="130">
        <v>6</v>
      </c>
      <c r="CH34" s="131">
        <f>IF(Q34=0,"",IF(CG34=0,"",(CG34/Q34)))</f>
        <v>0.24</v>
      </c>
      <c r="CI34" s="132">
        <v>1</v>
      </c>
      <c r="CJ34" s="133">
        <f>IFERROR(CI34/CG34,"-")</f>
        <v>0.16666666666667</v>
      </c>
      <c r="CK34" s="134">
        <v>455000</v>
      </c>
      <c r="CL34" s="135">
        <f>IFERROR(CK34/CG34,"-")</f>
        <v>75833.333333333</v>
      </c>
      <c r="CM34" s="136"/>
      <c r="CN34" s="136"/>
      <c r="CO34" s="136">
        <v>1</v>
      </c>
      <c r="CP34" s="137">
        <v>14</v>
      </c>
      <c r="CQ34" s="138">
        <v>924000</v>
      </c>
      <c r="CR34" s="138">
        <v>455000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1.0583333333333</v>
      </c>
      <c r="B35" s="184" t="s">
        <v>145</v>
      </c>
      <c r="C35" s="184" t="s">
        <v>58</v>
      </c>
      <c r="D35" s="184"/>
      <c r="E35" s="184" t="s">
        <v>81</v>
      </c>
      <c r="F35" s="184" t="s">
        <v>82</v>
      </c>
      <c r="G35" s="184" t="s">
        <v>61</v>
      </c>
      <c r="H35" s="87" t="s">
        <v>62</v>
      </c>
      <c r="I35" s="87" t="s">
        <v>146</v>
      </c>
      <c r="J35" s="87" t="s">
        <v>147</v>
      </c>
      <c r="K35" s="176">
        <v>120000</v>
      </c>
      <c r="L35" s="79">
        <v>20</v>
      </c>
      <c r="M35" s="79">
        <v>0</v>
      </c>
      <c r="N35" s="79">
        <v>65</v>
      </c>
      <c r="O35" s="88">
        <v>6</v>
      </c>
      <c r="P35" s="89">
        <v>0</v>
      </c>
      <c r="Q35" s="90">
        <f>O35+P35</f>
        <v>6</v>
      </c>
      <c r="R35" s="80">
        <f>IFERROR(Q35/N35,"-")</f>
        <v>0.092307692307692</v>
      </c>
      <c r="S35" s="79">
        <v>2</v>
      </c>
      <c r="T35" s="79">
        <v>1</v>
      </c>
      <c r="U35" s="80">
        <f>IFERROR(T35/(Q35),"-")</f>
        <v>0.16666666666667</v>
      </c>
      <c r="V35" s="81">
        <f>IFERROR(K35/SUM(Q35:Q36),"-")</f>
        <v>15000</v>
      </c>
      <c r="W35" s="82">
        <v>2</v>
      </c>
      <c r="X35" s="80">
        <f>IF(Q35=0,"-",W35/Q35)</f>
        <v>0.33333333333333</v>
      </c>
      <c r="Y35" s="181">
        <v>127000</v>
      </c>
      <c r="Z35" s="182">
        <f>IFERROR(Y35/Q35,"-")</f>
        <v>21166.666666667</v>
      </c>
      <c r="AA35" s="182">
        <f>IFERROR(Y35/W35,"-")</f>
        <v>63500</v>
      </c>
      <c r="AB35" s="176">
        <f>SUM(Y35:Y36)-SUM(K35:K36)</f>
        <v>7000</v>
      </c>
      <c r="AC35" s="83">
        <f>SUM(Y35:Y36)/SUM(K35:K36)</f>
        <v>1.0583333333333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3</v>
      </c>
      <c r="BP35" s="117">
        <f>IF(Q35=0,"",IF(BO35=0,"",(BO35/Q35)))</f>
        <v>0.5</v>
      </c>
      <c r="BQ35" s="118">
        <v>1</v>
      </c>
      <c r="BR35" s="119">
        <f>IFERROR(BQ35/BO35,"-")</f>
        <v>0.33333333333333</v>
      </c>
      <c r="BS35" s="120">
        <v>2000</v>
      </c>
      <c r="BT35" s="121">
        <f>IFERROR(BS35/BO35,"-")</f>
        <v>666.66666666667</v>
      </c>
      <c r="BU35" s="122">
        <v>1</v>
      </c>
      <c r="BV35" s="122"/>
      <c r="BW35" s="122"/>
      <c r="BX35" s="123">
        <v>3</v>
      </c>
      <c r="BY35" s="124">
        <f>IF(Q35=0,"",IF(BX35=0,"",(BX35/Q35)))</f>
        <v>0.5</v>
      </c>
      <c r="BZ35" s="125">
        <v>1</v>
      </c>
      <c r="CA35" s="126">
        <f>IFERROR(BZ35/BX35,"-")</f>
        <v>0.33333333333333</v>
      </c>
      <c r="CB35" s="127">
        <v>125000</v>
      </c>
      <c r="CC35" s="128">
        <f>IFERROR(CB35/BX35,"-")</f>
        <v>41666.666666667</v>
      </c>
      <c r="CD35" s="129"/>
      <c r="CE35" s="129"/>
      <c r="CF35" s="129">
        <v>1</v>
      </c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2</v>
      </c>
      <c r="CQ35" s="138">
        <v>127000</v>
      </c>
      <c r="CR35" s="138">
        <v>125000</v>
      </c>
      <c r="CS35" s="138"/>
      <c r="CT35" s="139" t="str">
        <f>IF(AND(CR35=0,CS35=0),"",IF(AND(CR35&lt;=100000,CS35&lt;=100000),"",IF(CR35/CQ35&gt;0.7,"男高",IF(CS35/CQ35&gt;0.7,"女高",""))))</f>
        <v>男高</v>
      </c>
    </row>
    <row r="36" spans="1:99">
      <c r="A36" s="78"/>
      <c r="B36" s="184" t="s">
        <v>148</v>
      </c>
      <c r="C36" s="184" t="s">
        <v>58</v>
      </c>
      <c r="D36" s="184"/>
      <c r="E36" s="184" t="s">
        <v>81</v>
      </c>
      <c r="F36" s="184" t="s">
        <v>82</v>
      </c>
      <c r="G36" s="184" t="s">
        <v>73</v>
      </c>
      <c r="H36" s="87"/>
      <c r="I36" s="87"/>
      <c r="J36" s="87"/>
      <c r="K36" s="176"/>
      <c r="L36" s="79">
        <v>24</v>
      </c>
      <c r="M36" s="79">
        <v>15</v>
      </c>
      <c r="N36" s="79">
        <v>10</v>
      </c>
      <c r="O36" s="88">
        <v>2</v>
      </c>
      <c r="P36" s="89">
        <v>0</v>
      </c>
      <c r="Q36" s="90">
        <f>O36+P36</f>
        <v>2</v>
      </c>
      <c r="R36" s="80">
        <f>IFERROR(Q36/N36,"-")</f>
        <v>0.2</v>
      </c>
      <c r="S36" s="79">
        <v>0</v>
      </c>
      <c r="T36" s="79">
        <v>0</v>
      </c>
      <c r="U36" s="80">
        <f>IFERROR(T36/(Q36),"-")</f>
        <v>0</v>
      </c>
      <c r="V36" s="81"/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>
        <v>2</v>
      </c>
      <c r="BP36" s="117">
        <f>IF(Q36=0,"",IF(BO36=0,"",(BO36/Q36)))</f>
        <v>1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0.02</v>
      </c>
      <c r="B37" s="184" t="s">
        <v>149</v>
      </c>
      <c r="C37" s="184" t="s">
        <v>58</v>
      </c>
      <c r="D37" s="184"/>
      <c r="E37" s="184" t="s">
        <v>81</v>
      </c>
      <c r="F37" s="184" t="s">
        <v>82</v>
      </c>
      <c r="G37" s="184" t="s">
        <v>61</v>
      </c>
      <c r="H37" s="87" t="s">
        <v>66</v>
      </c>
      <c r="I37" s="87" t="s">
        <v>146</v>
      </c>
      <c r="J37" s="186" t="s">
        <v>133</v>
      </c>
      <c r="K37" s="176">
        <v>150000</v>
      </c>
      <c r="L37" s="79">
        <v>18</v>
      </c>
      <c r="M37" s="79">
        <v>0</v>
      </c>
      <c r="N37" s="79">
        <v>55</v>
      </c>
      <c r="O37" s="88">
        <v>6</v>
      </c>
      <c r="P37" s="89">
        <v>0</v>
      </c>
      <c r="Q37" s="90">
        <f>O37+P37</f>
        <v>6</v>
      </c>
      <c r="R37" s="80">
        <f>IFERROR(Q37/N37,"-")</f>
        <v>0.10909090909091</v>
      </c>
      <c r="S37" s="79">
        <v>0</v>
      </c>
      <c r="T37" s="79">
        <v>4</v>
      </c>
      <c r="U37" s="80">
        <f>IFERROR(T37/(Q37),"-")</f>
        <v>0.66666666666667</v>
      </c>
      <c r="V37" s="81">
        <f>IFERROR(K37/SUM(Q37:Q38),"-")</f>
        <v>18750</v>
      </c>
      <c r="W37" s="82">
        <v>1</v>
      </c>
      <c r="X37" s="80">
        <f>IF(Q37=0,"-",W37/Q37)</f>
        <v>0.16666666666667</v>
      </c>
      <c r="Y37" s="181">
        <v>3000</v>
      </c>
      <c r="Z37" s="182">
        <f>IFERROR(Y37/Q37,"-")</f>
        <v>500</v>
      </c>
      <c r="AA37" s="182">
        <f>IFERROR(Y37/W37,"-")</f>
        <v>3000</v>
      </c>
      <c r="AB37" s="176">
        <f>SUM(Y37:Y38)-SUM(K37:K38)</f>
        <v>-147000</v>
      </c>
      <c r="AC37" s="83">
        <f>SUM(Y37:Y38)/SUM(K37:K38)</f>
        <v>0.02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2</v>
      </c>
      <c r="BG37" s="110">
        <f>IF(Q37=0,"",IF(BF37=0,"",(BF37/Q37)))</f>
        <v>0.33333333333333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3</v>
      </c>
      <c r="BP37" s="117">
        <f>IF(Q37=0,"",IF(BO37=0,"",(BO37/Q37)))</f>
        <v>0.5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>
        <v>1</v>
      </c>
      <c r="BY37" s="124">
        <f>IF(Q37=0,"",IF(BX37=0,"",(BX37/Q37)))</f>
        <v>0.16666666666667</v>
      </c>
      <c r="BZ37" s="125">
        <v>1</v>
      </c>
      <c r="CA37" s="126">
        <f>IFERROR(BZ37/BX37,"-")</f>
        <v>1</v>
      </c>
      <c r="CB37" s="127">
        <v>3000</v>
      </c>
      <c r="CC37" s="128">
        <f>IFERROR(CB37/BX37,"-")</f>
        <v>3000</v>
      </c>
      <c r="CD37" s="129">
        <v>1</v>
      </c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3000</v>
      </c>
      <c r="CR37" s="138">
        <v>3000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150</v>
      </c>
      <c r="C38" s="184" t="s">
        <v>58</v>
      </c>
      <c r="D38" s="184"/>
      <c r="E38" s="184" t="s">
        <v>81</v>
      </c>
      <c r="F38" s="184" t="s">
        <v>82</v>
      </c>
      <c r="G38" s="184" t="s">
        <v>73</v>
      </c>
      <c r="H38" s="87"/>
      <c r="I38" s="87"/>
      <c r="J38" s="87"/>
      <c r="K38" s="176"/>
      <c r="L38" s="79">
        <v>24</v>
      </c>
      <c r="M38" s="79">
        <v>21</v>
      </c>
      <c r="N38" s="79">
        <v>3</v>
      </c>
      <c r="O38" s="88">
        <v>2</v>
      </c>
      <c r="P38" s="89">
        <v>0</v>
      </c>
      <c r="Q38" s="90">
        <f>O38+P38</f>
        <v>2</v>
      </c>
      <c r="R38" s="80">
        <f>IFERROR(Q38/N38,"-")</f>
        <v>0.66666666666667</v>
      </c>
      <c r="S38" s="79">
        <v>0</v>
      </c>
      <c r="T38" s="79">
        <v>0</v>
      </c>
      <c r="U38" s="80">
        <f>IFERROR(T38/(Q38),"-")</f>
        <v>0</v>
      </c>
      <c r="V38" s="81"/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1</v>
      </c>
      <c r="BG38" s="110">
        <f>IF(Q38=0,"",IF(BF38=0,"",(BF38/Q38)))</f>
        <v>0.5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/>
      <c r="BP38" s="117">
        <f>IF(Q38=0,"",IF(BO38=0,"",(BO38/Q38)))</f>
        <v>0</v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>
        <v>1</v>
      </c>
      <c r="CH38" s="131">
        <f>IF(Q38=0,"",IF(CG38=0,"",(CG38/Q38)))</f>
        <v>0.5</v>
      </c>
      <c r="CI38" s="132"/>
      <c r="CJ38" s="133">
        <f>IFERROR(CI38/CG38,"-")</f>
        <v>0</v>
      </c>
      <c r="CK38" s="134"/>
      <c r="CL38" s="135">
        <f>IFERROR(CK38/CG38,"-")</f>
        <v>0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0.073333333333333</v>
      </c>
      <c r="B39" s="184" t="s">
        <v>151</v>
      </c>
      <c r="C39" s="184" t="s">
        <v>58</v>
      </c>
      <c r="D39" s="184"/>
      <c r="E39" s="184" t="s">
        <v>152</v>
      </c>
      <c r="F39" s="184" t="s">
        <v>153</v>
      </c>
      <c r="G39" s="184" t="s">
        <v>61</v>
      </c>
      <c r="H39" s="87" t="s">
        <v>154</v>
      </c>
      <c r="I39" s="87" t="s">
        <v>155</v>
      </c>
      <c r="J39" s="87" t="s">
        <v>156</v>
      </c>
      <c r="K39" s="176">
        <v>150000</v>
      </c>
      <c r="L39" s="79">
        <v>16</v>
      </c>
      <c r="M39" s="79">
        <v>0</v>
      </c>
      <c r="N39" s="79">
        <v>62</v>
      </c>
      <c r="O39" s="88">
        <v>6</v>
      </c>
      <c r="P39" s="89">
        <v>0</v>
      </c>
      <c r="Q39" s="90">
        <f>O39+P39</f>
        <v>6</v>
      </c>
      <c r="R39" s="80">
        <f>IFERROR(Q39/N39,"-")</f>
        <v>0.096774193548387</v>
      </c>
      <c r="S39" s="79">
        <v>0</v>
      </c>
      <c r="T39" s="79">
        <v>5</v>
      </c>
      <c r="U39" s="80">
        <f>IFERROR(T39/(Q39),"-")</f>
        <v>0.83333333333333</v>
      </c>
      <c r="V39" s="81">
        <f>IFERROR(K39/SUM(Q39:Q40),"-")</f>
        <v>15000</v>
      </c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>
        <f>SUM(Y39:Y40)-SUM(K39:K40)</f>
        <v>-139000</v>
      </c>
      <c r="AC39" s="83">
        <f>SUM(Y39:Y40)/SUM(K39:K40)</f>
        <v>0.073333333333333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0.16666666666667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3</v>
      </c>
      <c r="BP39" s="117">
        <f>IF(Q39=0,"",IF(BO39=0,"",(BO39/Q39)))</f>
        <v>0.5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>
        <v>2</v>
      </c>
      <c r="BY39" s="124">
        <f>IF(Q39=0,"",IF(BX39=0,"",(BX39/Q39)))</f>
        <v>0.33333333333333</v>
      </c>
      <c r="BZ39" s="125"/>
      <c r="CA39" s="126">
        <f>IFERROR(BZ39/BX39,"-")</f>
        <v>0</v>
      </c>
      <c r="CB39" s="127"/>
      <c r="CC39" s="128">
        <f>IFERROR(CB39/BX39,"-")</f>
        <v>0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157</v>
      </c>
      <c r="C40" s="184" t="s">
        <v>58</v>
      </c>
      <c r="D40" s="184"/>
      <c r="E40" s="184" t="s">
        <v>152</v>
      </c>
      <c r="F40" s="184" t="s">
        <v>153</v>
      </c>
      <c r="G40" s="184" t="s">
        <v>73</v>
      </c>
      <c r="H40" s="87"/>
      <c r="I40" s="87"/>
      <c r="J40" s="87"/>
      <c r="K40" s="176"/>
      <c r="L40" s="79">
        <v>26</v>
      </c>
      <c r="M40" s="79">
        <v>21</v>
      </c>
      <c r="N40" s="79">
        <v>17</v>
      </c>
      <c r="O40" s="88">
        <v>4</v>
      </c>
      <c r="P40" s="89">
        <v>0</v>
      </c>
      <c r="Q40" s="90">
        <f>O40+P40</f>
        <v>4</v>
      </c>
      <c r="R40" s="80">
        <f>IFERROR(Q40/N40,"-")</f>
        <v>0.23529411764706</v>
      </c>
      <c r="S40" s="79">
        <v>0</v>
      </c>
      <c r="T40" s="79">
        <v>0</v>
      </c>
      <c r="U40" s="80">
        <f>IFERROR(T40/(Q40),"-")</f>
        <v>0</v>
      </c>
      <c r="V40" s="81"/>
      <c r="W40" s="82">
        <v>1</v>
      </c>
      <c r="X40" s="80">
        <f>IF(Q40=0,"-",W40/Q40)</f>
        <v>0.25</v>
      </c>
      <c r="Y40" s="181">
        <v>11000</v>
      </c>
      <c r="Z40" s="182">
        <f>IFERROR(Y40/Q40,"-")</f>
        <v>2750</v>
      </c>
      <c r="AA40" s="182">
        <f>IFERROR(Y40/W40,"-")</f>
        <v>11000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1</v>
      </c>
      <c r="BP40" s="117">
        <f>IF(Q40=0,"",IF(BO40=0,"",(BO40/Q40)))</f>
        <v>0.25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3</v>
      </c>
      <c r="BY40" s="124">
        <f>IF(Q40=0,"",IF(BX40=0,"",(BX40/Q40)))</f>
        <v>0.75</v>
      </c>
      <c r="BZ40" s="125">
        <v>1</v>
      </c>
      <c r="CA40" s="126">
        <f>IFERROR(BZ40/BX40,"-")</f>
        <v>0.33333333333333</v>
      </c>
      <c r="CB40" s="127">
        <v>11000</v>
      </c>
      <c r="CC40" s="128">
        <f>IFERROR(CB40/BX40,"-")</f>
        <v>3666.6666666667</v>
      </c>
      <c r="CD40" s="129"/>
      <c r="CE40" s="129"/>
      <c r="CF40" s="129">
        <v>1</v>
      </c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11000</v>
      </c>
      <c r="CR40" s="138">
        <v>11000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>
        <f>AC41</f>
        <v>1.1933333333333</v>
      </c>
      <c r="B41" s="184" t="s">
        <v>158</v>
      </c>
      <c r="C41" s="184" t="s">
        <v>58</v>
      </c>
      <c r="D41" s="184"/>
      <c r="E41" s="184" t="s">
        <v>152</v>
      </c>
      <c r="F41" s="184" t="s">
        <v>153</v>
      </c>
      <c r="G41" s="184" t="s">
        <v>61</v>
      </c>
      <c r="H41" s="87" t="s">
        <v>159</v>
      </c>
      <c r="I41" s="87" t="s">
        <v>155</v>
      </c>
      <c r="J41" s="87" t="s">
        <v>156</v>
      </c>
      <c r="K41" s="176">
        <v>150000</v>
      </c>
      <c r="L41" s="79">
        <v>25</v>
      </c>
      <c r="M41" s="79">
        <v>0</v>
      </c>
      <c r="N41" s="79">
        <v>79</v>
      </c>
      <c r="O41" s="88">
        <v>5</v>
      </c>
      <c r="P41" s="89">
        <v>0</v>
      </c>
      <c r="Q41" s="90">
        <f>O41+P41</f>
        <v>5</v>
      </c>
      <c r="R41" s="80">
        <f>IFERROR(Q41/N41,"-")</f>
        <v>0.063291139240506</v>
      </c>
      <c r="S41" s="79">
        <v>0</v>
      </c>
      <c r="T41" s="79">
        <v>4</v>
      </c>
      <c r="U41" s="80">
        <f>IFERROR(T41/(Q41),"-")</f>
        <v>0.8</v>
      </c>
      <c r="V41" s="81">
        <f>IFERROR(K41/SUM(Q41:Q42),"-")</f>
        <v>21428.571428571</v>
      </c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>
        <f>SUM(Y41:Y42)-SUM(K41:K42)</f>
        <v>29000</v>
      </c>
      <c r="AC41" s="83">
        <f>SUM(Y41:Y42)/SUM(K41:K42)</f>
        <v>1.1933333333333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>
        <v>1</v>
      </c>
      <c r="AX41" s="104">
        <f>IF(Q41=0,"",IF(AW41=0,"",(AW41/Q41)))</f>
        <v>0.2</v>
      </c>
      <c r="AY41" s="103"/>
      <c r="AZ41" s="105">
        <f>IFERROR(AY41/AW41,"-")</f>
        <v>0</v>
      </c>
      <c r="BA41" s="106"/>
      <c r="BB41" s="107">
        <f>IFERROR(BA41/AW41,"-")</f>
        <v>0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3</v>
      </c>
      <c r="BP41" s="117">
        <f>IF(Q41=0,"",IF(BO41=0,"",(BO41/Q41)))</f>
        <v>0.6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1</v>
      </c>
      <c r="BY41" s="124">
        <f>IF(Q41=0,"",IF(BX41=0,"",(BX41/Q41)))</f>
        <v>0.2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160</v>
      </c>
      <c r="C42" s="184" t="s">
        <v>58</v>
      </c>
      <c r="D42" s="184"/>
      <c r="E42" s="184" t="s">
        <v>152</v>
      </c>
      <c r="F42" s="184" t="s">
        <v>153</v>
      </c>
      <c r="G42" s="184" t="s">
        <v>73</v>
      </c>
      <c r="H42" s="87"/>
      <c r="I42" s="87"/>
      <c r="J42" s="87"/>
      <c r="K42" s="176"/>
      <c r="L42" s="79">
        <v>53</v>
      </c>
      <c r="M42" s="79">
        <v>29</v>
      </c>
      <c r="N42" s="79">
        <v>24</v>
      </c>
      <c r="O42" s="88">
        <v>2</v>
      </c>
      <c r="P42" s="89">
        <v>0</v>
      </c>
      <c r="Q42" s="90">
        <f>O42+P42</f>
        <v>2</v>
      </c>
      <c r="R42" s="80">
        <f>IFERROR(Q42/N42,"-")</f>
        <v>0.083333333333333</v>
      </c>
      <c r="S42" s="79">
        <v>1</v>
      </c>
      <c r="T42" s="79">
        <v>0</v>
      </c>
      <c r="U42" s="80">
        <f>IFERROR(T42/(Q42),"-")</f>
        <v>0</v>
      </c>
      <c r="V42" s="81"/>
      <c r="W42" s="82">
        <v>1</v>
      </c>
      <c r="X42" s="80">
        <f>IF(Q42=0,"-",W42/Q42)</f>
        <v>0.5</v>
      </c>
      <c r="Y42" s="181">
        <v>179000</v>
      </c>
      <c r="Z42" s="182">
        <f>IFERROR(Y42/Q42,"-")</f>
        <v>89500</v>
      </c>
      <c r="AA42" s="182">
        <f>IFERROR(Y42/W42,"-")</f>
        <v>179000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1</v>
      </c>
      <c r="BG42" s="110">
        <f>IF(Q42=0,"",IF(BF42=0,"",(BF42/Q42)))</f>
        <v>0.5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1</v>
      </c>
      <c r="BP42" s="117">
        <f>IF(Q42=0,"",IF(BO42=0,"",(BO42/Q42)))</f>
        <v>0.5</v>
      </c>
      <c r="BQ42" s="118">
        <v>1</v>
      </c>
      <c r="BR42" s="119">
        <f>IFERROR(BQ42/BO42,"-")</f>
        <v>1</v>
      </c>
      <c r="BS42" s="120">
        <v>179000</v>
      </c>
      <c r="BT42" s="121">
        <f>IFERROR(BS42/BO42,"-")</f>
        <v>179000</v>
      </c>
      <c r="BU42" s="122"/>
      <c r="BV42" s="122"/>
      <c r="BW42" s="122">
        <v>1</v>
      </c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1</v>
      </c>
      <c r="CQ42" s="138">
        <v>179000</v>
      </c>
      <c r="CR42" s="138">
        <v>179000</v>
      </c>
      <c r="CS42" s="138"/>
      <c r="CT42" s="139" t="str">
        <f>IF(AND(CR42=0,CS42=0),"",IF(AND(CR42&lt;=100000,CS42&lt;=100000),"",IF(CR42/CQ42&gt;0.7,"男高",IF(CS42/CQ42&gt;0.7,"女高",""))))</f>
        <v>男高</v>
      </c>
    </row>
    <row r="43" spans="1:99">
      <c r="A43" s="78">
        <f>AC43</f>
        <v>0.4</v>
      </c>
      <c r="B43" s="184" t="s">
        <v>161</v>
      </c>
      <c r="C43" s="184" t="s">
        <v>58</v>
      </c>
      <c r="D43" s="184"/>
      <c r="E43" s="184" t="s">
        <v>162</v>
      </c>
      <c r="F43" s="184" t="s">
        <v>90</v>
      </c>
      <c r="G43" s="184" t="s">
        <v>61</v>
      </c>
      <c r="H43" s="87" t="s">
        <v>76</v>
      </c>
      <c r="I43" s="87" t="s">
        <v>63</v>
      </c>
      <c r="J43" s="87" t="s">
        <v>127</v>
      </c>
      <c r="K43" s="176">
        <v>120000</v>
      </c>
      <c r="L43" s="79">
        <v>24</v>
      </c>
      <c r="M43" s="79">
        <v>0</v>
      </c>
      <c r="N43" s="79">
        <v>78</v>
      </c>
      <c r="O43" s="88">
        <v>7</v>
      </c>
      <c r="P43" s="89">
        <v>0</v>
      </c>
      <c r="Q43" s="90">
        <f>O43+P43</f>
        <v>7</v>
      </c>
      <c r="R43" s="80">
        <f>IFERROR(Q43/N43,"-")</f>
        <v>0.08974358974359</v>
      </c>
      <c r="S43" s="79">
        <v>2</v>
      </c>
      <c r="T43" s="79">
        <v>3</v>
      </c>
      <c r="U43" s="80">
        <f>IFERROR(T43/(Q43),"-")</f>
        <v>0.42857142857143</v>
      </c>
      <c r="V43" s="81">
        <f>IFERROR(K43/SUM(Q43:Q44),"-")</f>
        <v>13333.333333333</v>
      </c>
      <c r="W43" s="82">
        <v>3</v>
      </c>
      <c r="X43" s="80">
        <f>IF(Q43=0,"-",W43/Q43)</f>
        <v>0.42857142857143</v>
      </c>
      <c r="Y43" s="181">
        <v>31000</v>
      </c>
      <c r="Z43" s="182">
        <f>IFERROR(Y43/Q43,"-")</f>
        <v>4428.5714285714</v>
      </c>
      <c r="AA43" s="182">
        <f>IFERROR(Y43/W43,"-")</f>
        <v>10333.333333333</v>
      </c>
      <c r="AB43" s="176">
        <f>SUM(Y43:Y44)-SUM(K43:K44)</f>
        <v>-72000</v>
      </c>
      <c r="AC43" s="83">
        <f>SUM(Y43:Y44)/SUM(K43:K44)</f>
        <v>0.4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3</v>
      </c>
      <c r="BG43" s="110">
        <f>IF(Q43=0,"",IF(BF43=0,"",(BF43/Q43)))</f>
        <v>0.42857142857143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2</v>
      </c>
      <c r="BP43" s="117">
        <f>IF(Q43=0,"",IF(BO43=0,"",(BO43/Q43)))</f>
        <v>0.28571428571429</v>
      </c>
      <c r="BQ43" s="118">
        <v>2</v>
      </c>
      <c r="BR43" s="119">
        <f>IFERROR(BQ43/BO43,"-")</f>
        <v>1</v>
      </c>
      <c r="BS43" s="120">
        <v>28000</v>
      </c>
      <c r="BT43" s="121">
        <f>IFERROR(BS43/BO43,"-")</f>
        <v>14000</v>
      </c>
      <c r="BU43" s="122">
        <v>1</v>
      </c>
      <c r="BV43" s="122"/>
      <c r="BW43" s="122">
        <v>1</v>
      </c>
      <c r="BX43" s="123">
        <v>2</v>
      </c>
      <c r="BY43" s="124">
        <f>IF(Q43=0,"",IF(BX43=0,"",(BX43/Q43)))</f>
        <v>0.28571428571429</v>
      </c>
      <c r="BZ43" s="125">
        <v>1</v>
      </c>
      <c r="CA43" s="126">
        <f>IFERROR(BZ43/BX43,"-")</f>
        <v>0.5</v>
      </c>
      <c r="CB43" s="127">
        <v>3000</v>
      </c>
      <c r="CC43" s="128">
        <f>IFERROR(CB43/BX43,"-")</f>
        <v>1500</v>
      </c>
      <c r="CD43" s="129">
        <v>1</v>
      </c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3</v>
      </c>
      <c r="CQ43" s="138">
        <v>31000</v>
      </c>
      <c r="CR43" s="138">
        <v>23000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163</v>
      </c>
      <c r="C44" s="184" t="s">
        <v>58</v>
      </c>
      <c r="D44" s="184"/>
      <c r="E44" s="184" t="s">
        <v>162</v>
      </c>
      <c r="F44" s="184" t="s">
        <v>90</v>
      </c>
      <c r="G44" s="184" t="s">
        <v>73</v>
      </c>
      <c r="H44" s="87"/>
      <c r="I44" s="87"/>
      <c r="J44" s="87"/>
      <c r="K44" s="176"/>
      <c r="L44" s="79">
        <v>35</v>
      </c>
      <c r="M44" s="79">
        <v>16</v>
      </c>
      <c r="N44" s="79">
        <v>9</v>
      </c>
      <c r="O44" s="88">
        <v>2</v>
      </c>
      <c r="P44" s="89">
        <v>0</v>
      </c>
      <c r="Q44" s="90">
        <f>O44+P44</f>
        <v>2</v>
      </c>
      <c r="R44" s="80">
        <f>IFERROR(Q44/N44,"-")</f>
        <v>0.22222222222222</v>
      </c>
      <c r="S44" s="79">
        <v>1</v>
      </c>
      <c r="T44" s="79">
        <v>1</v>
      </c>
      <c r="U44" s="80">
        <f>IFERROR(T44/(Q44),"-")</f>
        <v>0.5</v>
      </c>
      <c r="V44" s="81"/>
      <c r="W44" s="82">
        <v>1</v>
      </c>
      <c r="X44" s="80">
        <f>IF(Q44=0,"-",W44/Q44)</f>
        <v>0.5</v>
      </c>
      <c r="Y44" s="181">
        <v>17000</v>
      </c>
      <c r="Z44" s="182">
        <f>IFERROR(Y44/Q44,"-")</f>
        <v>8500</v>
      </c>
      <c r="AA44" s="182">
        <f>IFERROR(Y44/W44,"-")</f>
        <v>17000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>
        <v>1</v>
      </c>
      <c r="BP44" s="117">
        <f>IF(Q44=0,"",IF(BO44=0,"",(BO44/Q44)))</f>
        <v>0.5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>
        <v>1</v>
      </c>
      <c r="CH44" s="131">
        <f>IF(Q44=0,"",IF(CG44=0,"",(CG44/Q44)))</f>
        <v>0.5</v>
      </c>
      <c r="CI44" s="132">
        <v>1</v>
      </c>
      <c r="CJ44" s="133">
        <f>IFERROR(CI44/CG44,"-")</f>
        <v>1</v>
      </c>
      <c r="CK44" s="134">
        <v>17000</v>
      </c>
      <c r="CL44" s="135">
        <f>IFERROR(CK44/CG44,"-")</f>
        <v>17000</v>
      </c>
      <c r="CM44" s="136"/>
      <c r="CN44" s="136"/>
      <c r="CO44" s="136">
        <v>1</v>
      </c>
      <c r="CP44" s="137">
        <v>1</v>
      </c>
      <c r="CQ44" s="138">
        <v>17000</v>
      </c>
      <c r="CR44" s="138">
        <v>17000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>
        <f>AC45</f>
        <v>0.19285714285714</v>
      </c>
      <c r="B45" s="184" t="s">
        <v>164</v>
      </c>
      <c r="C45" s="184" t="s">
        <v>58</v>
      </c>
      <c r="D45" s="184"/>
      <c r="E45" s="184" t="s">
        <v>165</v>
      </c>
      <c r="F45" s="184" t="s">
        <v>166</v>
      </c>
      <c r="G45" s="184" t="s">
        <v>61</v>
      </c>
      <c r="H45" s="87" t="s">
        <v>62</v>
      </c>
      <c r="I45" s="87" t="s">
        <v>167</v>
      </c>
      <c r="J45" s="186" t="s">
        <v>106</v>
      </c>
      <c r="K45" s="176">
        <v>140000</v>
      </c>
      <c r="L45" s="79">
        <v>20</v>
      </c>
      <c r="M45" s="79">
        <v>0</v>
      </c>
      <c r="N45" s="79">
        <v>59</v>
      </c>
      <c r="O45" s="88">
        <v>5</v>
      </c>
      <c r="P45" s="89">
        <v>0</v>
      </c>
      <c r="Q45" s="90">
        <f>O45+P45</f>
        <v>5</v>
      </c>
      <c r="R45" s="80">
        <f>IFERROR(Q45/N45,"-")</f>
        <v>0.084745762711864</v>
      </c>
      <c r="S45" s="79">
        <v>0</v>
      </c>
      <c r="T45" s="79">
        <v>2</v>
      </c>
      <c r="U45" s="80">
        <f>IFERROR(T45/(Q45),"-")</f>
        <v>0.4</v>
      </c>
      <c r="V45" s="81">
        <f>IFERROR(K45/SUM(Q45:Q46),"-")</f>
        <v>20000</v>
      </c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>
        <f>SUM(Y45:Y46)-SUM(K45:K46)</f>
        <v>-113000</v>
      </c>
      <c r="AC45" s="83">
        <f>SUM(Y45:Y46)/SUM(K45:K46)</f>
        <v>0.19285714285714</v>
      </c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>
        <v>1</v>
      </c>
      <c r="AX45" s="104">
        <f>IF(Q45=0,"",IF(AW45=0,"",(AW45/Q45)))</f>
        <v>0.2</v>
      </c>
      <c r="AY45" s="103"/>
      <c r="AZ45" s="105">
        <f>IFERROR(AY45/AW45,"-")</f>
        <v>0</v>
      </c>
      <c r="BA45" s="106"/>
      <c r="BB45" s="107">
        <f>IFERROR(BA45/AW45,"-")</f>
        <v>0</v>
      </c>
      <c r="BC45" s="108"/>
      <c r="BD45" s="108"/>
      <c r="BE45" s="108"/>
      <c r="BF45" s="109">
        <v>1</v>
      </c>
      <c r="BG45" s="110">
        <f>IF(Q45=0,"",IF(BF45=0,"",(BF45/Q45)))</f>
        <v>0.2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2</v>
      </c>
      <c r="BP45" s="117">
        <f>IF(Q45=0,"",IF(BO45=0,"",(BO45/Q45)))</f>
        <v>0.4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/>
      <c r="BY45" s="124">
        <f>IF(Q45=0,"",IF(BX45=0,"",(BX45/Q45)))</f>
        <v>0</v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>
        <v>1</v>
      </c>
      <c r="CH45" s="131">
        <f>IF(Q45=0,"",IF(CG45=0,"",(CG45/Q45)))</f>
        <v>0.2</v>
      </c>
      <c r="CI45" s="132"/>
      <c r="CJ45" s="133">
        <f>IFERROR(CI45/CG45,"-")</f>
        <v>0</v>
      </c>
      <c r="CK45" s="134"/>
      <c r="CL45" s="135">
        <f>IFERROR(CK45/CG45,"-")</f>
        <v>0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168</v>
      </c>
      <c r="C46" s="184" t="s">
        <v>58</v>
      </c>
      <c r="D46" s="184"/>
      <c r="E46" s="184" t="s">
        <v>165</v>
      </c>
      <c r="F46" s="184" t="s">
        <v>166</v>
      </c>
      <c r="G46" s="184" t="s">
        <v>73</v>
      </c>
      <c r="H46" s="87"/>
      <c r="I46" s="87"/>
      <c r="J46" s="87"/>
      <c r="K46" s="176"/>
      <c r="L46" s="79">
        <v>33</v>
      </c>
      <c r="M46" s="79">
        <v>20</v>
      </c>
      <c r="N46" s="79">
        <v>2</v>
      </c>
      <c r="O46" s="88">
        <v>2</v>
      </c>
      <c r="P46" s="89">
        <v>0</v>
      </c>
      <c r="Q46" s="90">
        <f>O46+P46</f>
        <v>2</v>
      </c>
      <c r="R46" s="80">
        <f>IFERROR(Q46/N46,"-")</f>
        <v>1</v>
      </c>
      <c r="S46" s="79">
        <v>0</v>
      </c>
      <c r="T46" s="79">
        <v>1</v>
      </c>
      <c r="U46" s="80">
        <f>IFERROR(T46/(Q46),"-")</f>
        <v>0.5</v>
      </c>
      <c r="V46" s="81"/>
      <c r="W46" s="82">
        <v>1</v>
      </c>
      <c r="X46" s="80">
        <f>IF(Q46=0,"-",W46/Q46)</f>
        <v>0.5</v>
      </c>
      <c r="Y46" s="181">
        <v>27000</v>
      </c>
      <c r="Z46" s="182">
        <f>IFERROR(Y46/Q46,"-")</f>
        <v>13500</v>
      </c>
      <c r="AA46" s="182">
        <f>IFERROR(Y46/W46,"-")</f>
        <v>27000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>
        <v>1</v>
      </c>
      <c r="BP46" s="117">
        <f>IF(Q46=0,"",IF(BO46=0,"",(BO46/Q46)))</f>
        <v>0.5</v>
      </c>
      <c r="BQ46" s="118"/>
      <c r="BR46" s="119">
        <f>IFERROR(BQ46/BO46,"-")</f>
        <v>0</v>
      </c>
      <c r="BS46" s="120"/>
      <c r="BT46" s="121">
        <f>IFERROR(BS46/BO46,"-")</f>
        <v>0</v>
      </c>
      <c r="BU46" s="122"/>
      <c r="BV46" s="122"/>
      <c r="BW46" s="122"/>
      <c r="BX46" s="123">
        <v>1</v>
      </c>
      <c r="BY46" s="124">
        <f>IF(Q46=0,"",IF(BX46=0,"",(BX46/Q46)))</f>
        <v>0.5</v>
      </c>
      <c r="BZ46" s="125">
        <v>1</v>
      </c>
      <c r="CA46" s="126">
        <f>IFERROR(BZ46/BX46,"-")</f>
        <v>1</v>
      </c>
      <c r="CB46" s="127">
        <v>27000</v>
      </c>
      <c r="CC46" s="128">
        <f>IFERROR(CB46/BX46,"-")</f>
        <v>27000</v>
      </c>
      <c r="CD46" s="129"/>
      <c r="CE46" s="129"/>
      <c r="CF46" s="129">
        <v>1</v>
      </c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27000</v>
      </c>
      <c r="CR46" s="138">
        <v>27000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>
        <f>AC47</f>
        <v>0.29285714285714</v>
      </c>
      <c r="B47" s="184" t="s">
        <v>169</v>
      </c>
      <c r="C47" s="184" t="s">
        <v>58</v>
      </c>
      <c r="D47" s="184"/>
      <c r="E47" s="184" t="s">
        <v>103</v>
      </c>
      <c r="F47" s="184" t="s">
        <v>170</v>
      </c>
      <c r="G47" s="184" t="s">
        <v>61</v>
      </c>
      <c r="H47" s="87" t="s">
        <v>62</v>
      </c>
      <c r="I47" s="87" t="s">
        <v>167</v>
      </c>
      <c r="J47" s="186" t="s">
        <v>133</v>
      </c>
      <c r="K47" s="176">
        <v>140000</v>
      </c>
      <c r="L47" s="79">
        <v>16</v>
      </c>
      <c r="M47" s="79">
        <v>0</v>
      </c>
      <c r="N47" s="79">
        <v>60</v>
      </c>
      <c r="O47" s="88">
        <v>3</v>
      </c>
      <c r="P47" s="89">
        <v>0</v>
      </c>
      <c r="Q47" s="90">
        <f>O47+P47</f>
        <v>3</v>
      </c>
      <c r="R47" s="80">
        <f>IFERROR(Q47/N47,"-")</f>
        <v>0.05</v>
      </c>
      <c r="S47" s="79">
        <v>0</v>
      </c>
      <c r="T47" s="79">
        <v>0</v>
      </c>
      <c r="U47" s="80">
        <f>IFERROR(T47/(Q47),"-")</f>
        <v>0</v>
      </c>
      <c r="V47" s="81">
        <f>IFERROR(K47/SUM(Q47:Q48),"-")</f>
        <v>14000</v>
      </c>
      <c r="W47" s="82">
        <v>1</v>
      </c>
      <c r="X47" s="80">
        <f>IF(Q47=0,"-",W47/Q47)</f>
        <v>0.33333333333333</v>
      </c>
      <c r="Y47" s="181">
        <v>1000</v>
      </c>
      <c r="Z47" s="182">
        <f>IFERROR(Y47/Q47,"-")</f>
        <v>333.33333333333</v>
      </c>
      <c r="AA47" s="182">
        <f>IFERROR(Y47/W47,"-")</f>
        <v>1000</v>
      </c>
      <c r="AB47" s="176">
        <f>SUM(Y47:Y48)-SUM(K47:K48)</f>
        <v>-99000</v>
      </c>
      <c r="AC47" s="83">
        <f>SUM(Y47:Y48)/SUM(K47:K48)</f>
        <v>0.29285714285714</v>
      </c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1</v>
      </c>
      <c r="BP47" s="117">
        <f>IF(Q47=0,"",IF(BO47=0,"",(BO47/Q47)))</f>
        <v>0.33333333333333</v>
      </c>
      <c r="BQ47" s="118"/>
      <c r="BR47" s="119">
        <f>IFERROR(BQ47/BO47,"-")</f>
        <v>0</v>
      </c>
      <c r="BS47" s="120"/>
      <c r="BT47" s="121">
        <f>IFERROR(BS47/BO47,"-")</f>
        <v>0</v>
      </c>
      <c r="BU47" s="122"/>
      <c r="BV47" s="122"/>
      <c r="BW47" s="122"/>
      <c r="BX47" s="123">
        <v>1</v>
      </c>
      <c r="BY47" s="124">
        <f>IF(Q47=0,"",IF(BX47=0,"",(BX47/Q47)))</f>
        <v>0.33333333333333</v>
      </c>
      <c r="BZ47" s="125">
        <v>1</v>
      </c>
      <c r="CA47" s="126">
        <f>IFERROR(BZ47/BX47,"-")</f>
        <v>1</v>
      </c>
      <c r="CB47" s="127">
        <v>1000</v>
      </c>
      <c r="CC47" s="128">
        <f>IFERROR(CB47/BX47,"-")</f>
        <v>1000</v>
      </c>
      <c r="CD47" s="129">
        <v>1</v>
      </c>
      <c r="CE47" s="129"/>
      <c r="CF47" s="129"/>
      <c r="CG47" s="130">
        <v>1</v>
      </c>
      <c r="CH47" s="131">
        <f>IF(Q47=0,"",IF(CG47=0,"",(CG47/Q47)))</f>
        <v>0.33333333333333</v>
      </c>
      <c r="CI47" s="132"/>
      <c r="CJ47" s="133">
        <f>IFERROR(CI47/CG47,"-")</f>
        <v>0</v>
      </c>
      <c r="CK47" s="134"/>
      <c r="CL47" s="135">
        <f>IFERROR(CK47/CG47,"-")</f>
        <v>0</v>
      </c>
      <c r="CM47" s="136"/>
      <c r="CN47" s="136"/>
      <c r="CO47" s="136"/>
      <c r="CP47" s="137">
        <v>1</v>
      </c>
      <c r="CQ47" s="138">
        <v>1000</v>
      </c>
      <c r="CR47" s="138">
        <v>1000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171</v>
      </c>
      <c r="C48" s="184" t="s">
        <v>58</v>
      </c>
      <c r="D48" s="184"/>
      <c r="E48" s="184" t="s">
        <v>103</v>
      </c>
      <c r="F48" s="184" t="s">
        <v>170</v>
      </c>
      <c r="G48" s="184" t="s">
        <v>73</v>
      </c>
      <c r="H48" s="87"/>
      <c r="I48" s="87"/>
      <c r="J48" s="87"/>
      <c r="K48" s="176"/>
      <c r="L48" s="79">
        <v>36</v>
      </c>
      <c r="M48" s="79">
        <v>19</v>
      </c>
      <c r="N48" s="79">
        <v>3</v>
      </c>
      <c r="O48" s="88">
        <v>7</v>
      </c>
      <c r="P48" s="89">
        <v>0</v>
      </c>
      <c r="Q48" s="90">
        <f>O48+P48</f>
        <v>7</v>
      </c>
      <c r="R48" s="80">
        <f>IFERROR(Q48/N48,"-")</f>
        <v>2.3333333333333</v>
      </c>
      <c r="S48" s="79">
        <v>1</v>
      </c>
      <c r="T48" s="79">
        <v>4</v>
      </c>
      <c r="U48" s="80">
        <f>IFERROR(T48/(Q48),"-")</f>
        <v>0.57142857142857</v>
      </c>
      <c r="V48" s="81"/>
      <c r="W48" s="82">
        <v>2</v>
      </c>
      <c r="X48" s="80">
        <f>IF(Q48=0,"-",W48/Q48)</f>
        <v>0.28571428571429</v>
      </c>
      <c r="Y48" s="181">
        <v>40000</v>
      </c>
      <c r="Z48" s="182">
        <f>IFERROR(Y48/Q48,"-")</f>
        <v>5714.2857142857</v>
      </c>
      <c r="AA48" s="182">
        <f>IFERROR(Y48/W48,"-")</f>
        <v>20000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>
        <v>2</v>
      </c>
      <c r="BP48" s="117">
        <f>IF(Q48=0,"",IF(BO48=0,"",(BO48/Q48)))</f>
        <v>0.28571428571429</v>
      </c>
      <c r="BQ48" s="118">
        <v>1</v>
      </c>
      <c r="BR48" s="119">
        <f>IFERROR(BQ48/BO48,"-")</f>
        <v>0.5</v>
      </c>
      <c r="BS48" s="120">
        <v>20000</v>
      </c>
      <c r="BT48" s="121">
        <f>IFERROR(BS48/BO48,"-")</f>
        <v>10000</v>
      </c>
      <c r="BU48" s="122"/>
      <c r="BV48" s="122">
        <v>1</v>
      </c>
      <c r="BW48" s="122"/>
      <c r="BX48" s="123">
        <v>2</v>
      </c>
      <c r="BY48" s="124">
        <f>IF(Q48=0,"",IF(BX48=0,"",(BX48/Q48)))</f>
        <v>0.28571428571429</v>
      </c>
      <c r="BZ48" s="125"/>
      <c r="CA48" s="126">
        <f>IFERROR(BZ48/BX48,"-")</f>
        <v>0</v>
      </c>
      <c r="CB48" s="127"/>
      <c r="CC48" s="128">
        <f>IFERROR(CB48/BX48,"-")</f>
        <v>0</v>
      </c>
      <c r="CD48" s="129"/>
      <c r="CE48" s="129"/>
      <c r="CF48" s="129"/>
      <c r="CG48" s="130">
        <v>3</v>
      </c>
      <c r="CH48" s="131">
        <f>IF(Q48=0,"",IF(CG48=0,"",(CG48/Q48)))</f>
        <v>0.42857142857143</v>
      </c>
      <c r="CI48" s="132">
        <v>1</v>
      </c>
      <c r="CJ48" s="133">
        <f>IFERROR(CI48/CG48,"-")</f>
        <v>0.33333333333333</v>
      </c>
      <c r="CK48" s="134">
        <v>20000</v>
      </c>
      <c r="CL48" s="135">
        <f>IFERROR(CK48/CG48,"-")</f>
        <v>6666.6666666667</v>
      </c>
      <c r="CM48" s="136"/>
      <c r="CN48" s="136"/>
      <c r="CO48" s="136">
        <v>1</v>
      </c>
      <c r="CP48" s="137">
        <v>2</v>
      </c>
      <c r="CQ48" s="138">
        <v>40000</v>
      </c>
      <c r="CR48" s="138">
        <v>20000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 t="str">
        <f>AC49</f>
        <v>0</v>
      </c>
      <c r="B49" s="184" t="s">
        <v>172</v>
      </c>
      <c r="C49" s="184" t="s">
        <v>58</v>
      </c>
      <c r="D49" s="184"/>
      <c r="E49" s="184"/>
      <c r="F49" s="184"/>
      <c r="G49" s="184" t="s">
        <v>61</v>
      </c>
      <c r="H49" s="87" t="s">
        <v>173</v>
      </c>
      <c r="I49" s="87" t="s">
        <v>174</v>
      </c>
      <c r="J49" s="186" t="s">
        <v>106</v>
      </c>
      <c r="K49" s="176">
        <v>0</v>
      </c>
      <c r="L49" s="79">
        <v>11</v>
      </c>
      <c r="M49" s="79">
        <v>0</v>
      </c>
      <c r="N49" s="79">
        <v>41</v>
      </c>
      <c r="O49" s="88">
        <v>4</v>
      </c>
      <c r="P49" s="89">
        <v>0</v>
      </c>
      <c r="Q49" s="90">
        <f>O49+P49</f>
        <v>4</v>
      </c>
      <c r="R49" s="80">
        <f>IFERROR(Q49/N49,"-")</f>
        <v>0.097560975609756</v>
      </c>
      <c r="S49" s="79">
        <v>0</v>
      </c>
      <c r="T49" s="79">
        <v>1</v>
      </c>
      <c r="U49" s="80">
        <f>IFERROR(T49/(Q49),"-")</f>
        <v>0.25</v>
      </c>
      <c r="V49" s="81">
        <f>IFERROR(K49/SUM(Q49:Q50),"-")</f>
        <v>0</v>
      </c>
      <c r="W49" s="82">
        <v>0</v>
      </c>
      <c r="X49" s="80">
        <f>IF(Q49=0,"-",W49/Q49)</f>
        <v>0</v>
      </c>
      <c r="Y49" s="181">
        <v>0</v>
      </c>
      <c r="Z49" s="182">
        <f>IFERROR(Y49/Q49,"-")</f>
        <v>0</v>
      </c>
      <c r="AA49" s="182" t="str">
        <f>IFERROR(Y49/W49,"-")</f>
        <v>-</v>
      </c>
      <c r="AB49" s="176">
        <f>SUM(Y49:Y50)-SUM(K49:K50)</f>
        <v>0</v>
      </c>
      <c r="AC49" s="83" t="str">
        <f>SUM(Y49:Y50)/SUM(K49:K50)</f>
        <v>0</v>
      </c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2</v>
      </c>
      <c r="BG49" s="110">
        <f>IF(Q49=0,"",IF(BF49=0,"",(BF49/Q49)))</f>
        <v>0.5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/>
      <c r="BP49" s="117">
        <f>IF(Q49=0,"",IF(BO49=0,"",(BO49/Q49)))</f>
        <v>0</v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>
        <v>2</v>
      </c>
      <c r="BY49" s="124">
        <f>IF(Q49=0,"",IF(BX49=0,"",(BX49/Q49)))</f>
        <v>0.5</v>
      </c>
      <c r="BZ49" s="125"/>
      <c r="CA49" s="126">
        <f>IFERROR(BZ49/BX49,"-")</f>
        <v>0</v>
      </c>
      <c r="CB49" s="127"/>
      <c r="CC49" s="128">
        <f>IFERROR(CB49/BX49,"-")</f>
        <v>0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175</v>
      </c>
      <c r="C50" s="184" t="s">
        <v>58</v>
      </c>
      <c r="D50" s="184"/>
      <c r="E50" s="184"/>
      <c r="F50" s="184"/>
      <c r="G50" s="184" t="s">
        <v>73</v>
      </c>
      <c r="H50" s="87"/>
      <c r="I50" s="87"/>
      <c r="J50" s="87"/>
      <c r="K50" s="176"/>
      <c r="L50" s="79">
        <v>6</v>
      </c>
      <c r="M50" s="79">
        <v>6</v>
      </c>
      <c r="N50" s="79">
        <v>3</v>
      </c>
      <c r="O50" s="88">
        <v>0</v>
      </c>
      <c r="P50" s="89">
        <v>0</v>
      </c>
      <c r="Q50" s="90">
        <f>O50+P50</f>
        <v>0</v>
      </c>
      <c r="R50" s="80">
        <f>IFERROR(Q50/N50,"-")</f>
        <v>0</v>
      </c>
      <c r="S50" s="79">
        <v>0</v>
      </c>
      <c r="T50" s="79">
        <v>0</v>
      </c>
      <c r="U50" s="80" t="str">
        <f>IFERROR(T50/(Q50),"-")</f>
        <v>-</v>
      </c>
      <c r="V50" s="81"/>
      <c r="W50" s="82">
        <v>0</v>
      </c>
      <c r="X50" s="80" t="str">
        <f>IF(Q50=0,"-",W50/Q50)</f>
        <v>-</v>
      </c>
      <c r="Y50" s="181">
        <v>0</v>
      </c>
      <c r="Z50" s="182" t="str">
        <f>IFERROR(Y50/Q50,"-")</f>
        <v>-</v>
      </c>
      <c r="AA50" s="182" t="str">
        <f>IFERROR(Y50/W50,"-")</f>
        <v>-</v>
      </c>
      <c r="AB50" s="176"/>
      <c r="AC50" s="83"/>
      <c r="AD50" s="77"/>
      <c r="AE50" s="91"/>
      <c r="AF50" s="92" t="str">
        <f>IF(Q50=0,"",IF(AE50=0,"",(AE50/Q50)))</f>
        <v/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 t="str">
        <f>IF(Q50=0,"",IF(AN50=0,"",(AN50/Q50)))</f>
        <v/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 t="str">
        <f>IF(Q50=0,"",IF(AW50=0,"",(AW50/Q50)))</f>
        <v/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 t="str">
        <f>IF(Q50=0,"",IF(BF50=0,"",(BF50/Q50)))</f>
        <v/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/>
      <c r="BP50" s="117" t="str">
        <f>IF(Q50=0,"",IF(BO50=0,"",(BO50/Q50)))</f>
        <v/>
      </c>
      <c r="BQ50" s="118"/>
      <c r="BR50" s="119" t="str">
        <f>IFERROR(BQ50/BO50,"-")</f>
        <v>-</v>
      </c>
      <c r="BS50" s="120"/>
      <c r="BT50" s="121" t="str">
        <f>IFERROR(BS50/BO50,"-")</f>
        <v>-</v>
      </c>
      <c r="BU50" s="122"/>
      <c r="BV50" s="122"/>
      <c r="BW50" s="122"/>
      <c r="BX50" s="123"/>
      <c r="BY50" s="124" t="str">
        <f>IF(Q50=0,"",IF(BX50=0,"",(BX50/Q50)))</f>
        <v/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 t="str">
        <f>IF(Q50=0,"",IF(CG50=0,"",(CG50/Q50)))</f>
        <v/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30"/>
      <c r="B51" s="84"/>
      <c r="C51" s="84"/>
      <c r="D51" s="85"/>
      <c r="E51" s="85"/>
      <c r="F51" s="85"/>
      <c r="G51" s="86"/>
      <c r="H51" s="87"/>
      <c r="I51" s="87"/>
      <c r="J51" s="87"/>
      <c r="K51" s="177"/>
      <c r="L51" s="34"/>
      <c r="M51" s="34"/>
      <c r="N51" s="31"/>
      <c r="O51" s="23"/>
      <c r="P51" s="23"/>
      <c r="Q51" s="23"/>
      <c r="R51" s="32"/>
      <c r="S51" s="32"/>
      <c r="T51" s="23"/>
      <c r="U51" s="32"/>
      <c r="V51" s="25"/>
      <c r="W51" s="25"/>
      <c r="X51" s="25"/>
      <c r="Y51" s="183"/>
      <c r="Z51" s="183"/>
      <c r="AA51" s="183"/>
      <c r="AB51" s="183"/>
      <c r="AC51" s="33"/>
      <c r="AD51" s="57"/>
      <c r="AE51" s="61"/>
      <c r="AF51" s="62"/>
      <c r="AG51" s="61"/>
      <c r="AH51" s="65"/>
      <c r="AI51" s="66"/>
      <c r="AJ51" s="67"/>
      <c r="AK51" s="68"/>
      <c r="AL51" s="68"/>
      <c r="AM51" s="68"/>
      <c r="AN51" s="61"/>
      <c r="AO51" s="62"/>
      <c r="AP51" s="61"/>
      <c r="AQ51" s="65"/>
      <c r="AR51" s="66"/>
      <c r="AS51" s="67"/>
      <c r="AT51" s="68"/>
      <c r="AU51" s="68"/>
      <c r="AV51" s="68"/>
      <c r="AW51" s="61"/>
      <c r="AX51" s="62"/>
      <c r="AY51" s="61"/>
      <c r="AZ51" s="65"/>
      <c r="BA51" s="66"/>
      <c r="BB51" s="67"/>
      <c r="BC51" s="68"/>
      <c r="BD51" s="68"/>
      <c r="BE51" s="68"/>
      <c r="BF51" s="61"/>
      <c r="BG51" s="62"/>
      <c r="BH51" s="61"/>
      <c r="BI51" s="65"/>
      <c r="BJ51" s="66"/>
      <c r="BK51" s="67"/>
      <c r="BL51" s="68"/>
      <c r="BM51" s="68"/>
      <c r="BN51" s="68"/>
      <c r="BO51" s="63"/>
      <c r="BP51" s="64"/>
      <c r="BQ51" s="61"/>
      <c r="BR51" s="65"/>
      <c r="BS51" s="66"/>
      <c r="BT51" s="67"/>
      <c r="BU51" s="68"/>
      <c r="BV51" s="68"/>
      <c r="BW51" s="68"/>
      <c r="BX51" s="63"/>
      <c r="BY51" s="64"/>
      <c r="BZ51" s="61"/>
      <c r="CA51" s="65"/>
      <c r="CB51" s="66"/>
      <c r="CC51" s="67"/>
      <c r="CD51" s="68"/>
      <c r="CE51" s="68"/>
      <c r="CF51" s="68"/>
      <c r="CG51" s="63"/>
      <c r="CH51" s="64"/>
      <c r="CI51" s="61"/>
      <c r="CJ51" s="65"/>
      <c r="CK51" s="66"/>
      <c r="CL51" s="67"/>
      <c r="CM51" s="68"/>
      <c r="CN51" s="68"/>
      <c r="CO51" s="68"/>
      <c r="CP51" s="69"/>
      <c r="CQ51" s="66"/>
      <c r="CR51" s="66"/>
      <c r="CS51" s="66"/>
      <c r="CT51" s="70"/>
    </row>
    <row r="52" spans="1:99">
      <c r="A52" s="30"/>
      <c r="B52" s="37"/>
      <c r="C52" s="37"/>
      <c r="D52" s="21"/>
      <c r="E52" s="21"/>
      <c r="F52" s="21"/>
      <c r="G52" s="22"/>
      <c r="H52" s="36"/>
      <c r="I52" s="36"/>
      <c r="J52" s="73"/>
      <c r="K52" s="178"/>
      <c r="L52" s="34"/>
      <c r="M52" s="34"/>
      <c r="N52" s="31"/>
      <c r="O52" s="23"/>
      <c r="P52" s="23"/>
      <c r="Q52" s="23"/>
      <c r="R52" s="32"/>
      <c r="S52" s="32"/>
      <c r="T52" s="23"/>
      <c r="U52" s="32"/>
      <c r="V52" s="25"/>
      <c r="W52" s="25"/>
      <c r="X52" s="25"/>
      <c r="Y52" s="183"/>
      <c r="Z52" s="183"/>
      <c r="AA52" s="183"/>
      <c r="AB52" s="183"/>
      <c r="AC52" s="33"/>
      <c r="AD52" s="59"/>
      <c r="AE52" s="61"/>
      <c r="AF52" s="62"/>
      <c r="AG52" s="61"/>
      <c r="AH52" s="65"/>
      <c r="AI52" s="66"/>
      <c r="AJ52" s="67"/>
      <c r="AK52" s="68"/>
      <c r="AL52" s="68"/>
      <c r="AM52" s="68"/>
      <c r="AN52" s="61"/>
      <c r="AO52" s="62"/>
      <c r="AP52" s="61"/>
      <c r="AQ52" s="65"/>
      <c r="AR52" s="66"/>
      <c r="AS52" s="67"/>
      <c r="AT52" s="68"/>
      <c r="AU52" s="68"/>
      <c r="AV52" s="68"/>
      <c r="AW52" s="61"/>
      <c r="AX52" s="62"/>
      <c r="AY52" s="61"/>
      <c r="AZ52" s="65"/>
      <c r="BA52" s="66"/>
      <c r="BB52" s="67"/>
      <c r="BC52" s="68"/>
      <c r="BD52" s="68"/>
      <c r="BE52" s="68"/>
      <c r="BF52" s="61"/>
      <c r="BG52" s="62"/>
      <c r="BH52" s="61"/>
      <c r="BI52" s="65"/>
      <c r="BJ52" s="66"/>
      <c r="BK52" s="67"/>
      <c r="BL52" s="68"/>
      <c r="BM52" s="68"/>
      <c r="BN52" s="68"/>
      <c r="BO52" s="63"/>
      <c r="BP52" s="64"/>
      <c r="BQ52" s="61"/>
      <c r="BR52" s="65"/>
      <c r="BS52" s="66"/>
      <c r="BT52" s="67"/>
      <c r="BU52" s="68"/>
      <c r="BV52" s="68"/>
      <c r="BW52" s="68"/>
      <c r="BX52" s="63"/>
      <c r="BY52" s="64"/>
      <c r="BZ52" s="61"/>
      <c r="CA52" s="65"/>
      <c r="CB52" s="66"/>
      <c r="CC52" s="67"/>
      <c r="CD52" s="68"/>
      <c r="CE52" s="68"/>
      <c r="CF52" s="68"/>
      <c r="CG52" s="63"/>
      <c r="CH52" s="64"/>
      <c r="CI52" s="61"/>
      <c r="CJ52" s="65"/>
      <c r="CK52" s="66"/>
      <c r="CL52" s="67"/>
      <c r="CM52" s="68"/>
      <c r="CN52" s="68"/>
      <c r="CO52" s="68"/>
      <c r="CP52" s="69"/>
      <c r="CQ52" s="66"/>
      <c r="CR52" s="66"/>
      <c r="CS52" s="66"/>
      <c r="CT52" s="70"/>
    </row>
    <row r="53" spans="1:99">
      <c r="A53" s="19">
        <f>AC53</f>
        <v>1.0783410138249</v>
      </c>
      <c r="B53" s="39"/>
      <c r="C53" s="39"/>
      <c r="D53" s="39"/>
      <c r="E53" s="39"/>
      <c r="F53" s="39"/>
      <c r="G53" s="39"/>
      <c r="H53" s="40" t="s">
        <v>176</v>
      </c>
      <c r="I53" s="40"/>
      <c r="J53" s="40"/>
      <c r="K53" s="179">
        <f>SUM(K6:K52)</f>
        <v>2170000</v>
      </c>
      <c r="L53" s="41">
        <f>SUM(L6:L52)</f>
        <v>1203</v>
      </c>
      <c r="M53" s="41">
        <f>SUM(M6:M52)</f>
        <v>408</v>
      </c>
      <c r="N53" s="41">
        <f>SUM(N6:N52)</f>
        <v>1948</v>
      </c>
      <c r="O53" s="41">
        <f>SUM(O6:O52)</f>
        <v>234</v>
      </c>
      <c r="P53" s="41">
        <f>SUM(P6:P52)</f>
        <v>1</v>
      </c>
      <c r="Q53" s="41">
        <f>SUM(Q6:Q52)</f>
        <v>235</v>
      </c>
      <c r="R53" s="42">
        <f>IFERROR(Q53/N53,"-")</f>
        <v>0.12063655030801</v>
      </c>
      <c r="S53" s="76">
        <f>SUM(S6:S52)</f>
        <v>33</v>
      </c>
      <c r="T53" s="76">
        <f>SUM(T6:T52)</f>
        <v>78</v>
      </c>
      <c r="U53" s="42">
        <f>IFERROR(S53/Q53,"-")</f>
        <v>0.14042553191489</v>
      </c>
      <c r="V53" s="43">
        <f>IFERROR(K53/Q53,"-")</f>
        <v>9234.0425531915</v>
      </c>
      <c r="W53" s="44">
        <f>SUM(W6:W52)</f>
        <v>66</v>
      </c>
      <c r="X53" s="42">
        <f>IFERROR(W53/Q53,"-")</f>
        <v>0.28085106382979</v>
      </c>
      <c r="Y53" s="179">
        <f>SUM(Y6:Y52)</f>
        <v>2340000</v>
      </c>
      <c r="Z53" s="179">
        <f>IFERROR(Y53/Q53,"-")</f>
        <v>9957.4468085106</v>
      </c>
      <c r="AA53" s="179">
        <f>IFERROR(Y53/W53,"-")</f>
        <v>35454.545454545</v>
      </c>
      <c r="AB53" s="179">
        <f>Y53-K53</f>
        <v>170000</v>
      </c>
      <c r="AC53" s="45">
        <f>Y53/K53</f>
        <v>1.0783410138249</v>
      </c>
      <c r="AD53" s="58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20"/>
    <mergeCell ref="K11:K20"/>
    <mergeCell ref="V11:V20"/>
    <mergeCell ref="AB11:AB20"/>
    <mergeCell ref="AC11:AC20"/>
    <mergeCell ref="A21:A34"/>
    <mergeCell ref="K21:K34"/>
    <mergeCell ref="V21:V34"/>
    <mergeCell ref="AB21:AB34"/>
    <mergeCell ref="AC21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177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0.010909090909091</v>
      </c>
      <c r="B6" s="184" t="s">
        <v>178</v>
      </c>
      <c r="C6" s="184" t="s">
        <v>58</v>
      </c>
      <c r="D6" s="184" t="s">
        <v>179</v>
      </c>
      <c r="E6" s="184" t="s">
        <v>180</v>
      </c>
      <c r="F6" s="184" t="s">
        <v>60</v>
      </c>
      <c r="G6" s="184" t="s">
        <v>61</v>
      </c>
      <c r="H6" s="87" t="s">
        <v>181</v>
      </c>
      <c r="I6" s="87" t="s">
        <v>182</v>
      </c>
      <c r="J6" s="87" t="s">
        <v>183</v>
      </c>
      <c r="K6" s="176">
        <v>275000</v>
      </c>
      <c r="L6" s="79">
        <v>9</v>
      </c>
      <c r="M6" s="79">
        <v>0</v>
      </c>
      <c r="N6" s="79">
        <v>71</v>
      </c>
      <c r="O6" s="88">
        <v>5</v>
      </c>
      <c r="P6" s="89">
        <v>0</v>
      </c>
      <c r="Q6" s="90">
        <f>O6+P6</f>
        <v>5</v>
      </c>
      <c r="R6" s="80">
        <f>IFERROR(Q6/N6,"-")</f>
        <v>0.070422535211268</v>
      </c>
      <c r="S6" s="79">
        <v>0</v>
      </c>
      <c r="T6" s="79">
        <v>2</v>
      </c>
      <c r="U6" s="80">
        <f>IFERROR(T6/(Q6),"-")</f>
        <v>0.4</v>
      </c>
      <c r="V6" s="81">
        <f>IFERROR(K6/SUM(Q6:Q7),"-")</f>
        <v>27500</v>
      </c>
      <c r="W6" s="82">
        <v>2</v>
      </c>
      <c r="X6" s="80">
        <f>IF(Q6=0,"-",W6/Q6)</f>
        <v>0.4</v>
      </c>
      <c r="Y6" s="181">
        <v>3000</v>
      </c>
      <c r="Z6" s="182">
        <f>IFERROR(Y6/Q6,"-")</f>
        <v>600</v>
      </c>
      <c r="AA6" s="182">
        <f>IFERROR(Y6/W6,"-")</f>
        <v>1500</v>
      </c>
      <c r="AB6" s="176">
        <f>SUM(Y6:Y7)-SUM(K6:K7)</f>
        <v>-272000</v>
      </c>
      <c r="AC6" s="83">
        <f>SUM(Y6:Y7)/SUM(K6:K7)</f>
        <v>0.010909090909091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0.2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0.4</v>
      </c>
      <c r="BQ6" s="118">
        <v>1</v>
      </c>
      <c r="BR6" s="119">
        <f>IFERROR(BQ6/BO6,"-")</f>
        <v>0.5</v>
      </c>
      <c r="BS6" s="120">
        <v>1000</v>
      </c>
      <c r="BT6" s="121">
        <f>IFERROR(BS6/BO6,"-")</f>
        <v>500</v>
      </c>
      <c r="BU6" s="122">
        <v>1</v>
      </c>
      <c r="BV6" s="122"/>
      <c r="BW6" s="122"/>
      <c r="BX6" s="123">
        <v>2</v>
      </c>
      <c r="BY6" s="124">
        <f>IF(Q6=0,"",IF(BX6=0,"",(BX6/Q6)))</f>
        <v>0.4</v>
      </c>
      <c r="BZ6" s="125">
        <v>1</v>
      </c>
      <c r="CA6" s="126">
        <f>IFERROR(BZ6/BX6,"-")</f>
        <v>0.5</v>
      </c>
      <c r="CB6" s="127">
        <v>2000</v>
      </c>
      <c r="CC6" s="128">
        <f>IFERROR(CB6/BX6,"-")</f>
        <v>1000</v>
      </c>
      <c r="CD6" s="129">
        <v>1</v>
      </c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3000</v>
      </c>
      <c r="CR6" s="138">
        <v>2000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184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33</v>
      </c>
      <c r="M7" s="79">
        <v>14</v>
      </c>
      <c r="N7" s="79">
        <v>26</v>
      </c>
      <c r="O7" s="88">
        <v>5</v>
      </c>
      <c r="P7" s="89">
        <v>0</v>
      </c>
      <c r="Q7" s="90">
        <f>O7+P7</f>
        <v>5</v>
      </c>
      <c r="R7" s="80">
        <f>IFERROR(Q7/N7,"-")</f>
        <v>0.19230769230769</v>
      </c>
      <c r="S7" s="79">
        <v>1</v>
      </c>
      <c r="T7" s="79">
        <v>0</v>
      </c>
      <c r="U7" s="80">
        <f>IFERROR(T7/(Q7),"-")</f>
        <v>0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0.4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>
        <v>2</v>
      </c>
      <c r="BY7" s="124">
        <f>IF(Q7=0,"",IF(BX7=0,"",(BX7/Q7)))</f>
        <v>0.4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0.2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0.010909090909091</v>
      </c>
      <c r="B10" s="39"/>
      <c r="C10" s="39"/>
      <c r="D10" s="39"/>
      <c r="E10" s="39"/>
      <c r="F10" s="39"/>
      <c r="G10" s="39"/>
      <c r="H10" s="40" t="s">
        <v>185</v>
      </c>
      <c r="I10" s="40"/>
      <c r="J10" s="40"/>
      <c r="K10" s="179">
        <f>SUM(K6:K9)</f>
        <v>275000</v>
      </c>
      <c r="L10" s="41">
        <f>SUM(L6:L9)</f>
        <v>42</v>
      </c>
      <c r="M10" s="41">
        <f>SUM(M6:M9)</f>
        <v>14</v>
      </c>
      <c r="N10" s="41">
        <f>SUM(N6:N9)</f>
        <v>97</v>
      </c>
      <c r="O10" s="41">
        <f>SUM(O6:O9)</f>
        <v>10</v>
      </c>
      <c r="P10" s="41">
        <f>SUM(P6:P9)</f>
        <v>0</v>
      </c>
      <c r="Q10" s="41">
        <f>SUM(Q6:Q9)</f>
        <v>10</v>
      </c>
      <c r="R10" s="42">
        <f>IFERROR(Q10/N10,"-")</f>
        <v>0.10309278350515</v>
      </c>
      <c r="S10" s="76">
        <f>SUM(S6:S9)</f>
        <v>1</v>
      </c>
      <c r="T10" s="76">
        <f>SUM(T6:T9)</f>
        <v>2</v>
      </c>
      <c r="U10" s="42">
        <f>IFERROR(S10/Q10,"-")</f>
        <v>0.1</v>
      </c>
      <c r="V10" s="43">
        <f>IFERROR(K10/Q10,"-")</f>
        <v>27500</v>
      </c>
      <c r="W10" s="44">
        <f>SUM(W6:W9)</f>
        <v>2</v>
      </c>
      <c r="X10" s="42">
        <f>IFERROR(W10/Q10,"-")</f>
        <v>0.2</v>
      </c>
      <c r="Y10" s="179">
        <f>SUM(Y6:Y9)</f>
        <v>3000</v>
      </c>
      <c r="Z10" s="179">
        <f>IFERROR(Y10/Q10,"-")</f>
        <v>300</v>
      </c>
      <c r="AA10" s="179">
        <f>IFERROR(Y10/W10,"-")</f>
        <v>1500</v>
      </c>
      <c r="AB10" s="179">
        <f>Y10-K10</f>
        <v>-272000</v>
      </c>
      <c r="AC10" s="45">
        <f>Y10/K10</f>
        <v>0.010909090909091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