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<sst xmlns="http://schemas.openxmlformats.org/spreadsheetml/2006/main" uniqueCount="165">
  <si>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</si>
  <si>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</si>
  <si>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</si>
  <si>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</si>
  <si>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</si>
  <si>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</si>
  <si>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</si>
  <si>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</si>
  <si>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</si>
  <si>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</si>
  <si>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</si>
  <si>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</si>
  <si>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</si>
  <si>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</si>
  <si>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</si>
  <si>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</si>
  <si>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</si>
  <si>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</si>
  <si>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</si>
  <si>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</si>
  <si>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</si>
  <si>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</si>
  <si>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</si>
  <si>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</si>
  <si>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</si>
  <si>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</si>
  <si>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</si>
  <si>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</si>
  <si>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</si>
  <si>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</si>
  <si>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</si>
  <si>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</si>
  <si>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</si>
  <si>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</si>
  <si>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</si>
  <si>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</si>
  <si>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</si>
  <si>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</si>
  <si>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</si>
  <si>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</si>
  <si>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</si>
  <si>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</si>
  <si>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</si>
  <si>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</si>
  <si>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</si>
  <si>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</si>
  <si>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</si>
  <si>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</si>
  <si>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</si>
  <si>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</si>
  <si>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</si>
  <si>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</si>
  <si>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</si>
  <si>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</si>
  <si>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</si>
  <si>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</si>
  <si>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</si>
  <si>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ks629</t>
  </si>
  <si>
    <t>インターカラー</t>
  </si>
  <si>
    <t>①デリヘル版2（栗山絵麻）</t>
  </si>
  <si>
    <t>①もし出会系大賞があったらこのサイトが受賞しているでしょう</t>
  </si>
  <si>
    <t>TOP</t>
  </si>
  <si>
    <t>サンスポ関東</t>
  </si>
  <si>
    <t>全5段つかみ15段</t>
  </si>
  <si>
    <t>1～15日</t>
  </si>
  <si>
    <t>ks630</t>
  </si>
  <si>
    <t>空電</t>
  </si>
  <si>
    <t>ks631</t>
  </si>
  <si>
    <t>半5段つかみ15段</t>
  </si>
  <si>
    <t>ks632</t>
  </si>
  <si>
    <t>ks633</t>
  </si>
  <si>
    <t>②右女9（栗山絵麻）</t>
  </si>
  <si>
    <t>②学生いませんギャルもいません熟女熟女熟女熟女</t>
  </si>
  <si>
    <t>16～31日</t>
  </si>
  <si>
    <t>ks634</t>
  </si>
  <si>
    <t>ks635</t>
  </si>
  <si>
    <t>ks636</t>
  </si>
  <si>
    <t>ks637</t>
  </si>
  <si>
    <t>サンスポ関西</t>
  </si>
  <si>
    <t>ks638</t>
  </si>
  <si>
    <t>ks639</t>
  </si>
  <si>
    <t>ks640</t>
  </si>
  <si>
    <t>ks641</t>
  </si>
  <si>
    <t>ks642</t>
  </si>
  <si>
    <t>ks643</t>
  </si>
  <si>
    <t>ks644</t>
  </si>
  <si>
    <t>ks645</t>
  </si>
  <si>
    <t>①大正版（栗山絵麻）</t>
  </si>
  <si>
    <t>198「43歳美人熟女。顔出し写真掲載。しかも迫力ボディ」</t>
  </si>
  <si>
    <t>スポニチ関東</t>
  </si>
  <si>
    <t>半2段つかみ20段保証</t>
  </si>
  <si>
    <t>20段保証</t>
  </si>
  <si>
    <t>ks646</t>
  </si>
  <si>
    <t>ks647</t>
  </si>
  <si>
    <t>②旧デイリー風（栗山絵麻）</t>
  </si>
  <si>
    <t>199「出会い史上、最もブックマークされた出会いのサイト」</t>
  </si>
  <si>
    <t>ks648</t>
  </si>
  <si>
    <t>ks649</t>
  </si>
  <si>
    <t>③黒：右女3（栗山絵麻）</t>
  </si>
  <si>
    <t>人生の後半戦、美熟女にモテモテ</t>
  </si>
  <si>
    <t>ks650</t>
  </si>
  <si>
    <t>ks651</t>
  </si>
  <si>
    <t>④求人版（栗山絵麻）</t>
  </si>
  <si>
    <t>201「新人熟女が大勢登録！？今がチャンスだ！急げ急げ！」</t>
  </si>
  <si>
    <t>ks652</t>
  </si>
  <si>
    <t>ks653</t>
  </si>
  <si>
    <t>デイリースポーツ関西</t>
  </si>
  <si>
    <t>ks654</t>
  </si>
  <si>
    <t>ks655</t>
  </si>
  <si>
    <t>ks656</t>
  </si>
  <si>
    <t>ks657</t>
  </si>
  <si>
    <t>③お願い版（栗山絵麻）</t>
  </si>
  <si>
    <t>③出会いを求めている女性と お話し下さい</t>
  </si>
  <si>
    <t>ks658</t>
  </si>
  <si>
    <t>ks659</t>
  </si>
  <si>
    <t>④女性が好きな私にとって神サイトです</t>
  </si>
  <si>
    <t>ks660</t>
  </si>
  <si>
    <t>ks661</t>
  </si>
  <si>
    <t>ニッカン関西</t>
  </si>
  <si>
    <t>半2段つかみ10段保証</t>
  </si>
  <si>
    <t>1～10日</t>
  </si>
  <si>
    <t>ks662</t>
  </si>
  <si>
    <t>ks663</t>
  </si>
  <si>
    <t>11～20日</t>
  </si>
  <si>
    <t>ks664</t>
  </si>
  <si>
    <t>ks665</t>
  </si>
  <si>
    <t>21～31日</t>
  </si>
  <si>
    <t>ks666</t>
  </si>
  <si>
    <t>ks667</t>
  </si>
  <si>
    <t>右女3（栗山絵麻）</t>
  </si>
  <si>
    <t>①おじさんワクチンを摂取希望の女性急増中</t>
  </si>
  <si>
    <t>日刊ゲンダイ東海版</t>
  </si>
  <si>
    <t>全2段</t>
  </si>
  <si>
    <t>ks668</t>
  </si>
  <si>
    <t>ks669</t>
  </si>
  <si>
    <t>旧デイリー風（栗山絵麻）</t>
  </si>
  <si>
    <t>②令和にやれる中年の出会いはココ</t>
  </si>
  <si>
    <t>ks670</t>
  </si>
  <si>
    <t>ks671</t>
  </si>
  <si>
    <t>漫画版リニューアル（栗山絵麻）</t>
  </si>
  <si>
    <t>50〜70代男性限定熟女好きな男性募集中</t>
  </si>
  <si>
    <t>全5段</t>
  </si>
  <si>
    <t>2月20日(日)</t>
  </si>
  <si>
    <t>ks672</t>
  </si>
  <si>
    <t>ks673</t>
  </si>
  <si>
    <t>スポニチ関西</t>
  </si>
  <si>
    <t>ks674</t>
  </si>
  <si>
    <t>ks675</t>
  </si>
  <si>
    <t>1C終面全5段</t>
  </si>
  <si>
    <t>2月12日(土)</t>
  </si>
  <si>
    <t>ks676</t>
  </si>
  <si>
    <t>ks677</t>
  </si>
  <si>
    <t>ks678</t>
  </si>
  <si>
    <t>ks679</t>
  </si>
  <si>
    <t>デリヘル版3（栗山絵麻）</t>
  </si>
  <si>
    <t>女性が好きな私にとって神サイトです</t>
  </si>
  <si>
    <t>4C終面全5段</t>
  </si>
  <si>
    <t>2月25日(金)</t>
  </si>
  <si>
    <t>ks680</t>
  </si>
  <si>
    <t>ks681</t>
  </si>
  <si>
    <t>九スポ</t>
  </si>
  <si>
    <t>記事枠</t>
  </si>
  <si>
    <t>2月06日(日)</t>
  </si>
  <si>
    <t>ks682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</si>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</sst>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0.76764705882353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340000</v>
      </c>
      <c r="L6" s="79">
        <v>11</v>
      </c>
      <c r="M6" s="79">
        <v>0</v>
      </c>
      <c r="N6" s="79">
        <v>31</v>
      </c>
      <c r="O6" s="88">
        <v>5</v>
      </c>
      <c r="P6" s="89">
        <v>0</v>
      </c>
      <c r="Q6" s="90">
        <f>O6+P6</f>
        <v>5</v>
      </c>
      <c r="R6" s="80">
        <f>IFERROR(Q6/N6,"-")</f>
        <v>0.16129032258065</v>
      </c>
      <c r="S6" s="79">
        <v>0</v>
      </c>
      <c r="T6" s="79">
        <v>2</v>
      </c>
      <c r="U6" s="80">
        <f>IFERROR(T6/(Q6),"-")</f>
        <v>0.4</v>
      </c>
      <c r="V6" s="81">
        <f>IFERROR(K6/SUM(Q6:Q21),"-")</f>
        <v>6666.6666666667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SUM(Y6:Y21)-SUM(K6:K21)</f>
        <v>-79000</v>
      </c>
      <c r="AC6" s="83">
        <f>SUM(Y6:Y21)/SUM(K6:K21)</f>
        <v>0.76764705882353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1</v>
      </c>
      <c r="CH6" s="131">
        <f>IF(Q6=0,"",IF(CG6=0,"",(CG6/Q6)))</f>
        <v>0.2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27</v>
      </c>
      <c r="M7" s="79">
        <v>13</v>
      </c>
      <c r="N7" s="79">
        <v>10</v>
      </c>
      <c r="O7" s="88">
        <v>2</v>
      </c>
      <c r="P7" s="89">
        <v>0</v>
      </c>
      <c r="Q7" s="90">
        <f>O7+P7</f>
        <v>2</v>
      </c>
      <c r="R7" s="80">
        <f>IFERROR(Q7/N7,"-")</f>
        <v>0.2</v>
      </c>
      <c r="S7" s="79">
        <v>1</v>
      </c>
      <c r="T7" s="79">
        <v>1</v>
      </c>
      <c r="U7" s="80">
        <f>IFERROR(T7/(Q7),"-")</f>
        <v>0.5</v>
      </c>
      <c r="V7" s="81"/>
      <c r="W7" s="82">
        <v>2</v>
      </c>
      <c r="X7" s="80">
        <f>IF(Q7=0,"-",W7/Q7)</f>
        <v>1</v>
      </c>
      <c r="Y7" s="181">
        <v>100000</v>
      </c>
      <c r="Z7" s="182">
        <f>IFERROR(Y7/Q7,"-")</f>
        <v>50000</v>
      </c>
      <c r="AA7" s="182">
        <f>IFERROR(Y7/W7,"-")</f>
        <v>50000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1</v>
      </c>
      <c r="BQ7" s="118">
        <v>2</v>
      </c>
      <c r="BR7" s="119">
        <f>IFERROR(BQ7/BO7,"-")</f>
        <v>1</v>
      </c>
      <c r="BS7" s="120">
        <v>100000</v>
      </c>
      <c r="BT7" s="121">
        <f>IFERROR(BS7/BO7,"-")</f>
        <v>50000</v>
      </c>
      <c r="BU7" s="122"/>
      <c r="BV7" s="122"/>
      <c r="BW7" s="122">
        <v>2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100000</v>
      </c>
      <c r="CR7" s="138">
        <v>88000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62</v>
      </c>
      <c r="I8" s="87" t="s">
        <v>68</v>
      </c>
      <c r="J8" s="87"/>
      <c r="K8" s="176"/>
      <c r="L8" s="79">
        <v>8</v>
      </c>
      <c r="M8" s="79">
        <v>0</v>
      </c>
      <c r="N8" s="79">
        <v>50</v>
      </c>
      <c r="O8" s="88">
        <v>4</v>
      </c>
      <c r="P8" s="89">
        <v>0</v>
      </c>
      <c r="Q8" s="90">
        <f>O8+P8</f>
        <v>4</v>
      </c>
      <c r="R8" s="80">
        <f>IFERROR(Q8/N8,"-")</f>
        <v>0.08</v>
      </c>
      <c r="S8" s="79">
        <v>1</v>
      </c>
      <c r="T8" s="79">
        <v>2</v>
      </c>
      <c r="U8" s="80">
        <f>IFERROR(T8/(Q8),"-")</f>
        <v>0.5</v>
      </c>
      <c r="V8" s="81"/>
      <c r="W8" s="82">
        <v>2</v>
      </c>
      <c r="X8" s="80">
        <f>IF(Q8=0,"-",W8/Q8)</f>
        <v>0.5</v>
      </c>
      <c r="Y8" s="181">
        <v>2000</v>
      </c>
      <c r="Z8" s="182">
        <f>IFERROR(Y8/Q8,"-")</f>
        <v>500</v>
      </c>
      <c r="AA8" s="182">
        <f>IFERROR(Y8/W8,"-")</f>
        <v>1000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0.75</v>
      </c>
      <c r="BQ8" s="118">
        <v>1</v>
      </c>
      <c r="BR8" s="119">
        <f>IFERROR(BQ8/BO8,"-")</f>
        <v>0.33333333333333</v>
      </c>
      <c r="BS8" s="120">
        <v>1000</v>
      </c>
      <c r="BT8" s="121">
        <f>IFERROR(BS8/BO8,"-")</f>
        <v>333.33333333333</v>
      </c>
      <c r="BU8" s="122">
        <v>1</v>
      </c>
      <c r="BV8" s="122"/>
      <c r="BW8" s="122"/>
      <c r="BX8" s="123">
        <v>1</v>
      </c>
      <c r="BY8" s="124">
        <f>IF(Q8=0,"",IF(BX8=0,"",(BX8/Q8)))</f>
        <v>0.25</v>
      </c>
      <c r="BZ8" s="125">
        <v>1</v>
      </c>
      <c r="CA8" s="126">
        <f>IFERROR(BZ8/BX8,"-")</f>
        <v>1</v>
      </c>
      <c r="CB8" s="127">
        <v>1000</v>
      </c>
      <c r="CC8" s="128">
        <f>IFERROR(CB8/BX8,"-")</f>
        <v>1000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2000</v>
      </c>
      <c r="CR8" s="138">
        <v>1000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34</v>
      </c>
      <c r="M9" s="79">
        <v>17</v>
      </c>
      <c r="N9" s="79">
        <v>8</v>
      </c>
      <c r="O9" s="88">
        <v>7</v>
      </c>
      <c r="P9" s="89">
        <v>0</v>
      </c>
      <c r="Q9" s="90">
        <f>O9+P9</f>
        <v>7</v>
      </c>
      <c r="R9" s="80">
        <f>IFERROR(Q9/N9,"-")</f>
        <v>0.875</v>
      </c>
      <c r="S9" s="79">
        <v>1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0.28571428571429</v>
      </c>
      <c r="Y9" s="181">
        <v>13000</v>
      </c>
      <c r="Z9" s="182">
        <f>IFERROR(Y9/Q9,"-")</f>
        <v>1857.1428571429</v>
      </c>
      <c r="AA9" s="182">
        <f>IFERROR(Y9/W9,"-")</f>
        <v>6500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0.14285714285714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0.28571428571429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0.42857142857143</v>
      </c>
      <c r="BZ9" s="125">
        <v>1</v>
      </c>
      <c r="CA9" s="126">
        <f>IFERROR(BZ9/BX9,"-")</f>
        <v>0.33333333333333</v>
      </c>
      <c r="CB9" s="127">
        <v>2000</v>
      </c>
      <c r="CC9" s="128">
        <f>IFERROR(CB9/BX9,"-")</f>
        <v>666.66666666667</v>
      </c>
      <c r="CD9" s="129">
        <v>1</v>
      </c>
      <c r="CE9" s="129"/>
      <c r="CF9" s="129"/>
      <c r="CG9" s="130">
        <v>1</v>
      </c>
      <c r="CH9" s="131">
        <f>IF(Q9=0,"",IF(CG9=0,"",(CG9/Q9)))</f>
        <v>0.14285714285714</v>
      </c>
      <c r="CI9" s="132">
        <v>1</v>
      </c>
      <c r="CJ9" s="133">
        <f>IFERROR(CI9/CG9,"-")</f>
        <v>1</v>
      </c>
      <c r="CK9" s="134">
        <v>11000</v>
      </c>
      <c r="CL9" s="135">
        <f>IFERROR(CK9/CG9,"-")</f>
        <v>11000</v>
      </c>
      <c r="CM9" s="136"/>
      <c r="CN9" s="136">
        <v>1</v>
      </c>
      <c r="CO9" s="136"/>
      <c r="CP9" s="137">
        <v>2</v>
      </c>
      <c r="CQ9" s="138">
        <v>13000</v>
      </c>
      <c r="CR9" s="138">
        <v>11000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 t="s">
        <v>73</v>
      </c>
      <c r="K10" s="176"/>
      <c r="L10" s="79">
        <v>20</v>
      </c>
      <c r="M10" s="79">
        <v>0</v>
      </c>
      <c r="N10" s="79">
        <v>69</v>
      </c>
      <c r="O10" s="88">
        <v>4</v>
      </c>
      <c r="P10" s="89">
        <v>0</v>
      </c>
      <c r="Q10" s="90">
        <f>O10+P10</f>
        <v>4</v>
      </c>
      <c r="R10" s="80">
        <f>IFERROR(Q10/N10,"-")</f>
        <v>0.057971014492754</v>
      </c>
      <c r="S10" s="79">
        <v>1</v>
      </c>
      <c r="T10" s="79">
        <v>0</v>
      </c>
      <c r="U10" s="80">
        <f>IFERROR(T10/(Q10),"-")</f>
        <v>0</v>
      </c>
      <c r="V10" s="81"/>
      <c r="W10" s="82">
        <v>1</v>
      </c>
      <c r="X10" s="80">
        <f>IF(Q10=0,"-",W10/Q10)</f>
        <v>0.25</v>
      </c>
      <c r="Y10" s="181">
        <v>9000</v>
      </c>
      <c r="Z10" s="182">
        <f>IFERROR(Y10/Q10,"-")</f>
        <v>2250</v>
      </c>
      <c r="AA10" s="182">
        <f>IFERROR(Y10/W10,"-")</f>
        <v>9000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>
        <v>1</v>
      </c>
      <c r="BI10" s="111">
        <f>IFERROR(BH10/BF10,"-")</f>
        <v>1</v>
      </c>
      <c r="BJ10" s="112">
        <v>9000</v>
      </c>
      <c r="BK10" s="113">
        <f>IFERROR(BJ10/BF10,"-")</f>
        <v>9000</v>
      </c>
      <c r="BL10" s="114"/>
      <c r="BM10" s="114"/>
      <c r="BN10" s="114">
        <v>1</v>
      </c>
      <c r="BO10" s="116">
        <v>2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1</v>
      </c>
      <c r="BY10" s="124">
        <f>IF(Q10=0,"",IF(BX10=0,"",(BX10/Q10)))</f>
        <v>0.25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9000</v>
      </c>
      <c r="CR10" s="138">
        <v>9000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71</v>
      </c>
      <c r="F11" s="184" t="s">
        <v>72</v>
      </c>
      <c r="G11" s="184" t="s">
        <v>66</v>
      </c>
      <c r="H11" s="87"/>
      <c r="I11" s="87"/>
      <c r="J11" s="87"/>
      <c r="K11" s="176"/>
      <c r="L11" s="79">
        <v>55</v>
      </c>
      <c r="M11" s="79">
        <v>21</v>
      </c>
      <c r="N11" s="79">
        <v>7</v>
      </c>
      <c r="O11" s="88">
        <v>2</v>
      </c>
      <c r="P11" s="89">
        <v>0</v>
      </c>
      <c r="Q11" s="90">
        <f>O11+P11</f>
        <v>2</v>
      </c>
      <c r="R11" s="80">
        <f>IFERROR(Q11/N11,"-")</f>
        <v>0.28571428571429</v>
      </c>
      <c r="S11" s="79">
        <v>0</v>
      </c>
      <c r="T11" s="79">
        <v>1</v>
      </c>
      <c r="U11" s="80">
        <f>IFERROR(T11/(Q11),"-")</f>
        <v>0.5</v>
      </c>
      <c r="V11" s="81"/>
      <c r="W11" s="82">
        <v>1</v>
      </c>
      <c r="X11" s="80">
        <f>IF(Q11=0,"-",W11/Q11)</f>
        <v>0.5</v>
      </c>
      <c r="Y11" s="181">
        <v>11000</v>
      </c>
      <c r="Z11" s="182">
        <f>IFERROR(Y11/Q11,"-")</f>
        <v>5500</v>
      </c>
      <c r="AA11" s="182">
        <f>IFERROR(Y11/W11,"-")</f>
        <v>11000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>
        <v>1</v>
      </c>
      <c r="CA11" s="126">
        <f>IFERROR(BZ11/BX11,"-")</f>
        <v>1</v>
      </c>
      <c r="CB11" s="127">
        <v>11000</v>
      </c>
      <c r="CC11" s="128">
        <f>IFERROR(CB11/BX11,"-")</f>
        <v>11000</v>
      </c>
      <c r="CD11" s="129"/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11000</v>
      </c>
      <c r="CR11" s="138">
        <v>11000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62</v>
      </c>
      <c r="I12" s="87" t="s">
        <v>68</v>
      </c>
      <c r="J12" s="87"/>
      <c r="K12" s="176"/>
      <c r="L12" s="79">
        <v>8</v>
      </c>
      <c r="M12" s="79">
        <v>0</v>
      </c>
      <c r="N12" s="79">
        <v>39</v>
      </c>
      <c r="O12" s="88">
        <v>1</v>
      </c>
      <c r="P12" s="89">
        <v>0</v>
      </c>
      <c r="Q12" s="90">
        <f>O12+P12</f>
        <v>1</v>
      </c>
      <c r="R12" s="80">
        <f>IFERROR(Q12/N12,"-")</f>
        <v>0.025641025641026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76</v>
      </c>
      <c r="C13" s="184" t="s">
        <v>58</v>
      </c>
      <c r="D13" s="184"/>
      <c r="E13" s="184" t="s">
        <v>71</v>
      </c>
      <c r="F13" s="184" t="s">
        <v>72</v>
      </c>
      <c r="G13" s="184" t="s">
        <v>66</v>
      </c>
      <c r="H13" s="87"/>
      <c r="I13" s="87"/>
      <c r="J13" s="87"/>
      <c r="K13" s="176"/>
      <c r="L13" s="79">
        <v>12</v>
      </c>
      <c r="M13" s="79">
        <v>9</v>
      </c>
      <c r="N13" s="79">
        <v>3</v>
      </c>
      <c r="O13" s="88">
        <v>1</v>
      </c>
      <c r="P13" s="89">
        <v>0</v>
      </c>
      <c r="Q13" s="90">
        <f>O13+P13</f>
        <v>1</v>
      </c>
      <c r="R13" s="80">
        <f>IFERROR(Q13/N13,"-")</f>
        <v>0.33333333333333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1</v>
      </c>
      <c r="Y13" s="181">
        <v>2000</v>
      </c>
      <c r="Z13" s="182">
        <f>IFERROR(Y13/Q13,"-")</f>
        <v>2000</v>
      </c>
      <c r="AA13" s="182">
        <f>IFERROR(Y13/W13,"-")</f>
        <v>2000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>
        <v>1</v>
      </c>
      <c r="BR13" s="119">
        <f>IFERROR(BQ13/BO13,"-")</f>
        <v>1</v>
      </c>
      <c r="BS13" s="120">
        <v>2000</v>
      </c>
      <c r="BT13" s="121">
        <f>IFERROR(BS13/BO13,"-")</f>
        <v>2000</v>
      </c>
      <c r="BU13" s="122">
        <v>1</v>
      </c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2000</v>
      </c>
      <c r="CR13" s="138">
        <v>2000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87" t="s">
        <v>64</v>
      </c>
      <c r="K14" s="176"/>
      <c r="L14" s="79">
        <v>5</v>
      </c>
      <c r="M14" s="79">
        <v>0</v>
      </c>
      <c r="N14" s="79">
        <v>13</v>
      </c>
      <c r="O14" s="88">
        <v>1</v>
      </c>
      <c r="P14" s="89">
        <v>0</v>
      </c>
      <c r="Q14" s="90">
        <f>O14+P14</f>
        <v>1</v>
      </c>
      <c r="R14" s="80">
        <f>IFERROR(Q14/N14,"-")</f>
        <v>0.076923076923077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>
        <v>1</v>
      </c>
      <c r="CH14" s="131">
        <f>IF(Q14=0,"",IF(CG14=0,"",(CG14/Q14)))</f>
        <v>1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79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15</v>
      </c>
      <c r="M15" s="79">
        <v>13</v>
      </c>
      <c r="N15" s="79">
        <v>3</v>
      </c>
      <c r="O15" s="88">
        <v>3</v>
      </c>
      <c r="P15" s="89">
        <v>0</v>
      </c>
      <c r="Q15" s="90">
        <f>O15+P15</f>
        <v>3</v>
      </c>
      <c r="R15" s="80">
        <f>IFERROR(Q15/N15,"-")</f>
        <v>1</v>
      </c>
      <c r="S15" s="79">
        <v>0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0.33333333333333</v>
      </c>
      <c r="Y15" s="181">
        <v>33000</v>
      </c>
      <c r="Z15" s="182">
        <f>IFERROR(Y15/Q15,"-")</f>
        <v>11000</v>
      </c>
      <c r="AA15" s="182">
        <f>IFERROR(Y15/W15,"-")</f>
        <v>33000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0.66666666666667</v>
      </c>
      <c r="BQ15" s="118">
        <v>1</v>
      </c>
      <c r="BR15" s="119">
        <f>IFERROR(BQ15/BO15,"-")</f>
        <v>0.5</v>
      </c>
      <c r="BS15" s="120">
        <v>33000</v>
      </c>
      <c r="BT15" s="121">
        <f>IFERROR(BS15/BO15,"-")</f>
        <v>16500</v>
      </c>
      <c r="BU15" s="122"/>
      <c r="BV15" s="122"/>
      <c r="BW15" s="122">
        <v>1</v>
      </c>
      <c r="BX15" s="123">
        <v>1</v>
      </c>
      <c r="BY15" s="124">
        <f>IF(Q15=0,"",IF(BX15=0,"",(BX15/Q15)))</f>
        <v>0.33333333333333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33000</v>
      </c>
      <c r="CR15" s="138">
        <v>33000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80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78</v>
      </c>
      <c r="I16" s="87" t="s">
        <v>68</v>
      </c>
      <c r="J16" s="87"/>
      <c r="K16" s="176"/>
      <c r="L16" s="79">
        <v>21</v>
      </c>
      <c r="M16" s="79">
        <v>0</v>
      </c>
      <c r="N16" s="79">
        <v>72</v>
      </c>
      <c r="O16" s="88">
        <v>7</v>
      </c>
      <c r="P16" s="89">
        <v>0</v>
      </c>
      <c r="Q16" s="90">
        <f>O16+P16</f>
        <v>7</v>
      </c>
      <c r="R16" s="80">
        <f>IFERROR(Q16/N16,"-")</f>
        <v>0.097222222222222</v>
      </c>
      <c r="S16" s="79">
        <v>1</v>
      </c>
      <c r="T16" s="79">
        <v>2</v>
      </c>
      <c r="U16" s="80">
        <f>IFERROR(T16/(Q16),"-")</f>
        <v>0.28571428571429</v>
      </c>
      <c r="V16" s="81"/>
      <c r="W16" s="82">
        <v>1</v>
      </c>
      <c r="X16" s="80">
        <f>IF(Q16=0,"-",W16/Q16)</f>
        <v>0.14285714285714</v>
      </c>
      <c r="Y16" s="181">
        <v>2000</v>
      </c>
      <c r="Z16" s="182">
        <f>IFERROR(Y16/Q16,"-")</f>
        <v>285.71428571429</v>
      </c>
      <c r="AA16" s="182">
        <f>IFERROR(Y16/W16,"-")</f>
        <v>2000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0.14285714285714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0.42857142857143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0.42857142857143</v>
      </c>
      <c r="BZ16" s="125">
        <v>1</v>
      </c>
      <c r="CA16" s="126">
        <f>IFERROR(BZ16/BX16,"-")</f>
        <v>0.33333333333333</v>
      </c>
      <c r="CB16" s="127">
        <v>2000</v>
      </c>
      <c r="CC16" s="128">
        <f>IFERROR(CB16/BX16,"-")</f>
        <v>666.66666666667</v>
      </c>
      <c r="CD16" s="129"/>
      <c r="CE16" s="129">
        <v>1</v>
      </c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2000</v>
      </c>
      <c r="CR16" s="138">
        <v>2000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37</v>
      </c>
      <c r="M17" s="79">
        <v>26</v>
      </c>
      <c r="N17" s="79">
        <v>26</v>
      </c>
      <c r="O17" s="88">
        <v>7</v>
      </c>
      <c r="P17" s="89">
        <v>0</v>
      </c>
      <c r="Q17" s="90">
        <f>O17+P17</f>
        <v>7</v>
      </c>
      <c r="R17" s="80">
        <f>IFERROR(Q17/N17,"-")</f>
        <v>0.26923076923077</v>
      </c>
      <c r="S17" s="79">
        <v>3</v>
      </c>
      <c r="T17" s="79">
        <v>3</v>
      </c>
      <c r="U17" s="80">
        <f>IFERROR(T17/(Q17),"-")</f>
        <v>0.42857142857143</v>
      </c>
      <c r="V17" s="81"/>
      <c r="W17" s="82">
        <v>3</v>
      </c>
      <c r="X17" s="80">
        <f>IF(Q17=0,"-",W17/Q17)</f>
        <v>0.42857142857143</v>
      </c>
      <c r="Y17" s="181">
        <v>63000</v>
      </c>
      <c r="Z17" s="182">
        <f>IFERROR(Y17/Q17,"-")</f>
        <v>9000</v>
      </c>
      <c r="AA17" s="182">
        <f>IFERROR(Y17/W17,"-")</f>
        <v>21000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5</v>
      </c>
      <c r="BP17" s="117">
        <f>IF(Q17=0,"",IF(BO17=0,"",(BO17/Q17)))</f>
        <v>0.71428571428571</v>
      </c>
      <c r="BQ17" s="118">
        <v>2</v>
      </c>
      <c r="BR17" s="119">
        <f>IFERROR(BQ17/BO17,"-")</f>
        <v>0.4</v>
      </c>
      <c r="BS17" s="120">
        <v>56000</v>
      </c>
      <c r="BT17" s="121">
        <f>IFERROR(BS17/BO17,"-")</f>
        <v>11200</v>
      </c>
      <c r="BU17" s="122">
        <v>1</v>
      </c>
      <c r="BV17" s="122"/>
      <c r="BW17" s="122">
        <v>1</v>
      </c>
      <c r="BX17" s="123">
        <v>1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0.14285714285714</v>
      </c>
      <c r="CI17" s="132">
        <v>1</v>
      </c>
      <c r="CJ17" s="133">
        <f>IFERROR(CI17/CG17,"-")</f>
        <v>1</v>
      </c>
      <c r="CK17" s="134">
        <v>7000</v>
      </c>
      <c r="CL17" s="135">
        <f>IFERROR(CK17/CG17,"-")</f>
        <v>7000</v>
      </c>
      <c r="CM17" s="136"/>
      <c r="CN17" s="136"/>
      <c r="CO17" s="136">
        <v>1</v>
      </c>
      <c r="CP17" s="137">
        <v>3</v>
      </c>
      <c r="CQ17" s="138">
        <v>63000</v>
      </c>
      <c r="CR17" s="138">
        <v>55000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82</v>
      </c>
      <c r="C18" s="184" t="s">
        <v>58</v>
      </c>
      <c r="D18" s="184"/>
      <c r="E18" s="184" t="s">
        <v>71</v>
      </c>
      <c r="F18" s="184" t="s">
        <v>72</v>
      </c>
      <c r="G18" s="184" t="s">
        <v>61</v>
      </c>
      <c r="H18" s="87" t="s">
        <v>78</v>
      </c>
      <c r="I18" s="87" t="s">
        <v>63</v>
      </c>
      <c r="J18" s="87" t="s">
        <v>73</v>
      </c>
      <c r="K18" s="176"/>
      <c r="L18" s="79">
        <v>12</v>
      </c>
      <c r="M18" s="79">
        <v>0</v>
      </c>
      <c r="N18" s="79">
        <v>34</v>
      </c>
      <c r="O18" s="88">
        <v>2</v>
      </c>
      <c r="P18" s="89">
        <v>0</v>
      </c>
      <c r="Q18" s="90">
        <f>O18+P18</f>
        <v>2</v>
      </c>
      <c r="R18" s="80">
        <f>IFERROR(Q18/N18,"-")</f>
        <v>0.058823529411765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0.5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1</v>
      </c>
      <c r="CH18" s="131">
        <f>IF(Q18=0,"",IF(CG18=0,"",(CG18/Q18)))</f>
        <v>0.5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83</v>
      </c>
      <c r="C19" s="184" t="s">
        <v>58</v>
      </c>
      <c r="D19" s="184"/>
      <c r="E19" s="184" t="s">
        <v>71</v>
      </c>
      <c r="F19" s="184" t="s">
        <v>72</v>
      </c>
      <c r="G19" s="184" t="s">
        <v>66</v>
      </c>
      <c r="H19" s="87"/>
      <c r="I19" s="87"/>
      <c r="J19" s="87"/>
      <c r="K19" s="176"/>
      <c r="L19" s="79">
        <v>24</v>
      </c>
      <c r="M19" s="79">
        <v>17</v>
      </c>
      <c r="N19" s="79">
        <v>14</v>
      </c>
      <c r="O19" s="88">
        <v>4</v>
      </c>
      <c r="P19" s="89">
        <v>0</v>
      </c>
      <c r="Q19" s="90">
        <f>O19+P19</f>
        <v>4</v>
      </c>
      <c r="R19" s="80">
        <f>IFERROR(Q19/N19,"-")</f>
        <v>0.28571428571429</v>
      </c>
      <c r="S19" s="79">
        <v>2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0.25</v>
      </c>
      <c r="Y19" s="181">
        <v>6000</v>
      </c>
      <c r="Z19" s="182">
        <f>IFERROR(Y19/Q19,"-")</f>
        <v>1500</v>
      </c>
      <c r="AA19" s="182">
        <f>IFERROR(Y19/W19,"-")</f>
        <v>6000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2</v>
      </c>
      <c r="BY19" s="124">
        <f>IF(Q19=0,"",IF(BX19=0,"",(BX19/Q19)))</f>
        <v>0.5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2</v>
      </c>
      <c r="CH19" s="131">
        <f>IF(Q19=0,"",IF(CG19=0,"",(CG19/Q19)))</f>
        <v>0.5</v>
      </c>
      <c r="CI19" s="132">
        <v>1</v>
      </c>
      <c r="CJ19" s="133">
        <f>IFERROR(CI19/CG19,"-")</f>
        <v>0.5</v>
      </c>
      <c r="CK19" s="134">
        <v>6000</v>
      </c>
      <c r="CL19" s="135">
        <f>IFERROR(CK19/CG19,"-")</f>
        <v>3000</v>
      </c>
      <c r="CM19" s="136"/>
      <c r="CN19" s="136">
        <v>1</v>
      </c>
      <c r="CO19" s="136"/>
      <c r="CP19" s="137">
        <v>1</v>
      </c>
      <c r="CQ19" s="138">
        <v>6000</v>
      </c>
      <c r="CR19" s="138">
        <v>6000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84</v>
      </c>
      <c r="C20" s="184" t="s">
        <v>58</v>
      </c>
      <c r="D20" s="184"/>
      <c r="E20" s="184" t="s">
        <v>71</v>
      </c>
      <c r="F20" s="184" t="s">
        <v>72</v>
      </c>
      <c r="G20" s="184" t="s">
        <v>61</v>
      </c>
      <c r="H20" s="87" t="s">
        <v>78</v>
      </c>
      <c r="I20" s="87" t="s">
        <v>68</v>
      </c>
      <c r="J20" s="87"/>
      <c r="K20" s="176"/>
      <c r="L20" s="79">
        <v>0</v>
      </c>
      <c r="M20" s="79">
        <v>0</v>
      </c>
      <c r="N20" s="79">
        <v>1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85</v>
      </c>
      <c r="C21" s="184" t="s">
        <v>58</v>
      </c>
      <c r="D21" s="184"/>
      <c r="E21" s="184" t="s">
        <v>71</v>
      </c>
      <c r="F21" s="184" t="s">
        <v>72</v>
      </c>
      <c r="G21" s="184" t="s">
        <v>66</v>
      </c>
      <c r="H21" s="87"/>
      <c r="I21" s="87"/>
      <c r="J21" s="87"/>
      <c r="K21" s="176"/>
      <c r="L21" s="79">
        <v>7</v>
      </c>
      <c r="M21" s="79">
        <v>6</v>
      </c>
      <c r="N21" s="79">
        <v>3</v>
      </c>
      <c r="O21" s="88">
        <v>1</v>
      </c>
      <c r="P21" s="89">
        <v>0</v>
      </c>
      <c r="Q21" s="90">
        <f>O21+P21</f>
        <v>1</v>
      </c>
      <c r="R21" s="80">
        <f>IFERROR(Q21/N21,"-")</f>
        <v>0.33333333333333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1</v>
      </c>
      <c r="Y21" s="181">
        <v>20000</v>
      </c>
      <c r="Z21" s="182">
        <f>IFERROR(Y21/Q21,"-")</f>
        <v>20000</v>
      </c>
      <c r="AA21" s="182">
        <f>IFERROR(Y21/W21,"-")</f>
        <v>20000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>
        <v>1</v>
      </c>
      <c r="CH21" s="131">
        <f>IF(Q21=0,"",IF(CG21=0,"",(CG21/Q21)))</f>
        <v>1</v>
      </c>
      <c r="CI21" s="132">
        <v>1</v>
      </c>
      <c r="CJ21" s="133">
        <f>IFERROR(CI21/CG21,"-")</f>
        <v>1</v>
      </c>
      <c r="CK21" s="134">
        <v>20000</v>
      </c>
      <c r="CL21" s="135">
        <f>IFERROR(CK21/CG21,"-")</f>
        <v>20000</v>
      </c>
      <c r="CM21" s="136"/>
      <c r="CN21" s="136">
        <v>1</v>
      </c>
      <c r="CO21" s="136"/>
      <c r="CP21" s="137">
        <v>1</v>
      </c>
      <c r="CQ21" s="138">
        <v>20000</v>
      </c>
      <c r="CR21" s="138">
        <v>20000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0.3</v>
      </c>
      <c r="B22" s="184" t="s">
        <v>86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 t="s">
        <v>89</v>
      </c>
      <c r="I22" s="87" t="s">
        <v>90</v>
      </c>
      <c r="J22" s="87" t="s">
        <v>91</v>
      </c>
      <c r="K22" s="176">
        <v>400000</v>
      </c>
      <c r="L22" s="79">
        <v>20</v>
      </c>
      <c r="M22" s="79">
        <v>0</v>
      </c>
      <c r="N22" s="79">
        <v>133</v>
      </c>
      <c r="O22" s="88">
        <v>9</v>
      </c>
      <c r="P22" s="89">
        <v>0</v>
      </c>
      <c r="Q22" s="90">
        <f>O22+P22</f>
        <v>9</v>
      </c>
      <c r="R22" s="80">
        <f>IFERROR(Q22/N22,"-")</f>
        <v>0.067669172932331</v>
      </c>
      <c r="S22" s="79">
        <v>0</v>
      </c>
      <c r="T22" s="79">
        <v>5</v>
      </c>
      <c r="U22" s="80">
        <f>IFERROR(T22/(Q22),"-")</f>
        <v>0.55555555555556</v>
      </c>
      <c r="V22" s="81">
        <f>IFERROR(K22/SUM(Q22:Q29),"-")</f>
        <v>11764.705882353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SUM(Y22:Y29)-SUM(K22:K29)</f>
        <v>-280000</v>
      </c>
      <c r="AC22" s="83">
        <f>SUM(Y22:Y29)/SUM(K22:K29)</f>
        <v>0.3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3</v>
      </c>
      <c r="BG22" s="110">
        <f>IF(Q22=0,"",IF(BF22=0,"",(BF22/Q22)))</f>
        <v>0.33333333333333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5</v>
      </c>
      <c r="BP22" s="117">
        <f>IF(Q22=0,"",IF(BO22=0,"",(BO22/Q22)))</f>
        <v>0.55555555555556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0.11111111111111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92</v>
      </c>
      <c r="C23" s="184" t="s">
        <v>58</v>
      </c>
      <c r="D23" s="184"/>
      <c r="E23" s="184" t="s">
        <v>87</v>
      </c>
      <c r="F23" s="184" t="s">
        <v>88</v>
      </c>
      <c r="G23" s="184" t="s">
        <v>66</v>
      </c>
      <c r="H23" s="87"/>
      <c r="I23" s="87"/>
      <c r="J23" s="87"/>
      <c r="K23" s="176"/>
      <c r="L23" s="79">
        <v>45</v>
      </c>
      <c r="M23" s="79">
        <v>13</v>
      </c>
      <c r="N23" s="79">
        <v>8</v>
      </c>
      <c r="O23" s="88">
        <v>2</v>
      </c>
      <c r="P23" s="89">
        <v>0</v>
      </c>
      <c r="Q23" s="90">
        <f>O23+P23</f>
        <v>2</v>
      </c>
      <c r="R23" s="80">
        <f>IFERROR(Q23/N23,"-")</f>
        <v>0.25</v>
      </c>
      <c r="S23" s="79">
        <v>0</v>
      </c>
      <c r="T23" s="79">
        <v>1</v>
      </c>
      <c r="U23" s="80">
        <f>IFERROR(T23/(Q23),"-")</f>
        <v>0.5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93</v>
      </c>
      <c r="C24" s="184" t="s">
        <v>58</v>
      </c>
      <c r="D24" s="184"/>
      <c r="E24" s="184" t="s">
        <v>94</v>
      </c>
      <c r="F24" s="184" t="s">
        <v>95</v>
      </c>
      <c r="G24" s="184" t="s">
        <v>61</v>
      </c>
      <c r="H24" s="87"/>
      <c r="I24" s="87" t="s">
        <v>90</v>
      </c>
      <c r="J24" s="87"/>
      <c r="K24" s="176"/>
      <c r="L24" s="79">
        <v>8</v>
      </c>
      <c r="M24" s="79">
        <v>0</v>
      </c>
      <c r="N24" s="79">
        <v>61</v>
      </c>
      <c r="O24" s="88">
        <v>3</v>
      </c>
      <c r="P24" s="89">
        <v>0</v>
      </c>
      <c r="Q24" s="90">
        <f>O24+P24</f>
        <v>3</v>
      </c>
      <c r="R24" s="80">
        <f>IFERROR(Q24/N24,"-")</f>
        <v>0.049180327868852</v>
      </c>
      <c r="S24" s="79">
        <v>0</v>
      </c>
      <c r="T24" s="79">
        <v>2</v>
      </c>
      <c r="U24" s="80">
        <f>IFERROR(T24/(Q24),"-")</f>
        <v>0.66666666666667</v>
      </c>
      <c r="V24" s="81"/>
      <c r="W24" s="82">
        <v>1</v>
      </c>
      <c r="X24" s="80">
        <f>IF(Q24=0,"-",W24/Q24)</f>
        <v>0.33333333333333</v>
      </c>
      <c r="Y24" s="181">
        <v>8000</v>
      </c>
      <c r="Z24" s="182">
        <f>IFERROR(Y24/Q24,"-")</f>
        <v>2666.6666666667</v>
      </c>
      <c r="AA24" s="182">
        <f>IFERROR(Y24/W24,"-")</f>
        <v>8000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>
        <v>1</v>
      </c>
      <c r="CA24" s="126">
        <f>IFERROR(BZ24/BX24,"-")</f>
        <v>1</v>
      </c>
      <c r="CB24" s="127">
        <v>8000</v>
      </c>
      <c r="CC24" s="128">
        <f>IFERROR(CB24/BX24,"-")</f>
        <v>8000</v>
      </c>
      <c r="CD24" s="129"/>
      <c r="CE24" s="129">
        <v>1</v>
      </c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8000</v>
      </c>
      <c r="CR24" s="138">
        <v>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96</v>
      </c>
      <c r="C25" s="184" t="s">
        <v>58</v>
      </c>
      <c r="D25" s="184"/>
      <c r="E25" s="184" t="s">
        <v>94</v>
      </c>
      <c r="F25" s="184" t="s">
        <v>95</v>
      </c>
      <c r="G25" s="184" t="s">
        <v>66</v>
      </c>
      <c r="H25" s="87"/>
      <c r="I25" s="87"/>
      <c r="J25" s="87"/>
      <c r="K25" s="176"/>
      <c r="L25" s="79">
        <v>20</v>
      </c>
      <c r="M25" s="79">
        <v>15</v>
      </c>
      <c r="N25" s="79">
        <v>4</v>
      </c>
      <c r="O25" s="88">
        <v>5</v>
      </c>
      <c r="P25" s="89">
        <v>0</v>
      </c>
      <c r="Q25" s="90">
        <f>O25+P25</f>
        <v>5</v>
      </c>
      <c r="R25" s="80">
        <f>IFERROR(Q25/N25,"-")</f>
        <v>1.25</v>
      </c>
      <c r="S25" s="79">
        <v>0</v>
      </c>
      <c r="T25" s="79">
        <v>3</v>
      </c>
      <c r="U25" s="80">
        <f>IFERROR(T25/(Q25),"-")</f>
        <v>0.6</v>
      </c>
      <c r="V25" s="81"/>
      <c r="W25" s="82">
        <v>3</v>
      </c>
      <c r="X25" s="80">
        <f>IF(Q25=0,"-",W25/Q25)</f>
        <v>0.6</v>
      </c>
      <c r="Y25" s="181">
        <v>14000</v>
      </c>
      <c r="Z25" s="182">
        <f>IFERROR(Y25/Q25,"-")</f>
        <v>2800</v>
      </c>
      <c r="AA25" s="182">
        <f>IFERROR(Y25/W25,"-")</f>
        <v>4666.6666666667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0.2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0.4</v>
      </c>
      <c r="BQ25" s="118">
        <v>2</v>
      </c>
      <c r="BR25" s="119">
        <f>IFERROR(BQ25/BO25,"-")</f>
        <v>1</v>
      </c>
      <c r="BS25" s="120">
        <v>8000</v>
      </c>
      <c r="BT25" s="121">
        <f>IFERROR(BS25/BO25,"-")</f>
        <v>4000</v>
      </c>
      <c r="BU25" s="122">
        <v>2</v>
      </c>
      <c r="BV25" s="122"/>
      <c r="BW25" s="122"/>
      <c r="BX25" s="123">
        <v>1</v>
      </c>
      <c r="BY25" s="124">
        <f>IF(Q25=0,"",IF(BX25=0,"",(BX25/Q25)))</f>
        <v>0.2</v>
      </c>
      <c r="BZ25" s="125">
        <v>1</v>
      </c>
      <c r="CA25" s="126">
        <f>IFERROR(BZ25/BX25,"-")</f>
        <v>1</v>
      </c>
      <c r="CB25" s="127">
        <v>6000</v>
      </c>
      <c r="CC25" s="128">
        <f>IFERROR(CB25/BX25,"-")</f>
        <v>6000</v>
      </c>
      <c r="CD25" s="129"/>
      <c r="CE25" s="129">
        <v>1</v>
      </c>
      <c r="CF25" s="129"/>
      <c r="CG25" s="130">
        <v>1</v>
      </c>
      <c r="CH25" s="131">
        <f>IF(Q25=0,"",IF(CG25=0,"",(CG25/Q25)))</f>
        <v>0.2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14000</v>
      </c>
      <c r="CR25" s="138">
        <v>6000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97</v>
      </c>
      <c r="C26" s="184" t="s">
        <v>58</v>
      </c>
      <c r="D26" s="184"/>
      <c r="E26" s="184" t="s">
        <v>98</v>
      </c>
      <c r="F26" s="184" t="s">
        <v>99</v>
      </c>
      <c r="G26" s="184" t="s">
        <v>61</v>
      </c>
      <c r="H26" s="87"/>
      <c r="I26" s="87" t="s">
        <v>90</v>
      </c>
      <c r="J26" s="87"/>
      <c r="K26" s="176"/>
      <c r="L26" s="79">
        <v>17</v>
      </c>
      <c r="M26" s="79">
        <v>0</v>
      </c>
      <c r="N26" s="79">
        <v>77</v>
      </c>
      <c r="O26" s="88">
        <v>4</v>
      </c>
      <c r="P26" s="89">
        <v>0</v>
      </c>
      <c r="Q26" s="90">
        <f>O26+P26</f>
        <v>4</v>
      </c>
      <c r="R26" s="80">
        <f>IFERROR(Q26/N26,"-")</f>
        <v>0.051948051948052</v>
      </c>
      <c r="S26" s="79">
        <v>1</v>
      </c>
      <c r="T26" s="79">
        <v>1</v>
      </c>
      <c r="U26" s="80">
        <f>IFERROR(T26/(Q26),"-")</f>
        <v>0.25</v>
      </c>
      <c r="V26" s="81"/>
      <c r="W26" s="82">
        <v>1</v>
      </c>
      <c r="X26" s="80">
        <f>IF(Q26=0,"-",W26/Q26)</f>
        <v>0.25</v>
      </c>
      <c r="Y26" s="181">
        <v>2000</v>
      </c>
      <c r="Z26" s="182">
        <f>IFERROR(Y26/Q26,"-")</f>
        <v>500</v>
      </c>
      <c r="AA26" s="182">
        <f>IFERROR(Y26/W26,"-")</f>
        <v>2000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0.25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0.25</v>
      </c>
      <c r="BZ26" s="125">
        <v>1</v>
      </c>
      <c r="CA26" s="126">
        <f>IFERROR(BZ26/BX26,"-")</f>
        <v>1</v>
      </c>
      <c r="CB26" s="127">
        <v>2000</v>
      </c>
      <c r="CC26" s="128">
        <f>IFERROR(CB26/BX26,"-")</f>
        <v>2000</v>
      </c>
      <c r="CD26" s="129">
        <v>1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2000</v>
      </c>
      <c r="CR26" s="138">
        <v>2000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100</v>
      </c>
      <c r="C27" s="184" t="s">
        <v>58</v>
      </c>
      <c r="D27" s="184"/>
      <c r="E27" s="184" t="s">
        <v>98</v>
      </c>
      <c r="F27" s="184" t="s">
        <v>99</v>
      </c>
      <c r="G27" s="184" t="s">
        <v>66</v>
      </c>
      <c r="H27" s="87"/>
      <c r="I27" s="87"/>
      <c r="J27" s="87"/>
      <c r="K27" s="176"/>
      <c r="L27" s="79">
        <v>22</v>
      </c>
      <c r="M27" s="79">
        <v>13</v>
      </c>
      <c r="N27" s="79">
        <v>0</v>
      </c>
      <c r="O27" s="88">
        <v>2</v>
      </c>
      <c r="P27" s="89">
        <v>0</v>
      </c>
      <c r="Q27" s="90">
        <f>O27+P27</f>
        <v>2</v>
      </c>
      <c r="R27" s="80" t="str">
        <f>IFERROR(Q27/N27,"-")</f>
        <v>-</v>
      </c>
      <c r="S27" s="79">
        <v>0</v>
      </c>
      <c r="T27" s="79">
        <v>0</v>
      </c>
      <c r="U27" s="80">
        <f>IFERROR(T27/(Q27),"-")</f>
        <v>0</v>
      </c>
      <c r="V27" s="81"/>
      <c r="W27" s="82">
        <v>2</v>
      </c>
      <c r="X27" s="80">
        <f>IF(Q27=0,"-",W27/Q27)</f>
        <v>1</v>
      </c>
      <c r="Y27" s="181">
        <v>91000</v>
      </c>
      <c r="Z27" s="182">
        <f>IFERROR(Y27/Q27,"-")</f>
        <v>45500</v>
      </c>
      <c r="AA27" s="182">
        <f>IFERROR(Y27/W27,"-")</f>
        <v>45500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>
        <v>1</v>
      </c>
      <c r="BR27" s="119">
        <f>IFERROR(BQ27/BO27,"-")</f>
        <v>1</v>
      </c>
      <c r="BS27" s="120">
        <v>86000</v>
      </c>
      <c r="BT27" s="121">
        <f>IFERROR(BS27/BO27,"-")</f>
        <v>86000</v>
      </c>
      <c r="BU27" s="122"/>
      <c r="BV27" s="122"/>
      <c r="BW27" s="122">
        <v>1</v>
      </c>
      <c r="BX27" s="123">
        <v>1</v>
      </c>
      <c r="BY27" s="124">
        <f>IF(Q27=0,"",IF(BX27=0,"",(BX27/Q27)))</f>
        <v>0.5</v>
      </c>
      <c r="BZ27" s="125">
        <v>1</v>
      </c>
      <c r="CA27" s="126">
        <f>IFERROR(BZ27/BX27,"-")</f>
        <v>1</v>
      </c>
      <c r="CB27" s="127">
        <v>5000</v>
      </c>
      <c r="CC27" s="128">
        <f>IFERROR(CB27/BX27,"-")</f>
        <v>5000</v>
      </c>
      <c r="CD27" s="129">
        <v>1</v>
      </c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91000</v>
      </c>
      <c r="CR27" s="138">
        <v>86000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101</v>
      </c>
      <c r="C28" s="184" t="s">
        <v>58</v>
      </c>
      <c r="D28" s="184"/>
      <c r="E28" s="184" t="s">
        <v>102</v>
      </c>
      <c r="F28" s="184" t="s">
        <v>103</v>
      </c>
      <c r="G28" s="184" t="s">
        <v>61</v>
      </c>
      <c r="H28" s="87"/>
      <c r="I28" s="87" t="s">
        <v>90</v>
      </c>
      <c r="J28" s="87"/>
      <c r="K28" s="176"/>
      <c r="L28" s="79">
        <v>8</v>
      </c>
      <c r="M28" s="79">
        <v>0</v>
      </c>
      <c r="N28" s="79">
        <v>51</v>
      </c>
      <c r="O28" s="88">
        <v>3</v>
      </c>
      <c r="P28" s="89">
        <v>0</v>
      </c>
      <c r="Q28" s="90">
        <f>O28+P28</f>
        <v>3</v>
      </c>
      <c r="R28" s="80">
        <f>IFERROR(Q28/N28,"-")</f>
        <v>0.058823529411765</v>
      </c>
      <c r="S28" s="79">
        <v>0</v>
      </c>
      <c r="T28" s="79">
        <v>2</v>
      </c>
      <c r="U28" s="80">
        <f>IFERROR(T28/(Q28),"-")</f>
        <v>0.66666666666667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0.33333333333333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0.33333333333333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>
        <v>1</v>
      </c>
      <c r="BY28" s="124">
        <f>IF(Q28=0,"",IF(BX28=0,"",(BX28/Q28)))</f>
        <v>0.33333333333333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104</v>
      </c>
      <c r="C29" s="184" t="s">
        <v>58</v>
      </c>
      <c r="D29" s="184"/>
      <c r="E29" s="184" t="s">
        <v>102</v>
      </c>
      <c r="F29" s="184" t="s">
        <v>103</v>
      </c>
      <c r="G29" s="184" t="s">
        <v>66</v>
      </c>
      <c r="H29" s="87"/>
      <c r="I29" s="87"/>
      <c r="J29" s="87"/>
      <c r="K29" s="176"/>
      <c r="L29" s="79">
        <v>47</v>
      </c>
      <c r="M29" s="79">
        <v>29</v>
      </c>
      <c r="N29" s="79">
        <v>12</v>
      </c>
      <c r="O29" s="88">
        <v>6</v>
      </c>
      <c r="P29" s="89">
        <v>0</v>
      </c>
      <c r="Q29" s="90">
        <f>O29+P29</f>
        <v>6</v>
      </c>
      <c r="R29" s="80">
        <f>IFERROR(Q29/N29,"-")</f>
        <v>0.5</v>
      </c>
      <c r="S29" s="79">
        <v>2</v>
      </c>
      <c r="T29" s="79">
        <v>2</v>
      </c>
      <c r="U29" s="80">
        <f>IFERROR(T29/(Q29),"-")</f>
        <v>0.33333333333333</v>
      </c>
      <c r="V29" s="81"/>
      <c r="W29" s="82">
        <v>3</v>
      </c>
      <c r="X29" s="80">
        <f>IF(Q29=0,"-",W29/Q29)</f>
        <v>0.5</v>
      </c>
      <c r="Y29" s="181">
        <v>5000</v>
      </c>
      <c r="Z29" s="182">
        <f>IFERROR(Y29/Q29,"-")</f>
        <v>833.33333333333</v>
      </c>
      <c r="AA29" s="182">
        <f>IFERROR(Y29/W29,"-")</f>
        <v>1666.6666666667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0.16666666666667</v>
      </c>
      <c r="BQ29" s="118">
        <v>1</v>
      </c>
      <c r="BR29" s="119">
        <f>IFERROR(BQ29/BO29,"-")</f>
        <v>1</v>
      </c>
      <c r="BS29" s="120">
        <v>2000</v>
      </c>
      <c r="BT29" s="121">
        <f>IFERROR(BS29/BO29,"-")</f>
        <v>2000</v>
      </c>
      <c r="BU29" s="122">
        <v>1</v>
      </c>
      <c r="BV29" s="122"/>
      <c r="BW29" s="122"/>
      <c r="BX29" s="123">
        <v>3</v>
      </c>
      <c r="BY29" s="124">
        <f>IF(Q29=0,"",IF(BX29=0,"",(BX29/Q29)))</f>
        <v>0.5</v>
      </c>
      <c r="BZ29" s="125">
        <v>1</v>
      </c>
      <c r="CA29" s="126">
        <f>IFERROR(BZ29/BX29,"-")</f>
        <v>0.33333333333333</v>
      </c>
      <c r="CB29" s="127">
        <v>2000</v>
      </c>
      <c r="CC29" s="128">
        <f>IFERROR(CB29/BX29,"-")</f>
        <v>666.66666666667</v>
      </c>
      <c r="CD29" s="129">
        <v>1</v>
      </c>
      <c r="CE29" s="129"/>
      <c r="CF29" s="129"/>
      <c r="CG29" s="130">
        <v>2</v>
      </c>
      <c r="CH29" s="131">
        <f>IF(Q29=0,"",IF(CG29=0,"",(CG29/Q29)))</f>
        <v>0.33333333333333</v>
      </c>
      <c r="CI29" s="132">
        <v>1</v>
      </c>
      <c r="CJ29" s="133">
        <f>IFERROR(CI29/CG29,"-")</f>
        <v>0.5</v>
      </c>
      <c r="CK29" s="134">
        <v>1000</v>
      </c>
      <c r="CL29" s="135">
        <f>IFERROR(CK29/CG29,"-")</f>
        <v>500</v>
      </c>
      <c r="CM29" s="136">
        <v>1</v>
      </c>
      <c r="CN29" s="136"/>
      <c r="CO29" s="136"/>
      <c r="CP29" s="137">
        <v>3</v>
      </c>
      <c r="CQ29" s="138">
        <v>5000</v>
      </c>
      <c r="CR29" s="138">
        <v>2000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5.7871</v>
      </c>
      <c r="B30" s="184" t="s">
        <v>105</v>
      </c>
      <c r="C30" s="184" t="s">
        <v>58</v>
      </c>
      <c r="D30" s="184"/>
      <c r="E30" s="184" t="s">
        <v>87</v>
      </c>
      <c r="F30" s="184" t="s">
        <v>60</v>
      </c>
      <c r="G30" s="184" t="s">
        <v>61</v>
      </c>
      <c r="H30" s="87" t="s">
        <v>106</v>
      </c>
      <c r="I30" s="87" t="s">
        <v>90</v>
      </c>
      <c r="J30" s="87" t="s">
        <v>91</v>
      </c>
      <c r="K30" s="176">
        <v>300000</v>
      </c>
      <c r="L30" s="79">
        <v>8</v>
      </c>
      <c r="M30" s="79">
        <v>0</v>
      </c>
      <c r="N30" s="79">
        <v>84</v>
      </c>
      <c r="O30" s="88">
        <v>3</v>
      </c>
      <c r="P30" s="89">
        <v>0</v>
      </c>
      <c r="Q30" s="90">
        <f>O30+P30</f>
        <v>3</v>
      </c>
      <c r="R30" s="80">
        <f>IFERROR(Q30/N30,"-")</f>
        <v>0.035714285714286</v>
      </c>
      <c r="S30" s="79">
        <v>0</v>
      </c>
      <c r="T30" s="79">
        <v>2</v>
      </c>
      <c r="U30" s="80">
        <f>IFERROR(T30/(Q30),"-")</f>
        <v>0.66666666666667</v>
      </c>
      <c r="V30" s="81">
        <f>IFERROR(K30/SUM(Q30:Q37),"-")</f>
        <v>13043.47826087</v>
      </c>
      <c r="W30" s="82">
        <v>1</v>
      </c>
      <c r="X30" s="80">
        <f>IF(Q30=0,"-",W30/Q30)</f>
        <v>0.33333333333333</v>
      </c>
      <c r="Y30" s="181">
        <v>3000</v>
      </c>
      <c r="Z30" s="182">
        <f>IFERROR(Y30/Q30,"-")</f>
        <v>1000</v>
      </c>
      <c r="AA30" s="182">
        <f>IFERROR(Y30/W30,"-")</f>
        <v>3000</v>
      </c>
      <c r="AB30" s="176">
        <f>SUM(Y30:Y37)-SUM(K30:K37)</f>
        <v>1436130</v>
      </c>
      <c r="AC30" s="83">
        <f>SUM(Y30:Y37)/SUM(K30:K37)</f>
        <v>5.7871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0.33333333333333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0.66666666666667</v>
      </c>
      <c r="BQ30" s="118">
        <v>1</v>
      </c>
      <c r="BR30" s="119">
        <f>IFERROR(BQ30/BO30,"-")</f>
        <v>0.5</v>
      </c>
      <c r="BS30" s="120">
        <v>3000</v>
      </c>
      <c r="BT30" s="121">
        <f>IFERROR(BS30/BO30,"-")</f>
        <v>1500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3000</v>
      </c>
      <c r="CR30" s="138">
        <v>3000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107</v>
      </c>
      <c r="C31" s="184" t="s">
        <v>58</v>
      </c>
      <c r="D31" s="184"/>
      <c r="E31" s="184" t="s">
        <v>87</v>
      </c>
      <c r="F31" s="184" t="s">
        <v>60</v>
      </c>
      <c r="G31" s="184" t="s">
        <v>66</v>
      </c>
      <c r="H31" s="87"/>
      <c r="I31" s="87"/>
      <c r="J31" s="87"/>
      <c r="K31" s="176"/>
      <c r="L31" s="79">
        <v>31</v>
      </c>
      <c r="M31" s="79">
        <v>16</v>
      </c>
      <c r="N31" s="79">
        <v>43</v>
      </c>
      <c r="O31" s="88">
        <v>3</v>
      </c>
      <c r="P31" s="89">
        <v>0</v>
      </c>
      <c r="Q31" s="90">
        <f>O31+P31</f>
        <v>3</v>
      </c>
      <c r="R31" s="80">
        <f>IFERROR(Q31/N31,"-")</f>
        <v>0.069767441860465</v>
      </c>
      <c r="S31" s="79">
        <v>1</v>
      </c>
      <c r="T31" s="79">
        <v>1</v>
      </c>
      <c r="U31" s="80">
        <f>IFERROR(T31/(Q31),"-")</f>
        <v>0.33333333333333</v>
      </c>
      <c r="V31" s="81"/>
      <c r="W31" s="82">
        <v>3</v>
      </c>
      <c r="X31" s="80">
        <f>IF(Q31=0,"-",W31/Q31)</f>
        <v>1</v>
      </c>
      <c r="Y31" s="181">
        <v>633000</v>
      </c>
      <c r="Z31" s="182">
        <f>IFERROR(Y31/Q31,"-")</f>
        <v>211000</v>
      </c>
      <c r="AA31" s="182">
        <f>IFERROR(Y31/W31,"-")</f>
        <v>211000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1</v>
      </c>
      <c r="BP31" s="117">
        <f>IF(Q31=0,"",IF(BO31=0,"",(BO31/Q31)))</f>
        <v>0.33333333333333</v>
      </c>
      <c r="BQ31" s="118">
        <v>1</v>
      </c>
      <c r="BR31" s="119">
        <f>IFERROR(BQ31/BO31,"-")</f>
        <v>1</v>
      </c>
      <c r="BS31" s="120">
        <v>620000</v>
      </c>
      <c r="BT31" s="121">
        <f>IFERROR(BS31/BO31,"-")</f>
        <v>620000</v>
      </c>
      <c r="BU31" s="122"/>
      <c r="BV31" s="122"/>
      <c r="BW31" s="122">
        <v>1</v>
      </c>
      <c r="BX31" s="123">
        <v>1</v>
      </c>
      <c r="BY31" s="124">
        <f>IF(Q31=0,"",IF(BX31=0,"",(BX31/Q31)))</f>
        <v>0.33333333333333</v>
      </c>
      <c r="BZ31" s="125">
        <v>1</v>
      </c>
      <c r="CA31" s="126">
        <f>IFERROR(BZ31/BX31,"-")</f>
        <v>1</v>
      </c>
      <c r="CB31" s="127">
        <v>10000</v>
      </c>
      <c r="CC31" s="128">
        <f>IFERROR(CB31/BX31,"-")</f>
        <v>10000</v>
      </c>
      <c r="CD31" s="129">
        <v>1</v>
      </c>
      <c r="CE31" s="129"/>
      <c r="CF31" s="129"/>
      <c r="CG31" s="130">
        <v>1</v>
      </c>
      <c r="CH31" s="131">
        <f>IF(Q31=0,"",IF(CG31=0,"",(CG31/Q31)))</f>
        <v>0.33333333333333</v>
      </c>
      <c r="CI31" s="132">
        <v>1</v>
      </c>
      <c r="CJ31" s="133">
        <f>IFERROR(CI31/CG31,"-")</f>
        <v>1</v>
      </c>
      <c r="CK31" s="134">
        <v>3000</v>
      </c>
      <c r="CL31" s="135">
        <f>IFERROR(CK31/CG31,"-")</f>
        <v>3000</v>
      </c>
      <c r="CM31" s="136">
        <v>1</v>
      </c>
      <c r="CN31" s="136"/>
      <c r="CO31" s="136"/>
      <c r="CP31" s="137">
        <v>3</v>
      </c>
      <c r="CQ31" s="138">
        <v>633000</v>
      </c>
      <c r="CR31" s="138">
        <v>620000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108</v>
      </c>
      <c r="C32" s="184" t="s">
        <v>58</v>
      </c>
      <c r="D32" s="184"/>
      <c r="E32" s="184" t="s">
        <v>94</v>
      </c>
      <c r="F32" s="184" t="s">
        <v>72</v>
      </c>
      <c r="G32" s="184" t="s">
        <v>61</v>
      </c>
      <c r="H32" s="87"/>
      <c r="I32" s="87" t="s">
        <v>90</v>
      </c>
      <c r="J32" s="87"/>
      <c r="K32" s="176"/>
      <c r="L32" s="79">
        <v>15</v>
      </c>
      <c r="M32" s="79">
        <v>0</v>
      </c>
      <c r="N32" s="79">
        <v>104</v>
      </c>
      <c r="O32" s="88">
        <v>5</v>
      </c>
      <c r="P32" s="89">
        <v>0</v>
      </c>
      <c r="Q32" s="90">
        <f>O32+P32</f>
        <v>5</v>
      </c>
      <c r="R32" s="80">
        <f>IFERROR(Q32/N32,"-")</f>
        <v>0.048076923076923</v>
      </c>
      <c r="S32" s="79">
        <v>1</v>
      </c>
      <c r="T32" s="79">
        <v>2</v>
      </c>
      <c r="U32" s="80">
        <f>IFERROR(T32/(Q32),"-")</f>
        <v>0.4</v>
      </c>
      <c r="V32" s="81"/>
      <c r="W32" s="82">
        <v>1</v>
      </c>
      <c r="X32" s="80">
        <f>IF(Q32=0,"-",W32/Q32)</f>
        <v>0.2</v>
      </c>
      <c r="Y32" s="181">
        <v>0</v>
      </c>
      <c r="Z32" s="182">
        <f>IFERROR(Y32/Q32,"-")</f>
        <v>0</v>
      </c>
      <c r="AA32" s="182">
        <f>IFERROR(Y32/W32,"-")</f>
        <v>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0.2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0.4</v>
      </c>
      <c r="BH32" s="109">
        <v>1</v>
      </c>
      <c r="BI32" s="111">
        <f>IFERROR(BH32/BF32,"-")</f>
        <v>0.5</v>
      </c>
      <c r="BJ32" s="112">
        <v>35000</v>
      </c>
      <c r="BK32" s="113">
        <f>IFERROR(BJ32/BF32,"-")</f>
        <v>17500</v>
      </c>
      <c r="BL32" s="114"/>
      <c r="BM32" s="114"/>
      <c r="BN32" s="114">
        <v>1</v>
      </c>
      <c r="BO32" s="116">
        <v>1</v>
      </c>
      <c r="BP32" s="117">
        <f>IF(Q32=0,"",IF(BO32=0,"",(BO32/Q32)))</f>
        <v>0.2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0.2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1</v>
      </c>
      <c r="CQ32" s="138">
        <v>0</v>
      </c>
      <c r="CR32" s="138">
        <v>35000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109</v>
      </c>
      <c r="C33" s="184" t="s">
        <v>58</v>
      </c>
      <c r="D33" s="184"/>
      <c r="E33" s="184" t="s">
        <v>94</v>
      </c>
      <c r="F33" s="184" t="s">
        <v>72</v>
      </c>
      <c r="G33" s="184" t="s">
        <v>66</v>
      </c>
      <c r="H33" s="87"/>
      <c r="I33" s="87"/>
      <c r="J33" s="87"/>
      <c r="K33" s="176"/>
      <c r="L33" s="79">
        <v>23</v>
      </c>
      <c r="M33" s="79">
        <v>10</v>
      </c>
      <c r="N33" s="79">
        <v>13</v>
      </c>
      <c r="O33" s="88">
        <v>1</v>
      </c>
      <c r="P33" s="89">
        <v>0</v>
      </c>
      <c r="Q33" s="90">
        <f>O33+P33</f>
        <v>1</v>
      </c>
      <c r="R33" s="80">
        <f>IFERROR(Q33/N33,"-")</f>
        <v>0.076923076923077</v>
      </c>
      <c r="S33" s="79">
        <v>0</v>
      </c>
      <c r="T33" s="79">
        <v>1</v>
      </c>
      <c r="U33" s="80">
        <f>IFERROR(T33/(Q33),"-")</f>
        <v>1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1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110</v>
      </c>
      <c r="C34" s="184" t="s">
        <v>58</v>
      </c>
      <c r="D34" s="184"/>
      <c r="E34" s="184" t="s">
        <v>111</v>
      </c>
      <c r="F34" s="184" t="s">
        <v>112</v>
      </c>
      <c r="G34" s="184" t="s">
        <v>61</v>
      </c>
      <c r="H34" s="87"/>
      <c r="I34" s="87" t="s">
        <v>90</v>
      </c>
      <c r="J34" s="87"/>
      <c r="K34" s="176"/>
      <c r="L34" s="79">
        <v>7</v>
      </c>
      <c r="M34" s="79">
        <v>0</v>
      </c>
      <c r="N34" s="79">
        <v>107</v>
      </c>
      <c r="O34" s="88">
        <v>3</v>
      </c>
      <c r="P34" s="89">
        <v>0</v>
      </c>
      <c r="Q34" s="90">
        <f>O34+P34</f>
        <v>3</v>
      </c>
      <c r="R34" s="80">
        <f>IFERROR(Q34/N34,"-")</f>
        <v>0.02803738317757</v>
      </c>
      <c r="S34" s="79">
        <v>1</v>
      </c>
      <c r="T34" s="79">
        <v>0</v>
      </c>
      <c r="U34" s="80">
        <f>IFERROR(T34/(Q34),"-")</f>
        <v>0</v>
      </c>
      <c r="V34" s="81"/>
      <c r="W34" s="82">
        <v>1</v>
      </c>
      <c r="X34" s="80">
        <f>IF(Q34=0,"-",W34/Q34)</f>
        <v>0.33333333333333</v>
      </c>
      <c r="Y34" s="181">
        <v>1000</v>
      </c>
      <c r="Z34" s="182">
        <f>IFERROR(Y34/Q34,"-")</f>
        <v>333.33333333333</v>
      </c>
      <c r="AA34" s="182">
        <f>IFERROR(Y34/W34,"-")</f>
        <v>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0.33333333333333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1</v>
      </c>
      <c r="AX34" s="104">
        <f>IF(Q34=0,"",IF(AW34=0,"",(AW34/Q34)))</f>
        <v>0.33333333333333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1</v>
      </c>
      <c r="CH34" s="131">
        <f>IF(Q34=0,"",IF(CG34=0,"",(CG34/Q34)))</f>
        <v>0.33333333333333</v>
      </c>
      <c r="CI34" s="132">
        <v>1</v>
      </c>
      <c r="CJ34" s="133">
        <f>IFERROR(CI34/CG34,"-")</f>
        <v>1</v>
      </c>
      <c r="CK34" s="134">
        <v>1000</v>
      </c>
      <c r="CL34" s="135">
        <f>IFERROR(CK34/CG34,"-")</f>
        <v>1000</v>
      </c>
      <c r="CM34" s="136">
        <v>1</v>
      </c>
      <c r="CN34" s="136"/>
      <c r="CO34" s="136"/>
      <c r="CP34" s="137">
        <v>1</v>
      </c>
      <c r="CQ34" s="138">
        <v>1000</v>
      </c>
      <c r="CR34" s="138">
        <v>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113</v>
      </c>
      <c r="C35" s="184" t="s">
        <v>58</v>
      </c>
      <c r="D35" s="184"/>
      <c r="E35" s="184" t="s">
        <v>111</v>
      </c>
      <c r="F35" s="184" t="s">
        <v>112</v>
      </c>
      <c r="G35" s="184" t="s">
        <v>66</v>
      </c>
      <c r="H35" s="87"/>
      <c r="I35" s="87"/>
      <c r="J35" s="87"/>
      <c r="K35" s="176"/>
      <c r="L35" s="79">
        <v>59</v>
      </c>
      <c r="M35" s="79">
        <v>26</v>
      </c>
      <c r="N35" s="79">
        <v>4</v>
      </c>
      <c r="O35" s="88">
        <v>3</v>
      </c>
      <c r="P35" s="89">
        <v>0</v>
      </c>
      <c r="Q35" s="90">
        <f>O35+P35</f>
        <v>3</v>
      </c>
      <c r="R35" s="80">
        <f>IFERROR(Q35/N35,"-")</f>
        <v>0.75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0.33333333333333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0.33333333333333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114</v>
      </c>
      <c r="C36" s="184" t="s">
        <v>58</v>
      </c>
      <c r="D36" s="184"/>
      <c r="E36" s="184" t="s">
        <v>102</v>
      </c>
      <c r="F36" s="184" t="s">
        <v>115</v>
      </c>
      <c r="G36" s="184" t="s">
        <v>61</v>
      </c>
      <c r="H36" s="87"/>
      <c r="I36" s="87" t="s">
        <v>90</v>
      </c>
      <c r="J36" s="87"/>
      <c r="K36" s="176"/>
      <c r="L36" s="79">
        <v>4</v>
      </c>
      <c r="M36" s="79">
        <v>0</v>
      </c>
      <c r="N36" s="79">
        <v>69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/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/>
      <c r="AC36" s="83"/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116</v>
      </c>
      <c r="C37" s="184" t="s">
        <v>58</v>
      </c>
      <c r="D37" s="184"/>
      <c r="E37" s="184" t="s">
        <v>102</v>
      </c>
      <c r="F37" s="184" t="s">
        <v>115</v>
      </c>
      <c r="G37" s="184" t="s">
        <v>66</v>
      </c>
      <c r="H37" s="87"/>
      <c r="I37" s="87"/>
      <c r="J37" s="87"/>
      <c r="K37" s="176"/>
      <c r="L37" s="79">
        <v>28</v>
      </c>
      <c r="M37" s="79">
        <v>18</v>
      </c>
      <c r="N37" s="79">
        <v>5</v>
      </c>
      <c r="O37" s="88">
        <v>5</v>
      </c>
      <c r="P37" s="89">
        <v>0</v>
      </c>
      <c r="Q37" s="90">
        <f>O37+P37</f>
        <v>5</v>
      </c>
      <c r="R37" s="80">
        <f>IFERROR(Q37/N37,"-")</f>
        <v>1</v>
      </c>
      <c r="S37" s="79">
        <v>2</v>
      </c>
      <c r="T37" s="79">
        <v>1</v>
      </c>
      <c r="U37" s="80">
        <f>IFERROR(T37/(Q37),"-")</f>
        <v>0.2</v>
      </c>
      <c r="V37" s="81"/>
      <c r="W37" s="82">
        <v>2</v>
      </c>
      <c r="X37" s="80">
        <f>IF(Q37=0,"-",W37/Q37)</f>
        <v>0.4</v>
      </c>
      <c r="Y37" s="181">
        <v>1099130</v>
      </c>
      <c r="Z37" s="182">
        <f>IFERROR(Y37/Q37,"-")</f>
        <v>219826</v>
      </c>
      <c r="AA37" s="182">
        <f>IFERROR(Y37/W37,"-")</f>
        <v>549565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0.2</v>
      </c>
      <c r="AP37" s="97"/>
      <c r="AQ37" s="99">
        <f>IFERROR(AP37/AN37,"-")</f>
        <v>0</v>
      </c>
      <c r="AR37" s="100"/>
      <c r="AS37" s="101">
        <f>IFERROR(AR37/AN37,"-")</f>
        <v>0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0.2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3</v>
      </c>
      <c r="BY37" s="124">
        <f>IF(Q37=0,"",IF(BX37=0,"",(BX37/Q37)))</f>
        <v>0.6</v>
      </c>
      <c r="BZ37" s="125">
        <v>2</v>
      </c>
      <c r="CA37" s="126">
        <f>IFERROR(BZ37/BX37,"-")</f>
        <v>0.66666666666667</v>
      </c>
      <c r="CB37" s="127">
        <v>1099130</v>
      </c>
      <c r="CC37" s="128">
        <f>IFERROR(CB37/BX37,"-")</f>
        <v>366376.66666667</v>
      </c>
      <c r="CD37" s="129"/>
      <c r="CE37" s="129"/>
      <c r="CF37" s="129">
        <v>2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2</v>
      </c>
      <c r="CQ37" s="138">
        <v>1099130</v>
      </c>
      <c r="CR37" s="138">
        <v>787130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>
        <f>AC38</f>
        <v>0.75769230769231</v>
      </c>
      <c r="B38" s="184" t="s">
        <v>117</v>
      </c>
      <c r="C38" s="184" t="s">
        <v>58</v>
      </c>
      <c r="D38" s="184"/>
      <c r="E38" s="184" t="s">
        <v>87</v>
      </c>
      <c r="F38" s="184" t="s">
        <v>60</v>
      </c>
      <c r="G38" s="184" t="s">
        <v>61</v>
      </c>
      <c r="H38" s="87" t="s">
        <v>118</v>
      </c>
      <c r="I38" s="87" t="s">
        <v>119</v>
      </c>
      <c r="J38" s="87" t="s">
        <v>120</v>
      </c>
      <c r="K38" s="176">
        <v>260000</v>
      </c>
      <c r="L38" s="79">
        <v>10</v>
      </c>
      <c r="M38" s="79">
        <v>0</v>
      </c>
      <c r="N38" s="79">
        <v>38</v>
      </c>
      <c r="O38" s="88">
        <v>4</v>
      </c>
      <c r="P38" s="89">
        <v>0</v>
      </c>
      <c r="Q38" s="90">
        <f>O38+P38</f>
        <v>4</v>
      </c>
      <c r="R38" s="80">
        <f>IFERROR(Q38/N38,"-")</f>
        <v>0.10526315789474</v>
      </c>
      <c r="S38" s="79">
        <v>0</v>
      </c>
      <c r="T38" s="79">
        <v>0</v>
      </c>
      <c r="U38" s="80">
        <f>IFERROR(T38/(Q38),"-")</f>
        <v>0</v>
      </c>
      <c r="V38" s="81">
        <f>IFERROR(K38/SUM(Q38:Q43),"-")</f>
        <v>16250</v>
      </c>
      <c r="W38" s="82">
        <v>1</v>
      </c>
      <c r="X38" s="80">
        <f>IF(Q38=0,"-",W38/Q38)</f>
        <v>0.25</v>
      </c>
      <c r="Y38" s="181">
        <v>10000</v>
      </c>
      <c r="Z38" s="182">
        <f>IFERROR(Y38/Q38,"-")</f>
        <v>2500</v>
      </c>
      <c r="AA38" s="182">
        <f>IFERROR(Y38/W38,"-")</f>
        <v>10000</v>
      </c>
      <c r="AB38" s="176">
        <f>SUM(Y38:Y43)-SUM(K38:K43)</f>
        <v>-63000</v>
      </c>
      <c r="AC38" s="83">
        <f>SUM(Y38:Y43)/SUM(K38:K43)</f>
        <v>0.75769230769231</v>
      </c>
      <c r="AD38" s="77"/>
      <c r="AE38" s="91">
        <v>1</v>
      </c>
      <c r="AF38" s="92">
        <f>IF(Q38=0,"",IF(AE38=0,"",(AE38/Q38)))</f>
        <v>0.25</v>
      </c>
      <c r="AG38" s="91"/>
      <c r="AH38" s="93">
        <f>IFERROR(AG38/AE38,"-")</f>
        <v>0</v>
      </c>
      <c r="AI38" s="94"/>
      <c r="AJ38" s="95">
        <f>IFERROR(AI38/AE38,"-")</f>
        <v>0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0.25</v>
      </c>
      <c r="BQ38" s="118">
        <v>1</v>
      </c>
      <c r="BR38" s="119">
        <f>IFERROR(BQ38/BO38,"-")</f>
        <v>1</v>
      </c>
      <c r="BS38" s="120">
        <v>10000</v>
      </c>
      <c r="BT38" s="121">
        <f>IFERROR(BS38/BO38,"-")</f>
        <v>10000</v>
      </c>
      <c r="BU38" s="122">
        <v>1</v>
      </c>
      <c r="BV38" s="122"/>
      <c r="BW38" s="122"/>
      <c r="BX38" s="123">
        <v>1</v>
      </c>
      <c r="BY38" s="124">
        <f>IF(Q38=0,"",IF(BX38=0,"",(BX38/Q38)))</f>
        <v>0.25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0.25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1</v>
      </c>
      <c r="CQ38" s="138">
        <v>10000</v>
      </c>
      <c r="CR38" s="138">
        <v>10000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121</v>
      </c>
      <c r="C39" s="184" t="s">
        <v>58</v>
      </c>
      <c r="D39" s="184"/>
      <c r="E39" s="184" t="s">
        <v>87</v>
      </c>
      <c r="F39" s="184" t="s">
        <v>60</v>
      </c>
      <c r="G39" s="184" t="s">
        <v>66</v>
      </c>
      <c r="H39" s="87"/>
      <c r="I39" s="87"/>
      <c r="J39" s="87"/>
      <c r="K39" s="176"/>
      <c r="L39" s="79">
        <v>23</v>
      </c>
      <c r="M39" s="79">
        <v>10</v>
      </c>
      <c r="N39" s="79">
        <v>0</v>
      </c>
      <c r="O39" s="88">
        <v>0</v>
      </c>
      <c r="P39" s="89">
        <v>0</v>
      </c>
      <c r="Q39" s="90">
        <f>O39+P39</f>
        <v>0</v>
      </c>
      <c r="R39" s="80" t="str">
        <f>IFERROR(Q39/N39,"-")</f>
        <v>-</v>
      </c>
      <c r="S39" s="79">
        <v>0</v>
      </c>
      <c r="T39" s="79">
        <v>0</v>
      </c>
      <c r="U39" s="80" t="str">
        <f>IFERROR(T39/(Q39),"-")</f>
        <v>-</v>
      </c>
      <c r="V39" s="81"/>
      <c r="W39" s="82">
        <v>0</v>
      </c>
      <c r="X39" s="80" t="str">
        <f>IF(Q39=0,"-",W39/Q39)</f>
        <v>-</v>
      </c>
      <c r="Y39" s="181">
        <v>0</v>
      </c>
      <c r="Z39" s="182" t="str">
        <f>IFERROR(Y39/Q39,"-")</f>
        <v>-</v>
      </c>
      <c r="AA39" s="182" t="str">
        <f>IFERROR(Y39/W39,"-")</f>
        <v>-</v>
      </c>
      <c r="AB39" s="176"/>
      <c r="AC39" s="83"/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122</v>
      </c>
      <c r="C40" s="184" t="s">
        <v>58</v>
      </c>
      <c r="D40" s="184"/>
      <c r="E40" s="184" t="s">
        <v>94</v>
      </c>
      <c r="F40" s="184" t="s">
        <v>72</v>
      </c>
      <c r="G40" s="184" t="s">
        <v>61</v>
      </c>
      <c r="H40" s="87"/>
      <c r="I40" s="87" t="s">
        <v>119</v>
      </c>
      <c r="J40" s="87" t="s">
        <v>123</v>
      </c>
      <c r="K40" s="176"/>
      <c r="L40" s="79">
        <v>15</v>
      </c>
      <c r="M40" s="79">
        <v>0</v>
      </c>
      <c r="N40" s="79">
        <v>57</v>
      </c>
      <c r="O40" s="88">
        <v>7</v>
      </c>
      <c r="P40" s="89">
        <v>0</v>
      </c>
      <c r="Q40" s="90">
        <f>O40+P40</f>
        <v>7</v>
      </c>
      <c r="R40" s="80">
        <f>IFERROR(Q40/N40,"-")</f>
        <v>0.12280701754386</v>
      </c>
      <c r="S40" s="79">
        <v>0</v>
      </c>
      <c r="T40" s="79">
        <v>5</v>
      </c>
      <c r="U40" s="80">
        <f>IFERROR(T40/(Q40),"-")</f>
        <v>0.71428571428571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>
        <v>1</v>
      </c>
      <c r="AF40" s="92">
        <f>IF(Q40=0,"",IF(AE40=0,"",(AE40/Q40)))</f>
        <v>0.14285714285714</v>
      </c>
      <c r="AG40" s="91"/>
      <c r="AH40" s="93">
        <f>IFERROR(AG40/AE40,"-")</f>
        <v>0</v>
      </c>
      <c r="AI40" s="94"/>
      <c r="AJ40" s="95">
        <f>IFERROR(AI40/AE40,"-")</f>
        <v>0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0.28571428571429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4</v>
      </c>
      <c r="BP40" s="117">
        <f>IF(Q40=0,"",IF(BO40=0,"",(BO40/Q40)))</f>
        <v>0.57142857142857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124</v>
      </c>
      <c r="C41" s="184" t="s">
        <v>58</v>
      </c>
      <c r="D41" s="184"/>
      <c r="E41" s="184" t="s">
        <v>94</v>
      </c>
      <c r="F41" s="184" t="s">
        <v>72</v>
      </c>
      <c r="G41" s="184" t="s">
        <v>66</v>
      </c>
      <c r="H41" s="87"/>
      <c r="I41" s="87"/>
      <c r="J41" s="87"/>
      <c r="K41" s="176"/>
      <c r="L41" s="79">
        <v>12</v>
      </c>
      <c r="M41" s="79">
        <v>9</v>
      </c>
      <c r="N41" s="79">
        <v>4</v>
      </c>
      <c r="O41" s="88">
        <v>2</v>
      </c>
      <c r="P41" s="89">
        <v>0</v>
      </c>
      <c r="Q41" s="90">
        <f>O41+P41</f>
        <v>2</v>
      </c>
      <c r="R41" s="80">
        <f>IFERROR(Q41/N41,"-")</f>
        <v>0.5</v>
      </c>
      <c r="S41" s="79">
        <v>2</v>
      </c>
      <c r="T41" s="79">
        <v>0</v>
      </c>
      <c r="U41" s="80">
        <f>IFERROR(T41/(Q41),"-")</f>
        <v>0</v>
      </c>
      <c r="V41" s="81"/>
      <c r="W41" s="82">
        <v>2</v>
      </c>
      <c r="X41" s="80">
        <f>IF(Q41=0,"-",W41/Q41)</f>
        <v>1</v>
      </c>
      <c r="Y41" s="181">
        <v>187000</v>
      </c>
      <c r="Z41" s="182">
        <f>IFERROR(Y41/Q41,"-")</f>
        <v>93500</v>
      </c>
      <c r="AA41" s="182">
        <f>IFERROR(Y41/W41,"-")</f>
        <v>93500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>
        <v>1</v>
      </c>
      <c r="BY41" s="124">
        <f>IF(Q41=0,"",IF(BX41=0,"",(BX41/Q41)))</f>
        <v>0.5</v>
      </c>
      <c r="BZ41" s="125">
        <v>1</v>
      </c>
      <c r="CA41" s="126">
        <f>IFERROR(BZ41/BX41,"-")</f>
        <v>1</v>
      </c>
      <c r="CB41" s="127">
        <v>178000</v>
      </c>
      <c r="CC41" s="128">
        <f>IFERROR(CB41/BX41,"-")</f>
        <v>178000</v>
      </c>
      <c r="CD41" s="129"/>
      <c r="CE41" s="129"/>
      <c r="CF41" s="129">
        <v>1</v>
      </c>
      <c r="CG41" s="130">
        <v>1</v>
      </c>
      <c r="CH41" s="131">
        <f>IF(Q41=0,"",IF(CG41=0,"",(CG41/Q41)))</f>
        <v>0.5</v>
      </c>
      <c r="CI41" s="132">
        <v>1</v>
      </c>
      <c r="CJ41" s="133">
        <f>IFERROR(CI41/CG41,"-")</f>
        <v>1</v>
      </c>
      <c r="CK41" s="134">
        <v>9000</v>
      </c>
      <c r="CL41" s="135">
        <f>IFERROR(CK41/CG41,"-")</f>
        <v>9000</v>
      </c>
      <c r="CM41" s="136"/>
      <c r="CN41" s="136"/>
      <c r="CO41" s="136">
        <v>1</v>
      </c>
      <c r="CP41" s="137">
        <v>2</v>
      </c>
      <c r="CQ41" s="138">
        <v>187000</v>
      </c>
      <c r="CR41" s="138">
        <v>178000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/>
      <c r="B42" s="184" t="s">
        <v>125</v>
      </c>
      <c r="C42" s="184" t="s">
        <v>58</v>
      </c>
      <c r="D42" s="184"/>
      <c r="E42" s="184" t="s">
        <v>111</v>
      </c>
      <c r="F42" s="184" t="s">
        <v>112</v>
      </c>
      <c r="G42" s="184" t="s">
        <v>61</v>
      </c>
      <c r="H42" s="87"/>
      <c r="I42" s="87" t="s">
        <v>119</v>
      </c>
      <c r="J42" s="87" t="s">
        <v>126</v>
      </c>
      <c r="K42" s="176"/>
      <c r="L42" s="79">
        <v>6</v>
      </c>
      <c r="M42" s="79">
        <v>0</v>
      </c>
      <c r="N42" s="79">
        <v>34</v>
      </c>
      <c r="O42" s="88">
        <v>1</v>
      </c>
      <c r="P42" s="89">
        <v>0</v>
      </c>
      <c r="Q42" s="90">
        <f>O42+P42</f>
        <v>1</v>
      </c>
      <c r="R42" s="80">
        <f>IFERROR(Q42/N42,"-")</f>
        <v>0.029411764705882</v>
      </c>
      <c r="S42" s="79">
        <v>0</v>
      </c>
      <c r="T42" s="79">
        <v>1</v>
      </c>
      <c r="U42" s="80">
        <f>IFERROR(T42/(Q42),"-")</f>
        <v>1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1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127</v>
      </c>
      <c r="C43" s="184" t="s">
        <v>58</v>
      </c>
      <c r="D43" s="184"/>
      <c r="E43" s="184" t="s">
        <v>111</v>
      </c>
      <c r="F43" s="184" t="s">
        <v>112</v>
      </c>
      <c r="G43" s="184" t="s">
        <v>66</v>
      </c>
      <c r="H43" s="87"/>
      <c r="I43" s="87"/>
      <c r="J43" s="87"/>
      <c r="K43" s="176"/>
      <c r="L43" s="79">
        <v>33</v>
      </c>
      <c r="M43" s="79">
        <v>18</v>
      </c>
      <c r="N43" s="79">
        <v>5</v>
      </c>
      <c r="O43" s="88">
        <v>2</v>
      </c>
      <c r="P43" s="89">
        <v>0</v>
      </c>
      <c r="Q43" s="90">
        <f>O43+P43</f>
        <v>2</v>
      </c>
      <c r="R43" s="80">
        <f>IFERROR(Q43/N43,"-")</f>
        <v>0.4</v>
      </c>
      <c r="S43" s="79">
        <v>0</v>
      </c>
      <c r="T43" s="79">
        <v>1</v>
      </c>
      <c r="U43" s="80">
        <f>IFERROR(T43/(Q43),"-")</f>
        <v>0.5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128</v>
      </c>
      <c r="C44" s="184" t="s">
        <v>58</v>
      </c>
      <c r="D44" s="184"/>
      <c r="E44" s="184" t="s">
        <v>129</v>
      </c>
      <c r="F44" s="184" t="s">
        <v>130</v>
      </c>
      <c r="G44" s="184" t="s">
        <v>61</v>
      </c>
      <c r="H44" s="87" t="s">
        <v>131</v>
      </c>
      <c r="I44" s="87" t="s">
        <v>132</v>
      </c>
      <c r="J44" s="87" t="s">
        <v>64</v>
      </c>
      <c r="K44" s="176">
        <v>100000</v>
      </c>
      <c r="L44" s="79">
        <v>7</v>
      </c>
      <c r="M44" s="79">
        <v>0</v>
      </c>
      <c r="N44" s="79">
        <v>20</v>
      </c>
      <c r="O44" s="88">
        <v>1</v>
      </c>
      <c r="P44" s="89">
        <v>0</v>
      </c>
      <c r="Q44" s="90">
        <f>O44+P44</f>
        <v>1</v>
      </c>
      <c r="R44" s="80">
        <f>IFERROR(Q44/N44,"-")</f>
        <v>0.05</v>
      </c>
      <c r="S44" s="79">
        <v>0</v>
      </c>
      <c r="T44" s="79">
        <v>1</v>
      </c>
      <c r="U44" s="80">
        <f>IFERROR(T44/(Q44),"-")</f>
        <v>1</v>
      </c>
      <c r="V44" s="81">
        <f>IFERROR(K44/SUM(Q44:Q47),"-")</f>
        <v>50000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SUM(Y44:Y47)-SUM(K44:K47)</f>
        <v>-100000</v>
      </c>
      <c r="AC44" s="83">
        <f>SUM(Y44:Y47)/SUM(K44:K47)</f>
        <v>0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>
        <v>1</v>
      </c>
      <c r="CH44" s="131">
        <f>IF(Q44=0,"",IF(CG44=0,"",(CG44/Q44)))</f>
        <v>1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133</v>
      </c>
      <c r="C45" s="184" t="s">
        <v>58</v>
      </c>
      <c r="D45" s="184"/>
      <c r="E45" s="184" t="s">
        <v>129</v>
      </c>
      <c r="F45" s="184" t="s">
        <v>130</v>
      </c>
      <c r="G45" s="184" t="s">
        <v>66</v>
      </c>
      <c r="H45" s="87"/>
      <c r="I45" s="87"/>
      <c r="J45" s="87"/>
      <c r="K45" s="176"/>
      <c r="L45" s="79">
        <v>6</v>
      </c>
      <c r="M45" s="79">
        <v>5</v>
      </c>
      <c r="N45" s="79">
        <v>0</v>
      </c>
      <c r="O45" s="88">
        <v>1</v>
      </c>
      <c r="P45" s="89">
        <v>0</v>
      </c>
      <c r="Q45" s="90">
        <f>O45+P45</f>
        <v>1</v>
      </c>
      <c r="R45" s="80" t="str">
        <f>IFERROR(Q45/N45,"-")</f>
        <v>-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1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134</v>
      </c>
      <c r="C46" s="184" t="s">
        <v>58</v>
      </c>
      <c r="D46" s="184"/>
      <c r="E46" s="184" t="s">
        <v>135</v>
      </c>
      <c r="F46" s="184" t="s">
        <v>136</v>
      </c>
      <c r="G46" s="184" t="s">
        <v>61</v>
      </c>
      <c r="H46" s="87"/>
      <c r="I46" s="87" t="s">
        <v>132</v>
      </c>
      <c r="J46" s="87" t="s">
        <v>73</v>
      </c>
      <c r="K46" s="176"/>
      <c r="L46" s="79">
        <v>8</v>
      </c>
      <c r="M46" s="79">
        <v>0</v>
      </c>
      <c r="N46" s="79">
        <v>30</v>
      </c>
      <c r="O46" s="88">
        <v>0</v>
      </c>
      <c r="P46" s="89">
        <v>0</v>
      </c>
      <c r="Q46" s="90">
        <f>O46+P46</f>
        <v>0</v>
      </c>
      <c r="R46" s="80">
        <f>IFERROR(Q46/N46,"-")</f>
        <v>0</v>
      </c>
      <c r="S46" s="79">
        <v>0</v>
      </c>
      <c r="T46" s="79">
        <v>0</v>
      </c>
      <c r="U46" s="80" t="str">
        <f>IFERROR(T46/(Q46),"-")</f>
        <v>-</v>
      </c>
      <c r="V46" s="81"/>
      <c r="W46" s="82">
        <v>0</v>
      </c>
      <c r="X46" s="80" t="str">
        <f>IF(Q46=0,"-",W46/Q46)</f>
        <v>-</v>
      </c>
      <c r="Y46" s="181">
        <v>0</v>
      </c>
      <c r="Z46" s="182" t="str">
        <f>IFERROR(Y46/Q46,"-")</f>
        <v>-</v>
      </c>
      <c r="AA46" s="182" t="str">
        <f>IFERROR(Y46/W46,"-")</f>
        <v>-</v>
      </c>
      <c r="AB46" s="176"/>
      <c r="AC46" s="83"/>
      <c r="AD46" s="77"/>
      <c r="AE46" s="91"/>
      <c r="AF46" s="92" t="str">
        <f>IF(Q46=0,"",IF(AE46=0,"",(AE46/Q46)))</f>
        <v/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 t="str">
        <f>IF(Q46=0,"",IF(AN46=0,"",(AN46/Q46)))</f>
        <v/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 t="str">
        <f>IF(Q46=0,"",IF(AW46=0,"",(AW46/Q46)))</f>
        <v/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 t="str">
        <f>IF(Q46=0,"",IF(BF46=0,"",(BF46/Q46)))</f>
        <v/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 t="str">
        <f>IF(Q46=0,"",IF(BO46=0,"",(BO46/Q46)))</f>
        <v/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 t="str">
        <f>IF(Q46=0,"",IF(BX46=0,"",(BX46/Q46)))</f>
        <v/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 t="str">
        <f>IF(Q46=0,"",IF(CG46=0,"",(CG46/Q46)))</f>
        <v/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137</v>
      </c>
      <c r="C47" s="184" t="s">
        <v>58</v>
      </c>
      <c r="D47" s="184"/>
      <c r="E47" s="184" t="s">
        <v>135</v>
      </c>
      <c r="F47" s="184" t="s">
        <v>136</v>
      </c>
      <c r="G47" s="184" t="s">
        <v>66</v>
      </c>
      <c r="H47" s="87"/>
      <c r="I47" s="87"/>
      <c r="J47" s="87"/>
      <c r="K47" s="176"/>
      <c r="L47" s="79">
        <v>16</v>
      </c>
      <c r="M47" s="79">
        <v>12</v>
      </c>
      <c r="N47" s="79">
        <v>2</v>
      </c>
      <c r="O47" s="88">
        <v>0</v>
      </c>
      <c r="P47" s="89">
        <v>0</v>
      </c>
      <c r="Q47" s="90">
        <f>O47+P47</f>
        <v>0</v>
      </c>
      <c r="R47" s="80">
        <f>IFERROR(Q47/N47,"-")</f>
        <v>0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0.033333333333333</v>
      </c>
      <c r="B48" s="184" t="s">
        <v>138</v>
      </c>
      <c r="C48" s="184" t="s">
        <v>58</v>
      </c>
      <c r="D48" s="184"/>
      <c r="E48" s="184" t="s">
        <v>139</v>
      </c>
      <c r="F48" s="184" t="s">
        <v>140</v>
      </c>
      <c r="G48" s="184" t="s">
        <v>61</v>
      </c>
      <c r="H48" s="87" t="s">
        <v>89</v>
      </c>
      <c r="I48" s="87" t="s">
        <v>141</v>
      </c>
      <c r="J48" s="185" t="s">
        <v>142</v>
      </c>
      <c r="K48" s="176">
        <v>120000</v>
      </c>
      <c r="L48" s="79">
        <v>17</v>
      </c>
      <c r="M48" s="79">
        <v>0</v>
      </c>
      <c r="N48" s="79">
        <v>50</v>
      </c>
      <c r="O48" s="88">
        <v>8</v>
      </c>
      <c r="P48" s="89">
        <v>0</v>
      </c>
      <c r="Q48" s="90">
        <f>O48+P48</f>
        <v>8</v>
      </c>
      <c r="R48" s="80">
        <f>IFERROR(Q48/N48,"-")</f>
        <v>0.16</v>
      </c>
      <c r="S48" s="79">
        <v>0</v>
      </c>
      <c r="T48" s="79">
        <v>6</v>
      </c>
      <c r="U48" s="80">
        <f>IFERROR(T48/(Q48),"-")</f>
        <v>0.75</v>
      </c>
      <c r="V48" s="81">
        <f>IFERROR(K48/SUM(Q48:Q49),"-")</f>
        <v>12000</v>
      </c>
      <c r="W48" s="82">
        <v>2</v>
      </c>
      <c r="X48" s="80">
        <f>IF(Q48=0,"-",W48/Q48)</f>
        <v>0.25</v>
      </c>
      <c r="Y48" s="181">
        <v>2000</v>
      </c>
      <c r="Z48" s="182">
        <f>IFERROR(Y48/Q48,"-")</f>
        <v>250</v>
      </c>
      <c r="AA48" s="182">
        <f>IFERROR(Y48/W48,"-")</f>
        <v>1000</v>
      </c>
      <c r="AB48" s="176">
        <f>SUM(Y48:Y49)-SUM(K48:K49)</f>
        <v>-116000</v>
      </c>
      <c r="AC48" s="83">
        <f>SUM(Y48:Y49)/SUM(K48:K49)</f>
        <v>0.033333333333333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2</v>
      </c>
      <c r="BP48" s="117">
        <f>IF(Q48=0,"",IF(BO48=0,"",(BO48/Q48)))</f>
        <v>0.25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6</v>
      </c>
      <c r="BY48" s="124">
        <f>IF(Q48=0,"",IF(BX48=0,"",(BX48/Q48)))</f>
        <v>0.75</v>
      </c>
      <c r="BZ48" s="125">
        <v>2</v>
      </c>
      <c r="CA48" s="126">
        <f>IFERROR(BZ48/BX48,"-")</f>
        <v>0.33333333333333</v>
      </c>
      <c r="CB48" s="127">
        <v>2000</v>
      </c>
      <c r="CC48" s="128">
        <f>IFERROR(CB48/BX48,"-")</f>
        <v>333.33333333333</v>
      </c>
      <c r="CD48" s="129">
        <v>2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2000</v>
      </c>
      <c r="CR48" s="138">
        <v>1000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143</v>
      </c>
      <c r="C49" s="184" t="s">
        <v>58</v>
      </c>
      <c r="D49" s="184"/>
      <c r="E49" s="184" t="s">
        <v>139</v>
      </c>
      <c r="F49" s="184" t="s">
        <v>140</v>
      </c>
      <c r="G49" s="184" t="s">
        <v>66</v>
      </c>
      <c r="H49" s="87"/>
      <c r="I49" s="87"/>
      <c r="J49" s="87"/>
      <c r="K49" s="176"/>
      <c r="L49" s="79">
        <v>17</v>
      </c>
      <c r="M49" s="79">
        <v>16</v>
      </c>
      <c r="N49" s="79">
        <v>22</v>
      </c>
      <c r="O49" s="88">
        <v>2</v>
      </c>
      <c r="P49" s="89">
        <v>0</v>
      </c>
      <c r="Q49" s="90">
        <f>O49+P49</f>
        <v>2</v>
      </c>
      <c r="R49" s="80">
        <f>IFERROR(Q49/N49,"-")</f>
        <v>0.090909090909091</v>
      </c>
      <c r="S49" s="79">
        <v>0</v>
      </c>
      <c r="T49" s="79">
        <v>1</v>
      </c>
      <c r="U49" s="80">
        <f>IFERROR(T49/(Q49),"-")</f>
        <v>0.5</v>
      </c>
      <c r="V49" s="81"/>
      <c r="W49" s="82">
        <v>1</v>
      </c>
      <c r="X49" s="80">
        <f>IF(Q49=0,"-",W49/Q49)</f>
        <v>0.5</v>
      </c>
      <c r="Y49" s="181">
        <v>2000</v>
      </c>
      <c r="Z49" s="182">
        <f>IFERROR(Y49/Q49,"-")</f>
        <v>1000</v>
      </c>
      <c r="AA49" s="182">
        <f>IFERROR(Y49/W49,"-")</f>
        <v>2000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1</v>
      </c>
      <c r="BY49" s="124">
        <f>IF(Q49=0,"",IF(BX49=0,"",(BX49/Q49)))</f>
        <v>0.5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>
        <v>1</v>
      </c>
      <c r="CH49" s="131">
        <f>IF(Q49=0,"",IF(CG49=0,"",(CG49/Q49)))</f>
        <v>0.5</v>
      </c>
      <c r="CI49" s="132">
        <v>1</v>
      </c>
      <c r="CJ49" s="133">
        <f>IFERROR(CI49/CG49,"-")</f>
        <v>1</v>
      </c>
      <c r="CK49" s="134">
        <v>2000</v>
      </c>
      <c r="CL49" s="135">
        <f>IFERROR(CK49/CG49,"-")</f>
        <v>2000</v>
      </c>
      <c r="CM49" s="136">
        <v>1</v>
      </c>
      <c r="CN49" s="136"/>
      <c r="CO49" s="136"/>
      <c r="CP49" s="137">
        <v>1</v>
      </c>
      <c r="CQ49" s="138">
        <v>2000</v>
      </c>
      <c r="CR49" s="138">
        <v>2000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0.69333333333333</v>
      </c>
      <c r="B50" s="184" t="s">
        <v>144</v>
      </c>
      <c r="C50" s="184" t="s">
        <v>58</v>
      </c>
      <c r="D50" s="184"/>
      <c r="E50" s="184" t="s">
        <v>139</v>
      </c>
      <c r="F50" s="184" t="s">
        <v>140</v>
      </c>
      <c r="G50" s="184" t="s">
        <v>61</v>
      </c>
      <c r="H50" s="87" t="s">
        <v>145</v>
      </c>
      <c r="I50" s="87" t="s">
        <v>141</v>
      </c>
      <c r="J50" s="185" t="s">
        <v>142</v>
      </c>
      <c r="K50" s="176">
        <v>150000</v>
      </c>
      <c r="L50" s="79">
        <v>30</v>
      </c>
      <c r="M50" s="79">
        <v>0</v>
      </c>
      <c r="N50" s="79">
        <v>85</v>
      </c>
      <c r="O50" s="88">
        <v>11</v>
      </c>
      <c r="P50" s="89">
        <v>0</v>
      </c>
      <c r="Q50" s="90">
        <f>O50+P50</f>
        <v>11</v>
      </c>
      <c r="R50" s="80">
        <f>IFERROR(Q50/N50,"-")</f>
        <v>0.12941176470588</v>
      </c>
      <c r="S50" s="79">
        <v>1</v>
      </c>
      <c r="T50" s="79">
        <v>4</v>
      </c>
      <c r="U50" s="80">
        <f>IFERROR(T50/(Q50),"-")</f>
        <v>0.36363636363636</v>
      </c>
      <c r="V50" s="81">
        <f>IFERROR(K50/SUM(Q50:Q51),"-")</f>
        <v>6250</v>
      </c>
      <c r="W50" s="82">
        <v>1</v>
      </c>
      <c r="X50" s="80">
        <f>IF(Q50=0,"-",W50/Q50)</f>
        <v>0.090909090909091</v>
      </c>
      <c r="Y50" s="181">
        <v>43000</v>
      </c>
      <c r="Z50" s="182">
        <f>IFERROR(Y50/Q50,"-")</f>
        <v>3909.0909090909</v>
      </c>
      <c r="AA50" s="182">
        <f>IFERROR(Y50/W50,"-")</f>
        <v>43000</v>
      </c>
      <c r="AB50" s="176">
        <f>SUM(Y50:Y51)-SUM(K50:K51)</f>
        <v>-46000</v>
      </c>
      <c r="AC50" s="83">
        <f>SUM(Y50:Y51)/SUM(K50:K51)</f>
        <v>0.69333333333333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6</v>
      </c>
      <c r="BP50" s="117">
        <f>IF(Q50=0,"",IF(BO50=0,"",(BO50/Q50)))</f>
        <v>0.54545454545455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2</v>
      </c>
      <c r="BY50" s="124">
        <f>IF(Q50=0,"",IF(BX50=0,"",(BX50/Q50)))</f>
        <v>0.18181818181818</v>
      </c>
      <c r="BZ50" s="125">
        <v>1</v>
      </c>
      <c r="CA50" s="126">
        <f>IFERROR(BZ50/BX50,"-")</f>
        <v>0.5</v>
      </c>
      <c r="CB50" s="127">
        <v>43000</v>
      </c>
      <c r="CC50" s="128">
        <f>IFERROR(CB50/BX50,"-")</f>
        <v>21500</v>
      </c>
      <c r="CD50" s="129"/>
      <c r="CE50" s="129"/>
      <c r="CF50" s="129">
        <v>1</v>
      </c>
      <c r="CG50" s="130">
        <v>3</v>
      </c>
      <c r="CH50" s="131">
        <f>IF(Q50=0,"",IF(CG50=0,"",(CG50/Q50)))</f>
        <v>0.27272727272727</v>
      </c>
      <c r="CI50" s="132"/>
      <c r="CJ50" s="133">
        <f>IFERROR(CI50/CG50,"-")</f>
        <v>0</v>
      </c>
      <c r="CK50" s="134"/>
      <c r="CL50" s="135">
        <f>IFERROR(CK50/CG50,"-")</f>
        <v>0</v>
      </c>
      <c r="CM50" s="136"/>
      <c r="CN50" s="136"/>
      <c r="CO50" s="136"/>
      <c r="CP50" s="137">
        <v>1</v>
      </c>
      <c r="CQ50" s="138">
        <v>43000</v>
      </c>
      <c r="CR50" s="138">
        <v>43000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146</v>
      </c>
      <c r="C51" s="184" t="s">
        <v>58</v>
      </c>
      <c r="D51" s="184"/>
      <c r="E51" s="184" t="s">
        <v>139</v>
      </c>
      <c r="F51" s="184" t="s">
        <v>140</v>
      </c>
      <c r="G51" s="184" t="s">
        <v>66</v>
      </c>
      <c r="H51" s="87"/>
      <c r="I51" s="87"/>
      <c r="J51" s="87"/>
      <c r="K51" s="176"/>
      <c r="L51" s="79">
        <v>1025</v>
      </c>
      <c r="M51" s="79">
        <v>30</v>
      </c>
      <c r="N51" s="79">
        <v>21</v>
      </c>
      <c r="O51" s="88">
        <v>13</v>
      </c>
      <c r="P51" s="89">
        <v>0</v>
      </c>
      <c r="Q51" s="90">
        <f>O51+P51</f>
        <v>13</v>
      </c>
      <c r="R51" s="80">
        <f>IFERROR(Q51/N51,"-")</f>
        <v>0.61904761904762</v>
      </c>
      <c r="S51" s="79">
        <v>6</v>
      </c>
      <c r="T51" s="79">
        <v>1</v>
      </c>
      <c r="U51" s="80">
        <f>IFERROR(T51/(Q51),"-")</f>
        <v>0.076923076923077</v>
      </c>
      <c r="V51" s="81"/>
      <c r="W51" s="82">
        <v>8</v>
      </c>
      <c r="X51" s="80">
        <f>IF(Q51=0,"-",W51/Q51)</f>
        <v>0.61538461538462</v>
      </c>
      <c r="Y51" s="181">
        <v>61000</v>
      </c>
      <c r="Z51" s="182">
        <f>IFERROR(Y51/Q51,"-")</f>
        <v>4692.3076923077</v>
      </c>
      <c r="AA51" s="182">
        <f>IFERROR(Y51/W51,"-")</f>
        <v>7625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0.076923076923077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3</v>
      </c>
      <c r="BG51" s="110">
        <f>IF(Q51=0,"",IF(BF51=0,"",(BF51/Q51)))</f>
        <v>0.23076923076923</v>
      </c>
      <c r="BH51" s="109">
        <v>3</v>
      </c>
      <c r="BI51" s="111">
        <f>IFERROR(BH51/BF51,"-")</f>
        <v>1</v>
      </c>
      <c r="BJ51" s="112">
        <v>27000</v>
      </c>
      <c r="BK51" s="113">
        <f>IFERROR(BJ51/BF51,"-")</f>
        <v>9000</v>
      </c>
      <c r="BL51" s="114">
        <v>1</v>
      </c>
      <c r="BM51" s="114">
        <v>1</v>
      </c>
      <c r="BN51" s="114">
        <v>1</v>
      </c>
      <c r="BO51" s="116">
        <v>4</v>
      </c>
      <c r="BP51" s="117">
        <f>IF(Q51=0,"",IF(BO51=0,"",(BO51/Q51)))</f>
        <v>0.30769230769231</v>
      </c>
      <c r="BQ51" s="118">
        <v>2</v>
      </c>
      <c r="BR51" s="119">
        <f>IFERROR(BQ51/BO51,"-")</f>
        <v>0.5</v>
      </c>
      <c r="BS51" s="120">
        <v>24000</v>
      </c>
      <c r="BT51" s="121">
        <f>IFERROR(BS51/BO51,"-")</f>
        <v>6000</v>
      </c>
      <c r="BU51" s="122"/>
      <c r="BV51" s="122">
        <v>1</v>
      </c>
      <c r="BW51" s="122">
        <v>1</v>
      </c>
      <c r="BX51" s="123">
        <v>2</v>
      </c>
      <c r="BY51" s="124">
        <f>IF(Q51=0,"",IF(BX51=0,"",(BX51/Q51)))</f>
        <v>0.15384615384615</v>
      </c>
      <c r="BZ51" s="125">
        <v>1</v>
      </c>
      <c r="CA51" s="126">
        <f>IFERROR(BZ51/BX51,"-")</f>
        <v>0.5</v>
      </c>
      <c r="CB51" s="127">
        <v>3000</v>
      </c>
      <c r="CC51" s="128">
        <f>IFERROR(CB51/BX51,"-")</f>
        <v>1500</v>
      </c>
      <c r="CD51" s="129">
        <v>1</v>
      </c>
      <c r="CE51" s="129"/>
      <c r="CF51" s="129"/>
      <c r="CG51" s="130">
        <v>3</v>
      </c>
      <c r="CH51" s="131">
        <f>IF(Q51=0,"",IF(CG51=0,"",(CG51/Q51)))</f>
        <v>0.23076923076923</v>
      </c>
      <c r="CI51" s="132">
        <v>2</v>
      </c>
      <c r="CJ51" s="133">
        <f>IFERROR(CI51/CG51,"-")</f>
        <v>0.66666666666667</v>
      </c>
      <c r="CK51" s="134">
        <v>7000</v>
      </c>
      <c r="CL51" s="135">
        <f>IFERROR(CK51/CG51,"-")</f>
        <v>2333.3333333333</v>
      </c>
      <c r="CM51" s="136">
        <v>1</v>
      </c>
      <c r="CN51" s="136">
        <v>1</v>
      </c>
      <c r="CO51" s="136"/>
      <c r="CP51" s="137">
        <v>8</v>
      </c>
      <c r="CQ51" s="138">
        <v>61000</v>
      </c>
      <c r="CR51" s="138">
        <v>20000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0.14</v>
      </c>
      <c r="B52" s="184" t="s">
        <v>147</v>
      </c>
      <c r="C52" s="184" t="s">
        <v>58</v>
      </c>
      <c r="D52" s="184"/>
      <c r="E52" s="184" t="s">
        <v>139</v>
      </c>
      <c r="F52" s="184" t="s">
        <v>140</v>
      </c>
      <c r="G52" s="184" t="s">
        <v>61</v>
      </c>
      <c r="H52" s="87" t="s">
        <v>62</v>
      </c>
      <c r="I52" s="87" t="s">
        <v>148</v>
      </c>
      <c r="J52" s="186" t="s">
        <v>149</v>
      </c>
      <c r="K52" s="176">
        <v>150000</v>
      </c>
      <c r="L52" s="79">
        <v>8</v>
      </c>
      <c r="M52" s="79">
        <v>0</v>
      </c>
      <c r="N52" s="79">
        <v>31</v>
      </c>
      <c r="O52" s="88">
        <v>6</v>
      </c>
      <c r="P52" s="89">
        <v>0</v>
      </c>
      <c r="Q52" s="90">
        <f>O52+P52</f>
        <v>6</v>
      </c>
      <c r="R52" s="80">
        <f>IFERROR(Q52/N52,"-")</f>
        <v>0.19354838709677</v>
      </c>
      <c r="S52" s="79">
        <v>0</v>
      </c>
      <c r="T52" s="79">
        <v>3</v>
      </c>
      <c r="U52" s="80">
        <f>IFERROR(T52/(Q52),"-")</f>
        <v>0.5</v>
      </c>
      <c r="V52" s="81">
        <f>IFERROR(K52/SUM(Q52:Q53),"-")</f>
        <v>16666.666666667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-129000</v>
      </c>
      <c r="AC52" s="83">
        <f>SUM(Y52:Y53)/SUM(K52:K53)</f>
        <v>0.14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2</v>
      </c>
      <c r="BG52" s="110">
        <f>IF(Q52=0,"",IF(BF52=0,"",(BF52/Q52)))</f>
        <v>0.33333333333333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4</v>
      </c>
      <c r="BP52" s="117">
        <f>IF(Q52=0,"",IF(BO52=0,"",(BO52/Q52)))</f>
        <v>0.66666666666667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150</v>
      </c>
      <c r="C53" s="184" t="s">
        <v>58</v>
      </c>
      <c r="D53" s="184"/>
      <c r="E53" s="184" t="s">
        <v>139</v>
      </c>
      <c r="F53" s="184" t="s">
        <v>140</v>
      </c>
      <c r="G53" s="184" t="s">
        <v>66</v>
      </c>
      <c r="H53" s="87"/>
      <c r="I53" s="87"/>
      <c r="J53" s="87"/>
      <c r="K53" s="176"/>
      <c r="L53" s="79">
        <v>29</v>
      </c>
      <c r="M53" s="79">
        <v>18</v>
      </c>
      <c r="N53" s="79">
        <v>8</v>
      </c>
      <c r="O53" s="88">
        <v>3</v>
      </c>
      <c r="P53" s="89">
        <v>0</v>
      </c>
      <c r="Q53" s="90">
        <f>O53+P53</f>
        <v>3</v>
      </c>
      <c r="R53" s="80">
        <f>IFERROR(Q53/N53,"-")</f>
        <v>0.375</v>
      </c>
      <c r="S53" s="79">
        <v>2</v>
      </c>
      <c r="T53" s="79">
        <v>0</v>
      </c>
      <c r="U53" s="80">
        <f>IFERROR(T53/(Q53),"-")</f>
        <v>0</v>
      </c>
      <c r="V53" s="81"/>
      <c r="W53" s="82">
        <v>2</v>
      </c>
      <c r="X53" s="80">
        <f>IF(Q53=0,"-",W53/Q53)</f>
        <v>0.66666666666667</v>
      </c>
      <c r="Y53" s="181">
        <v>21000</v>
      </c>
      <c r="Z53" s="182">
        <f>IFERROR(Y53/Q53,"-")</f>
        <v>7000</v>
      </c>
      <c r="AA53" s="182">
        <f>IFERROR(Y53/W53,"-")</f>
        <v>10500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0.33333333333333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1</v>
      </c>
      <c r="BY53" s="124">
        <f>IF(Q53=0,"",IF(BX53=0,"",(BX53/Q53)))</f>
        <v>0.33333333333333</v>
      </c>
      <c r="BZ53" s="125">
        <v>1</v>
      </c>
      <c r="CA53" s="126">
        <f>IFERROR(BZ53/BX53,"-")</f>
        <v>1</v>
      </c>
      <c r="CB53" s="127">
        <v>6000</v>
      </c>
      <c r="CC53" s="128">
        <f>IFERROR(CB53/BX53,"-")</f>
        <v>6000</v>
      </c>
      <c r="CD53" s="129"/>
      <c r="CE53" s="129">
        <v>1</v>
      </c>
      <c r="CF53" s="129"/>
      <c r="CG53" s="130">
        <v>1</v>
      </c>
      <c r="CH53" s="131">
        <f>IF(Q53=0,"",IF(CG53=0,"",(CG53/Q53)))</f>
        <v>0.33333333333333</v>
      </c>
      <c r="CI53" s="132">
        <v>1</v>
      </c>
      <c r="CJ53" s="133">
        <f>IFERROR(CI53/CG53,"-")</f>
        <v>1</v>
      </c>
      <c r="CK53" s="134">
        <v>15000</v>
      </c>
      <c r="CL53" s="135">
        <f>IFERROR(CK53/CG53,"-")</f>
        <v>15000</v>
      </c>
      <c r="CM53" s="136"/>
      <c r="CN53" s="136"/>
      <c r="CO53" s="136">
        <v>1</v>
      </c>
      <c r="CP53" s="137">
        <v>2</v>
      </c>
      <c r="CQ53" s="138">
        <v>21000</v>
      </c>
      <c r="CR53" s="138">
        <v>15000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0.25333333333333</v>
      </c>
      <c r="B54" s="184" t="s">
        <v>151</v>
      </c>
      <c r="C54" s="184" t="s">
        <v>58</v>
      </c>
      <c r="D54" s="184"/>
      <c r="E54" s="184" t="s">
        <v>139</v>
      </c>
      <c r="F54" s="184" t="s">
        <v>140</v>
      </c>
      <c r="G54" s="184" t="s">
        <v>61</v>
      </c>
      <c r="H54" s="87" t="s">
        <v>78</v>
      </c>
      <c r="I54" s="87" t="s">
        <v>148</v>
      </c>
      <c r="J54" s="186" t="s">
        <v>149</v>
      </c>
      <c r="K54" s="176">
        <v>150000</v>
      </c>
      <c r="L54" s="79">
        <v>10</v>
      </c>
      <c r="M54" s="79">
        <v>0</v>
      </c>
      <c r="N54" s="79">
        <v>34</v>
      </c>
      <c r="O54" s="88">
        <v>2</v>
      </c>
      <c r="P54" s="89">
        <v>0</v>
      </c>
      <c r="Q54" s="90">
        <f>O54+P54</f>
        <v>2</v>
      </c>
      <c r="R54" s="80">
        <f>IFERROR(Q54/N54,"-")</f>
        <v>0.058823529411765</v>
      </c>
      <c r="S54" s="79">
        <v>1</v>
      </c>
      <c r="T54" s="79">
        <v>1</v>
      </c>
      <c r="U54" s="80">
        <f>IFERROR(T54/(Q54),"-")</f>
        <v>0.5</v>
      </c>
      <c r="V54" s="81">
        <f>IFERROR(K54/SUM(Q54:Q55),"-")</f>
        <v>15000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-112000</v>
      </c>
      <c r="AC54" s="83">
        <f>SUM(Y54:Y55)/SUM(K54:K55)</f>
        <v>0.25333333333333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1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152</v>
      </c>
      <c r="C55" s="184" t="s">
        <v>58</v>
      </c>
      <c r="D55" s="184"/>
      <c r="E55" s="184" t="s">
        <v>139</v>
      </c>
      <c r="F55" s="184" t="s">
        <v>140</v>
      </c>
      <c r="G55" s="184" t="s">
        <v>66</v>
      </c>
      <c r="H55" s="87"/>
      <c r="I55" s="87"/>
      <c r="J55" s="87"/>
      <c r="K55" s="176"/>
      <c r="L55" s="79">
        <v>47</v>
      </c>
      <c r="M55" s="79">
        <v>30</v>
      </c>
      <c r="N55" s="79">
        <v>2</v>
      </c>
      <c r="O55" s="88">
        <v>8</v>
      </c>
      <c r="P55" s="89">
        <v>0</v>
      </c>
      <c r="Q55" s="90">
        <f>O55+P55</f>
        <v>8</v>
      </c>
      <c r="R55" s="80">
        <f>IFERROR(Q55/N55,"-")</f>
        <v>4</v>
      </c>
      <c r="S55" s="79">
        <v>1</v>
      </c>
      <c r="T55" s="79">
        <v>0</v>
      </c>
      <c r="U55" s="80">
        <f>IFERROR(T55/(Q55),"-")</f>
        <v>0</v>
      </c>
      <c r="V55" s="81"/>
      <c r="W55" s="82">
        <v>4</v>
      </c>
      <c r="X55" s="80">
        <f>IF(Q55=0,"-",W55/Q55)</f>
        <v>0.5</v>
      </c>
      <c r="Y55" s="181">
        <v>38000</v>
      </c>
      <c r="Z55" s="182">
        <f>IFERROR(Y55/Q55,"-")</f>
        <v>4750</v>
      </c>
      <c r="AA55" s="182">
        <f>IFERROR(Y55/W55,"-")</f>
        <v>9500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4</v>
      </c>
      <c r="BP55" s="117">
        <f>IF(Q55=0,"",IF(BO55=0,"",(BO55/Q55)))</f>
        <v>0.5</v>
      </c>
      <c r="BQ55" s="118">
        <v>2</v>
      </c>
      <c r="BR55" s="119">
        <f>IFERROR(BQ55/BO55,"-")</f>
        <v>0.5</v>
      </c>
      <c r="BS55" s="120">
        <v>22000</v>
      </c>
      <c r="BT55" s="121">
        <f>IFERROR(BS55/BO55,"-")</f>
        <v>5500</v>
      </c>
      <c r="BU55" s="122">
        <v>1</v>
      </c>
      <c r="BV55" s="122"/>
      <c r="BW55" s="122">
        <v>1</v>
      </c>
      <c r="BX55" s="123">
        <v>2</v>
      </c>
      <c r="BY55" s="124">
        <f>IF(Q55=0,"",IF(BX55=0,"",(BX55/Q55)))</f>
        <v>0.25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>
        <v>2</v>
      </c>
      <c r="CH55" s="131">
        <f>IF(Q55=0,"",IF(CG55=0,"",(CG55/Q55)))</f>
        <v>0.25</v>
      </c>
      <c r="CI55" s="132">
        <v>2</v>
      </c>
      <c r="CJ55" s="133">
        <f>IFERROR(CI55/CG55,"-")</f>
        <v>1</v>
      </c>
      <c r="CK55" s="134">
        <v>16000</v>
      </c>
      <c r="CL55" s="135">
        <f>IFERROR(CK55/CG55,"-")</f>
        <v>8000</v>
      </c>
      <c r="CM55" s="136">
        <v>1</v>
      </c>
      <c r="CN55" s="136"/>
      <c r="CO55" s="136">
        <v>1</v>
      </c>
      <c r="CP55" s="137">
        <v>4</v>
      </c>
      <c r="CQ55" s="138">
        <v>38000</v>
      </c>
      <c r="CR55" s="138">
        <v>21000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1</v>
      </c>
      <c r="B56" s="184" t="s">
        <v>153</v>
      </c>
      <c r="C56" s="184" t="s">
        <v>58</v>
      </c>
      <c r="D56" s="184"/>
      <c r="E56" s="184" t="s">
        <v>154</v>
      </c>
      <c r="F56" s="184" t="s">
        <v>155</v>
      </c>
      <c r="G56" s="184" t="s">
        <v>61</v>
      </c>
      <c r="H56" s="87" t="s">
        <v>106</v>
      </c>
      <c r="I56" s="87" t="s">
        <v>156</v>
      </c>
      <c r="J56" s="87" t="s">
        <v>157</v>
      </c>
      <c r="K56" s="176">
        <v>120000</v>
      </c>
      <c r="L56" s="79">
        <v>25</v>
      </c>
      <c r="M56" s="79">
        <v>0</v>
      </c>
      <c r="N56" s="79">
        <v>128</v>
      </c>
      <c r="O56" s="88">
        <v>13</v>
      </c>
      <c r="P56" s="89">
        <v>0</v>
      </c>
      <c r="Q56" s="90">
        <f>O56+P56</f>
        <v>13</v>
      </c>
      <c r="R56" s="80">
        <f>IFERROR(Q56/N56,"-")</f>
        <v>0.1015625</v>
      </c>
      <c r="S56" s="79">
        <v>1</v>
      </c>
      <c r="T56" s="79">
        <v>7</v>
      </c>
      <c r="U56" s="80">
        <f>IFERROR(T56/(Q56),"-")</f>
        <v>0.53846153846154</v>
      </c>
      <c r="V56" s="81">
        <f>IFERROR(K56/SUM(Q56:Q57),"-")</f>
        <v>7058.8235294118</v>
      </c>
      <c r="W56" s="82">
        <v>4</v>
      </c>
      <c r="X56" s="80">
        <f>IF(Q56=0,"-",W56/Q56)</f>
        <v>0.30769230769231</v>
      </c>
      <c r="Y56" s="181">
        <v>117000</v>
      </c>
      <c r="Z56" s="182">
        <f>IFERROR(Y56/Q56,"-")</f>
        <v>9000</v>
      </c>
      <c r="AA56" s="182">
        <f>IFERROR(Y56/W56,"-")</f>
        <v>29250</v>
      </c>
      <c r="AB56" s="176">
        <f>SUM(Y56:Y57)-SUM(K56:K57)</f>
        <v>0</v>
      </c>
      <c r="AC56" s="83">
        <f>SUM(Y56:Y57)/SUM(K56:K57)</f>
        <v>1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>
        <v>2</v>
      </c>
      <c r="AO56" s="98">
        <f>IF(Q56=0,"",IF(AN56=0,"",(AN56/Q56)))</f>
        <v>0.15384615384615</v>
      </c>
      <c r="AP56" s="97">
        <v>1</v>
      </c>
      <c r="AQ56" s="99">
        <f>IFERROR(AP56/AN56,"-")</f>
        <v>0.5</v>
      </c>
      <c r="AR56" s="100">
        <v>3000</v>
      </c>
      <c r="AS56" s="101">
        <f>IFERROR(AR56/AN56,"-")</f>
        <v>1500</v>
      </c>
      <c r="AT56" s="102">
        <v>1</v>
      </c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3</v>
      </c>
      <c r="BG56" s="110">
        <f>IF(Q56=0,"",IF(BF56=0,"",(BF56/Q56)))</f>
        <v>0.23076923076923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5</v>
      </c>
      <c r="BP56" s="117">
        <f>IF(Q56=0,"",IF(BO56=0,"",(BO56/Q56)))</f>
        <v>0.38461538461538</v>
      </c>
      <c r="BQ56" s="118">
        <v>2</v>
      </c>
      <c r="BR56" s="119">
        <f>IFERROR(BQ56/BO56,"-")</f>
        <v>0.4</v>
      </c>
      <c r="BS56" s="120">
        <v>29000</v>
      </c>
      <c r="BT56" s="121">
        <f>IFERROR(BS56/BO56,"-")</f>
        <v>5800</v>
      </c>
      <c r="BU56" s="122"/>
      <c r="BV56" s="122">
        <v>1</v>
      </c>
      <c r="BW56" s="122">
        <v>1</v>
      </c>
      <c r="BX56" s="123">
        <v>3</v>
      </c>
      <c r="BY56" s="124">
        <f>IF(Q56=0,"",IF(BX56=0,"",(BX56/Q56)))</f>
        <v>0.23076923076923</v>
      </c>
      <c r="BZ56" s="125">
        <v>1</v>
      </c>
      <c r="CA56" s="126">
        <f>IFERROR(BZ56/BX56,"-")</f>
        <v>0.33333333333333</v>
      </c>
      <c r="CB56" s="127">
        <v>85000</v>
      </c>
      <c r="CC56" s="128">
        <f>IFERROR(CB56/BX56,"-")</f>
        <v>28333.333333333</v>
      </c>
      <c r="CD56" s="129"/>
      <c r="CE56" s="129"/>
      <c r="CF56" s="129">
        <v>1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4</v>
      </c>
      <c r="CQ56" s="138">
        <v>117000</v>
      </c>
      <c r="CR56" s="138">
        <v>85000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158</v>
      </c>
      <c r="C57" s="184" t="s">
        <v>58</v>
      </c>
      <c r="D57" s="184"/>
      <c r="E57" s="184" t="s">
        <v>154</v>
      </c>
      <c r="F57" s="184" t="s">
        <v>155</v>
      </c>
      <c r="G57" s="184" t="s">
        <v>66</v>
      </c>
      <c r="H57" s="87"/>
      <c r="I57" s="87"/>
      <c r="J57" s="87"/>
      <c r="K57" s="176"/>
      <c r="L57" s="79">
        <v>19</v>
      </c>
      <c r="M57" s="79">
        <v>17</v>
      </c>
      <c r="N57" s="79">
        <v>17</v>
      </c>
      <c r="O57" s="88">
        <v>4</v>
      </c>
      <c r="P57" s="89">
        <v>0</v>
      </c>
      <c r="Q57" s="90">
        <f>O57+P57</f>
        <v>4</v>
      </c>
      <c r="R57" s="80">
        <f>IFERROR(Q57/N57,"-")</f>
        <v>0.23529411764706</v>
      </c>
      <c r="S57" s="79">
        <v>2</v>
      </c>
      <c r="T57" s="79">
        <v>0</v>
      </c>
      <c r="U57" s="80">
        <f>IFERROR(T57/(Q57),"-")</f>
        <v>0</v>
      </c>
      <c r="V57" s="81"/>
      <c r="W57" s="82">
        <v>1</v>
      </c>
      <c r="X57" s="80">
        <f>IF(Q57=0,"-",W57/Q57)</f>
        <v>0.25</v>
      </c>
      <c r="Y57" s="181">
        <v>3000</v>
      </c>
      <c r="Z57" s="182">
        <f>IFERROR(Y57/Q57,"-")</f>
        <v>750</v>
      </c>
      <c r="AA57" s="182">
        <f>IFERROR(Y57/W57,"-")</f>
        <v>3000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>
        <v>1</v>
      </c>
      <c r="BR57" s="119">
        <f>IFERROR(BQ57/BO57,"-")</f>
        <v>1</v>
      </c>
      <c r="BS57" s="120">
        <v>3000</v>
      </c>
      <c r="BT57" s="121">
        <f>IFERROR(BS57/BO57,"-")</f>
        <v>3000</v>
      </c>
      <c r="BU57" s="122">
        <v>1</v>
      </c>
      <c r="BV57" s="122"/>
      <c r="BW57" s="122"/>
      <c r="BX57" s="123">
        <v>1</v>
      </c>
      <c r="BY57" s="124">
        <f>IF(Q57=0,"",IF(BX57=0,"",(BX57/Q57)))</f>
        <v>0.25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>
        <v>2</v>
      </c>
      <c r="CH57" s="131">
        <f>IF(Q57=0,"",IF(CG57=0,"",(CG57/Q57)))</f>
        <v>0.5</v>
      </c>
      <c r="CI57" s="132"/>
      <c r="CJ57" s="133">
        <f>IFERROR(CI57/CG57,"-")</f>
        <v>0</v>
      </c>
      <c r="CK57" s="134"/>
      <c r="CL57" s="135">
        <f>IFERROR(CK57/CG57,"-")</f>
        <v>0</v>
      </c>
      <c r="CM57" s="136"/>
      <c r="CN57" s="136"/>
      <c r="CO57" s="136"/>
      <c r="CP57" s="137">
        <v>1</v>
      </c>
      <c r="CQ57" s="138">
        <v>3000</v>
      </c>
      <c r="CR57" s="138">
        <v>3000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 t="str">
        <f>AC58</f>
        <v>0</v>
      </c>
      <c r="B58" s="184" t="s">
        <v>159</v>
      </c>
      <c r="C58" s="184" t="s">
        <v>58</v>
      </c>
      <c r="D58" s="184"/>
      <c r="E58" s="184"/>
      <c r="F58" s="184"/>
      <c r="G58" s="184" t="s">
        <v>61</v>
      </c>
      <c r="H58" s="87" t="s">
        <v>160</v>
      </c>
      <c r="I58" s="87" t="s">
        <v>161</v>
      </c>
      <c r="J58" s="185" t="s">
        <v>162</v>
      </c>
      <c r="K58" s="176">
        <v>0</v>
      </c>
      <c r="L58" s="79">
        <v>2</v>
      </c>
      <c r="M58" s="79">
        <v>0</v>
      </c>
      <c r="N58" s="79">
        <v>16</v>
      </c>
      <c r="O58" s="88">
        <v>2</v>
      </c>
      <c r="P58" s="89">
        <v>0</v>
      </c>
      <c r="Q58" s="90">
        <f>O58+P58</f>
        <v>2</v>
      </c>
      <c r="R58" s="80">
        <f>IFERROR(Q58/N58,"-")</f>
        <v>0.125</v>
      </c>
      <c r="S58" s="79">
        <v>0</v>
      </c>
      <c r="T58" s="79">
        <v>2</v>
      </c>
      <c r="U58" s="80">
        <f>IFERROR(T58/(Q58),"-")</f>
        <v>1</v>
      </c>
      <c r="V58" s="81">
        <f>IFERROR(K58/SUM(Q58:Q59),"-")</f>
        <v>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0</v>
      </c>
      <c r="AC58" s="83" t="str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>
        <v>2</v>
      </c>
      <c r="BY58" s="124">
        <f>IF(Q58=0,"",IF(BX58=0,"",(BX58/Q58)))</f>
        <v>1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163</v>
      </c>
      <c r="C59" s="184" t="s">
        <v>58</v>
      </c>
      <c r="D59" s="184"/>
      <c r="E59" s="184"/>
      <c r="F59" s="184"/>
      <c r="G59" s="184" t="s">
        <v>66</v>
      </c>
      <c r="H59" s="87"/>
      <c r="I59" s="87"/>
      <c r="J59" s="87"/>
      <c r="K59" s="176"/>
      <c r="L59" s="79">
        <v>0</v>
      </c>
      <c r="M59" s="79">
        <v>0</v>
      </c>
      <c r="N59" s="79">
        <v>0</v>
      </c>
      <c r="O59" s="88">
        <v>0</v>
      </c>
      <c r="P59" s="89">
        <v>0</v>
      </c>
      <c r="Q59" s="90">
        <f>O59+P59</f>
        <v>0</v>
      </c>
      <c r="R59" s="80" t="str">
        <f>IFERROR(Q59/N59,"-")</f>
        <v>-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30"/>
      <c r="B60" s="84"/>
      <c r="C60" s="84"/>
      <c r="D60" s="85"/>
      <c r="E60" s="85"/>
      <c r="F60" s="85"/>
      <c r="G60" s="86"/>
      <c r="H60" s="87"/>
      <c r="I60" s="87"/>
      <c r="J60" s="87"/>
      <c r="K60" s="177"/>
      <c r="L60" s="34"/>
      <c r="M60" s="34"/>
      <c r="N60" s="31"/>
      <c r="O60" s="23"/>
      <c r="P60" s="23"/>
      <c r="Q60" s="23"/>
      <c r="R60" s="32"/>
      <c r="S60" s="32"/>
      <c r="T60" s="23"/>
      <c r="U60" s="32"/>
      <c r="V60" s="25"/>
      <c r="W60" s="25"/>
      <c r="X60" s="25"/>
      <c r="Y60" s="183"/>
      <c r="Z60" s="183"/>
      <c r="AA60" s="183"/>
      <c r="AB60" s="183"/>
      <c r="AC60" s="33"/>
      <c r="AD60" s="57"/>
      <c r="AE60" s="61"/>
      <c r="AF60" s="62"/>
      <c r="AG60" s="61"/>
      <c r="AH60" s="65"/>
      <c r="AI60" s="66"/>
      <c r="AJ60" s="67"/>
      <c r="AK60" s="68"/>
      <c r="AL60" s="68"/>
      <c r="AM60" s="68"/>
      <c r="AN60" s="61"/>
      <c r="AO60" s="62"/>
      <c r="AP60" s="61"/>
      <c r="AQ60" s="65"/>
      <c r="AR60" s="66"/>
      <c r="AS60" s="67"/>
      <c r="AT60" s="68"/>
      <c r="AU60" s="68"/>
      <c r="AV60" s="68"/>
      <c r="AW60" s="61"/>
      <c r="AX60" s="62"/>
      <c r="AY60" s="61"/>
      <c r="AZ60" s="65"/>
      <c r="BA60" s="66"/>
      <c r="BB60" s="67"/>
      <c r="BC60" s="68"/>
      <c r="BD60" s="68"/>
      <c r="BE60" s="68"/>
      <c r="BF60" s="61"/>
      <c r="BG60" s="62"/>
      <c r="BH60" s="61"/>
      <c r="BI60" s="65"/>
      <c r="BJ60" s="66"/>
      <c r="BK60" s="67"/>
      <c r="BL60" s="68"/>
      <c r="BM60" s="68"/>
      <c r="BN60" s="68"/>
      <c r="BO60" s="63"/>
      <c r="BP60" s="64"/>
      <c r="BQ60" s="61"/>
      <c r="BR60" s="65"/>
      <c r="BS60" s="66"/>
      <c r="BT60" s="67"/>
      <c r="BU60" s="68"/>
      <c r="BV60" s="68"/>
      <c r="BW60" s="68"/>
      <c r="BX60" s="63"/>
      <c r="BY60" s="64"/>
      <c r="BZ60" s="61"/>
      <c r="CA60" s="65"/>
      <c r="CB60" s="66"/>
      <c r="CC60" s="67"/>
      <c r="CD60" s="68"/>
      <c r="CE60" s="68"/>
      <c r="CF60" s="68"/>
      <c r="CG60" s="63"/>
      <c r="CH60" s="64"/>
      <c r="CI60" s="61"/>
      <c r="CJ60" s="65"/>
      <c r="CK60" s="66"/>
      <c r="CL60" s="67"/>
      <c r="CM60" s="68"/>
      <c r="CN60" s="68"/>
      <c r="CO60" s="68"/>
      <c r="CP60" s="69"/>
      <c r="CQ60" s="66"/>
      <c r="CR60" s="66"/>
      <c r="CS60" s="66"/>
      <c r="CT60" s="70"/>
    </row>
    <row r="61" spans="1:99">
      <c r="A61" s="30"/>
      <c r="B61" s="37"/>
      <c r="C61" s="37"/>
      <c r="D61" s="21"/>
      <c r="E61" s="21"/>
      <c r="F61" s="21"/>
      <c r="G61" s="22"/>
      <c r="H61" s="36"/>
      <c r="I61" s="36"/>
      <c r="J61" s="73"/>
      <c r="K61" s="178"/>
      <c r="L61" s="34"/>
      <c r="M61" s="34"/>
      <c r="N61" s="31"/>
      <c r="O61" s="23"/>
      <c r="P61" s="23"/>
      <c r="Q61" s="23"/>
      <c r="R61" s="32"/>
      <c r="S61" s="32"/>
      <c r="T61" s="23"/>
      <c r="U61" s="32"/>
      <c r="V61" s="25"/>
      <c r="W61" s="25"/>
      <c r="X61" s="25"/>
      <c r="Y61" s="183"/>
      <c r="Z61" s="183"/>
      <c r="AA61" s="183"/>
      <c r="AB61" s="183"/>
      <c r="AC61" s="33"/>
      <c r="AD61" s="59"/>
      <c r="AE61" s="61"/>
      <c r="AF61" s="62"/>
      <c r="AG61" s="61"/>
      <c r="AH61" s="65"/>
      <c r="AI61" s="66"/>
      <c r="AJ61" s="67"/>
      <c r="AK61" s="68"/>
      <c r="AL61" s="68"/>
      <c r="AM61" s="68"/>
      <c r="AN61" s="61"/>
      <c r="AO61" s="62"/>
      <c r="AP61" s="61"/>
      <c r="AQ61" s="65"/>
      <c r="AR61" s="66"/>
      <c r="AS61" s="67"/>
      <c r="AT61" s="68"/>
      <c r="AU61" s="68"/>
      <c r="AV61" s="68"/>
      <c r="AW61" s="61"/>
      <c r="AX61" s="62"/>
      <c r="AY61" s="61"/>
      <c r="AZ61" s="65"/>
      <c r="BA61" s="66"/>
      <c r="BB61" s="67"/>
      <c r="BC61" s="68"/>
      <c r="BD61" s="68"/>
      <c r="BE61" s="68"/>
      <c r="BF61" s="61"/>
      <c r="BG61" s="62"/>
      <c r="BH61" s="61"/>
      <c r="BI61" s="65"/>
      <c r="BJ61" s="66"/>
      <c r="BK61" s="67"/>
      <c r="BL61" s="68"/>
      <c r="BM61" s="68"/>
      <c r="BN61" s="68"/>
      <c r="BO61" s="63"/>
      <c r="BP61" s="64"/>
      <c r="BQ61" s="61"/>
      <c r="BR61" s="65"/>
      <c r="BS61" s="66"/>
      <c r="BT61" s="67"/>
      <c r="BU61" s="68"/>
      <c r="BV61" s="68"/>
      <c r="BW61" s="68"/>
      <c r="BX61" s="63"/>
      <c r="BY61" s="64"/>
      <c r="BZ61" s="61"/>
      <c r="CA61" s="65"/>
      <c r="CB61" s="66"/>
      <c r="CC61" s="67"/>
      <c r="CD61" s="68"/>
      <c r="CE61" s="68"/>
      <c r="CF61" s="68"/>
      <c r="CG61" s="63"/>
      <c r="CH61" s="64"/>
      <c r="CI61" s="61"/>
      <c r="CJ61" s="65"/>
      <c r="CK61" s="66"/>
      <c r="CL61" s="67"/>
      <c r="CM61" s="68"/>
      <c r="CN61" s="68"/>
      <c r="CO61" s="68"/>
      <c r="CP61" s="69"/>
      <c r="CQ61" s="66"/>
      <c r="CR61" s="66"/>
      <c r="CS61" s="66"/>
      <c r="CT61" s="70"/>
    </row>
    <row r="62" spans="1:99">
      <c r="A62" s="19">
        <f>AC62</f>
        <v>1.2445598086124</v>
      </c>
      <c r="B62" s="39"/>
      <c r="C62" s="39"/>
      <c r="D62" s="39"/>
      <c r="E62" s="39"/>
      <c r="F62" s="39"/>
      <c r="G62" s="39"/>
      <c r="H62" s="40" t="s">
        <v>164</v>
      </c>
      <c r="I62" s="40"/>
      <c r="J62" s="40"/>
      <c r="K62" s="179">
        <f>SUM(K6:K61)</f>
        <v>2090000</v>
      </c>
      <c r="L62" s="41">
        <f>SUM(L6:L61)</f>
        <v>2023</v>
      </c>
      <c r="M62" s="41">
        <f>SUM(M6:M61)</f>
        <v>427</v>
      </c>
      <c r="N62" s="41">
        <f>SUM(N6:N61)</f>
        <v>1762</v>
      </c>
      <c r="O62" s="41">
        <f>SUM(O6:O61)</f>
        <v>198</v>
      </c>
      <c r="P62" s="41">
        <f>SUM(P6:P61)</f>
        <v>0</v>
      </c>
      <c r="Q62" s="41">
        <f>SUM(Q6:Q61)</f>
        <v>198</v>
      </c>
      <c r="R62" s="42">
        <f>IFERROR(Q62/N62,"-")</f>
        <v>0.11237230419977</v>
      </c>
      <c r="S62" s="76">
        <f>SUM(S6:S61)</f>
        <v>36</v>
      </c>
      <c r="T62" s="76">
        <f>SUM(T6:T61)</f>
        <v>67</v>
      </c>
      <c r="U62" s="42">
        <f>IFERROR(S62/Q62,"-")</f>
        <v>0.18181818181818</v>
      </c>
      <c r="V62" s="43">
        <f>IFERROR(K62/Q62,"-")</f>
        <v>10555.555555556</v>
      </c>
      <c r="W62" s="44">
        <f>SUM(W6:W61)</f>
        <v>60</v>
      </c>
      <c r="X62" s="42">
        <f>IFERROR(W62/Q62,"-")</f>
        <v>0.3030303030303</v>
      </c>
      <c r="Y62" s="179">
        <f>SUM(Y6:Y61)</f>
        <v>2601130</v>
      </c>
      <c r="Z62" s="179">
        <f>IFERROR(Y62/Q62,"-")</f>
        <v>13137.02020202</v>
      </c>
      <c r="AA62" s="179">
        <f>IFERROR(Y62/W62,"-")</f>
        <v>43352.166666667</v>
      </c>
      <c r="AB62" s="179">
        <f>Y62-K62</f>
        <v>511130</v>
      </c>
      <c r="AC62" s="45">
        <f>Y62/K62</f>
        <v>1.2445598086124</v>
      </c>
      <c r="AD62" s="58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9"/>
    <mergeCell ref="K22:K29"/>
    <mergeCell ref="V22:V29"/>
    <mergeCell ref="AB22:AB29"/>
    <mergeCell ref="AC22:AC29"/>
    <mergeCell ref="A30:A37"/>
    <mergeCell ref="K30:K37"/>
    <mergeCell ref="V30:V37"/>
    <mergeCell ref="AB30:AB37"/>
    <mergeCell ref="AC30:AC37"/>
    <mergeCell ref="A38:A43"/>
    <mergeCell ref="K38:K43"/>
    <mergeCell ref="V38:V43"/>
    <mergeCell ref="AB38:AB43"/>
    <mergeCell ref="AC38:AC43"/>
    <mergeCell ref="A44:A47"/>
    <mergeCell ref="K44:K47"/>
    <mergeCell ref="V44:V47"/>
    <mergeCell ref="AB44:AB47"/>
    <mergeCell ref="AC44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