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<sst xmlns="http://schemas.openxmlformats.org/spreadsheetml/2006/main" uniqueCount="140">
  <si>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</si>
  <si>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</si>
  <si>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</si>
  <si>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</si>
  <si>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</si>
  <si>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</si>
  <si>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</si>
  <si>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</si>
  <si>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</si>
  <si>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</si>
  <si>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</si>
  <si>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</si>
  <si>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</si>
  <si>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</si>
  <si>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</si>
  <si>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</si>
  <si>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</si>
  <si>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</si>
  <si>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</si>
  <si>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</si>
  <si>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</si>
  <si>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</si>
  <si>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</si>
  <si>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</si>
  <si>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</si>
  <si>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</si>
  <si>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</si>
  <si>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</si>
  <si>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</si>
  <si>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</si>
  <si>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</si>
  <si>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</si>
  <si>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</si>
  <si>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</si>
  <si>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</si>
  <si>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</si>
  <si>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</si>
  <si>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</si>
  <si>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</si>
  <si>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</si>
  <si>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</si>
  <si>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</si>
  <si>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</si>
  <si>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</si>
  <si>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</si>
  <si>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</si>
  <si>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</si>
  <si>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</si>
  <si>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</si>
  <si>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</si>
  <si>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</si>
  <si>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</si>
  <si>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</si>
  <si>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</si>
  <si>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</si>
  <si>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</si>
  <si>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</si>
  <si>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ks594</t>
  </si>
  <si>
    <t>インターカラー</t>
  </si>
  <si>
    <t>デリヘル版2（栗山絵麻）</t>
  </si>
  <si>
    <t>もう50代の熟女だけど</t>
  </si>
  <si>
    <t>TOP</t>
  </si>
  <si>
    <t>スポニチ関東</t>
  </si>
  <si>
    <t>4C終面全5段</t>
  </si>
  <si>
    <t>1月22日(土)</t>
  </si>
  <si>
    <t>ks595</t>
  </si>
  <si>
    <t>スポニチ関西</t>
  </si>
  <si>
    <t>ks596</t>
  </si>
  <si>
    <t>スポニチ西部</t>
  </si>
  <si>
    <t>ks597</t>
  </si>
  <si>
    <t>スポニチ北海道</t>
  </si>
  <si>
    <t>ks598</t>
  </si>
  <si>
    <t>(空電共通)</t>
  </si>
  <si>
    <t>空電</t>
  </si>
  <si>
    <t>空電 (共通)</t>
  </si>
  <si>
    <t>ks599</t>
  </si>
  <si>
    <t>①No1誤解版（栗山絵麻）</t>
  </si>
  <si>
    <t>①新カップルが続々登場！</t>
  </si>
  <si>
    <t>スポーツ報知関東</t>
  </si>
  <si>
    <t>半2段つかみ20段保証</t>
  </si>
  <si>
    <t>20段保証</t>
  </si>
  <si>
    <t>ks600</t>
  </si>
  <si>
    <t>ks601</t>
  </si>
  <si>
    <t>②右女3（栗山絵麻）</t>
  </si>
  <si>
    <t>久々に興奮しました</t>
  </si>
  <si>
    <t>半3段つかみ20段保証</t>
  </si>
  <si>
    <t>ks602</t>
  </si>
  <si>
    <t>ks603</t>
  </si>
  <si>
    <t>③デリヘル版3（栗山絵麻）</t>
  </si>
  <si>
    <t>③もう50代の熟女だけど</t>
  </si>
  <si>
    <t>半5段つかみ20段保証</t>
  </si>
  <si>
    <t>ks604</t>
  </si>
  <si>
    <t>ks605</t>
  </si>
  <si>
    <t>サンスポ関東</t>
  </si>
  <si>
    <t>半2段・半3段つかみ10段保証</t>
  </si>
  <si>
    <t>1～10日</t>
  </si>
  <si>
    <t>ks606</t>
  </si>
  <si>
    <t>ks607</t>
  </si>
  <si>
    <t>11～20日</t>
  </si>
  <si>
    <t>ks608</t>
  </si>
  <si>
    <t>ks609</t>
  </si>
  <si>
    <t>③求人風（栗山絵麻）</t>
  </si>
  <si>
    <t>③従順な美熟女と出会う(私をペットにして)</t>
  </si>
  <si>
    <t>21～31日</t>
  </si>
  <si>
    <t>ks610</t>
  </si>
  <si>
    <t>ks611</t>
  </si>
  <si>
    <t>サンスポ関西</t>
  </si>
  <si>
    <t>ks612</t>
  </si>
  <si>
    <t>ks613</t>
  </si>
  <si>
    <t>ks614</t>
  </si>
  <si>
    <t>ks615</t>
  </si>
  <si>
    <t>ks616</t>
  </si>
  <si>
    <t>ks617</t>
  </si>
  <si>
    <t>カオス版（栗山絵麻）</t>
  </si>
  <si>
    <t>従順な美熟女と出会う(私をペットにして)</t>
  </si>
  <si>
    <t>全5段</t>
  </si>
  <si>
    <t>1月10日(月)</t>
  </si>
  <si>
    <t>ks618</t>
  </si>
  <si>
    <t>ks619</t>
  </si>
  <si>
    <t>右女9（栗山絵麻）</t>
  </si>
  <si>
    <t>もし出会系大賞があったらこのサイトが受賞しているでしょう</t>
  </si>
  <si>
    <t>1C終面全5段</t>
  </si>
  <si>
    <t>1月29日(土)</t>
  </si>
  <si>
    <t>ks620</t>
  </si>
  <si>
    <t>ks621</t>
  </si>
  <si>
    <t>1月30日(日)</t>
  </si>
  <si>
    <t>ks622</t>
  </si>
  <si>
    <t>ks623</t>
  </si>
  <si>
    <t>デイリースポーツ関西</t>
  </si>
  <si>
    <t>1月09日(日)</t>
  </si>
  <si>
    <t>ks624</t>
  </si>
  <si>
    <t>ks625</t>
  </si>
  <si>
    <t>デリヘル版3（栗山絵麻）</t>
  </si>
  <si>
    <t>ks626</t>
  </si>
  <si>
    <t>ks627</t>
  </si>
  <si>
    <t>九スポ</t>
  </si>
  <si>
    <t>記事枠</t>
  </si>
  <si>
    <t>1月23日(日)</t>
  </si>
  <si>
    <t>ks628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</si>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</sst>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0.72661428571429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32</v>
      </c>
      <c r="M6" s="79">
        <v>0</v>
      </c>
      <c r="N6" s="79">
        <v>124</v>
      </c>
      <c r="O6" s="88">
        <v>13</v>
      </c>
      <c r="P6" s="89">
        <v>0</v>
      </c>
      <c r="Q6" s="90">
        <f>O6+P6</f>
        <v>13</v>
      </c>
      <c r="R6" s="80">
        <f>IFERROR(Q6/N6,"-")</f>
        <v>0.10483870967742</v>
      </c>
      <c r="S6" s="79">
        <v>1</v>
      </c>
      <c r="T6" s="79">
        <v>7</v>
      </c>
      <c r="U6" s="80">
        <f>IFERROR(T6/(Q6),"-")</f>
        <v>0.53846153846154</v>
      </c>
      <c r="V6" s="81">
        <f>IFERROR(K6/SUM(Q6:Q10),"-")</f>
        <v>10294.117647059</v>
      </c>
      <c r="W6" s="82">
        <v>2</v>
      </c>
      <c r="X6" s="80">
        <f>IF(Q6=0,"-",W6/Q6)</f>
        <v>0.15384615384615</v>
      </c>
      <c r="Y6" s="181">
        <v>7000</v>
      </c>
      <c r="Z6" s="182">
        <f>IFERROR(Y6/Q6,"-")</f>
        <v>538.46153846154</v>
      </c>
      <c r="AA6" s="182">
        <f>IFERROR(Y6/W6,"-")</f>
        <v>3500</v>
      </c>
      <c r="AB6" s="176">
        <f>SUM(Y6:Y10)-SUM(K6:K10)</f>
        <v>-191370</v>
      </c>
      <c r="AC6" s="83">
        <f>SUM(Y6:Y10)/SUM(K6:K10)</f>
        <v>0.72661428571429</v>
      </c>
      <c r="AD6" s="77"/>
      <c r="AE6" s="91">
        <v>1</v>
      </c>
      <c r="AF6" s="92">
        <f>IF(Q6=0,"",IF(AE6=0,"",(AE6/Q6)))</f>
        <v>0.076923076923077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0.076923076923077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0.15384615384615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0.076923076923077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0.23076923076923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5</v>
      </c>
      <c r="BY6" s="124">
        <f>IF(Q6=0,"",IF(BX6=0,"",(BX6/Q6)))</f>
        <v>0.38461538461538</v>
      </c>
      <c r="BZ6" s="125">
        <v>2</v>
      </c>
      <c r="CA6" s="126">
        <f>IFERROR(BZ6/BX6,"-")</f>
        <v>0.4</v>
      </c>
      <c r="CB6" s="127">
        <v>7000</v>
      </c>
      <c r="CC6" s="128">
        <f>IFERROR(CB6/BX6,"-")</f>
        <v>1400</v>
      </c>
      <c r="CD6" s="129">
        <v>1</v>
      </c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7000</v>
      </c>
      <c r="CR6" s="138">
        <v>4000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33</v>
      </c>
      <c r="M7" s="79">
        <v>0</v>
      </c>
      <c r="N7" s="79">
        <v>128</v>
      </c>
      <c r="O7" s="88">
        <v>14</v>
      </c>
      <c r="P7" s="89">
        <v>0</v>
      </c>
      <c r="Q7" s="90">
        <f>O7+P7</f>
        <v>14</v>
      </c>
      <c r="R7" s="80">
        <f>IFERROR(Q7/N7,"-")</f>
        <v>0.109375</v>
      </c>
      <c r="S7" s="79">
        <v>0</v>
      </c>
      <c r="T7" s="79">
        <v>3</v>
      </c>
      <c r="U7" s="80">
        <f>IFERROR(T7/(Q7),"-")</f>
        <v>0.21428571428571</v>
      </c>
      <c r="V7" s="81"/>
      <c r="W7" s="82">
        <v>2</v>
      </c>
      <c r="X7" s="80">
        <f>IF(Q7=0,"-",W7/Q7)</f>
        <v>0.14285714285714</v>
      </c>
      <c r="Y7" s="181">
        <v>5000</v>
      </c>
      <c r="Z7" s="182">
        <f>IFERROR(Y7/Q7,"-")</f>
        <v>357.14285714286</v>
      </c>
      <c r="AA7" s="182">
        <f>IFERROR(Y7/W7,"-")</f>
        <v>2500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0.071428571428571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0.28571428571429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0.57142857142857</v>
      </c>
      <c r="BQ7" s="118">
        <v>2</v>
      </c>
      <c r="BR7" s="119">
        <f>IFERROR(BQ7/BO7,"-")</f>
        <v>0.25</v>
      </c>
      <c r="BS7" s="120">
        <v>5000</v>
      </c>
      <c r="BT7" s="121">
        <f>IFERROR(BS7/BO7,"-")</f>
        <v>625</v>
      </c>
      <c r="BU7" s="122">
        <v>1</v>
      </c>
      <c r="BV7" s="122">
        <v>1</v>
      </c>
      <c r="BW7" s="122"/>
      <c r="BX7" s="123">
        <v>1</v>
      </c>
      <c r="BY7" s="124">
        <f>IF(Q7=0,"",IF(BX7=0,"",(BX7/Q7)))</f>
        <v>0.071428571428571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5000</v>
      </c>
      <c r="CR7" s="138">
        <v>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11</v>
      </c>
      <c r="M8" s="79">
        <v>0</v>
      </c>
      <c r="N8" s="79">
        <v>46</v>
      </c>
      <c r="O8" s="88">
        <v>5</v>
      </c>
      <c r="P8" s="89">
        <v>0</v>
      </c>
      <c r="Q8" s="90">
        <f>O8+P8</f>
        <v>5</v>
      </c>
      <c r="R8" s="80">
        <f>IFERROR(Q8/N8,"-")</f>
        <v>0.10869565217391</v>
      </c>
      <c r="S8" s="79">
        <v>2</v>
      </c>
      <c r="T8" s="79">
        <v>1</v>
      </c>
      <c r="U8" s="80">
        <f>IFERROR(T8/(Q8),"-")</f>
        <v>0.2</v>
      </c>
      <c r="V8" s="81"/>
      <c r="W8" s="82">
        <v>4</v>
      </c>
      <c r="X8" s="80">
        <f>IF(Q8=0,"-",W8/Q8)</f>
        <v>0.8</v>
      </c>
      <c r="Y8" s="181">
        <v>46000</v>
      </c>
      <c r="Z8" s="182">
        <f>IFERROR(Y8/Q8,"-")</f>
        <v>9200</v>
      </c>
      <c r="AA8" s="182">
        <f>IFERROR(Y8/W8,"-")</f>
        <v>11500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>
        <v>1</v>
      </c>
      <c r="BI8" s="111">
        <f>IFERROR(BH8/BF8,"-")</f>
        <v>0.5</v>
      </c>
      <c r="BJ8" s="112">
        <v>3000</v>
      </c>
      <c r="BK8" s="113">
        <f>IFERROR(BJ8/BF8,"-")</f>
        <v>1500</v>
      </c>
      <c r="BL8" s="114">
        <v>1</v>
      </c>
      <c r="BM8" s="114"/>
      <c r="BN8" s="114"/>
      <c r="BO8" s="116">
        <v>1</v>
      </c>
      <c r="BP8" s="117">
        <f>IF(Q8=0,"",IF(BO8=0,"",(BO8/Q8)))</f>
        <v>0.2</v>
      </c>
      <c r="BQ8" s="118">
        <v>1</v>
      </c>
      <c r="BR8" s="119">
        <f>IFERROR(BQ8/BO8,"-")</f>
        <v>1</v>
      </c>
      <c r="BS8" s="120">
        <v>1000</v>
      </c>
      <c r="BT8" s="121">
        <f>IFERROR(BS8/BO8,"-")</f>
        <v>1000</v>
      </c>
      <c r="BU8" s="122">
        <v>1</v>
      </c>
      <c r="BV8" s="122"/>
      <c r="BW8" s="122"/>
      <c r="BX8" s="123">
        <v>2</v>
      </c>
      <c r="BY8" s="124">
        <f>IF(Q8=0,"",IF(BX8=0,"",(BX8/Q8)))</f>
        <v>0.4</v>
      </c>
      <c r="BZ8" s="125">
        <v>2</v>
      </c>
      <c r="CA8" s="126">
        <f>IFERROR(BZ8/BX8,"-")</f>
        <v>1</v>
      </c>
      <c r="CB8" s="127">
        <v>42000</v>
      </c>
      <c r="CC8" s="128">
        <f>IFERROR(CB8/BX8,"-")</f>
        <v>21000</v>
      </c>
      <c r="CD8" s="129">
        <v>1</v>
      </c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4</v>
      </c>
      <c r="CQ8" s="138">
        <v>46000</v>
      </c>
      <c r="CR8" s="138">
        <v>41000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15</v>
      </c>
      <c r="M9" s="79">
        <v>0</v>
      </c>
      <c r="N9" s="79">
        <v>35</v>
      </c>
      <c r="O9" s="88">
        <v>5</v>
      </c>
      <c r="P9" s="89">
        <v>1</v>
      </c>
      <c r="Q9" s="90">
        <f>O9+P9</f>
        <v>6</v>
      </c>
      <c r="R9" s="80">
        <f>IFERROR(Q9/N9,"-")</f>
        <v>0.17142857142857</v>
      </c>
      <c r="S9" s="79">
        <v>2</v>
      </c>
      <c r="T9" s="79">
        <v>1</v>
      </c>
      <c r="U9" s="80">
        <f>IFERROR(T9/(Q9),"-")</f>
        <v>0.16666666666667</v>
      </c>
      <c r="V9" s="81"/>
      <c r="W9" s="82">
        <v>3</v>
      </c>
      <c r="X9" s="80">
        <f>IF(Q9=0,"-",W9/Q9)</f>
        <v>0.5</v>
      </c>
      <c r="Y9" s="181">
        <v>73500</v>
      </c>
      <c r="Z9" s="182">
        <f>IFERROR(Y9/Q9,"-")</f>
        <v>12250</v>
      </c>
      <c r="AA9" s="182">
        <f>IFERROR(Y9/W9,"-")</f>
        <v>24500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4</v>
      </c>
      <c r="BG9" s="110">
        <f>IF(Q9=0,"",IF(BF9=0,"",(BF9/Q9)))</f>
        <v>0.66666666666667</v>
      </c>
      <c r="BH9" s="109">
        <v>1</v>
      </c>
      <c r="BI9" s="111">
        <f>IFERROR(BH9/BF9,"-")</f>
        <v>0.25</v>
      </c>
      <c r="BJ9" s="112">
        <v>15000</v>
      </c>
      <c r="BK9" s="113">
        <f>IFERROR(BJ9/BF9,"-")</f>
        <v>3750</v>
      </c>
      <c r="BL9" s="114"/>
      <c r="BM9" s="114">
        <v>1</v>
      </c>
      <c r="BN9" s="114"/>
      <c r="BO9" s="116">
        <v>1</v>
      </c>
      <c r="BP9" s="117">
        <f>IF(Q9=0,"",IF(BO9=0,"",(BO9/Q9)))</f>
        <v>0.16666666666667</v>
      </c>
      <c r="BQ9" s="118">
        <v>1</v>
      </c>
      <c r="BR9" s="119">
        <f>IFERROR(BQ9/BO9,"-")</f>
        <v>1</v>
      </c>
      <c r="BS9" s="120">
        <v>48500</v>
      </c>
      <c r="BT9" s="121">
        <f>IFERROR(BS9/BO9,"-")</f>
        <v>48500</v>
      </c>
      <c r="BU9" s="122"/>
      <c r="BV9" s="122"/>
      <c r="BW9" s="122">
        <v>1</v>
      </c>
      <c r="BX9" s="123">
        <v>1</v>
      </c>
      <c r="BY9" s="124">
        <f>IF(Q9=0,"",IF(BX9=0,"",(BX9/Q9)))</f>
        <v>0.16666666666667</v>
      </c>
      <c r="BZ9" s="125">
        <v>1</v>
      </c>
      <c r="CA9" s="126">
        <f>IFERROR(BZ9/BX9,"-")</f>
        <v>1</v>
      </c>
      <c r="CB9" s="127">
        <v>10000</v>
      </c>
      <c r="CC9" s="128">
        <f>IFERROR(CB9/BX9,"-")</f>
        <v>10000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73500</v>
      </c>
      <c r="CR9" s="138">
        <v>48500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132</v>
      </c>
      <c r="M10" s="79">
        <v>109</v>
      </c>
      <c r="N10" s="79">
        <v>51</v>
      </c>
      <c r="O10" s="88">
        <v>30</v>
      </c>
      <c r="P10" s="89">
        <v>0</v>
      </c>
      <c r="Q10" s="90">
        <f>O10+P10</f>
        <v>30</v>
      </c>
      <c r="R10" s="80">
        <f>IFERROR(Q10/N10,"-")</f>
        <v>0.58823529411765</v>
      </c>
      <c r="S10" s="79">
        <v>10</v>
      </c>
      <c r="T10" s="79">
        <v>8</v>
      </c>
      <c r="U10" s="80">
        <f>IFERROR(T10/(Q10),"-")</f>
        <v>0.26666666666667</v>
      </c>
      <c r="V10" s="81"/>
      <c r="W10" s="82">
        <v>10</v>
      </c>
      <c r="X10" s="80">
        <f>IF(Q10=0,"-",W10/Q10)</f>
        <v>0.33333333333333</v>
      </c>
      <c r="Y10" s="181">
        <v>377130</v>
      </c>
      <c r="Z10" s="182">
        <f>IFERROR(Y10/Q10,"-")</f>
        <v>12571</v>
      </c>
      <c r="AA10" s="182">
        <f>IFERROR(Y10/W10,"-")</f>
        <v>37713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0.066666666666667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10</v>
      </c>
      <c r="BP10" s="117">
        <f>IF(Q10=0,"",IF(BO10=0,"",(BO10/Q10)))</f>
        <v>0.33333333333333</v>
      </c>
      <c r="BQ10" s="118">
        <v>1</v>
      </c>
      <c r="BR10" s="119">
        <f>IFERROR(BQ10/BO10,"-")</f>
        <v>0.1</v>
      </c>
      <c r="BS10" s="120">
        <v>69000</v>
      </c>
      <c r="BT10" s="121">
        <f>IFERROR(BS10/BO10,"-")</f>
        <v>6900</v>
      </c>
      <c r="BU10" s="122"/>
      <c r="BV10" s="122"/>
      <c r="BW10" s="122">
        <v>1</v>
      </c>
      <c r="BX10" s="123">
        <v>14</v>
      </c>
      <c r="BY10" s="124">
        <f>IF(Q10=0,"",IF(BX10=0,"",(BX10/Q10)))</f>
        <v>0.46666666666667</v>
      </c>
      <c r="BZ10" s="125">
        <v>7</v>
      </c>
      <c r="CA10" s="126">
        <f>IFERROR(BZ10/BX10,"-")</f>
        <v>0.5</v>
      </c>
      <c r="CB10" s="127">
        <v>286130</v>
      </c>
      <c r="CC10" s="128">
        <f>IFERROR(CB10/BX10,"-")</f>
        <v>20437.857142857</v>
      </c>
      <c r="CD10" s="129">
        <v>2</v>
      </c>
      <c r="CE10" s="129">
        <v>2</v>
      </c>
      <c r="CF10" s="129">
        <v>3</v>
      </c>
      <c r="CG10" s="130">
        <v>4</v>
      </c>
      <c r="CH10" s="131">
        <f>IF(Q10=0,"",IF(CG10=0,"",(CG10/Q10)))</f>
        <v>0.13333333333333</v>
      </c>
      <c r="CI10" s="132">
        <v>2</v>
      </c>
      <c r="CJ10" s="133">
        <f>IFERROR(CI10/CG10,"-")</f>
        <v>0.5</v>
      </c>
      <c r="CK10" s="134">
        <v>22000</v>
      </c>
      <c r="CL10" s="135">
        <f>IFERROR(CK10/CG10,"-")</f>
        <v>5500</v>
      </c>
      <c r="CM10" s="136"/>
      <c r="CN10" s="136">
        <v>1</v>
      </c>
      <c r="CO10" s="136">
        <v>1</v>
      </c>
      <c r="CP10" s="137">
        <v>10</v>
      </c>
      <c r="CQ10" s="138">
        <v>377130</v>
      </c>
      <c r="CR10" s="138">
        <v>97130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0.092307692307692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79</v>
      </c>
      <c r="J11" s="87" t="s">
        <v>80</v>
      </c>
      <c r="K11" s="176">
        <v>650000</v>
      </c>
      <c r="L11" s="79">
        <v>1</v>
      </c>
      <c r="M11" s="79">
        <v>0</v>
      </c>
      <c r="N11" s="79">
        <v>17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>
        <f>IFERROR(K11/SUM(Q11:Q16),"-")</f>
        <v>16250</v>
      </c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>
        <f>SUM(Y11:Y16)-SUM(K11:K16)</f>
        <v>-590000</v>
      </c>
      <c r="AC11" s="83">
        <f>SUM(Y11:Y16)/SUM(K11:K16)</f>
        <v>0.092307692307692</v>
      </c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11</v>
      </c>
      <c r="M12" s="79">
        <v>10</v>
      </c>
      <c r="N12" s="79">
        <v>6</v>
      </c>
      <c r="O12" s="88">
        <v>2</v>
      </c>
      <c r="P12" s="89">
        <v>0</v>
      </c>
      <c r="Q12" s="90">
        <f>O12+P12</f>
        <v>2</v>
      </c>
      <c r="R12" s="80">
        <f>IFERROR(Q12/N12,"-")</f>
        <v>0.33333333333333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1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 t="s">
        <v>78</v>
      </c>
      <c r="I13" s="87" t="s">
        <v>85</v>
      </c>
      <c r="J13" s="87"/>
      <c r="K13" s="176"/>
      <c r="L13" s="79">
        <v>13</v>
      </c>
      <c r="M13" s="79">
        <v>0</v>
      </c>
      <c r="N13" s="79">
        <v>59</v>
      </c>
      <c r="O13" s="88">
        <v>4</v>
      </c>
      <c r="P13" s="89">
        <v>0</v>
      </c>
      <c r="Q13" s="90">
        <f>O13+P13</f>
        <v>4</v>
      </c>
      <c r="R13" s="80">
        <f>IFERROR(Q13/N13,"-")</f>
        <v>0.067796610169492</v>
      </c>
      <c r="S13" s="79">
        <v>0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0.25</v>
      </c>
      <c r="Y13" s="181">
        <v>3000</v>
      </c>
      <c r="Z13" s="182">
        <f>IFERROR(Y13/Q13,"-")</f>
        <v>750</v>
      </c>
      <c r="AA13" s="182">
        <f>IFERROR(Y13/W13,"-")</f>
        <v>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0.25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>
        <v>1</v>
      </c>
      <c r="BR13" s="119">
        <f>IFERROR(BQ13/BO13,"-")</f>
        <v>0.5</v>
      </c>
      <c r="BS13" s="120">
        <v>3000</v>
      </c>
      <c r="BT13" s="121">
        <f>IFERROR(BS13/BO13,"-")</f>
        <v>1500</v>
      </c>
      <c r="BU13" s="122">
        <v>1</v>
      </c>
      <c r="BV13" s="122"/>
      <c r="BW13" s="122"/>
      <c r="BX13" s="123">
        <v>1</v>
      </c>
      <c r="BY13" s="124">
        <f>IF(Q13=0,"",IF(BX13=0,"",(BX13/Q13)))</f>
        <v>0.25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83</v>
      </c>
      <c r="F14" s="184" t="s">
        <v>84</v>
      </c>
      <c r="G14" s="184" t="s">
        <v>73</v>
      </c>
      <c r="H14" s="87"/>
      <c r="I14" s="87"/>
      <c r="J14" s="87"/>
      <c r="K14" s="176"/>
      <c r="L14" s="79">
        <v>31</v>
      </c>
      <c r="M14" s="79">
        <v>18</v>
      </c>
      <c r="N14" s="79">
        <v>5</v>
      </c>
      <c r="O14" s="88">
        <v>2</v>
      </c>
      <c r="P14" s="89">
        <v>0</v>
      </c>
      <c r="Q14" s="90">
        <f>O14+P14</f>
        <v>2</v>
      </c>
      <c r="R14" s="80">
        <f>IFERROR(Q14/N14,"-")</f>
        <v>0.4</v>
      </c>
      <c r="S14" s="79">
        <v>0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0.5</v>
      </c>
      <c r="Y14" s="181">
        <v>1000</v>
      </c>
      <c r="Z14" s="182">
        <f>IFERROR(Y14/Q14,"-")</f>
        <v>500</v>
      </c>
      <c r="AA14" s="182">
        <f>IFERROR(Y14/W14,"-")</f>
        <v>1000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>
        <v>1</v>
      </c>
      <c r="BR14" s="119">
        <f>IFERROR(BQ14/BO14,"-")</f>
        <v>1</v>
      </c>
      <c r="BS14" s="120">
        <v>1000</v>
      </c>
      <c r="BT14" s="121">
        <f>IFERROR(BS14/BO14,"-")</f>
        <v>1000</v>
      </c>
      <c r="BU14" s="122">
        <v>1</v>
      </c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>
        <v>1</v>
      </c>
      <c r="CH14" s="131">
        <f>IF(Q14=0,"",IF(CG14=0,"",(CG14/Q14)))</f>
        <v>0.5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1</v>
      </c>
      <c r="CQ14" s="138">
        <v>1000</v>
      </c>
      <c r="CR14" s="138">
        <v>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88</v>
      </c>
      <c r="F15" s="184" t="s">
        <v>89</v>
      </c>
      <c r="G15" s="184" t="s">
        <v>61</v>
      </c>
      <c r="H15" s="87" t="s">
        <v>78</v>
      </c>
      <c r="I15" s="87" t="s">
        <v>90</v>
      </c>
      <c r="J15" s="87"/>
      <c r="K15" s="176"/>
      <c r="L15" s="79">
        <v>71</v>
      </c>
      <c r="M15" s="79">
        <v>0</v>
      </c>
      <c r="N15" s="79">
        <v>234</v>
      </c>
      <c r="O15" s="88">
        <v>17</v>
      </c>
      <c r="P15" s="89">
        <v>0</v>
      </c>
      <c r="Q15" s="90">
        <f>O15+P15</f>
        <v>17</v>
      </c>
      <c r="R15" s="80">
        <f>IFERROR(Q15/N15,"-")</f>
        <v>0.072649572649573</v>
      </c>
      <c r="S15" s="79">
        <v>1</v>
      </c>
      <c r="T15" s="79">
        <v>7</v>
      </c>
      <c r="U15" s="80">
        <f>IFERROR(T15/(Q15),"-")</f>
        <v>0.41176470588235</v>
      </c>
      <c r="V15" s="81"/>
      <c r="W15" s="82">
        <v>2</v>
      </c>
      <c r="X15" s="80">
        <f>IF(Q15=0,"-",W15/Q15)</f>
        <v>0.11764705882353</v>
      </c>
      <c r="Y15" s="181">
        <v>5000</v>
      </c>
      <c r="Z15" s="182">
        <f>IFERROR(Y15/Q15,"-")</f>
        <v>294.11764705882</v>
      </c>
      <c r="AA15" s="182">
        <f>IFERROR(Y15/W15,"-")</f>
        <v>2500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2</v>
      </c>
      <c r="AO15" s="98">
        <f>IF(Q15=0,"",IF(AN15=0,"",(AN15/Q15)))</f>
        <v>0.11764705882353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0.058823529411765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3</v>
      </c>
      <c r="BG15" s="110">
        <f>IF(Q15=0,"",IF(BF15=0,"",(BF15/Q15)))</f>
        <v>0.17647058823529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5</v>
      </c>
      <c r="BP15" s="117">
        <f>IF(Q15=0,"",IF(BO15=0,"",(BO15/Q15)))</f>
        <v>0.29411764705882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5</v>
      </c>
      <c r="BY15" s="124">
        <f>IF(Q15=0,"",IF(BX15=0,"",(BX15/Q15)))</f>
        <v>0.29411764705882</v>
      </c>
      <c r="BZ15" s="125">
        <v>1</v>
      </c>
      <c r="CA15" s="126">
        <f>IFERROR(BZ15/BX15,"-")</f>
        <v>0.2</v>
      </c>
      <c r="CB15" s="127">
        <v>3000</v>
      </c>
      <c r="CC15" s="128">
        <f>IFERROR(CB15/BX15,"-")</f>
        <v>600</v>
      </c>
      <c r="CD15" s="129">
        <v>1</v>
      </c>
      <c r="CE15" s="129"/>
      <c r="CF15" s="129"/>
      <c r="CG15" s="130">
        <v>1</v>
      </c>
      <c r="CH15" s="131">
        <f>IF(Q15=0,"",IF(CG15=0,"",(CG15/Q15)))</f>
        <v>0.058823529411765</v>
      </c>
      <c r="CI15" s="132">
        <v>1</v>
      </c>
      <c r="CJ15" s="133">
        <f>IFERROR(CI15/CG15,"-")</f>
        <v>1</v>
      </c>
      <c r="CK15" s="134">
        <v>2000</v>
      </c>
      <c r="CL15" s="135">
        <f>IFERROR(CK15/CG15,"-")</f>
        <v>2000</v>
      </c>
      <c r="CM15" s="136">
        <v>1</v>
      </c>
      <c r="CN15" s="136"/>
      <c r="CO15" s="136"/>
      <c r="CP15" s="137">
        <v>2</v>
      </c>
      <c r="CQ15" s="138">
        <v>5000</v>
      </c>
      <c r="CR15" s="138">
        <v>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91</v>
      </c>
      <c r="C16" s="184" t="s">
        <v>58</v>
      </c>
      <c r="D16" s="184"/>
      <c r="E16" s="184" t="s">
        <v>88</v>
      </c>
      <c r="F16" s="184" t="s">
        <v>89</v>
      </c>
      <c r="G16" s="184" t="s">
        <v>73</v>
      </c>
      <c r="H16" s="87"/>
      <c r="I16" s="87"/>
      <c r="J16" s="87"/>
      <c r="K16" s="176"/>
      <c r="L16" s="79">
        <v>119</v>
      </c>
      <c r="M16" s="79">
        <v>71</v>
      </c>
      <c r="N16" s="79">
        <v>36</v>
      </c>
      <c r="O16" s="88">
        <v>15</v>
      </c>
      <c r="P16" s="89">
        <v>0</v>
      </c>
      <c r="Q16" s="90">
        <f>O16+P16</f>
        <v>15</v>
      </c>
      <c r="R16" s="80">
        <f>IFERROR(Q16/N16,"-")</f>
        <v>0.41666666666667</v>
      </c>
      <c r="S16" s="79">
        <v>2</v>
      </c>
      <c r="T16" s="79">
        <v>5</v>
      </c>
      <c r="U16" s="80">
        <f>IFERROR(T16/(Q16),"-")</f>
        <v>0.33333333333333</v>
      </c>
      <c r="V16" s="81"/>
      <c r="W16" s="82">
        <v>5</v>
      </c>
      <c r="X16" s="80">
        <f>IF(Q16=0,"-",W16/Q16)</f>
        <v>0.33333333333333</v>
      </c>
      <c r="Y16" s="181">
        <v>51000</v>
      </c>
      <c r="Z16" s="182">
        <f>IFERROR(Y16/Q16,"-")</f>
        <v>3400</v>
      </c>
      <c r="AA16" s="182">
        <f>IFERROR(Y16/W16,"-")</f>
        <v>10200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0.066666666666667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5</v>
      </c>
      <c r="BP16" s="117">
        <f>IF(Q16=0,"",IF(BO16=0,"",(BO16/Q16)))</f>
        <v>0.33333333333333</v>
      </c>
      <c r="BQ16" s="118">
        <v>1</v>
      </c>
      <c r="BR16" s="119">
        <f>IFERROR(BQ16/BO16,"-")</f>
        <v>0.2</v>
      </c>
      <c r="BS16" s="120">
        <v>2000</v>
      </c>
      <c r="BT16" s="121">
        <f>IFERROR(BS16/BO16,"-")</f>
        <v>400</v>
      </c>
      <c r="BU16" s="122">
        <v>1</v>
      </c>
      <c r="BV16" s="122"/>
      <c r="BW16" s="122"/>
      <c r="BX16" s="123">
        <v>7</v>
      </c>
      <c r="BY16" s="124">
        <f>IF(Q16=0,"",IF(BX16=0,"",(BX16/Q16)))</f>
        <v>0.46666666666667</v>
      </c>
      <c r="BZ16" s="125">
        <v>2</v>
      </c>
      <c r="CA16" s="126">
        <f>IFERROR(BZ16/BX16,"-")</f>
        <v>0.28571428571429</v>
      </c>
      <c r="CB16" s="127">
        <v>15000</v>
      </c>
      <c r="CC16" s="128">
        <f>IFERROR(CB16/BX16,"-")</f>
        <v>2142.8571428571</v>
      </c>
      <c r="CD16" s="129"/>
      <c r="CE16" s="129">
        <v>1</v>
      </c>
      <c r="CF16" s="129">
        <v>1</v>
      </c>
      <c r="CG16" s="130">
        <v>2</v>
      </c>
      <c r="CH16" s="131">
        <f>IF(Q16=0,"",IF(CG16=0,"",(CG16/Q16)))</f>
        <v>0.13333333333333</v>
      </c>
      <c r="CI16" s="132">
        <v>2</v>
      </c>
      <c r="CJ16" s="133">
        <f>IFERROR(CI16/CG16,"-")</f>
        <v>1</v>
      </c>
      <c r="CK16" s="134">
        <v>34000</v>
      </c>
      <c r="CL16" s="135">
        <f>IFERROR(CK16/CG16,"-")</f>
        <v>17000</v>
      </c>
      <c r="CM16" s="136"/>
      <c r="CN16" s="136"/>
      <c r="CO16" s="136">
        <v>2</v>
      </c>
      <c r="CP16" s="137">
        <v>5</v>
      </c>
      <c r="CQ16" s="138">
        <v>51000</v>
      </c>
      <c r="CR16" s="138">
        <v>21000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0.4175</v>
      </c>
      <c r="B17" s="184" t="s">
        <v>92</v>
      </c>
      <c r="C17" s="184" t="s">
        <v>58</v>
      </c>
      <c r="D17" s="184"/>
      <c r="E17" s="184" t="s">
        <v>76</v>
      </c>
      <c r="F17" s="184" t="s">
        <v>77</v>
      </c>
      <c r="G17" s="184" t="s">
        <v>61</v>
      </c>
      <c r="H17" s="87" t="s">
        <v>93</v>
      </c>
      <c r="I17" s="87" t="s">
        <v>94</v>
      </c>
      <c r="J17" s="87" t="s">
        <v>95</v>
      </c>
      <c r="K17" s="176">
        <v>400000</v>
      </c>
      <c r="L17" s="79">
        <v>5</v>
      </c>
      <c r="M17" s="79">
        <v>0</v>
      </c>
      <c r="N17" s="79">
        <v>34</v>
      </c>
      <c r="O17" s="88">
        <v>1</v>
      </c>
      <c r="P17" s="89">
        <v>0</v>
      </c>
      <c r="Q17" s="90">
        <f>O17+P17</f>
        <v>1</v>
      </c>
      <c r="R17" s="80">
        <f>IFERROR(Q17/N17,"-")</f>
        <v>0.029411764705882</v>
      </c>
      <c r="S17" s="79">
        <v>1</v>
      </c>
      <c r="T17" s="79">
        <v>0</v>
      </c>
      <c r="U17" s="80">
        <f>IFERROR(T17/(Q17),"-")</f>
        <v>0</v>
      </c>
      <c r="V17" s="81">
        <f>IFERROR(K17/SUM(Q17:Q28),"-")</f>
        <v>21052.631578947</v>
      </c>
      <c r="W17" s="82">
        <v>1</v>
      </c>
      <c r="X17" s="80">
        <f>IF(Q17=0,"-",W17/Q17)</f>
        <v>1</v>
      </c>
      <c r="Y17" s="181">
        <v>1000</v>
      </c>
      <c r="Z17" s="182">
        <f>IFERROR(Y17/Q17,"-")</f>
        <v>1000</v>
      </c>
      <c r="AA17" s="182">
        <f>IFERROR(Y17/W17,"-")</f>
        <v>1000</v>
      </c>
      <c r="AB17" s="176">
        <f>SUM(Y17:Y28)-SUM(K17:K28)</f>
        <v>-233000</v>
      </c>
      <c r="AC17" s="83">
        <f>SUM(Y17:Y28)/SUM(K17:K28)</f>
        <v>0.4175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1</v>
      </c>
      <c r="BZ17" s="125">
        <v>1</v>
      </c>
      <c r="CA17" s="126">
        <f>IFERROR(BZ17/BX17,"-")</f>
        <v>1</v>
      </c>
      <c r="CB17" s="127">
        <v>1000</v>
      </c>
      <c r="CC17" s="128">
        <f>IFERROR(CB17/BX17,"-")</f>
        <v>1000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1000</v>
      </c>
      <c r="CR17" s="138">
        <v>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76</v>
      </c>
      <c r="F18" s="184" t="s">
        <v>77</v>
      </c>
      <c r="G18" s="184" t="s">
        <v>73</v>
      </c>
      <c r="H18" s="87"/>
      <c r="I18" s="87"/>
      <c r="J18" s="87"/>
      <c r="K18" s="176"/>
      <c r="L18" s="79">
        <v>11</v>
      </c>
      <c r="M18" s="79">
        <v>8</v>
      </c>
      <c r="N18" s="79">
        <v>3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83</v>
      </c>
      <c r="F19" s="184" t="s">
        <v>84</v>
      </c>
      <c r="G19" s="184" t="s">
        <v>61</v>
      </c>
      <c r="H19" s="87"/>
      <c r="I19" s="87" t="s">
        <v>94</v>
      </c>
      <c r="J19" s="87" t="s">
        <v>98</v>
      </c>
      <c r="K19" s="176"/>
      <c r="L19" s="79">
        <v>3</v>
      </c>
      <c r="M19" s="79">
        <v>0</v>
      </c>
      <c r="N19" s="79">
        <v>50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83</v>
      </c>
      <c r="F20" s="184" t="s">
        <v>84</v>
      </c>
      <c r="G20" s="184" t="s">
        <v>73</v>
      </c>
      <c r="H20" s="87"/>
      <c r="I20" s="87"/>
      <c r="J20" s="87"/>
      <c r="K20" s="176"/>
      <c r="L20" s="79">
        <v>16</v>
      </c>
      <c r="M20" s="79">
        <v>14</v>
      </c>
      <c r="N20" s="79">
        <v>1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101</v>
      </c>
      <c r="F21" s="184" t="s">
        <v>102</v>
      </c>
      <c r="G21" s="184" t="s">
        <v>61</v>
      </c>
      <c r="H21" s="87"/>
      <c r="I21" s="87" t="s">
        <v>94</v>
      </c>
      <c r="J21" s="87" t="s">
        <v>103</v>
      </c>
      <c r="K21" s="176"/>
      <c r="L21" s="79">
        <v>11</v>
      </c>
      <c r="M21" s="79">
        <v>0</v>
      </c>
      <c r="N21" s="79">
        <v>49</v>
      </c>
      <c r="O21" s="88">
        <v>4</v>
      </c>
      <c r="P21" s="89">
        <v>0</v>
      </c>
      <c r="Q21" s="90">
        <f>O21+P21</f>
        <v>4</v>
      </c>
      <c r="R21" s="80">
        <f>IFERROR(Q21/N21,"-")</f>
        <v>0.081632653061224</v>
      </c>
      <c r="S21" s="79">
        <v>0</v>
      </c>
      <c r="T21" s="79">
        <v>1</v>
      </c>
      <c r="U21" s="80">
        <f>IFERROR(T21/(Q21),"-")</f>
        <v>0.25</v>
      </c>
      <c r="V21" s="81"/>
      <c r="W21" s="82">
        <v>1</v>
      </c>
      <c r="X21" s="80">
        <f>IF(Q21=0,"-",W21/Q21)</f>
        <v>0.25</v>
      </c>
      <c r="Y21" s="181">
        <v>90000</v>
      </c>
      <c r="Z21" s="182">
        <f>IFERROR(Y21/Q21,"-")</f>
        <v>22500</v>
      </c>
      <c r="AA21" s="182">
        <f>IFERROR(Y21/W21,"-")</f>
        <v>90000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0.25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2</v>
      </c>
      <c r="BY21" s="124">
        <f>IF(Q21=0,"",IF(BX21=0,"",(BX21/Q21)))</f>
        <v>0.5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0.25</v>
      </c>
      <c r="CI21" s="132">
        <v>1</v>
      </c>
      <c r="CJ21" s="133">
        <f>IFERROR(CI21/CG21,"-")</f>
        <v>1</v>
      </c>
      <c r="CK21" s="134">
        <v>90000</v>
      </c>
      <c r="CL21" s="135">
        <f>IFERROR(CK21/CG21,"-")</f>
        <v>90000</v>
      </c>
      <c r="CM21" s="136"/>
      <c r="CN21" s="136"/>
      <c r="CO21" s="136">
        <v>1</v>
      </c>
      <c r="CP21" s="137">
        <v>1</v>
      </c>
      <c r="CQ21" s="138">
        <v>90000</v>
      </c>
      <c r="CR21" s="138">
        <v>90000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104</v>
      </c>
      <c r="C22" s="184" t="s">
        <v>58</v>
      </c>
      <c r="D22" s="184"/>
      <c r="E22" s="184" t="s">
        <v>101</v>
      </c>
      <c r="F22" s="184" t="s">
        <v>102</v>
      </c>
      <c r="G22" s="184" t="s">
        <v>73</v>
      </c>
      <c r="H22" s="87"/>
      <c r="I22" s="87"/>
      <c r="J22" s="87"/>
      <c r="K22" s="176"/>
      <c r="L22" s="79">
        <v>28</v>
      </c>
      <c r="M22" s="79">
        <v>23</v>
      </c>
      <c r="N22" s="79">
        <v>10</v>
      </c>
      <c r="O22" s="88">
        <v>3</v>
      </c>
      <c r="P22" s="89">
        <v>0</v>
      </c>
      <c r="Q22" s="90">
        <f>O22+P22</f>
        <v>3</v>
      </c>
      <c r="R22" s="80">
        <f>IFERROR(Q22/N22,"-")</f>
        <v>0.3</v>
      </c>
      <c r="S22" s="79">
        <v>1</v>
      </c>
      <c r="T22" s="79">
        <v>2</v>
      </c>
      <c r="U22" s="80">
        <f>IFERROR(T22/(Q22),"-")</f>
        <v>0.66666666666667</v>
      </c>
      <c r="V22" s="81"/>
      <c r="W22" s="82">
        <v>1</v>
      </c>
      <c r="X22" s="80">
        <f>IF(Q22=0,"-",W22/Q22)</f>
        <v>0.33333333333333</v>
      </c>
      <c r="Y22" s="181">
        <v>13000</v>
      </c>
      <c r="Z22" s="182">
        <f>IFERROR(Y22/Q22,"-")</f>
        <v>4333.3333333333</v>
      </c>
      <c r="AA22" s="182">
        <f>IFERROR(Y22/W22,"-")</f>
        <v>13000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0.33333333333333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1</v>
      </c>
      <c r="BY22" s="124">
        <f>IF(Q22=0,"",IF(BX22=0,"",(BX22/Q22)))</f>
        <v>0.33333333333333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>
        <v>1</v>
      </c>
      <c r="CH22" s="131">
        <f>IF(Q22=0,"",IF(CG22=0,"",(CG22/Q22)))</f>
        <v>0.33333333333333</v>
      </c>
      <c r="CI22" s="132">
        <v>1</v>
      </c>
      <c r="CJ22" s="133">
        <f>IFERROR(CI22/CG22,"-")</f>
        <v>1</v>
      </c>
      <c r="CK22" s="134">
        <v>13000</v>
      </c>
      <c r="CL22" s="135">
        <f>IFERROR(CK22/CG22,"-")</f>
        <v>13000</v>
      </c>
      <c r="CM22" s="136"/>
      <c r="CN22" s="136"/>
      <c r="CO22" s="136">
        <v>1</v>
      </c>
      <c r="CP22" s="137">
        <v>1</v>
      </c>
      <c r="CQ22" s="138">
        <v>13000</v>
      </c>
      <c r="CR22" s="138">
        <v>13000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76</v>
      </c>
      <c r="F23" s="184" t="s">
        <v>77</v>
      </c>
      <c r="G23" s="184" t="s">
        <v>61</v>
      </c>
      <c r="H23" s="87" t="s">
        <v>106</v>
      </c>
      <c r="I23" s="87" t="s">
        <v>94</v>
      </c>
      <c r="J23" s="87" t="s">
        <v>95</v>
      </c>
      <c r="K23" s="176"/>
      <c r="L23" s="79">
        <v>0</v>
      </c>
      <c r="M23" s="79">
        <v>0</v>
      </c>
      <c r="N23" s="79">
        <v>2</v>
      </c>
      <c r="O23" s="88">
        <v>0</v>
      </c>
      <c r="P23" s="89">
        <v>0</v>
      </c>
      <c r="Q23" s="90">
        <f>O23+P23</f>
        <v>0</v>
      </c>
      <c r="R23" s="80">
        <f>IFERROR(Q23/N23,"-")</f>
        <v>0</v>
      </c>
      <c r="S23" s="79">
        <v>0</v>
      </c>
      <c r="T23" s="79">
        <v>0</v>
      </c>
      <c r="U23" s="80" t="str">
        <f>IFERROR(T23/(Q23),"-")</f>
        <v>-</v>
      </c>
      <c r="V23" s="81"/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/>
      <c r="AC23" s="83"/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107</v>
      </c>
      <c r="C24" s="184" t="s">
        <v>58</v>
      </c>
      <c r="D24" s="184"/>
      <c r="E24" s="184" t="s">
        <v>76</v>
      </c>
      <c r="F24" s="184" t="s">
        <v>77</v>
      </c>
      <c r="G24" s="184" t="s">
        <v>73</v>
      </c>
      <c r="H24" s="87"/>
      <c r="I24" s="87"/>
      <c r="J24" s="87"/>
      <c r="K24" s="176"/>
      <c r="L24" s="79">
        <v>1</v>
      </c>
      <c r="M24" s="79">
        <v>1</v>
      </c>
      <c r="N24" s="79">
        <v>0</v>
      </c>
      <c r="O24" s="88">
        <v>0</v>
      </c>
      <c r="P24" s="89">
        <v>0</v>
      </c>
      <c r="Q24" s="90">
        <f>O24+P24</f>
        <v>0</v>
      </c>
      <c r="R24" s="80" t="str">
        <f>IFERROR(Q24/N24,"-")</f>
        <v>-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108</v>
      </c>
      <c r="C25" s="184" t="s">
        <v>58</v>
      </c>
      <c r="D25" s="184"/>
      <c r="E25" s="184" t="s">
        <v>83</v>
      </c>
      <c r="F25" s="184" t="s">
        <v>84</v>
      </c>
      <c r="G25" s="184" t="s">
        <v>61</v>
      </c>
      <c r="H25" s="87"/>
      <c r="I25" s="87" t="s">
        <v>94</v>
      </c>
      <c r="J25" s="87" t="s">
        <v>98</v>
      </c>
      <c r="K25" s="176"/>
      <c r="L25" s="79">
        <v>10</v>
      </c>
      <c r="M25" s="79">
        <v>0</v>
      </c>
      <c r="N25" s="79">
        <v>31</v>
      </c>
      <c r="O25" s="88">
        <v>2</v>
      </c>
      <c r="P25" s="89">
        <v>0</v>
      </c>
      <c r="Q25" s="90">
        <f>O25+P25</f>
        <v>2</v>
      </c>
      <c r="R25" s="80">
        <f>IFERROR(Q25/N25,"-")</f>
        <v>0.064516129032258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109</v>
      </c>
      <c r="C26" s="184" t="s">
        <v>58</v>
      </c>
      <c r="D26" s="184"/>
      <c r="E26" s="184" t="s">
        <v>83</v>
      </c>
      <c r="F26" s="184" t="s">
        <v>84</v>
      </c>
      <c r="G26" s="184" t="s">
        <v>73</v>
      </c>
      <c r="H26" s="87"/>
      <c r="I26" s="87"/>
      <c r="J26" s="87"/>
      <c r="K26" s="176"/>
      <c r="L26" s="79">
        <v>30</v>
      </c>
      <c r="M26" s="79">
        <v>20</v>
      </c>
      <c r="N26" s="79">
        <v>21</v>
      </c>
      <c r="O26" s="88">
        <v>3</v>
      </c>
      <c r="P26" s="89">
        <v>0</v>
      </c>
      <c r="Q26" s="90">
        <f>O26+P26</f>
        <v>3</v>
      </c>
      <c r="R26" s="80">
        <f>IFERROR(Q26/N26,"-")</f>
        <v>0.14285714285714</v>
      </c>
      <c r="S26" s="79">
        <v>1</v>
      </c>
      <c r="T26" s="79">
        <v>1</v>
      </c>
      <c r="U26" s="80">
        <f>IFERROR(T26/(Q26),"-")</f>
        <v>0.33333333333333</v>
      </c>
      <c r="V26" s="81"/>
      <c r="W26" s="82">
        <v>2</v>
      </c>
      <c r="X26" s="80">
        <f>IF(Q26=0,"-",W26/Q26)</f>
        <v>0.66666666666667</v>
      </c>
      <c r="Y26" s="181">
        <v>52000</v>
      </c>
      <c r="Z26" s="182">
        <f>IFERROR(Y26/Q26,"-")</f>
        <v>17333.333333333</v>
      </c>
      <c r="AA26" s="182">
        <f>IFERROR(Y26/W26,"-")</f>
        <v>26000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0.33333333333333</v>
      </c>
      <c r="BQ26" s="118">
        <v>1</v>
      </c>
      <c r="BR26" s="119">
        <f>IFERROR(BQ26/BO26,"-")</f>
        <v>1</v>
      </c>
      <c r="BS26" s="120">
        <v>44000</v>
      </c>
      <c r="BT26" s="121">
        <f>IFERROR(BS26/BO26,"-")</f>
        <v>44000</v>
      </c>
      <c r="BU26" s="122"/>
      <c r="BV26" s="122"/>
      <c r="BW26" s="122">
        <v>1</v>
      </c>
      <c r="BX26" s="123">
        <v>2</v>
      </c>
      <c r="BY26" s="124">
        <f>IF(Q26=0,"",IF(BX26=0,"",(BX26/Q26)))</f>
        <v>0.66666666666667</v>
      </c>
      <c r="BZ26" s="125">
        <v>1</v>
      </c>
      <c r="CA26" s="126">
        <f>IFERROR(BZ26/BX26,"-")</f>
        <v>0.5</v>
      </c>
      <c r="CB26" s="127">
        <v>8000</v>
      </c>
      <c r="CC26" s="128">
        <f>IFERROR(CB26/BX26,"-")</f>
        <v>4000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2</v>
      </c>
      <c r="CQ26" s="138">
        <v>52000</v>
      </c>
      <c r="CR26" s="138">
        <v>44000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110</v>
      </c>
      <c r="C27" s="184" t="s">
        <v>58</v>
      </c>
      <c r="D27" s="184"/>
      <c r="E27" s="184" t="s">
        <v>101</v>
      </c>
      <c r="F27" s="184" t="s">
        <v>102</v>
      </c>
      <c r="G27" s="184" t="s">
        <v>61</v>
      </c>
      <c r="H27" s="87"/>
      <c r="I27" s="87" t="s">
        <v>94</v>
      </c>
      <c r="J27" s="87" t="s">
        <v>103</v>
      </c>
      <c r="K27" s="176"/>
      <c r="L27" s="79">
        <v>18</v>
      </c>
      <c r="M27" s="79">
        <v>0</v>
      </c>
      <c r="N27" s="79">
        <v>41</v>
      </c>
      <c r="O27" s="88">
        <v>6</v>
      </c>
      <c r="P27" s="89">
        <v>0</v>
      </c>
      <c r="Q27" s="90">
        <f>O27+P27</f>
        <v>6</v>
      </c>
      <c r="R27" s="80">
        <f>IFERROR(Q27/N27,"-")</f>
        <v>0.14634146341463</v>
      </c>
      <c r="S27" s="79">
        <v>0</v>
      </c>
      <c r="T27" s="79">
        <v>3</v>
      </c>
      <c r="U27" s="80">
        <f>IFERROR(T27/(Q27),"-")</f>
        <v>0.5</v>
      </c>
      <c r="V27" s="81"/>
      <c r="W27" s="82">
        <v>2</v>
      </c>
      <c r="X27" s="80">
        <f>IF(Q27=0,"-",W27/Q27)</f>
        <v>0.33333333333333</v>
      </c>
      <c r="Y27" s="181">
        <v>11000</v>
      </c>
      <c r="Z27" s="182">
        <f>IFERROR(Y27/Q27,"-")</f>
        <v>1833.3333333333</v>
      </c>
      <c r="AA27" s="182">
        <f>IFERROR(Y27/W27,"-")</f>
        <v>5500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3</v>
      </c>
      <c r="BG27" s="110">
        <f>IF(Q27=0,"",IF(BF27=0,"",(BF27/Q27)))</f>
        <v>0.5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</v>
      </c>
      <c r="BP27" s="117">
        <f>IF(Q27=0,"",IF(BO27=0,"",(BO27/Q27)))</f>
        <v>0.16666666666667</v>
      </c>
      <c r="BQ27" s="118">
        <v>1</v>
      </c>
      <c r="BR27" s="119">
        <f>IFERROR(BQ27/BO27,"-")</f>
        <v>1</v>
      </c>
      <c r="BS27" s="120">
        <v>2000</v>
      </c>
      <c r="BT27" s="121">
        <f>IFERROR(BS27/BO27,"-")</f>
        <v>2000</v>
      </c>
      <c r="BU27" s="122">
        <v>1</v>
      </c>
      <c r="BV27" s="122"/>
      <c r="BW27" s="122"/>
      <c r="BX27" s="123">
        <v>2</v>
      </c>
      <c r="BY27" s="124">
        <f>IF(Q27=0,"",IF(BX27=0,"",(BX27/Q27)))</f>
        <v>0.33333333333333</v>
      </c>
      <c r="BZ27" s="125">
        <v>1</v>
      </c>
      <c r="CA27" s="126">
        <f>IFERROR(BZ27/BX27,"-")</f>
        <v>0.5</v>
      </c>
      <c r="CB27" s="127">
        <v>9000</v>
      </c>
      <c r="CC27" s="128">
        <f>IFERROR(CB27/BX27,"-")</f>
        <v>4500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11000</v>
      </c>
      <c r="CR27" s="138">
        <v>9000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111</v>
      </c>
      <c r="C28" s="184" t="s">
        <v>58</v>
      </c>
      <c r="D28" s="184"/>
      <c r="E28" s="184" t="s">
        <v>101</v>
      </c>
      <c r="F28" s="184" t="s">
        <v>102</v>
      </c>
      <c r="G28" s="184" t="s">
        <v>73</v>
      </c>
      <c r="H28" s="87"/>
      <c r="I28" s="87"/>
      <c r="J28" s="87"/>
      <c r="K28" s="176"/>
      <c r="L28" s="79">
        <v>6</v>
      </c>
      <c r="M28" s="79">
        <v>6</v>
      </c>
      <c r="N28" s="79">
        <v>4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/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/>
      <c r="AC28" s="83"/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0.025</v>
      </c>
      <c r="B29" s="184" t="s">
        <v>112</v>
      </c>
      <c r="C29" s="184" t="s">
        <v>58</v>
      </c>
      <c r="D29" s="184"/>
      <c r="E29" s="184" t="s">
        <v>113</v>
      </c>
      <c r="F29" s="184" t="s">
        <v>114</v>
      </c>
      <c r="G29" s="184" t="s">
        <v>61</v>
      </c>
      <c r="H29" s="87" t="s">
        <v>62</v>
      </c>
      <c r="I29" s="87" t="s">
        <v>115</v>
      </c>
      <c r="J29" s="87" t="s">
        <v>116</v>
      </c>
      <c r="K29" s="176">
        <v>120000</v>
      </c>
      <c r="L29" s="79">
        <v>18</v>
      </c>
      <c r="M29" s="79">
        <v>0</v>
      </c>
      <c r="N29" s="79">
        <v>79</v>
      </c>
      <c r="O29" s="88">
        <v>7</v>
      </c>
      <c r="P29" s="89">
        <v>0</v>
      </c>
      <c r="Q29" s="90">
        <f>O29+P29</f>
        <v>7</v>
      </c>
      <c r="R29" s="80">
        <f>IFERROR(Q29/N29,"-")</f>
        <v>0.088607594936709</v>
      </c>
      <c r="S29" s="79">
        <v>0</v>
      </c>
      <c r="T29" s="79">
        <v>1</v>
      </c>
      <c r="U29" s="80">
        <f>IFERROR(T29/(Q29),"-")</f>
        <v>0.14285714285714</v>
      </c>
      <c r="V29" s="81">
        <f>IFERROR(K29/SUM(Q29:Q30),"-")</f>
        <v>13333.333333333</v>
      </c>
      <c r="W29" s="82">
        <v>3</v>
      </c>
      <c r="X29" s="80">
        <f>IF(Q29=0,"-",W29/Q29)</f>
        <v>0.42857142857143</v>
      </c>
      <c r="Y29" s="181">
        <v>3000</v>
      </c>
      <c r="Z29" s="182">
        <f>IFERROR(Y29/Q29,"-")</f>
        <v>428.57142857143</v>
      </c>
      <c r="AA29" s="182">
        <f>IFERROR(Y29/W29,"-")</f>
        <v>1000</v>
      </c>
      <c r="AB29" s="176">
        <f>SUM(Y29:Y30)-SUM(K29:K30)</f>
        <v>-117000</v>
      </c>
      <c r="AC29" s="83">
        <f>SUM(Y29:Y30)/SUM(K29:K30)</f>
        <v>0.025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4</v>
      </c>
      <c r="BP29" s="117">
        <f>IF(Q29=0,"",IF(BO29=0,"",(BO29/Q29)))</f>
        <v>0.57142857142857</v>
      </c>
      <c r="BQ29" s="118">
        <v>2</v>
      </c>
      <c r="BR29" s="119">
        <f>IFERROR(BQ29/BO29,"-")</f>
        <v>0.5</v>
      </c>
      <c r="BS29" s="120">
        <v>2000</v>
      </c>
      <c r="BT29" s="121">
        <f>IFERROR(BS29/BO29,"-")</f>
        <v>500</v>
      </c>
      <c r="BU29" s="122">
        <v>2</v>
      </c>
      <c r="BV29" s="122"/>
      <c r="BW29" s="122"/>
      <c r="BX29" s="123">
        <v>3</v>
      </c>
      <c r="BY29" s="124">
        <f>IF(Q29=0,"",IF(BX29=0,"",(BX29/Q29)))</f>
        <v>0.42857142857143</v>
      </c>
      <c r="BZ29" s="125">
        <v>1</v>
      </c>
      <c r="CA29" s="126">
        <f>IFERROR(BZ29/BX29,"-")</f>
        <v>0.33333333333333</v>
      </c>
      <c r="CB29" s="127">
        <v>1000</v>
      </c>
      <c r="CC29" s="128">
        <f>IFERROR(CB29/BX29,"-")</f>
        <v>333.33333333333</v>
      </c>
      <c r="CD29" s="129">
        <v>1</v>
      </c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3000</v>
      </c>
      <c r="CR29" s="138">
        <v>1000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113</v>
      </c>
      <c r="F30" s="184" t="s">
        <v>114</v>
      </c>
      <c r="G30" s="184" t="s">
        <v>73</v>
      </c>
      <c r="H30" s="87"/>
      <c r="I30" s="87"/>
      <c r="J30" s="87"/>
      <c r="K30" s="176"/>
      <c r="L30" s="79">
        <v>8</v>
      </c>
      <c r="M30" s="79">
        <v>7</v>
      </c>
      <c r="N30" s="79">
        <v>1</v>
      </c>
      <c r="O30" s="88">
        <v>2</v>
      </c>
      <c r="P30" s="89">
        <v>0</v>
      </c>
      <c r="Q30" s="90">
        <f>O30+P30</f>
        <v>2</v>
      </c>
      <c r="R30" s="80">
        <f>IFERROR(Q30/N30,"-")</f>
        <v>2</v>
      </c>
      <c r="S30" s="79">
        <v>0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2</v>
      </c>
      <c r="BY30" s="124">
        <f>IF(Q30=0,"",IF(BX30=0,"",(BX30/Q30)))</f>
        <v>1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0.046666666666667</v>
      </c>
      <c r="B31" s="184" t="s">
        <v>118</v>
      </c>
      <c r="C31" s="184" t="s">
        <v>58</v>
      </c>
      <c r="D31" s="184"/>
      <c r="E31" s="184" t="s">
        <v>119</v>
      </c>
      <c r="F31" s="184" t="s">
        <v>120</v>
      </c>
      <c r="G31" s="184" t="s">
        <v>61</v>
      </c>
      <c r="H31" s="87" t="s">
        <v>93</v>
      </c>
      <c r="I31" s="87" t="s">
        <v>121</v>
      </c>
      <c r="J31" s="185" t="s">
        <v>122</v>
      </c>
      <c r="K31" s="176">
        <v>150000</v>
      </c>
      <c r="L31" s="79">
        <v>17</v>
      </c>
      <c r="M31" s="79">
        <v>0</v>
      </c>
      <c r="N31" s="79">
        <v>83</v>
      </c>
      <c r="O31" s="88">
        <v>6</v>
      </c>
      <c r="P31" s="89">
        <v>0</v>
      </c>
      <c r="Q31" s="90">
        <f>O31+P31</f>
        <v>6</v>
      </c>
      <c r="R31" s="80">
        <f>IFERROR(Q31/N31,"-")</f>
        <v>0.072289156626506</v>
      </c>
      <c r="S31" s="79">
        <v>0</v>
      </c>
      <c r="T31" s="79">
        <v>3</v>
      </c>
      <c r="U31" s="80">
        <f>IFERROR(T31/(Q31),"-")</f>
        <v>0.5</v>
      </c>
      <c r="V31" s="81">
        <f>IFERROR(K31/SUM(Q31:Q32),"-")</f>
        <v>18750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-143000</v>
      </c>
      <c r="AC31" s="83">
        <f>SUM(Y31:Y32)/SUM(K31:K32)</f>
        <v>0.046666666666667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2</v>
      </c>
      <c r="AO31" s="98">
        <f>IF(Q31=0,"",IF(AN31=0,"",(AN31/Q31)))</f>
        <v>0.33333333333333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0.16666666666667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123</v>
      </c>
      <c r="C32" s="184" t="s">
        <v>58</v>
      </c>
      <c r="D32" s="184"/>
      <c r="E32" s="184" t="s">
        <v>119</v>
      </c>
      <c r="F32" s="184" t="s">
        <v>120</v>
      </c>
      <c r="G32" s="184" t="s">
        <v>73</v>
      </c>
      <c r="H32" s="87"/>
      <c r="I32" s="87"/>
      <c r="J32" s="87"/>
      <c r="K32" s="176"/>
      <c r="L32" s="79">
        <v>25</v>
      </c>
      <c r="M32" s="79">
        <v>17</v>
      </c>
      <c r="N32" s="79">
        <v>6</v>
      </c>
      <c r="O32" s="88">
        <v>2</v>
      </c>
      <c r="P32" s="89">
        <v>0</v>
      </c>
      <c r="Q32" s="90">
        <f>O32+P32</f>
        <v>2</v>
      </c>
      <c r="R32" s="80">
        <f>IFERROR(Q32/N32,"-")</f>
        <v>0.33333333333333</v>
      </c>
      <c r="S32" s="79">
        <v>1</v>
      </c>
      <c r="T32" s="79">
        <v>1</v>
      </c>
      <c r="U32" s="80">
        <f>IFERROR(T32/(Q32),"-")</f>
        <v>0.5</v>
      </c>
      <c r="V32" s="81"/>
      <c r="W32" s="82">
        <v>2</v>
      </c>
      <c r="X32" s="80">
        <f>IF(Q32=0,"-",W32/Q32)</f>
        <v>1</v>
      </c>
      <c r="Y32" s="181">
        <v>7000</v>
      </c>
      <c r="Z32" s="182">
        <f>IFERROR(Y32/Q32,"-")</f>
        <v>3500</v>
      </c>
      <c r="AA32" s="182">
        <f>IFERROR(Y32/W32,"-")</f>
        <v>3500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0.5</v>
      </c>
      <c r="BH32" s="109">
        <v>1</v>
      </c>
      <c r="BI32" s="111">
        <f>IFERROR(BH32/BF32,"-")</f>
        <v>1</v>
      </c>
      <c r="BJ32" s="112">
        <v>4000</v>
      </c>
      <c r="BK32" s="113">
        <f>IFERROR(BJ32/BF32,"-")</f>
        <v>4000</v>
      </c>
      <c r="BL32" s="114"/>
      <c r="BM32" s="114">
        <v>1</v>
      </c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0.5</v>
      </c>
      <c r="BZ32" s="125">
        <v>1</v>
      </c>
      <c r="CA32" s="126">
        <f>IFERROR(BZ32/BX32,"-")</f>
        <v>1</v>
      </c>
      <c r="CB32" s="127">
        <v>3000</v>
      </c>
      <c r="CC32" s="128">
        <f>IFERROR(CB32/BX32,"-")</f>
        <v>3000</v>
      </c>
      <c r="CD32" s="129">
        <v>1</v>
      </c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7000</v>
      </c>
      <c r="CR32" s="138">
        <v>4000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</v>
      </c>
      <c r="B33" s="184" t="s">
        <v>124</v>
      </c>
      <c r="C33" s="184" t="s">
        <v>58</v>
      </c>
      <c r="D33" s="184"/>
      <c r="E33" s="184" t="s">
        <v>119</v>
      </c>
      <c r="F33" s="184" t="s">
        <v>120</v>
      </c>
      <c r="G33" s="184" t="s">
        <v>61</v>
      </c>
      <c r="H33" s="87" t="s">
        <v>106</v>
      </c>
      <c r="I33" s="87" t="s">
        <v>121</v>
      </c>
      <c r="J33" s="186" t="s">
        <v>125</v>
      </c>
      <c r="K33" s="176">
        <v>150000</v>
      </c>
      <c r="L33" s="79">
        <v>17</v>
      </c>
      <c r="M33" s="79">
        <v>0</v>
      </c>
      <c r="N33" s="79">
        <v>83</v>
      </c>
      <c r="O33" s="88">
        <v>5</v>
      </c>
      <c r="P33" s="89">
        <v>0</v>
      </c>
      <c r="Q33" s="90">
        <f>O33+P33</f>
        <v>5</v>
      </c>
      <c r="R33" s="80">
        <f>IFERROR(Q33/N33,"-")</f>
        <v>0.060240963855422</v>
      </c>
      <c r="S33" s="79">
        <v>0</v>
      </c>
      <c r="T33" s="79">
        <v>1</v>
      </c>
      <c r="U33" s="80">
        <f>IFERROR(T33/(Q33),"-")</f>
        <v>0.2</v>
      </c>
      <c r="V33" s="81">
        <f>IFERROR(K33/SUM(Q33:Q34),"-")</f>
        <v>18750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-150000</v>
      </c>
      <c r="AC33" s="83">
        <f>SUM(Y33:Y34)/SUM(K33:K34)</f>
        <v>0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3</v>
      </c>
      <c r="BG33" s="110">
        <f>IF(Q33=0,"",IF(BF33=0,"",(BF33/Q33)))</f>
        <v>0.6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0.4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126</v>
      </c>
      <c r="C34" s="184" t="s">
        <v>58</v>
      </c>
      <c r="D34" s="184"/>
      <c r="E34" s="184" t="s">
        <v>119</v>
      </c>
      <c r="F34" s="184" t="s">
        <v>120</v>
      </c>
      <c r="G34" s="184" t="s">
        <v>73</v>
      </c>
      <c r="H34" s="87"/>
      <c r="I34" s="87"/>
      <c r="J34" s="87"/>
      <c r="K34" s="176"/>
      <c r="L34" s="79">
        <v>27</v>
      </c>
      <c r="M34" s="79">
        <v>21</v>
      </c>
      <c r="N34" s="79">
        <v>8</v>
      </c>
      <c r="O34" s="88">
        <v>3</v>
      </c>
      <c r="P34" s="89">
        <v>0</v>
      </c>
      <c r="Q34" s="90">
        <f>O34+P34</f>
        <v>3</v>
      </c>
      <c r="R34" s="80">
        <f>IFERROR(Q34/N34,"-")</f>
        <v>0.375</v>
      </c>
      <c r="S34" s="79">
        <v>0</v>
      </c>
      <c r="T34" s="79">
        <v>0</v>
      </c>
      <c r="U34" s="80">
        <f>IFERROR(T34/(Q34),"-")</f>
        <v>0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0.66666666666667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0.33333333333333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0.28333333333333</v>
      </c>
      <c r="B35" s="184" t="s">
        <v>127</v>
      </c>
      <c r="C35" s="184" t="s">
        <v>58</v>
      </c>
      <c r="D35" s="184"/>
      <c r="E35" s="184" t="s">
        <v>113</v>
      </c>
      <c r="F35" s="184" t="s">
        <v>114</v>
      </c>
      <c r="G35" s="184" t="s">
        <v>61</v>
      </c>
      <c r="H35" s="87" t="s">
        <v>128</v>
      </c>
      <c r="I35" s="87" t="s">
        <v>63</v>
      </c>
      <c r="J35" s="186" t="s">
        <v>129</v>
      </c>
      <c r="K35" s="176">
        <v>120000</v>
      </c>
      <c r="L35" s="79">
        <v>30</v>
      </c>
      <c r="M35" s="79">
        <v>0</v>
      </c>
      <c r="N35" s="79">
        <v>137</v>
      </c>
      <c r="O35" s="88">
        <v>7</v>
      </c>
      <c r="P35" s="89">
        <v>0</v>
      </c>
      <c r="Q35" s="90">
        <f>O35+P35</f>
        <v>7</v>
      </c>
      <c r="R35" s="80">
        <f>IFERROR(Q35/N35,"-")</f>
        <v>0.051094890510949</v>
      </c>
      <c r="S35" s="79">
        <v>0</v>
      </c>
      <c r="T35" s="79">
        <v>5</v>
      </c>
      <c r="U35" s="80">
        <f>IFERROR(T35/(Q35),"-")</f>
        <v>0.71428571428571</v>
      </c>
      <c r="V35" s="81">
        <f>IFERROR(K35/SUM(Q35:Q36),"-")</f>
        <v>12000</v>
      </c>
      <c r="W35" s="82">
        <v>1</v>
      </c>
      <c r="X35" s="80">
        <f>IF(Q35=0,"-",W35/Q35)</f>
        <v>0.14285714285714</v>
      </c>
      <c r="Y35" s="181">
        <v>17000</v>
      </c>
      <c r="Z35" s="182">
        <f>IFERROR(Y35/Q35,"-")</f>
        <v>2428.5714285714</v>
      </c>
      <c r="AA35" s="182">
        <f>IFERROR(Y35/W35,"-")</f>
        <v>17000</v>
      </c>
      <c r="AB35" s="176">
        <f>SUM(Y35:Y36)-SUM(K35:K36)</f>
        <v>-86000</v>
      </c>
      <c r="AC35" s="83">
        <f>SUM(Y35:Y36)/SUM(K35:K36)</f>
        <v>0.28333333333333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0.14285714285714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0.28571428571429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0.28571428571429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0.28571428571429</v>
      </c>
      <c r="BZ35" s="125">
        <v>1</v>
      </c>
      <c r="CA35" s="126">
        <f>IFERROR(BZ35/BX35,"-")</f>
        <v>0.5</v>
      </c>
      <c r="CB35" s="127">
        <v>17000</v>
      </c>
      <c r="CC35" s="128">
        <f>IFERROR(CB35/BX35,"-")</f>
        <v>8500</v>
      </c>
      <c r="CD35" s="129"/>
      <c r="CE35" s="129"/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17000</v>
      </c>
      <c r="CR35" s="138">
        <v>17000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130</v>
      </c>
      <c r="C36" s="184" t="s">
        <v>58</v>
      </c>
      <c r="D36" s="184"/>
      <c r="E36" s="184" t="s">
        <v>113</v>
      </c>
      <c r="F36" s="184" t="s">
        <v>114</v>
      </c>
      <c r="G36" s="184" t="s">
        <v>73</v>
      </c>
      <c r="H36" s="87"/>
      <c r="I36" s="87"/>
      <c r="J36" s="87"/>
      <c r="K36" s="176"/>
      <c r="L36" s="79">
        <v>51</v>
      </c>
      <c r="M36" s="79">
        <v>26</v>
      </c>
      <c r="N36" s="79">
        <v>12</v>
      </c>
      <c r="O36" s="88">
        <v>3</v>
      </c>
      <c r="P36" s="89">
        <v>0</v>
      </c>
      <c r="Q36" s="90">
        <f>O36+P36</f>
        <v>3</v>
      </c>
      <c r="R36" s="80">
        <f>IFERROR(Q36/N36,"-")</f>
        <v>0.25</v>
      </c>
      <c r="S36" s="79">
        <v>0</v>
      </c>
      <c r="T36" s="79">
        <v>0</v>
      </c>
      <c r="U36" s="80">
        <f>IFERROR(T36/(Q36),"-")</f>
        <v>0</v>
      </c>
      <c r="V36" s="81"/>
      <c r="W36" s="82">
        <v>2</v>
      </c>
      <c r="X36" s="80">
        <f>IF(Q36=0,"-",W36/Q36)</f>
        <v>0.66666666666667</v>
      </c>
      <c r="Y36" s="181">
        <v>17000</v>
      </c>
      <c r="Z36" s="182">
        <f>IFERROR(Y36/Q36,"-")</f>
        <v>5666.6666666667</v>
      </c>
      <c r="AA36" s="182">
        <f>IFERROR(Y36/W36,"-")</f>
        <v>8500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2</v>
      </c>
      <c r="BY36" s="124">
        <f>IF(Q36=0,"",IF(BX36=0,"",(BX36/Q36)))</f>
        <v>0.66666666666667</v>
      </c>
      <c r="BZ36" s="125">
        <v>1</v>
      </c>
      <c r="CA36" s="126">
        <f>IFERROR(BZ36/BX36,"-")</f>
        <v>0.5</v>
      </c>
      <c r="CB36" s="127">
        <v>1000</v>
      </c>
      <c r="CC36" s="128">
        <f>IFERROR(CB36/BX36,"-")</f>
        <v>500</v>
      </c>
      <c r="CD36" s="129">
        <v>1</v>
      </c>
      <c r="CE36" s="129"/>
      <c r="CF36" s="129"/>
      <c r="CG36" s="130">
        <v>1</v>
      </c>
      <c r="CH36" s="131">
        <f>IF(Q36=0,"",IF(CG36=0,"",(CG36/Q36)))</f>
        <v>0.33333333333333</v>
      </c>
      <c r="CI36" s="132">
        <v>1</v>
      </c>
      <c r="CJ36" s="133">
        <f>IFERROR(CI36/CG36,"-")</f>
        <v>1</v>
      </c>
      <c r="CK36" s="134">
        <v>16000</v>
      </c>
      <c r="CL36" s="135">
        <f>IFERROR(CK36/CG36,"-")</f>
        <v>16000</v>
      </c>
      <c r="CM36" s="136"/>
      <c r="CN36" s="136"/>
      <c r="CO36" s="136">
        <v>1</v>
      </c>
      <c r="CP36" s="137">
        <v>2</v>
      </c>
      <c r="CQ36" s="138">
        <v>17000</v>
      </c>
      <c r="CR36" s="138">
        <v>16000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0.175</v>
      </c>
      <c r="B37" s="184" t="s">
        <v>131</v>
      </c>
      <c r="C37" s="184" t="s">
        <v>58</v>
      </c>
      <c r="D37" s="184"/>
      <c r="E37" s="184" t="s">
        <v>132</v>
      </c>
      <c r="F37" s="184" t="s">
        <v>84</v>
      </c>
      <c r="G37" s="184" t="s">
        <v>61</v>
      </c>
      <c r="H37" s="87" t="s">
        <v>128</v>
      </c>
      <c r="I37" s="87" t="s">
        <v>63</v>
      </c>
      <c r="J37" s="185" t="s">
        <v>122</v>
      </c>
      <c r="K37" s="176">
        <v>120000</v>
      </c>
      <c r="L37" s="79">
        <v>34</v>
      </c>
      <c r="M37" s="79">
        <v>0</v>
      </c>
      <c r="N37" s="79">
        <v>213</v>
      </c>
      <c r="O37" s="88">
        <v>8</v>
      </c>
      <c r="P37" s="89">
        <v>0</v>
      </c>
      <c r="Q37" s="90">
        <f>O37+P37</f>
        <v>8</v>
      </c>
      <c r="R37" s="80">
        <f>IFERROR(Q37/N37,"-")</f>
        <v>0.037558685446009</v>
      </c>
      <c r="S37" s="79">
        <v>0</v>
      </c>
      <c r="T37" s="79">
        <v>3</v>
      </c>
      <c r="U37" s="80">
        <f>IFERROR(T37/(Q37),"-")</f>
        <v>0.375</v>
      </c>
      <c r="V37" s="81">
        <f>IFERROR(K37/SUM(Q37:Q38),"-")</f>
        <v>8571.4285714286</v>
      </c>
      <c r="W37" s="82">
        <v>1</v>
      </c>
      <c r="X37" s="80">
        <f>IF(Q37=0,"-",W37/Q37)</f>
        <v>0.125</v>
      </c>
      <c r="Y37" s="181">
        <v>3000</v>
      </c>
      <c r="Z37" s="182">
        <f>IFERROR(Y37/Q37,"-")</f>
        <v>375</v>
      </c>
      <c r="AA37" s="182">
        <f>IFERROR(Y37/W37,"-")</f>
        <v>3000</v>
      </c>
      <c r="AB37" s="176">
        <f>SUM(Y37:Y38)-SUM(K37:K38)</f>
        <v>-99000</v>
      </c>
      <c r="AC37" s="83">
        <f>SUM(Y37:Y38)/SUM(K37:K38)</f>
        <v>0.175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0.25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5</v>
      </c>
      <c r="BP37" s="117">
        <f>IF(Q37=0,"",IF(BO37=0,"",(BO37/Q37)))</f>
        <v>0.625</v>
      </c>
      <c r="BQ37" s="118">
        <v>1</v>
      </c>
      <c r="BR37" s="119">
        <f>IFERROR(BQ37/BO37,"-")</f>
        <v>0.2</v>
      </c>
      <c r="BS37" s="120">
        <v>3000</v>
      </c>
      <c r="BT37" s="121">
        <f>IFERROR(BS37/BO37,"-")</f>
        <v>600</v>
      </c>
      <c r="BU37" s="122">
        <v>1</v>
      </c>
      <c r="BV37" s="122"/>
      <c r="BW37" s="122"/>
      <c r="BX37" s="123">
        <v>1</v>
      </c>
      <c r="BY37" s="124">
        <f>IF(Q37=0,"",IF(BX37=0,"",(BX37/Q37)))</f>
        <v>0.125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</v>
      </c>
      <c r="CR37" s="138">
        <v>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133</v>
      </c>
      <c r="C38" s="184" t="s">
        <v>58</v>
      </c>
      <c r="D38" s="184"/>
      <c r="E38" s="184" t="s">
        <v>132</v>
      </c>
      <c r="F38" s="184" t="s">
        <v>84</v>
      </c>
      <c r="G38" s="184" t="s">
        <v>73</v>
      </c>
      <c r="H38" s="87"/>
      <c r="I38" s="87"/>
      <c r="J38" s="87"/>
      <c r="K38" s="176"/>
      <c r="L38" s="79">
        <v>49</v>
      </c>
      <c r="M38" s="79">
        <v>32</v>
      </c>
      <c r="N38" s="79">
        <v>8</v>
      </c>
      <c r="O38" s="88">
        <v>6</v>
      </c>
      <c r="P38" s="89">
        <v>0</v>
      </c>
      <c r="Q38" s="90">
        <f>O38+P38</f>
        <v>6</v>
      </c>
      <c r="R38" s="80">
        <f>IFERROR(Q38/N38,"-")</f>
        <v>0.75</v>
      </c>
      <c r="S38" s="79">
        <v>0</v>
      </c>
      <c r="T38" s="79">
        <v>0</v>
      </c>
      <c r="U38" s="80">
        <f>IFERROR(T38/(Q38),"-")</f>
        <v>0</v>
      </c>
      <c r="V38" s="81"/>
      <c r="W38" s="82">
        <v>2</v>
      </c>
      <c r="X38" s="80">
        <f>IF(Q38=0,"-",W38/Q38)</f>
        <v>0.33333333333333</v>
      </c>
      <c r="Y38" s="181">
        <v>18000</v>
      </c>
      <c r="Z38" s="182">
        <f>IFERROR(Y38/Q38,"-")</f>
        <v>3000</v>
      </c>
      <c r="AA38" s="182">
        <f>IFERROR(Y38/W38,"-")</f>
        <v>9000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0.33333333333333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3</v>
      </c>
      <c r="BY38" s="124">
        <f>IF(Q38=0,"",IF(BX38=0,"",(BX38/Q38)))</f>
        <v>0.5</v>
      </c>
      <c r="BZ38" s="125">
        <v>2</v>
      </c>
      <c r="CA38" s="126">
        <f>IFERROR(BZ38/BX38,"-")</f>
        <v>0.66666666666667</v>
      </c>
      <c r="CB38" s="127">
        <v>18000</v>
      </c>
      <c r="CC38" s="128">
        <f>IFERROR(CB38/BX38,"-")</f>
        <v>6000</v>
      </c>
      <c r="CD38" s="129"/>
      <c r="CE38" s="129">
        <v>2</v>
      </c>
      <c r="CF38" s="129"/>
      <c r="CG38" s="130">
        <v>1</v>
      </c>
      <c r="CH38" s="131">
        <f>IF(Q38=0,"",IF(CG38=0,"",(CG38/Q38)))</f>
        <v>0.16666666666667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2</v>
      </c>
      <c r="CQ38" s="138">
        <v>18000</v>
      </c>
      <c r="CR38" s="138">
        <v>10000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 t="str">
        <f>AC39</f>
        <v>0</v>
      </c>
      <c r="B39" s="184" t="s">
        <v>134</v>
      </c>
      <c r="C39" s="184" t="s">
        <v>58</v>
      </c>
      <c r="D39" s="184"/>
      <c r="E39" s="184"/>
      <c r="F39" s="184"/>
      <c r="G39" s="184" t="s">
        <v>61</v>
      </c>
      <c r="H39" s="87" t="s">
        <v>135</v>
      </c>
      <c r="I39" s="87" t="s">
        <v>136</v>
      </c>
      <c r="J39" s="186" t="s">
        <v>137</v>
      </c>
      <c r="K39" s="176">
        <v>0</v>
      </c>
      <c r="L39" s="79">
        <v>2</v>
      </c>
      <c r="M39" s="79">
        <v>0</v>
      </c>
      <c r="N39" s="79">
        <v>17</v>
      </c>
      <c r="O39" s="88">
        <v>1</v>
      </c>
      <c r="P39" s="89">
        <v>0</v>
      </c>
      <c r="Q39" s="90">
        <f>O39+P39</f>
        <v>1</v>
      </c>
      <c r="R39" s="80">
        <f>IFERROR(Q39/N39,"-")</f>
        <v>0.058823529411765</v>
      </c>
      <c r="S39" s="79">
        <v>0</v>
      </c>
      <c r="T39" s="79">
        <v>1</v>
      </c>
      <c r="U39" s="80">
        <f>IFERROR(T39/(Q39),"-")</f>
        <v>1</v>
      </c>
      <c r="V39" s="81">
        <f>IFERROR(K39/SUM(Q39:Q40),"-")</f>
        <v>0</v>
      </c>
      <c r="W39" s="82">
        <v>1</v>
      </c>
      <c r="X39" s="80">
        <f>IF(Q39=0,"-",W39/Q39)</f>
        <v>1</v>
      </c>
      <c r="Y39" s="181">
        <v>1000</v>
      </c>
      <c r="Z39" s="182">
        <f>IFERROR(Y39/Q39,"-")</f>
        <v>1000</v>
      </c>
      <c r="AA39" s="182">
        <f>IFERROR(Y39/W39,"-")</f>
        <v>1000</v>
      </c>
      <c r="AB39" s="176">
        <f>SUM(Y39:Y40)-SUM(K39:K40)</f>
        <v>1000</v>
      </c>
      <c r="AC39" s="83" t="str">
        <f>SUM(Y39:Y40)/SUM(K39:K40)</f>
        <v>0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>
        <v>1</v>
      </c>
      <c r="BY39" s="124">
        <f>IF(Q39=0,"",IF(BX39=0,"",(BX39/Q39)))</f>
        <v>1</v>
      </c>
      <c r="BZ39" s="125">
        <v>1</v>
      </c>
      <c r="CA39" s="126">
        <f>IFERROR(BZ39/BX39,"-")</f>
        <v>1</v>
      </c>
      <c r="CB39" s="127">
        <v>1000</v>
      </c>
      <c r="CC39" s="128">
        <f>IFERROR(CB39/BX39,"-")</f>
        <v>1000</v>
      </c>
      <c r="CD39" s="129">
        <v>1</v>
      </c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1000</v>
      </c>
      <c r="CR39" s="138">
        <v>1000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138</v>
      </c>
      <c r="C40" s="184" t="s">
        <v>58</v>
      </c>
      <c r="D40" s="184"/>
      <c r="E40" s="184"/>
      <c r="F40" s="184"/>
      <c r="G40" s="184" t="s">
        <v>73</v>
      </c>
      <c r="H40" s="87"/>
      <c r="I40" s="87"/>
      <c r="J40" s="87"/>
      <c r="K40" s="176"/>
      <c r="L40" s="79">
        <v>0</v>
      </c>
      <c r="M40" s="79">
        <v>0</v>
      </c>
      <c r="N40" s="79">
        <v>0</v>
      </c>
      <c r="O40" s="88">
        <v>0</v>
      </c>
      <c r="P40" s="89">
        <v>0</v>
      </c>
      <c r="Q40" s="90">
        <f>O40+P40</f>
        <v>0</v>
      </c>
      <c r="R40" s="80" t="str">
        <f>IFERROR(Q40/N40,"-")</f>
        <v>-</v>
      </c>
      <c r="S40" s="79">
        <v>0</v>
      </c>
      <c r="T40" s="79">
        <v>0</v>
      </c>
      <c r="U40" s="80" t="str">
        <f>IFERROR(T40/(Q40),"-")</f>
        <v>-</v>
      </c>
      <c r="V40" s="81"/>
      <c r="W40" s="82">
        <v>0</v>
      </c>
      <c r="X40" s="80" t="str">
        <f>IF(Q40=0,"-",W40/Q40)</f>
        <v>-</v>
      </c>
      <c r="Y40" s="181">
        <v>0</v>
      </c>
      <c r="Z40" s="182" t="str">
        <f>IFERROR(Y40/Q40,"-")</f>
        <v>-</v>
      </c>
      <c r="AA40" s="182" t="str">
        <f>IFERROR(Y40/W40,"-")</f>
        <v>-</v>
      </c>
      <c r="AB40" s="176"/>
      <c r="AC40" s="83"/>
      <c r="AD40" s="77"/>
      <c r="AE40" s="91"/>
      <c r="AF40" s="92" t="str">
        <f>IF(Q40=0,"",IF(AE40=0,"",(AE40/Q40)))</f>
        <v/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 t="str">
        <f>IF(Q40=0,"",IF(AN40=0,"",(AN40/Q40)))</f>
        <v/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 t="str">
        <f>IF(Q40=0,"",IF(AW40=0,"",(AW40/Q40)))</f>
        <v/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 t="str">
        <f>IF(Q40=0,"",IF(BF40=0,"",(BF40/Q40)))</f>
        <v/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 t="str">
        <f>IF(Q40=0,"",IF(BO40=0,"",(BO40/Q40)))</f>
        <v/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 t="str">
        <f>IF(Q40=0,"",IF(BX40=0,"",(BX40/Q40)))</f>
        <v/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 t="str">
        <f>IF(Q40=0,"",IF(CG40=0,"",(CG40/Q40)))</f>
        <v/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30"/>
      <c r="B41" s="84"/>
      <c r="C41" s="84"/>
      <c r="D41" s="85"/>
      <c r="E41" s="85"/>
      <c r="F41" s="85"/>
      <c r="G41" s="86"/>
      <c r="H41" s="87"/>
      <c r="I41" s="87"/>
      <c r="J41" s="87"/>
      <c r="K41" s="177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3"/>
      <c r="Z41" s="183"/>
      <c r="AA41" s="183"/>
      <c r="AB41" s="183"/>
      <c r="AC41" s="33"/>
      <c r="AD41" s="57"/>
      <c r="AE41" s="61"/>
      <c r="AF41" s="62"/>
      <c r="AG41" s="61"/>
      <c r="AH41" s="65"/>
      <c r="AI41" s="66"/>
      <c r="AJ41" s="67"/>
      <c r="AK41" s="68"/>
      <c r="AL41" s="68"/>
      <c r="AM41" s="68"/>
      <c r="AN41" s="61"/>
      <c r="AO41" s="62"/>
      <c r="AP41" s="61"/>
      <c r="AQ41" s="65"/>
      <c r="AR41" s="66"/>
      <c r="AS41" s="67"/>
      <c r="AT41" s="68"/>
      <c r="AU41" s="68"/>
      <c r="AV41" s="68"/>
      <c r="AW41" s="61"/>
      <c r="AX41" s="62"/>
      <c r="AY41" s="61"/>
      <c r="AZ41" s="65"/>
      <c r="BA41" s="66"/>
      <c r="BB41" s="67"/>
      <c r="BC41" s="68"/>
      <c r="BD41" s="68"/>
      <c r="BE41" s="68"/>
      <c r="BF41" s="61"/>
      <c r="BG41" s="62"/>
      <c r="BH41" s="61"/>
      <c r="BI41" s="65"/>
      <c r="BJ41" s="66"/>
      <c r="BK41" s="67"/>
      <c r="BL41" s="68"/>
      <c r="BM41" s="68"/>
      <c r="BN41" s="68"/>
      <c r="BO41" s="63"/>
      <c r="BP41" s="64"/>
      <c r="BQ41" s="61"/>
      <c r="BR41" s="65"/>
      <c r="BS41" s="66"/>
      <c r="BT41" s="67"/>
      <c r="BU41" s="68"/>
      <c r="BV41" s="68"/>
      <c r="BW41" s="68"/>
      <c r="BX41" s="63"/>
      <c r="BY41" s="64"/>
      <c r="BZ41" s="61"/>
      <c r="CA41" s="65"/>
      <c r="CB41" s="66"/>
      <c r="CC41" s="67"/>
      <c r="CD41" s="68"/>
      <c r="CE41" s="68"/>
      <c r="CF41" s="68"/>
      <c r="CG41" s="63"/>
      <c r="CH41" s="64"/>
      <c r="CI41" s="61"/>
      <c r="CJ41" s="65"/>
      <c r="CK41" s="66"/>
      <c r="CL41" s="67"/>
      <c r="CM41" s="68"/>
      <c r="CN41" s="68"/>
      <c r="CO41" s="68"/>
      <c r="CP41" s="69"/>
      <c r="CQ41" s="66"/>
      <c r="CR41" s="66"/>
      <c r="CS41" s="66"/>
      <c r="CT41" s="70"/>
    </row>
    <row r="42" spans="1:99">
      <c r="A42" s="30"/>
      <c r="B42" s="37"/>
      <c r="C42" s="37"/>
      <c r="D42" s="21"/>
      <c r="E42" s="21"/>
      <c r="F42" s="21"/>
      <c r="G42" s="22"/>
      <c r="H42" s="36"/>
      <c r="I42" s="36"/>
      <c r="J42" s="73"/>
      <c r="K42" s="178"/>
      <c r="L42" s="34"/>
      <c r="M42" s="34"/>
      <c r="N42" s="31"/>
      <c r="O42" s="23"/>
      <c r="P42" s="23"/>
      <c r="Q42" s="23"/>
      <c r="R42" s="32"/>
      <c r="S42" s="32"/>
      <c r="T42" s="23"/>
      <c r="U42" s="32"/>
      <c r="V42" s="25"/>
      <c r="W42" s="25"/>
      <c r="X42" s="25"/>
      <c r="Y42" s="183"/>
      <c r="Z42" s="183"/>
      <c r="AA42" s="183"/>
      <c r="AB42" s="183"/>
      <c r="AC42" s="33"/>
      <c r="AD42" s="59"/>
      <c r="AE42" s="61"/>
      <c r="AF42" s="62"/>
      <c r="AG42" s="61"/>
      <c r="AH42" s="65"/>
      <c r="AI42" s="66"/>
      <c r="AJ42" s="67"/>
      <c r="AK42" s="68"/>
      <c r="AL42" s="68"/>
      <c r="AM42" s="68"/>
      <c r="AN42" s="61"/>
      <c r="AO42" s="62"/>
      <c r="AP42" s="61"/>
      <c r="AQ42" s="65"/>
      <c r="AR42" s="66"/>
      <c r="AS42" s="67"/>
      <c r="AT42" s="68"/>
      <c r="AU42" s="68"/>
      <c r="AV42" s="68"/>
      <c r="AW42" s="61"/>
      <c r="AX42" s="62"/>
      <c r="AY42" s="61"/>
      <c r="AZ42" s="65"/>
      <c r="BA42" s="66"/>
      <c r="BB42" s="67"/>
      <c r="BC42" s="68"/>
      <c r="BD42" s="68"/>
      <c r="BE42" s="68"/>
      <c r="BF42" s="61"/>
      <c r="BG42" s="62"/>
      <c r="BH42" s="61"/>
      <c r="BI42" s="65"/>
      <c r="BJ42" s="66"/>
      <c r="BK42" s="67"/>
      <c r="BL42" s="68"/>
      <c r="BM42" s="68"/>
      <c r="BN42" s="68"/>
      <c r="BO42" s="63"/>
      <c r="BP42" s="64"/>
      <c r="BQ42" s="61"/>
      <c r="BR42" s="65"/>
      <c r="BS42" s="66"/>
      <c r="BT42" s="67"/>
      <c r="BU42" s="68"/>
      <c r="BV42" s="68"/>
      <c r="BW42" s="68"/>
      <c r="BX42" s="63"/>
      <c r="BY42" s="64"/>
      <c r="BZ42" s="61"/>
      <c r="CA42" s="65"/>
      <c r="CB42" s="66"/>
      <c r="CC42" s="67"/>
      <c r="CD42" s="68"/>
      <c r="CE42" s="68"/>
      <c r="CF42" s="68"/>
      <c r="CG42" s="63"/>
      <c r="CH42" s="64"/>
      <c r="CI42" s="61"/>
      <c r="CJ42" s="65"/>
      <c r="CK42" s="66"/>
      <c r="CL42" s="67"/>
      <c r="CM42" s="68"/>
      <c r="CN42" s="68"/>
      <c r="CO42" s="68"/>
      <c r="CP42" s="69"/>
      <c r="CQ42" s="66"/>
      <c r="CR42" s="66"/>
      <c r="CS42" s="66"/>
      <c r="CT42" s="70"/>
    </row>
    <row r="43" spans="1:99">
      <c r="A43" s="19">
        <f>AC43</f>
        <v>0.3326265560166</v>
      </c>
      <c r="B43" s="39"/>
      <c r="C43" s="39"/>
      <c r="D43" s="39"/>
      <c r="E43" s="39"/>
      <c r="F43" s="39"/>
      <c r="G43" s="39"/>
      <c r="H43" s="40" t="s">
        <v>139</v>
      </c>
      <c r="I43" s="40"/>
      <c r="J43" s="40"/>
      <c r="K43" s="179">
        <f>SUM(K6:K42)</f>
        <v>2410000</v>
      </c>
      <c r="L43" s="41">
        <f>SUM(L6:L42)</f>
        <v>886</v>
      </c>
      <c r="M43" s="41">
        <f>SUM(M6:M42)</f>
        <v>383</v>
      </c>
      <c r="N43" s="41">
        <f>SUM(N6:N42)</f>
        <v>1634</v>
      </c>
      <c r="O43" s="41">
        <f>SUM(O6:O42)</f>
        <v>176</v>
      </c>
      <c r="P43" s="41">
        <f>SUM(P6:P42)</f>
        <v>1</v>
      </c>
      <c r="Q43" s="41">
        <f>SUM(Q6:Q42)</f>
        <v>177</v>
      </c>
      <c r="R43" s="42">
        <f>IFERROR(Q43/N43,"-")</f>
        <v>0.10832313341493</v>
      </c>
      <c r="S43" s="76">
        <f>SUM(S6:S42)</f>
        <v>22</v>
      </c>
      <c r="T43" s="76">
        <f>SUM(T6:T42)</f>
        <v>54</v>
      </c>
      <c r="U43" s="42">
        <f>IFERROR(S43/Q43,"-")</f>
        <v>0.12429378531073</v>
      </c>
      <c r="V43" s="43">
        <f>IFERROR(K43/Q43,"-")</f>
        <v>13615.81920904</v>
      </c>
      <c r="W43" s="44">
        <f>SUM(W6:W42)</f>
        <v>49</v>
      </c>
      <c r="X43" s="42">
        <f>IFERROR(W43/Q43,"-")</f>
        <v>0.27683615819209</v>
      </c>
      <c r="Y43" s="179">
        <f>SUM(Y6:Y42)</f>
        <v>801630</v>
      </c>
      <c r="Z43" s="179">
        <f>IFERROR(Y43/Q43,"-")</f>
        <v>4528.9830508475</v>
      </c>
      <c r="AA43" s="179">
        <f>IFERROR(Y43/W43,"-")</f>
        <v>16359.795918367</v>
      </c>
      <c r="AB43" s="179">
        <f>Y43-K43</f>
        <v>-1608370</v>
      </c>
      <c r="AC43" s="45">
        <f>Y43/K43</f>
        <v>0.3326265560166</v>
      </c>
      <c r="AD43" s="58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8"/>
    <mergeCell ref="K17:K28"/>
    <mergeCell ref="V17:V28"/>
    <mergeCell ref="AB17:AB28"/>
    <mergeCell ref="AC1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