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<sst xmlns="http://schemas.openxmlformats.org/spreadsheetml/2006/main" uniqueCount="179">
  <si>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04月</t>
  </si>
  <si>
    <t>りんご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</si>
  <si>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</si>
  <si>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</si>
  <si>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</si>
  <si>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</si>
  <si>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</si>
  <si>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</si>
  <si>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</si>
  <si>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</si>
  <si>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</si>
  <si>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</si>
  <si>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</si>
  <si>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</si>
  <si>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</si>
  <si>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</si>
  <si>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</si>
  <si>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</si>
  <si>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</si>
  <si>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</si>
  <si>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</si>
  <si>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</si>
  <si>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</si>
  <si>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</si>
  <si>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</si>
  <si>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</si>
  <si>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</si>
  <si>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</si>
  <si>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</si>
  <si>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</si>
  <si>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</si>
  <si>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</si>
  <si>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</si>
  <si>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</si>
  <si>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</si>
  <si>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</si>
  <si>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</si>
  <si>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</si>
  <si>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</si>
  <si>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</si>
  <si>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</si>
  <si>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</si>
  <si>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</si>
  <si>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</si>
  <si>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</si>
  <si>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</si>
  <si>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</si>
  <si>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</si>
  <si>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</si>
  <si>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</si>
  <si>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</si>
  <si>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</si>
  <si>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</si>
  <si>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</si>
  <si>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</si>
  <si>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</si>
  <si>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</si>
  <si>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ks392</t>
  </si>
  <si>
    <t>インターカラー</t>
  </si>
  <si>
    <t>風俗版（栗山絵麻）</t>
  </si>
  <si>
    <t>熟女からゴリッゴリのお誘いを堪能せよ！</t>
  </si>
  <si>
    <t>TOP</t>
  </si>
  <si>
    <t>サンスポ関東</t>
  </si>
  <si>
    <t>4C終面全5段</t>
  </si>
  <si>
    <t>4月29日(木)</t>
  </si>
  <si>
    <t>ks393</t>
  </si>
  <si>
    <t>空電</t>
  </si>
  <si>
    <t>ks394</t>
  </si>
  <si>
    <t>右女3（栗山絵麻）</t>
  </si>
  <si>
    <t>女性から逆指名</t>
  </si>
  <si>
    <t>サンスポ関西</t>
  </si>
  <si>
    <t>全5段</t>
  </si>
  <si>
    <t>4月18日(日)</t>
  </si>
  <si>
    <t>ks395</t>
  </si>
  <si>
    <t>ks396</t>
  </si>
  <si>
    <t>4月24日(土)</t>
  </si>
  <si>
    <t>ks397</t>
  </si>
  <si>
    <t>ks398</t>
  </si>
  <si>
    <t>①右女3（栗山絵麻）</t>
  </si>
  <si>
    <t>163「顔出し無しでも女性から誘われる」</t>
  </si>
  <si>
    <t>半2段・半3段つかみ10段保証</t>
  </si>
  <si>
    <t>1～10日</t>
  </si>
  <si>
    <t>ks399</t>
  </si>
  <si>
    <t>②大正版（栗山絵麻）</t>
  </si>
  <si>
    <t>164「お客様満足度間違いなし！最高峰熟女サイト」</t>
  </si>
  <si>
    <t>11～20日</t>
  </si>
  <si>
    <t>ks400</t>
  </si>
  <si>
    <t>③旧デイリー風（栗山絵麻）</t>
  </si>
  <si>
    <t>165「日本中の女は俺の彼女」</t>
  </si>
  <si>
    <t>21～31日</t>
  </si>
  <si>
    <t>ks401</t>
  </si>
  <si>
    <t>(空電共通)</t>
  </si>
  <si>
    <t>ks402</t>
  </si>
  <si>
    <t>ks403</t>
  </si>
  <si>
    <t>ks404</t>
  </si>
  <si>
    <t>ks405</t>
  </si>
  <si>
    <t>ks406</t>
  </si>
  <si>
    <t>ニッカン関西</t>
  </si>
  <si>
    <t>半2段つかみ10段保証</t>
  </si>
  <si>
    <t>ks407</t>
  </si>
  <si>
    <t>ks408</t>
  </si>
  <si>
    <t>ks409</t>
  </si>
  <si>
    <t>ks410</t>
  </si>
  <si>
    <t>①もし出会系大賞があったら、このサイトが受賞しているでしょう</t>
  </si>
  <si>
    <t>日刊ゲンダイ東海版</t>
  </si>
  <si>
    <t>全2段</t>
  </si>
  <si>
    <t>1～15日</t>
  </si>
  <si>
    <t>ks411</t>
  </si>
  <si>
    <t>旧デイリー風（栗山絵麻）</t>
  </si>
  <si>
    <t>②学生いませんギャルもいません熟女熟女熟女熟女</t>
  </si>
  <si>
    <t>16～31日</t>
  </si>
  <si>
    <t>ks412</t>
  </si>
  <si>
    <t>ks413</t>
  </si>
  <si>
    <t>右女9（栗山絵麻）</t>
  </si>
  <si>
    <t>学生いませんギャルもいません熟女熟女熟女熟女</t>
  </si>
  <si>
    <t>4月25日(日)</t>
  </si>
  <si>
    <t>ks414</t>
  </si>
  <si>
    <t>ks415</t>
  </si>
  <si>
    <t>デイリースポーツ関西</t>
  </si>
  <si>
    <t>4月16日(金)</t>
  </si>
  <si>
    <t>ks416</t>
  </si>
  <si>
    <t>ks417</t>
  </si>
  <si>
    <t>コンパニオン版（栗山絵麻）</t>
  </si>
  <si>
    <t>スポニチ関東</t>
  </si>
  <si>
    <t>4C雑報</t>
  </si>
  <si>
    <t>4月03日(土)</t>
  </si>
  <si>
    <t>ks418</t>
  </si>
  <si>
    <t>ks419</t>
  </si>
  <si>
    <t>4月11日(日)</t>
  </si>
  <si>
    <t>ks420</t>
  </si>
  <si>
    <t>ks421</t>
  </si>
  <si>
    <t>大正版（栗山絵麻）</t>
  </si>
  <si>
    <t>4月17日(土)</t>
  </si>
  <si>
    <t>ks422</t>
  </si>
  <si>
    <t>ks423</t>
  </si>
  <si>
    <t>興奮版（栗山絵麻）</t>
  </si>
  <si>
    <t>166「一般女性から来る！50歳以上の男性お試し無料！」</t>
  </si>
  <si>
    <t>ks424</t>
  </si>
  <si>
    <t>ks425</t>
  </si>
  <si>
    <t>記事(ノーマル)（）</t>
  </si>
  <si>
    <t>4C記事枠</t>
  </si>
  <si>
    <t>4月04日(日)</t>
  </si>
  <si>
    <t>ks426</t>
  </si>
  <si>
    <t>記事(黄)（）</t>
  </si>
  <si>
    <t>ks427</t>
  </si>
  <si>
    <t>記事(赤)（）</t>
  </si>
  <si>
    <t>ks428</t>
  </si>
  <si>
    <t>記事(青)（）</t>
  </si>
  <si>
    <t>ks429</t>
  </si>
  <si>
    <t>共通</t>
  </si>
  <si>
    <t>新聞 TOTAL</t>
  </si>
  <si>
    <t>●雑誌 広告</t>
  </si>
  <si>
    <t>rz035</t>
  </si>
  <si>
    <t>光文社</t>
  </si>
  <si>
    <t>黄色黒版（栗山絵麻）</t>
  </si>
  <si>
    <t>もし出会系大賞があったら、このサイトが受賞しているでしょう</t>
  </si>
  <si>
    <t>FLASH(合併号)</t>
  </si>
  <si>
    <t>4C1P</t>
  </si>
  <si>
    <t>4月27日(火)</t>
  </si>
  <si>
    <t>rz036</t>
  </si>
  <si>
    <t>ze029</t>
  </si>
  <si>
    <t>アドライヴ</t>
  </si>
  <si>
    <t>大洋図書</t>
  </si>
  <si>
    <t>2P_対談風_りんご</t>
  </si>
  <si>
    <t>臨時増刊ラヴァーズ</t>
  </si>
  <si>
    <t>4C2P</t>
  </si>
  <si>
    <t>4月21日(水)</t>
  </si>
  <si>
    <t>ze030</t>
  </si>
  <si>
    <t>雑誌 TOTAL</t>
  </si>
  <si>
    <t>●DVD 広告</t>
  </si>
  <si>
    <t>ap007</t>
  </si>
  <si>
    <t>三和出版</t>
  </si>
  <si>
    <t>DVDパス_空電説明_りんご</t>
  </si>
  <si>
    <t>A4変形判、CVS日版PB</t>
  </si>
  <si>
    <t>Girls Secret</t>
  </si>
  <si>
    <t>DVD袋表4C</t>
  </si>
  <si>
    <t>4月22日(木)</t>
  </si>
  <si>
    <t>ap008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</si>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</sst>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0.64561403508772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570000</v>
      </c>
      <c r="L6" s="79">
        <v>13</v>
      </c>
      <c r="M6" s="79">
        <v>0</v>
      </c>
      <c r="N6" s="79">
        <v>54</v>
      </c>
      <c r="O6" s="88">
        <v>5</v>
      </c>
      <c r="P6" s="89">
        <v>0</v>
      </c>
      <c r="Q6" s="90">
        <f>O6+P6</f>
        <v>5</v>
      </c>
      <c r="R6" s="80">
        <f>IFERROR(Q6/N6,"-")</f>
        <v>0.092592592592593</v>
      </c>
      <c r="S6" s="79">
        <v>1</v>
      </c>
      <c r="T6" s="79">
        <v>3</v>
      </c>
      <c r="U6" s="80">
        <f>IFERROR(T6/(Q6),"-")</f>
        <v>0.6</v>
      </c>
      <c r="V6" s="81">
        <f>IFERROR(K6/SUM(Q6:Q11),"-")</f>
        <v>19000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SUM(Y6:Y11)-SUM(K6:K11)</f>
        <v>-202000</v>
      </c>
      <c r="AC6" s="83">
        <f>SUM(Y6:Y11)/SUM(K6:K11)</f>
        <v>0.64561403508772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32</v>
      </c>
      <c r="M7" s="79">
        <v>25</v>
      </c>
      <c r="N7" s="79">
        <v>81</v>
      </c>
      <c r="O7" s="88">
        <v>7</v>
      </c>
      <c r="P7" s="89">
        <v>0</v>
      </c>
      <c r="Q7" s="90">
        <f>O7+P7</f>
        <v>7</v>
      </c>
      <c r="R7" s="80">
        <f>IFERROR(Q7/N7,"-")</f>
        <v>0.08641975308642</v>
      </c>
      <c r="S7" s="79">
        <v>2</v>
      </c>
      <c r="T7" s="79">
        <v>1</v>
      </c>
      <c r="U7" s="80">
        <f>IFERROR(T7/(Q7),"-")</f>
        <v>0.14285714285714</v>
      </c>
      <c r="V7" s="81"/>
      <c r="W7" s="82">
        <v>4</v>
      </c>
      <c r="X7" s="80">
        <f>IF(Q7=0,"-",W7/Q7)</f>
        <v>0.57142857142857</v>
      </c>
      <c r="Y7" s="181">
        <v>84000</v>
      </c>
      <c r="Z7" s="182">
        <f>IFERROR(Y7/Q7,"-")</f>
        <v>12000</v>
      </c>
      <c r="AA7" s="182">
        <f>IFERROR(Y7/W7,"-")</f>
        <v>21000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0.28571428571429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0.28571428571429</v>
      </c>
      <c r="BQ7" s="118">
        <v>2</v>
      </c>
      <c r="BR7" s="119">
        <f>IFERROR(BQ7/BO7,"-")</f>
        <v>1</v>
      </c>
      <c r="BS7" s="120">
        <v>19000</v>
      </c>
      <c r="BT7" s="121">
        <f>IFERROR(BS7/BO7,"-")</f>
        <v>9500</v>
      </c>
      <c r="BU7" s="122">
        <v>1</v>
      </c>
      <c r="BV7" s="122"/>
      <c r="BW7" s="122">
        <v>1</v>
      </c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5000</v>
      </c>
      <c r="CC7" s="128">
        <f>IFERROR(CB7/BX7,"-")</f>
        <v>2500</v>
      </c>
      <c r="CD7" s="129">
        <v>1</v>
      </c>
      <c r="CE7" s="129"/>
      <c r="CF7" s="129"/>
      <c r="CG7" s="130">
        <v>1</v>
      </c>
      <c r="CH7" s="131">
        <f>IF(Q7=0,"",IF(CG7=0,"",(CG7/Q7)))</f>
        <v>0.14285714285714</v>
      </c>
      <c r="CI7" s="132">
        <v>1</v>
      </c>
      <c r="CJ7" s="133">
        <f>IFERROR(CI7/CG7,"-")</f>
        <v>1</v>
      </c>
      <c r="CK7" s="134">
        <v>60000</v>
      </c>
      <c r="CL7" s="135">
        <f>IFERROR(CK7/CG7,"-")</f>
        <v>60000</v>
      </c>
      <c r="CM7" s="136"/>
      <c r="CN7" s="136"/>
      <c r="CO7" s="136">
        <v>1</v>
      </c>
      <c r="CP7" s="137">
        <v>4</v>
      </c>
      <c r="CQ7" s="138">
        <v>84000</v>
      </c>
      <c r="CR7" s="138">
        <v>60000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5" t="s">
        <v>72</v>
      </c>
      <c r="K8" s="176"/>
      <c r="L8" s="79">
        <v>9</v>
      </c>
      <c r="M8" s="79">
        <v>0</v>
      </c>
      <c r="N8" s="79">
        <v>38</v>
      </c>
      <c r="O8" s="88">
        <v>5</v>
      </c>
      <c r="P8" s="89">
        <v>0</v>
      </c>
      <c r="Q8" s="90">
        <f>O8+P8</f>
        <v>5</v>
      </c>
      <c r="R8" s="80">
        <f>IFERROR(Q8/N8,"-")</f>
        <v>0.13157894736842</v>
      </c>
      <c r="S8" s="79">
        <v>0</v>
      </c>
      <c r="T8" s="79">
        <v>3</v>
      </c>
      <c r="U8" s="80">
        <f>IFERROR(T8/(Q8),"-")</f>
        <v>0.6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0.6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27</v>
      </c>
      <c r="M9" s="79">
        <v>19</v>
      </c>
      <c r="N9" s="79">
        <v>5</v>
      </c>
      <c r="O9" s="88">
        <v>5</v>
      </c>
      <c r="P9" s="89">
        <v>0</v>
      </c>
      <c r="Q9" s="90">
        <f>O9+P9</f>
        <v>5</v>
      </c>
      <c r="R9" s="80">
        <f>IFERROR(Q9/N9,"-")</f>
        <v>1</v>
      </c>
      <c r="S9" s="79">
        <v>0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0.4</v>
      </c>
      <c r="Y9" s="181">
        <v>6000</v>
      </c>
      <c r="Z9" s="182">
        <f>IFERROR(Y9/Q9,"-")</f>
        <v>1200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0.6</v>
      </c>
      <c r="BZ9" s="125">
        <v>1</v>
      </c>
      <c r="CA9" s="126">
        <f>IFERROR(BZ9/BX9,"-")</f>
        <v>0.33333333333333</v>
      </c>
      <c r="CB9" s="127">
        <v>3000</v>
      </c>
      <c r="CC9" s="128">
        <f>IFERROR(CB9/BX9,"-")</f>
        <v>1000</v>
      </c>
      <c r="CD9" s="129">
        <v>1</v>
      </c>
      <c r="CE9" s="129"/>
      <c r="CF9" s="129"/>
      <c r="CG9" s="130">
        <v>1</v>
      </c>
      <c r="CH9" s="131">
        <f>IF(Q9=0,"",IF(CG9=0,"",(CG9/Q9)))</f>
        <v>0.2</v>
      </c>
      <c r="CI9" s="132">
        <v>1</v>
      </c>
      <c r="CJ9" s="133">
        <f>IFERROR(CI9/CG9,"-")</f>
        <v>1</v>
      </c>
      <c r="CK9" s="134">
        <v>3000</v>
      </c>
      <c r="CL9" s="135">
        <f>IFERROR(CK9/CG9,"-")</f>
        <v>3000</v>
      </c>
      <c r="CM9" s="136">
        <v>1</v>
      </c>
      <c r="CN9" s="136"/>
      <c r="CO9" s="136"/>
      <c r="CP9" s="137">
        <v>2</v>
      </c>
      <c r="CQ9" s="138">
        <v>6000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70</v>
      </c>
      <c r="I10" s="87" t="s">
        <v>71</v>
      </c>
      <c r="J10" s="186" t="s">
        <v>75</v>
      </c>
      <c r="K10" s="176"/>
      <c r="L10" s="79">
        <v>12</v>
      </c>
      <c r="M10" s="79">
        <v>0</v>
      </c>
      <c r="N10" s="79">
        <v>38</v>
      </c>
      <c r="O10" s="88">
        <v>5</v>
      </c>
      <c r="P10" s="89">
        <v>0</v>
      </c>
      <c r="Q10" s="90">
        <f>O10+P10</f>
        <v>5</v>
      </c>
      <c r="R10" s="80">
        <f>IFERROR(Q10/N10,"-")</f>
        <v>0.13157894736842</v>
      </c>
      <c r="S10" s="79">
        <v>0</v>
      </c>
      <c r="T10" s="79">
        <v>1</v>
      </c>
      <c r="U10" s="80">
        <f>IFERROR(T10/(Q10),"-")</f>
        <v>0.2</v>
      </c>
      <c r="V10" s="81"/>
      <c r="W10" s="82">
        <v>1</v>
      </c>
      <c r="X10" s="80">
        <f>IF(Q10=0,"-",W10/Q10)</f>
        <v>0.2</v>
      </c>
      <c r="Y10" s="181">
        <v>3000</v>
      </c>
      <c r="Z10" s="182">
        <f>IFERROR(Y10/Q10,"-")</f>
        <v>600</v>
      </c>
      <c r="AA10" s="182">
        <f>IFERROR(Y10/W10,"-")</f>
        <v>3000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0.4</v>
      </c>
      <c r="BH10" s="109">
        <v>1</v>
      </c>
      <c r="BI10" s="111">
        <f>IFERROR(BH10/BF10,"-")</f>
        <v>0.5</v>
      </c>
      <c r="BJ10" s="112">
        <v>3000</v>
      </c>
      <c r="BK10" s="113">
        <f>IFERROR(BJ10/BF10,"-")</f>
        <v>1500</v>
      </c>
      <c r="BL10" s="114">
        <v>1</v>
      </c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2</v>
      </c>
      <c r="BY10" s="124">
        <f>IF(Q10=0,"",IF(BX10=0,"",(BX10/Q10)))</f>
        <v>0.4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0.2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59</v>
      </c>
      <c r="F11" s="184" t="s">
        <v>60</v>
      </c>
      <c r="G11" s="184" t="s">
        <v>66</v>
      </c>
      <c r="H11" s="87"/>
      <c r="I11" s="87"/>
      <c r="J11" s="87"/>
      <c r="K11" s="176"/>
      <c r="L11" s="79">
        <v>22</v>
      </c>
      <c r="M11" s="79">
        <v>19</v>
      </c>
      <c r="N11" s="79">
        <v>12</v>
      </c>
      <c r="O11" s="88">
        <v>3</v>
      </c>
      <c r="P11" s="89">
        <v>0</v>
      </c>
      <c r="Q11" s="90">
        <f>O11+P11</f>
        <v>3</v>
      </c>
      <c r="R11" s="80">
        <f>IFERROR(Q11/N11,"-")</f>
        <v>0.25</v>
      </c>
      <c r="S11" s="79">
        <v>2</v>
      </c>
      <c r="T11" s="79">
        <v>0</v>
      </c>
      <c r="U11" s="80">
        <f>IFERROR(T11/(Q11),"-")</f>
        <v>0</v>
      </c>
      <c r="V11" s="81"/>
      <c r="W11" s="82">
        <v>2</v>
      </c>
      <c r="X11" s="80">
        <f>IF(Q11=0,"-",W11/Q11)</f>
        <v>0.66666666666667</v>
      </c>
      <c r="Y11" s="181">
        <v>275000</v>
      </c>
      <c r="Z11" s="182">
        <f>IFERROR(Y11/Q11,"-")</f>
        <v>91666.666666667</v>
      </c>
      <c r="AA11" s="182">
        <f>IFERROR(Y11/W11,"-")</f>
        <v>137500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0.33333333333333</v>
      </c>
      <c r="BH11" s="109">
        <v>1</v>
      </c>
      <c r="BI11" s="111">
        <f>IFERROR(BH11/BF11,"-")</f>
        <v>1</v>
      </c>
      <c r="BJ11" s="112">
        <v>34000</v>
      </c>
      <c r="BK11" s="113">
        <f>IFERROR(BJ11/BF11,"-")</f>
        <v>34000</v>
      </c>
      <c r="BL11" s="114"/>
      <c r="BM11" s="114"/>
      <c r="BN11" s="114">
        <v>1</v>
      </c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0.33333333333333</v>
      </c>
      <c r="CI11" s="132">
        <v>1</v>
      </c>
      <c r="CJ11" s="133">
        <f>IFERROR(CI11/CG11,"-")</f>
        <v>1</v>
      </c>
      <c r="CK11" s="134">
        <v>241000</v>
      </c>
      <c r="CL11" s="135">
        <f>IFERROR(CK11/CG11,"-")</f>
        <v>241000</v>
      </c>
      <c r="CM11" s="136"/>
      <c r="CN11" s="136"/>
      <c r="CO11" s="136">
        <v>1</v>
      </c>
      <c r="CP11" s="137">
        <v>2</v>
      </c>
      <c r="CQ11" s="138">
        <v>275000</v>
      </c>
      <c r="CR11" s="138">
        <v>241000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0.944</v>
      </c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62</v>
      </c>
      <c r="I12" s="87" t="s">
        <v>80</v>
      </c>
      <c r="J12" s="87" t="s">
        <v>81</v>
      </c>
      <c r="K12" s="176">
        <v>375000</v>
      </c>
      <c r="L12" s="79">
        <v>3</v>
      </c>
      <c r="M12" s="79">
        <v>0</v>
      </c>
      <c r="N12" s="79">
        <v>8</v>
      </c>
      <c r="O12" s="88">
        <v>1</v>
      </c>
      <c r="P12" s="89">
        <v>0</v>
      </c>
      <c r="Q12" s="90">
        <f>O12+P12</f>
        <v>1</v>
      </c>
      <c r="R12" s="80">
        <f>IFERROR(Q12/N12,"-")</f>
        <v>0.125</v>
      </c>
      <c r="S12" s="79">
        <v>0</v>
      </c>
      <c r="T12" s="79">
        <v>0</v>
      </c>
      <c r="U12" s="80">
        <f>IFERROR(T12/(Q12),"-")</f>
        <v>0</v>
      </c>
      <c r="V12" s="81">
        <f>IFERROR(K12/SUM(Q12:Q19),"-")</f>
        <v>9615.3846153846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SUM(Y12:Y19)-SUM(K12:K19)</f>
        <v>-21000</v>
      </c>
      <c r="AC12" s="83">
        <f>SUM(Y12:Y19)/SUM(K12:K19)</f>
        <v>0.944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/>
      <c r="I13" s="87" t="s">
        <v>80</v>
      </c>
      <c r="J13" s="87" t="s">
        <v>85</v>
      </c>
      <c r="K13" s="176"/>
      <c r="L13" s="79">
        <v>11</v>
      </c>
      <c r="M13" s="79">
        <v>0</v>
      </c>
      <c r="N13" s="79">
        <v>121</v>
      </c>
      <c r="O13" s="88">
        <v>4</v>
      </c>
      <c r="P13" s="89">
        <v>0</v>
      </c>
      <c r="Q13" s="90">
        <f>O13+P13</f>
        <v>4</v>
      </c>
      <c r="R13" s="80">
        <f>IFERROR(Q13/N13,"-")</f>
        <v>0.033057851239669</v>
      </c>
      <c r="S13" s="79">
        <v>0</v>
      </c>
      <c r="T13" s="79">
        <v>1</v>
      </c>
      <c r="U13" s="80">
        <f>IFERROR(T13/(Q13),"-")</f>
        <v>0.25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87</v>
      </c>
      <c r="F14" s="184" t="s">
        <v>88</v>
      </c>
      <c r="G14" s="184" t="s">
        <v>61</v>
      </c>
      <c r="H14" s="87"/>
      <c r="I14" s="87" t="s">
        <v>80</v>
      </c>
      <c r="J14" s="87" t="s">
        <v>89</v>
      </c>
      <c r="K14" s="176"/>
      <c r="L14" s="79">
        <v>7</v>
      </c>
      <c r="M14" s="79">
        <v>0</v>
      </c>
      <c r="N14" s="79">
        <v>44</v>
      </c>
      <c r="O14" s="88">
        <v>1</v>
      </c>
      <c r="P14" s="89">
        <v>0</v>
      </c>
      <c r="Q14" s="90">
        <f>O14+P14</f>
        <v>1</v>
      </c>
      <c r="R14" s="80">
        <f>IFERROR(Q14/N14,"-")</f>
        <v>0.022727272727273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58</v>
      </c>
      <c r="D15" s="184"/>
      <c r="E15" s="184" t="s">
        <v>91</v>
      </c>
      <c r="F15" s="184" t="s">
        <v>91</v>
      </c>
      <c r="G15" s="184" t="s">
        <v>66</v>
      </c>
      <c r="H15" s="87"/>
      <c r="I15" s="87"/>
      <c r="J15" s="87"/>
      <c r="K15" s="176"/>
      <c r="L15" s="79">
        <v>97</v>
      </c>
      <c r="M15" s="79">
        <v>66</v>
      </c>
      <c r="N15" s="79">
        <v>42</v>
      </c>
      <c r="O15" s="88">
        <v>9</v>
      </c>
      <c r="P15" s="89">
        <v>0</v>
      </c>
      <c r="Q15" s="90">
        <f>O15+P15</f>
        <v>9</v>
      </c>
      <c r="R15" s="80">
        <f>IFERROR(Q15/N15,"-")</f>
        <v>0.21428571428571</v>
      </c>
      <c r="S15" s="79">
        <v>2</v>
      </c>
      <c r="T15" s="79">
        <v>2</v>
      </c>
      <c r="U15" s="80">
        <f>IFERROR(T15/(Q15),"-")</f>
        <v>0.22222222222222</v>
      </c>
      <c r="V15" s="81"/>
      <c r="W15" s="82">
        <v>4</v>
      </c>
      <c r="X15" s="80">
        <f>IF(Q15=0,"-",W15/Q15)</f>
        <v>0.44444444444444</v>
      </c>
      <c r="Y15" s="181">
        <v>350000</v>
      </c>
      <c r="Z15" s="182">
        <f>IFERROR(Y15/Q15,"-")</f>
        <v>38888.888888889</v>
      </c>
      <c r="AA15" s="182">
        <f>IFERROR(Y15/W15,"-")</f>
        <v>87500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0.22222222222222</v>
      </c>
      <c r="BQ15" s="118">
        <v>1</v>
      </c>
      <c r="BR15" s="119">
        <f>IFERROR(BQ15/BO15,"-")</f>
        <v>0.5</v>
      </c>
      <c r="BS15" s="120">
        <v>3000</v>
      </c>
      <c r="BT15" s="121">
        <f>IFERROR(BS15/BO15,"-")</f>
        <v>1500</v>
      </c>
      <c r="BU15" s="122">
        <v>1</v>
      </c>
      <c r="BV15" s="122"/>
      <c r="BW15" s="122"/>
      <c r="BX15" s="123">
        <v>6</v>
      </c>
      <c r="BY15" s="124">
        <f>IF(Q15=0,"",IF(BX15=0,"",(BX15/Q15)))</f>
        <v>0.66666666666667</v>
      </c>
      <c r="BZ15" s="125">
        <v>3</v>
      </c>
      <c r="CA15" s="126">
        <f>IFERROR(BZ15/BX15,"-")</f>
        <v>0.5</v>
      </c>
      <c r="CB15" s="127">
        <v>347000</v>
      </c>
      <c r="CC15" s="128">
        <f>IFERROR(CB15/BX15,"-")</f>
        <v>57833.333333333</v>
      </c>
      <c r="CD15" s="129">
        <v>1</v>
      </c>
      <c r="CE15" s="129"/>
      <c r="CF15" s="129">
        <v>2</v>
      </c>
      <c r="CG15" s="130">
        <v>1</v>
      </c>
      <c r="CH15" s="131">
        <f>IF(Q15=0,"",IF(CG15=0,"",(CG15/Q15)))</f>
        <v>0.11111111111111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4</v>
      </c>
      <c r="CQ15" s="138">
        <v>350000</v>
      </c>
      <c r="CR15" s="138">
        <v>330000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92</v>
      </c>
      <c r="C16" s="184" t="s">
        <v>58</v>
      </c>
      <c r="D16" s="184"/>
      <c r="E16" s="184" t="s">
        <v>78</v>
      </c>
      <c r="F16" s="184" t="s">
        <v>79</v>
      </c>
      <c r="G16" s="184" t="s">
        <v>61</v>
      </c>
      <c r="H16" s="87" t="s">
        <v>70</v>
      </c>
      <c r="I16" s="87" t="s">
        <v>80</v>
      </c>
      <c r="J16" s="87" t="s">
        <v>81</v>
      </c>
      <c r="K16" s="176"/>
      <c r="L16" s="79">
        <v>11</v>
      </c>
      <c r="M16" s="79">
        <v>0</v>
      </c>
      <c r="N16" s="79">
        <v>31</v>
      </c>
      <c r="O16" s="88">
        <v>5</v>
      </c>
      <c r="P16" s="89">
        <v>0</v>
      </c>
      <c r="Q16" s="90">
        <f>O16+P16</f>
        <v>5</v>
      </c>
      <c r="R16" s="80">
        <f>IFERROR(Q16/N16,"-")</f>
        <v>0.16129032258065</v>
      </c>
      <c r="S16" s="79">
        <v>0</v>
      </c>
      <c r="T16" s="79">
        <v>2</v>
      </c>
      <c r="U16" s="80">
        <f>IFERROR(T16/(Q16),"-")</f>
        <v>0.4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0.2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0.4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83</v>
      </c>
      <c r="F17" s="184" t="s">
        <v>84</v>
      </c>
      <c r="G17" s="184" t="s">
        <v>61</v>
      </c>
      <c r="H17" s="87"/>
      <c r="I17" s="87" t="s">
        <v>80</v>
      </c>
      <c r="J17" s="87" t="s">
        <v>85</v>
      </c>
      <c r="K17" s="176"/>
      <c r="L17" s="79">
        <v>4</v>
      </c>
      <c r="M17" s="79">
        <v>0</v>
      </c>
      <c r="N17" s="79">
        <v>28</v>
      </c>
      <c r="O17" s="88">
        <v>1</v>
      </c>
      <c r="P17" s="89">
        <v>0</v>
      </c>
      <c r="Q17" s="90">
        <f>O17+P17</f>
        <v>1</v>
      </c>
      <c r="R17" s="80">
        <f>IFERROR(Q17/N17,"-")</f>
        <v>0.035714285714286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87</v>
      </c>
      <c r="F18" s="184" t="s">
        <v>88</v>
      </c>
      <c r="G18" s="184" t="s">
        <v>61</v>
      </c>
      <c r="H18" s="87"/>
      <c r="I18" s="87" t="s">
        <v>80</v>
      </c>
      <c r="J18" s="87" t="s">
        <v>89</v>
      </c>
      <c r="K18" s="176"/>
      <c r="L18" s="79">
        <v>40</v>
      </c>
      <c r="M18" s="79">
        <v>0</v>
      </c>
      <c r="N18" s="79">
        <v>138</v>
      </c>
      <c r="O18" s="88">
        <v>12</v>
      </c>
      <c r="P18" s="89">
        <v>0</v>
      </c>
      <c r="Q18" s="90">
        <f>O18+P18</f>
        <v>12</v>
      </c>
      <c r="R18" s="80">
        <f>IFERROR(Q18/N18,"-")</f>
        <v>0.08695652173913</v>
      </c>
      <c r="S18" s="79">
        <v>0</v>
      </c>
      <c r="T18" s="79">
        <v>10</v>
      </c>
      <c r="U18" s="80">
        <f>IFERROR(T18/(Q18),"-")</f>
        <v>0.83333333333333</v>
      </c>
      <c r="V18" s="81"/>
      <c r="W18" s="82">
        <v>1</v>
      </c>
      <c r="X18" s="80">
        <f>IF(Q18=0,"-",W18/Q18)</f>
        <v>0.083333333333333</v>
      </c>
      <c r="Y18" s="181">
        <v>1000</v>
      </c>
      <c r="Z18" s="182">
        <f>IFERROR(Y18/Q18,"-")</f>
        <v>83.333333333333</v>
      </c>
      <c r="AA18" s="182">
        <f>IFERROR(Y18/W18,"-")</f>
        <v>1000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4</v>
      </c>
      <c r="BG18" s="110">
        <f>IF(Q18=0,"",IF(BF18=0,"",(BF18/Q18)))</f>
        <v>0.33333333333333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7</v>
      </c>
      <c r="BP18" s="117">
        <f>IF(Q18=0,"",IF(BO18=0,"",(BO18/Q18)))</f>
        <v>0.58333333333333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0.083333333333333</v>
      </c>
      <c r="BZ18" s="125">
        <v>1</v>
      </c>
      <c r="CA18" s="126">
        <f>IFERROR(BZ18/BX18,"-")</f>
        <v>1</v>
      </c>
      <c r="CB18" s="127">
        <v>1000</v>
      </c>
      <c r="CC18" s="128">
        <f>IFERROR(CB18/BX18,"-")</f>
        <v>1000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1000</v>
      </c>
      <c r="CR18" s="138">
        <v>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91</v>
      </c>
      <c r="F19" s="184" t="s">
        <v>91</v>
      </c>
      <c r="G19" s="184" t="s">
        <v>66</v>
      </c>
      <c r="H19" s="87"/>
      <c r="I19" s="87"/>
      <c r="J19" s="87"/>
      <c r="K19" s="176"/>
      <c r="L19" s="79">
        <v>75</v>
      </c>
      <c r="M19" s="79">
        <v>44</v>
      </c>
      <c r="N19" s="79">
        <v>6</v>
      </c>
      <c r="O19" s="88">
        <v>6</v>
      </c>
      <c r="P19" s="89">
        <v>0</v>
      </c>
      <c r="Q19" s="90">
        <f>O19+P19</f>
        <v>6</v>
      </c>
      <c r="R19" s="80">
        <f>IFERROR(Q19/N19,"-")</f>
        <v>1</v>
      </c>
      <c r="S19" s="79">
        <v>1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0.16666666666667</v>
      </c>
      <c r="Y19" s="181">
        <v>3000</v>
      </c>
      <c r="Z19" s="182">
        <f>IFERROR(Y19/Q19,"-")</f>
        <v>500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0.5</v>
      </c>
      <c r="BQ19" s="118">
        <v>1</v>
      </c>
      <c r="BR19" s="119">
        <f>IFERROR(BQ19/BO19,"-")</f>
        <v>0.33333333333333</v>
      </c>
      <c r="BS19" s="120">
        <v>3000</v>
      </c>
      <c r="BT19" s="121">
        <f>IFERROR(BS19/BO19,"-")</f>
        <v>1000</v>
      </c>
      <c r="BU19" s="122">
        <v>1</v>
      </c>
      <c r="BV19" s="122"/>
      <c r="BW19" s="122"/>
      <c r="BX19" s="123">
        <v>2</v>
      </c>
      <c r="BY19" s="124">
        <f>IF(Q19=0,"",IF(BX19=0,"",(BX19/Q19)))</f>
        <v>0.33333333333333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1</v>
      </c>
      <c r="CH19" s="131">
        <f>IF(Q19=0,"",IF(CG19=0,"",(CG19/Q19)))</f>
        <v>0.16666666666667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7.4653846153846</v>
      </c>
      <c r="B20" s="184" t="s">
        <v>96</v>
      </c>
      <c r="C20" s="184" t="s">
        <v>58</v>
      </c>
      <c r="D20" s="184"/>
      <c r="E20" s="184" t="s">
        <v>78</v>
      </c>
      <c r="F20" s="184" t="s">
        <v>79</v>
      </c>
      <c r="G20" s="184" t="s">
        <v>61</v>
      </c>
      <c r="H20" s="87" t="s">
        <v>97</v>
      </c>
      <c r="I20" s="87" t="s">
        <v>98</v>
      </c>
      <c r="J20" s="87" t="s">
        <v>81</v>
      </c>
      <c r="K20" s="176">
        <v>260000</v>
      </c>
      <c r="L20" s="79">
        <v>13</v>
      </c>
      <c r="M20" s="79">
        <v>0</v>
      </c>
      <c r="N20" s="79">
        <v>49</v>
      </c>
      <c r="O20" s="88">
        <v>6</v>
      </c>
      <c r="P20" s="89">
        <v>0</v>
      </c>
      <c r="Q20" s="90">
        <f>O20+P20</f>
        <v>6</v>
      </c>
      <c r="R20" s="80">
        <f>IFERROR(Q20/N20,"-")</f>
        <v>0.12244897959184</v>
      </c>
      <c r="S20" s="79">
        <v>0</v>
      </c>
      <c r="T20" s="79">
        <v>2</v>
      </c>
      <c r="U20" s="80">
        <f>IFERROR(T20/(Q20),"-")</f>
        <v>0.33333333333333</v>
      </c>
      <c r="V20" s="81">
        <f>IFERROR(K20/SUM(Q20:Q23),"-")</f>
        <v>7428.5714285714</v>
      </c>
      <c r="W20" s="82">
        <v>2</v>
      </c>
      <c r="X20" s="80">
        <f>IF(Q20=0,"-",W20/Q20)</f>
        <v>0.33333333333333</v>
      </c>
      <c r="Y20" s="181">
        <v>34000</v>
      </c>
      <c r="Z20" s="182">
        <f>IFERROR(Y20/Q20,"-")</f>
        <v>5666.6666666667</v>
      </c>
      <c r="AA20" s="182">
        <f>IFERROR(Y20/W20,"-")</f>
        <v>17000</v>
      </c>
      <c r="AB20" s="176">
        <f>SUM(Y20:Y23)-SUM(K20:K23)</f>
        <v>1681000</v>
      </c>
      <c r="AC20" s="83">
        <f>SUM(Y20:Y23)/SUM(K20:K23)</f>
        <v>7.4653846153846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0.16666666666667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4</v>
      </c>
      <c r="BG20" s="110">
        <f>IF(Q20=0,"",IF(BF20=0,"",(BF20/Q20)))</f>
        <v>0.66666666666667</v>
      </c>
      <c r="BH20" s="109">
        <v>2</v>
      </c>
      <c r="BI20" s="111">
        <f>IFERROR(BH20/BF20,"-")</f>
        <v>0.5</v>
      </c>
      <c r="BJ20" s="112">
        <v>34000</v>
      </c>
      <c r="BK20" s="113">
        <f>IFERROR(BJ20/BF20,"-")</f>
        <v>8500</v>
      </c>
      <c r="BL20" s="114"/>
      <c r="BM20" s="114">
        <v>1</v>
      </c>
      <c r="BN20" s="114">
        <v>1</v>
      </c>
      <c r="BO20" s="116">
        <v>1</v>
      </c>
      <c r="BP20" s="117">
        <f>IF(Q20=0,"",IF(BO20=0,"",(BO20/Q20)))</f>
        <v>0.16666666666667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34000</v>
      </c>
      <c r="CR20" s="138">
        <v>30000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99</v>
      </c>
      <c r="C21" s="184" t="s">
        <v>58</v>
      </c>
      <c r="D21" s="184"/>
      <c r="E21" s="184" t="s">
        <v>83</v>
      </c>
      <c r="F21" s="184" t="s">
        <v>84</v>
      </c>
      <c r="G21" s="184" t="s">
        <v>61</v>
      </c>
      <c r="H21" s="87"/>
      <c r="I21" s="87" t="s">
        <v>98</v>
      </c>
      <c r="J21" s="87" t="s">
        <v>85</v>
      </c>
      <c r="K21" s="176"/>
      <c r="L21" s="79">
        <v>23</v>
      </c>
      <c r="M21" s="79">
        <v>0</v>
      </c>
      <c r="N21" s="79">
        <v>130</v>
      </c>
      <c r="O21" s="88">
        <v>9</v>
      </c>
      <c r="P21" s="89">
        <v>0</v>
      </c>
      <c r="Q21" s="90">
        <f>O21+P21</f>
        <v>9</v>
      </c>
      <c r="R21" s="80">
        <f>IFERROR(Q21/N21,"-")</f>
        <v>0.069230769230769</v>
      </c>
      <c r="S21" s="79">
        <v>0</v>
      </c>
      <c r="T21" s="79">
        <v>2</v>
      </c>
      <c r="U21" s="80">
        <f>IFERROR(T21/(Q21),"-")</f>
        <v>0.22222222222222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0.22222222222222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</v>
      </c>
      <c r="AX21" s="104">
        <f>IF(Q21=0,"",IF(AW21=0,"",(AW21/Q21)))</f>
        <v>0.11111111111111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2</v>
      </c>
      <c r="BG21" s="110">
        <f>IF(Q21=0,"",IF(BF21=0,"",(BF21/Q21)))</f>
        <v>0.22222222222222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0.11111111111111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100</v>
      </c>
      <c r="C22" s="184" t="s">
        <v>58</v>
      </c>
      <c r="D22" s="184"/>
      <c r="E22" s="184" t="s">
        <v>87</v>
      </c>
      <c r="F22" s="184" t="s">
        <v>88</v>
      </c>
      <c r="G22" s="184" t="s">
        <v>61</v>
      </c>
      <c r="H22" s="87"/>
      <c r="I22" s="87" t="s">
        <v>98</v>
      </c>
      <c r="J22" s="87" t="s">
        <v>89</v>
      </c>
      <c r="K22" s="176"/>
      <c r="L22" s="79">
        <v>5</v>
      </c>
      <c r="M22" s="79">
        <v>0</v>
      </c>
      <c r="N22" s="79">
        <v>43</v>
      </c>
      <c r="O22" s="88">
        <v>1</v>
      </c>
      <c r="P22" s="89">
        <v>0</v>
      </c>
      <c r="Q22" s="90">
        <f>O22+P22</f>
        <v>1</v>
      </c>
      <c r="R22" s="80">
        <f>IFERROR(Q22/N22,"-")</f>
        <v>0.023255813953488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101</v>
      </c>
      <c r="C23" s="184" t="s">
        <v>58</v>
      </c>
      <c r="D23" s="184"/>
      <c r="E23" s="184" t="s">
        <v>91</v>
      </c>
      <c r="F23" s="184" t="s">
        <v>91</v>
      </c>
      <c r="G23" s="184" t="s">
        <v>66</v>
      </c>
      <c r="H23" s="87"/>
      <c r="I23" s="87"/>
      <c r="J23" s="87"/>
      <c r="K23" s="176"/>
      <c r="L23" s="79">
        <v>145</v>
      </c>
      <c r="M23" s="79">
        <v>71</v>
      </c>
      <c r="N23" s="79">
        <v>25</v>
      </c>
      <c r="O23" s="88">
        <v>18</v>
      </c>
      <c r="P23" s="89">
        <v>1</v>
      </c>
      <c r="Q23" s="90">
        <f>O23+P23</f>
        <v>19</v>
      </c>
      <c r="R23" s="80">
        <f>IFERROR(Q23/N23,"-")</f>
        <v>0.76</v>
      </c>
      <c r="S23" s="79">
        <v>3</v>
      </c>
      <c r="T23" s="79">
        <v>7</v>
      </c>
      <c r="U23" s="80">
        <f>IFERROR(T23/(Q23),"-")</f>
        <v>0.36842105263158</v>
      </c>
      <c r="V23" s="81"/>
      <c r="W23" s="82">
        <v>6</v>
      </c>
      <c r="X23" s="80">
        <f>IF(Q23=0,"-",W23/Q23)</f>
        <v>0.31578947368421</v>
      </c>
      <c r="Y23" s="181">
        <v>1907000</v>
      </c>
      <c r="Z23" s="182">
        <f>IFERROR(Y23/Q23,"-")</f>
        <v>100368.42105263</v>
      </c>
      <c r="AA23" s="182">
        <f>IFERROR(Y23/W23,"-")</f>
        <v>317833.33333333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4</v>
      </c>
      <c r="BG23" s="110">
        <f>IF(Q23=0,"",IF(BF23=0,"",(BF23/Q23)))</f>
        <v>0.21052631578947</v>
      </c>
      <c r="BH23" s="109">
        <v>2</v>
      </c>
      <c r="BI23" s="111">
        <f>IFERROR(BH23/BF23,"-")</f>
        <v>0.5</v>
      </c>
      <c r="BJ23" s="112">
        <v>6000</v>
      </c>
      <c r="BK23" s="113">
        <f>IFERROR(BJ23/BF23,"-")</f>
        <v>1500</v>
      </c>
      <c r="BL23" s="114">
        <v>1</v>
      </c>
      <c r="BM23" s="114">
        <v>1</v>
      </c>
      <c r="BN23" s="114"/>
      <c r="BO23" s="116">
        <v>7</v>
      </c>
      <c r="BP23" s="117">
        <f>IF(Q23=0,"",IF(BO23=0,"",(BO23/Q23)))</f>
        <v>0.36842105263158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6</v>
      </c>
      <c r="BY23" s="124">
        <f>IF(Q23=0,"",IF(BX23=0,"",(BX23/Q23)))</f>
        <v>0.31578947368421</v>
      </c>
      <c r="BZ23" s="125">
        <v>3</v>
      </c>
      <c r="CA23" s="126">
        <f>IFERROR(BZ23/BX23,"-")</f>
        <v>0.5</v>
      </c>
      <c r="CB23" s="127">
        <v>26000</v>
      </c>
      <c r="CC23" s="128">
        <f>IFERROR(CB23/BX23,"-")</f>
        <v>4333.3333333333</v>
      </c>
      <c r="CD23" s="129">
        <v>1</v>
      </c>
      <c r="CE23" s="129"/>
      <c r="CF23" s="129">
        <v>2</v>
      </c>
      <c r="CG23" s="130">
        <v>2</v>
      </c>
      <c r="CH23" s="131">
        <f>IF(Q23=0,"",IF(CG23=0,"",(CG23/Q23)))</f>
        <v>0.10526315789474</v>
      </c>
      <c r="CI23" s="132">
        <v>1</v>
      </c>
      <c r="CJ23" s="133">
        <f>IFERROR(CI23/CG23,"-")</f>
        <v>0.5</v>
      </c>
      <c r="CK23" s="134">
        <v>1875000</v>
      </c>
      <c r="CL23" s="135">
        <f>IFERROR(CK23/CG23,"-")</f>
        <v>937500</v>
      </c>
      <c r="CM23" s="136"/>
      <c r="CN23" s="136"/>
      <c r="CO23" s="136">
        <v>1</v>
      </c>
      <c r="CP23" s="137">
        <v>6</v>
      </c>
      <c r="CQ23" s="138">
        <v>1907000</v>
      </c>
      <c r="CR23" s="138">
        <v>1875000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0.73</v>
      </c>
      <c r="B24" s="184" t="s">
        <v>102</v>
      </c>
      <c r="C24" s="184" t="s">
        <v>58</v>
      </c>
      <c r="D24" s="184"/>
      <c r="E24" s="184" t="s">
        <v>68</v>
      </c>
      <c r="F24" s="184" t="s">
        <v>103</v>
      </c>
      <c r="G24" s="184" t="s">
        <v>61</v>
      </c>
      <c r="H24" s="87" t="s">
        <v>104</v>
      </c>
      <c r="I24" s="87" t="s">
        <v>105</v>
      </c>
      <c r="J24" s="87" t="s">
        <v>106</v>
      </c>
      <c r="K24" s="176">
        <v>100000</v>
      </c>
      <c r="L24" s="79">
        <v>1</v>
      </c>
      <c r="M24" s="79">
        <v>0</v>
      </c>
      <c r="N24" s="79">
        <v>10</v>
      </c>
      <c r="O24" s="88">
        <v>1</v>
      </c>
      <c r="P24" s="89">
        <v>0</v>
      </c>
      <c r="Q24" s="90">
        <f>O24+P24</f>
        <v>1</v>
      </c>
      <c r="R24" s="80">
        <f>IFERROR(Q24/N24,"-")</f>
        <v>0.1</v>
      </c>
      <c r="S24" s="79">
        <v>0</v>
      </c>
      <c r="T24" s="79">
        <v>1</v>
      </c>
      <c r="U24" s="80">
        <f>IFERROR(T24/(Q24),"-")</f>
        <v>1</v>
      </c>
      <c r="V24" s="81">
        <f>IFERROR(K24/SUM(Q24:Q26),"-")</f>
        <v>5882.3529411765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SUM(Y24:Y26)-SUM(K24:K26)</f>
        <v>-27000</v>
      </c>
      <c r="AC24" s="83">
        <f>SUM(Y24:Y26)/SUM(K24:K26)</f>
        <v>0.73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108</v>
      </c>
      <c r="F25" s="184" t="s">
        <v>109</v>
      </c>
      <c r="G25" s="184" t="s">
        <v>61</v>
      </c>
      <c r="H25" s="87"/>
      <c r="I25" s="87" t="s">
        <v>105</v>
      </c>
      <c r="J25" s="87" t="s">
        <v>110</v>
      </c>
      <c r="K25" s="176"/>
      <c r="L25" s="79">
        <v>16</v>
      </c>
      <c r="M25" s="79">
        <v>0</v>
      </c>
      <c r="N25" s="79">
        <v>55</v>
      </c>
      <c r="O25" s="88">
        <v>10</v>
      </c>
      <c r="P25" s="89">
        <v>0</v>
      </c>
      <c r="Q25" s="90">
        <f>O25+P25</f>
        <v>10</v>
      </c>
      <c r="R25" s="80">
        <f>IFERROR(Q25/N25,"-")</f>
        <v>0.18181818181818</v>
      </c>
      <c r="S25" s="79">
        <v>0</v>
      </c>
      <c r="T25" s="79">
        <v>2</v>
      </c>
      <c r="U25" s="80">
        <f>IFERROR(T25/(Q25),"-")</f>
        <v>0.2</v>
      </c>
      <c r="V25" s="81"/>
      <c r="W25" s="82">
        <v>1</v>
      </c>
      <c r="X25" s="80">
        <f>IF(Q25=0,"-",W25/Q25)</f>
        <v>0.1</v>
      </c>
      <c r="Y25" s="181">
        <v>1000</v>
      </c>
      <c r="Z25" s="182">
        <f>IFERROR(Y25/Q25,"-")</f>
        <v>100</v>
      </c>
      <c r="AA25" s="182">
        <f>IFERROR(Y25/W25,"-")</f>
        <v>1000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0.2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5</v>
      </c>
      <c r="BP25" s="117">
        <f>IF(Q25=0,"",IF(BO25=0,"",(BO25/Q25)))</f>
        <v>0.5</v>
      </c>
      <c r="BQ25" s="118">
        <v>1</v>
      </c>
      <c r="BR25" s="119">
        <f>IFERROR(BQ25/BO25,"-")</f>
        <v>0.2</v>
      </c>
      <c r="BS25" s="120">
        <v>1000</v>
      </c>
      <c r="BT25" s="121">
        <f>IFERROR(BS25/BO25,"-")</f>
        <v>200</v>
      </c>
      <c r="BU25" s="122">
        <v>1</v>
      </c>
      <c r="BV25" s="122"/>
      <c r="BW25" s="122"/>
      <c r="BX25" s="123">
        <v>2</v>
      </c>
      <c r="BY25" s="124">
        <f>IF(Q25=0,"",IF(BX25=0,"",(BX25/Q25)))</f>
        <v>0.2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1000</v>
      </c>
      <c r="CR25" s="138">
        <v>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111</v>
      </c>
      <c r="C26" s="184" t="s">
        <v>58</v>
      </c>
      <c r="D26" s="184"/>
      <c r="E26" s="184" t="s">
        <v>91</v>
      </c>
      <c r="F26" s="184" t="s">
        <v>91</v>
      </c>
      <c r="G26" s="184" t="s">
        <v>66</v>
      </c>
      <c r="H26" s="87"/>
      <c r="I26" s="87"/>
      <c r="J26" s="87"/>
      <c r="K26" s="176"/>
      <c r="L26" s="79">
        <v>32</v>
      </c>
      <c r="M26" s="79">
        <v>25</v>
      </c>
      <c r="N26" s="79">
        <v>12</v>
      </c>
      <c r="O26" s="88">
        <v>6</v>
      </c>
      <c r="P26" s="89">
        <v>0</v>
      </c>
      <c r="Q26" s="90">
        <f>O26+P26</f>
        <v>6</v>
      </c>
      <c r="R26" s="80">
        <f>IFERROR(Q26/N26,"-")</f>
        <v>0.5</v>
      </c>
      <c r="S26" s="79">
        <v>1</v>
      </c>
      <c r="T26" s="79">
        <v>1</v>
      </c>
      <c r="U26" s="80">
        <f>IFERROR(T26/(Q26),"-")</f>
        <v>0.16666666666667</v>
      </c>
      <c r="V26" s="81"/>
      <c r="W26" s="82">
        <v>3</v>
      </c>
      <c r="X26" s="80">
        <f>IF(Q26=0,"-",W26/Q26)</f>
        <v>0.5</v>
      </c>
      <c r="Y26" s="181">
        <v>72000</v>
      </c>
      <c r="Z26" s="182">
        <f>IFERROR(Y26/Q26,"-")</f>
        <v>12000</v>
      </c>
      <c r="AA26" s="182">
        <f>IFERROR(Y26/W26,"-")</f>
        <v>24000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0.16666666666667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0.33333333333333</v>
      </c>
      <c r="BQ26" s="118">
        <v>1</v>
      </c>
      <c r="BR26" s="119">
        <f>IFERROR(BQ26/BO26,"-")</f>
        <v>0.5</v>
      </c>
      <c r="BS26" s="120">
        <v>55000</v>
      </c>
      <c r="BT26" s="121">
        <f>IFERROR(BS26/BO26,"-")</f>
        <v>27500</v>
      </c>
      <c r="BU26" s="122"/>
      <c r="BV26" s="122"/>
      <c r="BW26" s="122">
        <v>1</v>
      </c>
      <c r="BX26" s="123">
        <v>2</v>
      </c>
      <c r="BY26" s="124">
        <f>IF(Q26=0,"",IF(BX26=0,"",(BX26/Q26)))</f>
        <v>0.33333333333333</v>
      </c>
      <c r="BZ26" s="125">
        <v>2</v>
      </c>
      <c r="CA26" s="126">
        <f>IFERROR(BZ26/BX26,"-")</f>
        <v>1</v>
      </c>
      <c r="CB26" s="127">
        <v>17000</v>
      </c>
      <c r="CC26" s="128">
        <f>IFERROR(CB26/BX26,"-")</f>
        <v>8500</v>
      </c>
      <c r="CD26" s="129">
        <v>1</v>
      </c>
      <c r="CE26" s="129"/>
      <c r="CF26" s="129">
        <v>1</v>
      </c>
      <c r="CG26" s="130">
        <v>1</v>
      </c>
      <c r="CH26" s="131">
        <f>IF(Q26=0,"",IF(CG26=0,"",(CG26/Q26)))</f>
        <v>0.16666666666667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3</v>
      </c>
      <c r="CQ26" s="138">
        <v>72000</v>
      </c>
      <c r="CR26" s="138">
        <v>55000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0.54615384615385</v>
      </c>
      <c r="B27" s="184" t="s">
        <v>112</v>
      </c>
      <c r="C27" s="184" t="s">
        <v>58</v>
      </c>
      <c r="D27" s="184"/>
      <c r="E27" s="184" t="s">
        <v>113</v>
      </c>
      <c r="F27" s="184" t="s">
        <v>114</v>
      </c>
      <c r="G27" s="184" t="s">
        <v>61</v>
      </c>
      <c r="H27" s="87" t="s">
        <v>97</v>
      </c>
      <c r="I27" s="87" t="s">
        <v>71</v>
      </c>
      <c r="J27" s="185" t="s">
        <v>115</v>
      </c>
      <c r="K27" s="176">
        <v>130000</v>
      </c>
      <c r="L27" s="79">
        <v>23</v>
      </c>
      <c r="M27" s="79">
        <v>0</v>
      </c>
      <c r="N27" s="79">
        <v>90</v>
      </c>
      <c r="O27" s="88">
        <v>14</v>
      </c>
      <c r="P27" s="89">
        <v>0</v>
      </c>
      <c r="Q27" s="90">
        <f>O27+P27</f>
        <v>14</v>
      </c>
      <c r="R27" s="80">
        <f>IFERROR(Q27/N27,"-")</f>
        <v>0.15555555555556</v>
      </c>
      <c r="S27" s="79">
        <v>1</v>
      </c>
      <c r="T27" s="79">
        <v>4</v>
      </c>
      <c r="U27" s="80">
        <f>IFERROR(T27/(Q27),"-")</f>
        <v>0.28571428571429</v>
      </c>
      <c r="V27" s="81">
        <f>IFERROR(K27/SUM(Q27:Q28),"-")</f>
        <v>7222.2222222222</v>
      </c>
      <c r="W27" s="82">
        <v>4</v>
      </c>
      <c r="X27" s="80">
        <f>IF(Q27=0,"-",W27/Q27)</f>
        <v>0.28571428571429</v>
      </c>
      <c r="Y27" s="181">
        <v>57000</v>
      </c>
      <c r="Z27" s="182">
        <f>IFERROR(Y27/Q27,"-")</f>
        <v>4071.4285714286</v>
      </c>
      <c r="AA27" s="182">
        <f>IFERROR(Y27/W27,"-")</f>
        <v>14250</v>
      </c>
      <c r="AB27" s="176">
        <f>SUM(Y27:Y28)-SUM(K27:K28)</f>
        <v>-59000</v>
      </c>
      <c r="AC27" s="83">
        <f>SUM(Y27:Y28)/SUM(K27:K28)</f>
        <v>0.54615384615385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5</v>
      </c>
      <c r="BG27" s="110">
        <f>IF(Q27=0,"",IF(BF27=0,"",(BF27/Q27)))</f>
        <v>0.35714285714286</v>
      </c>
      <c r="BH27" s="109">
        <v>1</v>
      </c>
      <c r="BI27" s="111">
        <f>IFERROR(BH27/BF27,"-")</f>
        <v>0.2</v>
      </c>
      <c r="BJ27" s="112">
        <v>3000</v>
      </c>
      <c r="BK27" s="113">
        <f>IFERROR(BJ27/BF27,"-")</f>
        <v>600</v>
      </c>
      <c r="BL27" s="114">
        <v>1</v>
      </c>
      <c r="BM27" s="114"/>
      <c r="BN27" s="114"/>
      <c r="BO27" s="116">
        <v>4</v>
      </c>
      <c r="BP27" s="117">
        <f>IF(Q27=0,"",IF(BO27=0,"",(BO27/Q27)))</f>
        <v>0.28571428571429</v>
      </c>
      <c r="BQ27" s="118">
        <v>1</v>
      </c>
      <c r="BR27" s="119">
        <f>IFERROR(BQ27/BO27,"-")</f>
        <v>0.25</v>
      </c>
      <c r="BS27" s="120">
        <v>33000</v>
      </c>
      <c r="BT27" s="121">
        <f>IFERROR(BS27/BO27,"-")</f>
        <v>8250</v>
      </c>
      <c r="BU27" s="122"/>
      <c r="BV27" s="122"/>
      <c r="BW27" s="122">
        <v>1</v>
      </c>
      <c r="BX27" s="123">
        <v>4</v>
      </c>
      <c r="BY27" s="124">
        <f>IF(Q27=0,"",IF(BX27=0,"",(BX27/Q27)))</f>
        <v>0.28571428571429</v>
      </c>
      <c r="BZ27" s="125">
        <v>2</v>
      </c>
      <c r="CA27" s="126">
        <f>IFERROR(BZ27/BX27,"-")</f>
        <v>0.5</v>
      </c>
      <c r="CB27" s="127">
        <v>21000</v>
      </c>
      <c r="CC27" s="128">
        <f>IFERROR(CB27/BX27,"-")</f>
        <v>5250</v>
      </c>
      <c r="CD27" s="129"/>
      <c r="CE27" s="129">
        <v>1</v>
      </c>
      <c r="CF27" s="129">
        <v>1</v>
      </c>
      <c r="CG27" s="130">
        <v>1</v>
      </c>
      <c r="CH27" s="131">
        <f>IF(Q27=0,"",IF(CG27=0,"",(CG27/Q27)))</f>
        <v>0.071428571428571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4</v>
      </c>
      <c r="CQ27" s="138">
        <v>57000</v>
      </c>
      <c r="CR27" s="138">
        <v>33000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116</v>
      </c>
      <c r="C28" s="184" t="s">
        <v>58</v>
      </c>
      <c r="D28" s="184"/>
      <c r="E28" s="184" t="s">
        <v>113</v>
      </c>
      <c r="F28" s="184" t="s">
        <v>114</v>
      </c>
      <c r="G28" s="184" t="s">
        <v>66</v>
      </c>
      <c r="H28" s="87"/>
      <c r="I28" s="87"/>
      <c r="J28" s="87"/>
      <c r="K28" s="176"/>
      <c r="L28" s="79">
        <v>24</v>
      </c>
      <c r="M28" s="79">
        <v>17</v>
      </c>
      <c r="N28" s="79">
        <v>5</v>
      </c>
      <c r="O28" s="88">
        <v>4</v>
      </c>
      <c r="P28" s="89">
        <v>0</v>
      </c>
      <c r="Q28" s="90">
        <f>O28+P28</f>
        <v>4</v>
      </c>
      <c r="R28" s="80">
        <f>IFERROR(Q28/N28,"-")</f>
        <v>0.8</v>
      </c>
      <c r="S28" s="79">
        <v>1</v>
      </c>
      <c r="T28" s="79">
        <v>2</v>
      </c>
      <c r="U28" s="80">
        <f>IFERROR(T28/(Q28),"-")</f>
        <v>0.5</v>
      </c>
      <c r="V28" s="81"/>
      <c r="W28" s="82">
        <v>2</v>
      </c>
      <c r="X28" s="80">
        <f>IF(Q28=0,"-",W28/Q28)</f>
        <v>0.5</v>
      </c>
      <c r="Y28" s="181">
        <v>14000</v>
      </c>
      <c r="Z28" s="182">
        <f>IFERROR(Y28/Q28,"-")</f>
        <v>3500</v>
      </c>
      <c r="AA28" s="182">
        <f>IFERROR(Y28/W28,"-")</f>
        <v>7000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0.25</v>
      </c>
      <c r="BQ28" s="118">
        <v>1</v>
      </c>
      <c r="BR28" s="119">
        <f>IFERROR(BQ28/BO28,"-")</f>
        <v>1</v>
      </c>
      <c r="BS28" s="120">
        <v>6000</v>
      </c>
      <c r="BT28" s="121">
        <f>IFERROR(BS28/BO28,"-")</f>
        <v>6000</v>
      </c>
      <c r="BU28" s="122"/>
      <c r="BV28" s="122">
        <v>1</v>
      </c>
      <c r="BW28" s="122"/>
      <c r="BX28" s="123">
        <v>3</v>
      </c>
      <c r="BY28" s="124">
        <f>IF(Q28=0,"",IF(BX28=0,"",(BX28/Q28)))</f>
        <v>0.75</v>
      </c>
      <c r="BZ28" s="125">
        <v>1</v>
      </c>
      <c r="CA28" s="126">
        <f>IFERROR(BZ28/BX28,"-")</f>
        <v>0.33333333333333</v>
      </c>
      <c r="CB28" s="127">
        <v>8000</v>
      </c>
      <c r="CC28" s="128">
        <f>IFERROR(CB28/BX28,"-")</f>
        <v>2666.6666666667</v>
      </c>
      <c r="CD28" s="129"/>
      <c r="CE28" s="129">
        <v>1</v>
      </c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14000</v>
      </c>
      <c r="CR28" s="138">
        <v>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0.4</v>
      </c>
      <c r="B29" s="184" t="s">
        <v>117</v>
      </c>
      <c r="C29" s="184" t="s">
        <v>58</v>
      </c>
      <c r="D29" s="184"/>
      <c r="E29" s="184" t="s">
        <v>113</v>
      </c>
      <c r="F29" s="184" t="s">
        <v>114</v>
      </c>
      <c r="G29" s="184" t="s">
        <v>61</v>
      </c>
      <c r="H29" s="87" t="s">
        <v>118</v>
      </c>
      <c r="I29" s="87" t="s">
        <v>63</v>
      </c>
      <c r="J29" s="87" t="s">
        <v>119</v>
      </c>
      <c r="K29" s="176">
        <v>120000</v>
      </c>
      <c r="L29" s="79">
        <v>15</v>
      </c>
      <c r="M29" s="79">
        <v>0</v>
      </c>
      <c r="N29" s="79">
        <v>80</v>
      </c>
      <c r="O29" s="88">
        <v>11</v>
      </c>
      <c r="P29" s="89">
        <v>0</v>
      </c>
      <c r="Q29" s="90">
        <f>O29+P29</f>
        <v>11</v>
      </c>
      <c r="R29" s="80">
        <f>IFERROR(Q29/N29,"-")</f>
        <v>0.1375</v>
      </c>
      <c r="S29" s="79">
        <v>1</v>
      </c>
      <c r="T29" s="79">
        <v>3</v>
      </c>
      <c r="U29" s="80">
        <f>IFERROR(T29/(Q29),"-")</f>
        <v>0.27272727272727</v>
      </c>
      <c r="V29" s="81">
        <f>IFERROR(K29/SUM(Q29:Q30),"-")</f>
        <v>7500</v>
      </c>
      <c r="W29" s="82">
        <v>3</v>
      </c>
      <c r="X29" s="80">
        <f>IF(Q29=0,"-",W29/Q29)</f>
        <v>0.27272727272727</v>
      </c>
      <c r="Y29" s="181">
        <v>18000</v>
      </c>
      <c r="Z29" s="182">
        <f>IFERROR(Y29/Q29,"-")</f>
        <v>1636.3636363636</v>
      </c>
      <c r="AA29" s="182">
        <f>IFERROR(Y29/W29,"-")</f>
        <v>6000</v>
      </c>
      <c r="AB29" s="176">
        <f>SUM(Y29:Y30)-SUM(K29:K30)</f>
        <v>-72000</v>
      </c>
      <c r="AC29" s="83">
        <f>SUM(Y29:Y30)/SUM(K29:K30)</f>
        <v>0.4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0.090909090909091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3</v>
      </c>
      <c r="BG29" s="110">
        <f>IF(Q29=0,"",IF(BF29=0,"",(BF29/Q29)))</f>
        <v>0.27272727272727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4</v>
      </c>
      <c r="BP29" s="117">
        <f>IF(Q29=0,"",IF(BO29=0,"",(BO29/Q29)))</f>
        <v>0.36363636363636</v>
      </c>
      <c r="BQ29" s="118">
        <v>1</v>
      </c>
      <c r="BR29" s="119">
        <f>IFERROR(BQ29/BO29,"-")</f>
        <v>0.25</v>
      </c>
      <c r="BS29" s="120">
        <v>10000</v>
      </c>
      <c r="BT29" s="121">
        <f>IFERROR(BS29/BO29,"-")</f>
        <v>2500</v>
      </c>
      <c r="BU29" s="122"/>
      <c r="BV29" s="122">
        <v>1</v>
      </c>
      <c r="BW29" s="122"/>
      <c r="BX29" s="123">
        <v>2</v>
      </c>
      <c r="BY29" s="124">
        <f>IF(Q29=0,"",IF(BX29=0,"",(BX29/Q29)))</f>
        <v>0.18181818181818</v>
      </c>
      <c r="BZ29" s="125">
        <v>1</v>
      </c>
      <c r="CA29" s="126">
        <f>IFERROR(BZ29/BX29,"-")</f>
        <v>0.5</v>
      </c>
      <c r="CB29" s="127">
        <v>3000</v>
      </c>
      <c r="CC29" s="128">
        <f>IFERROR(CB29/BX29,"-")</f>
        <v>1500</v>
      </c>
      <c r="CD29" s="129">
        <v>1</v>
      </c>
      <c r="CE29" s="129"/>
      <c r="CF29" s="129"/>
      <c r="CG29" s="130">
        <v>1</v>
      </c>
      <c r="CH29" s="131">
        <f>IF(Q29=0,"",IF(CG29=0,"",(CG29/Q29)))</f>
        <v>0.090909090909091</v>
      </c>
      <c r="CI29" s="132">
        <v>1</v>
      </c>
      <c r="CJ29" s="133">
        <f>IFERROR(CI29/CG29,"-")</f>
        <v>1</v>
      </c>
      <c r="CK29" s="134">
        <v>5000</v>
      </c>
      <c r="CL29" s="135">
        <f>IFERROR(CK29/CG29,"-")</f>
        <v>5000</v>
      </c>
      <c r="CM29" s="136">
        <v>1</v>
      </c>
      <c r="CN29" s="136"/>
      <c r="CO29" s="136"/>
      <c r="CP29" s="137">
        <v>3</v>
      </c>
      <c r="CQ29" s="138">
        <v>18000</v>
      </c>
      <c r="CR29" s="138">
        <v>10000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120</v>
      </c>
      <c r="C30" s="184" t="s">
        <v>58</v>
      </c>
      <c r="D30" s="184"/>
      <c r="E30" s="184" t="s">
        <v>113</v>
      </c>
      <c r="F30" s="184" t="s">
        <v>114</v>
      </c>
      <c r="G30" s="184" t="s">
        <v>66</v>
      </c>
      <c r="H30" s="87"/>
      <c r="I30" s="87"/>
      <c r="J30" s="87"/>
      <c r="K30" s="176"/>
      <c r="L30" s="79">
        <v>40</v>
      </c>
      <c r="M30" s="79">
        <v>33</v>
      </c>
      <c r="N30" s="79">
        <v>9</v>
      </c>
      <c r="O30" s="88">
        <v>5</v>
      </c>
      <c r="P30" s="89">
        <v>0</v>
      </c>
      <c r="Q30" s="90">
        <f>O30+P30</f>
        <v>5</v>
      </c>
      <c r="R30" s="80">
        <f>IFERROR(Q30/N30,"-")</f>
        <v>0.55555555555556</v>
      </c>
      <c r="S30" s="79">
        <v>0</v>
      </c>
      <c r="T30" s="79">
        <v>1</v>
      </c>
      <c r="U30" s="80">
        <f>IFERROR(T30/(Q30),"-")</f>
        <v>0.2</v>
      </c>
      <c r="V30" s="81"/>
      <c r="W30" s="82">
        <v>2</v>
      </c>
      <c r="X30" s="80">
        <f>IF(Q30=0,"-",W30/Q30)</f>
        <v>0.4</v>
      </c>
      <c r="Y30" s="181">
        <v>30000</v>
      </c>
      <c r="Z30" s="182">
        <f>IFERROR(Y30/Q30,"-")</f>
        <v>6000</v>
      </c>
      <c r="AA30" s="182">
        <f>IFERROR(Y30/W30,"-")</f>
        <v>15000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0.6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0.4</v>
      </c>
      <c r="BZ30" s="125">
        <v>2</v>
      </c>
      <c r="CA30" s="126">
        <f>IFERROR(BZ30/BX30,"-")</f>
        <v>1</v>
      </c>
      <c r="CB30" s="127">
        <v>30000</v>
      </c>
      <c r="CC30" s="128">
        <f>IFERROR(CB30/BX30,"-")</f>
        <v>15000</v>
      </c>
      <c r="CD30" s="129">
        <v>1</v>
      </c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30000</v>
      </c>
      <c r="CR30" s="138">
        <v>25000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</v>
      </c>
      <c r="B31" s="184" t="s">
        <v>121</v>
      </c>
      <c r="C31" s="184" t="s">
        <v>58</v>
      </c>
      <c r="D31" s="184"/>
      <c r="E31" s="184" t="s">
        <v>122</v>
      </c>
      <c r="F31" s="184" t="s">
        <v>79</v>
      </c>
      <c r="G31" s="184" t="s">
        <v>61</v>
      </c>
      <c r="H31" s="87" t="s">
        <v>123</v>
      </c>
      <c r="I31" s="87" t="s">
        <v>124</v>
      </c>
      <c r="J31" s="186" t="s">
        <v>125</v>
      </c>
      <c r="K31" s="176">
        <v>30000</v>
      </c>
      <c r="L31" s="79">
        <v>2</v>
      </c>
      <c r="M31" s="79">
        <v>0</v>
      </c>
      <c r="N31" s="79">
        <v>23</v>
      </c>
      <c r="O31" s="88">
        <v>1</v>
      </c>
      <c r="P31" s="89">
        <v>0</v>
      </c>
      <c r="Q31" s="90">
        <f>O31+P31</f>
        <v>1</v>
      </c>
      <c r="R31" s="80">
        <f>IFERROR(Q31/N31,"-")</f>
        <v>0.043478260869565</v>
      </c>
      <c r="S31" s="79">
        <v>0</v>
      </c>
      <c r="T31" s="79">
        <v>0</v>
      </c>
      <c r="U31" s="80">
        <f>IFERROR(T31/(Q31),"-")</f>
        <v>0</v>
      </c>
      <c r="V31" s="81">
        <f>IFERROR(K31/SUM(Q31:Q32),"-")</f>
        <v>30000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-30000</v>
      </c>
      <c r="AC31" s="83">
        <f>SUM(Y31:Y32)/SUM(K31:K32)</f>
        <v>0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1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126</v>
      </c>
      <c r="C32" s="184" t="s">
        <v>58</v>
      </c>
      <c r="D32" s="184"/>
      <c r="E32" s="184" t="s">
        <v>122</v>
      </c>
      <c r="F32" s="184" t="s">
        <v>79</v>
      </c>
      <c r="G32" s="184" t="s">
        <v>66</v>
      </c>
      <c r="H32" s="87"/>
      <c r="I32" s="87"/>
      <c r="J32" s="87"/>
      <c r="K32" s="176"/>
      <c r="L32" s="79">
        <v>26</v>
      </c>
      <c r="M32" s="79">
        <v>4</v>
      </c>
      <c r="N32" s="79">
        <v>0</v>
      </c>
      <c r="O32" s="88">
        <v>0</v>
      </c>
      <c r="P32" s="89">
        <v>0</v>
      </c>
      <c r="Q32" s="90">
        <f>O32+P32</f>
        <v>0</v>
      </c>
      <c r="R32" s="80" t="str">
        <f>IFERROR(Q32/N32,"-")</f>
        <v>-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0.16666666666667</v>
      </c>
      <c r="B33" s="184" t="s">
        <v>127</v>
      </c>
      <c r="C33" s="184" t="s">
        <v>58</v>
      </c>
      <c r="D33" s="184"/>
      <c r="E33" s="184" t="s">
        <v>108</v>
      </c>
      <c r="F33" s="184" t="s">
        <v>84</v>
      </c>
      <c r="G33" s="184" t="s">
        <v>61</v>
      </c>
      <c r="H33" s="87" t="s">
        <v>123</v>
      </c>
      <c r="I33" s="87" t="s">
        <v>124</v>
      </c>
      <c r="J33" s="185" t="s">
        <v>128</v>
      </c>
      <c r="K33" s="176">
        <v>30000</v>
      </c>
      <c r="L33" s="79">
        <v>9</v>
      </c>
      <c r="M33" s="79">
        <v>0</v>
      </c>
      <c r="N33" s="79">
        <v>68</v>
      </c>
      <c r="O33" s="88">
        <v>5</v>
      </c>
      <c r="P33" s="89">
        <v>0</v>
      </c>
      <c r="Q33" s="90">
        <f>O33+P33</f>
        <v>5</v>
      </c>
      <c r="R33" s="80">
        <f>IFERROR(Q33/N33,"-")</f>
        <v>0.073529411764706</v>
      </c>
      <c r="S33" s="79">
        <v>0</v>
      </c>
      <c r="T33" s="79">
        <v>4</v>
      </c>
      <c r="U33" s="80">
        <f>IFERROR(T33/(Q33),"-")</f>
        <v>0.8</v>
      </c>
      <c r="V33" s="81">
        <f>IFERROR(K33/SUM(Q33:Q34),"-")</f>
        <v>4285.7142857143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-25000</v>
      </c>
      <c r="AC33" s="83">
        <f>SUM(Y33:Y34)/SUM(K33:K34)</f>
        <v>0.16666666666667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0.4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2</v>
      </c>
      <c r="BY33" s="124">
        <f>IF(Q33=0,"",IF(BX33=0,"",(BX33/Q33)))</f>
        <v>0.4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129</v>
      </c>
      <c r="C34" s="184" t="s">
        <v>58</v>
      </c>
      <c r="D34" s="184"/>
      <c r="E34" s="184" t="s">
        <v>108</v>
      </c>
      <c r="F34" s="184" t="s">
        <v>84</v>
      </c>
      <c r="G34" s="184" t="s">
        <v>66</v>
      </c>
      <c r="H34" s="87"/>
      <c r="I34" s="87"/>
      <c r="J34" s="87"/>
      <c r="K34" s="176"/>
      <c r="L34" s="79">
        <v>8</v>
      </c>
      <c r="M34" s="79">
        <v>5</v>
      </c>
      <c r="N34" s="79">
        <v>0</v>
      </c>
      <c r="O34" s="88">
        <v>2</v>
      </c>
      <c r="P34" s="89">
        <v>0</v>
      </c>
      <c r="Q34" s="90">
        <f>O34+P34</f>
        <v>2</v>
      </c>
      <c r="R34" s="80" t="str">
        <f>IFERROR(Q34/N34,"-")</f>
        <v>-</v>
      </c>
      <c r="S34" s="79">
        <v>1</v>
      </c>
      <c r="T34" s="79">
        <v>1</v>
      </c>
      <c r="U34" s="80">
        <f>IFERROR(T34/(Q34),"-")</f>
        <v>0.5</v>
      </c>
      <c r="V34" s="81"/>
      <c r="W34" s="82">
        <v>1</v>
      </c>
      <c r="X34" s="80">
        <f>IF(Q34=0,"-",W34/Q34)</f>
        <v>0.5</v>
      </c>
      <c r="Y34" s="181">
        <v>5000</v>
      </c>
      <c r="Z34" s="182">
        <f>IFERROR(Y34/Q34,"-")</f>
        <v>2500</v>
      </c>
      <c r="AA34" s="182">
        <f>IFERROR(Y34/W34,"-")</f>
        <v>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>
        <v>1</v>
      </c>
      <c r="CA34" s="126">
        <f>IFERROR(BZ34/BX34,"-")</f>
        <v>1</v>
      </c>
      <c r="CB34" s="127">
        <v>5000</v>
      </c>
      <c r="CC34" s="128">
        <f>IFERROR(CB34/BX34,"-")</f>
        <v>5000</v>
      </c>
      <c r="CD34" s="129">
        <v>1</v>
      </c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</v>
      </c>
      <c r="CR34" s="138">
        <v>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</v>
      </c>
      <c r="B35" s="184" t="s">
        <v>130</v>
      </c>
      <c r="C35" s="184" t="s">
        <v>58</v>
      </c>
      <c r="D35" s="184"/>
      <c r="E35" s="184" t="s">
        <v>131</v>
      </c>
      <c r="F35" s="184" t="s">
        <v>88</v>
      </c>
      <c r="G35" s="184" t="s">
        <v>61</v>
      </c>
      <c r="H35" s="87" t="s">
        <v>123</v>
      </c>
      <c r="I35" s="87" t="s">
        <v>124</v>
      </c>
      <c r="J35" s="186" t="s">
        <v>132</v>
      </c>
      <c r="K35" s="176">
        <v>30000</v>
      </c>
      <c r="L35" s="79">
        <v>0</v>
      </c>
      <c r="M35" s="79">
        <v>0</v>
      </c>
      <c r="N35" s="79">
        <v>43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>
        <f>IFERROR(K35/SUM(Q35:Q36),"-")</f>
        <v>30000</v>
      </c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>
        <f>SUM(Y35:Y36)-SUM(K35:K36)</f>
        <v>-30000</v>
      </c>
      <c r="AC35" s="83">
        <f>SUM(Y35:Y36)/SUM(K35:K36)</f>
        <v>0</v>
      </c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131</v>
      </c>
      <c r="F36" s="184" t="s">
        <v>88</v>
      </c>
      <c r="G36" s="184" t="s">
        <v>66</v>
      </c>
      <c r="H36" s="87"/>
      <c r="I36" s="87"/>
      <c r="J36" s="87"/>
      <c r="K36" s="176"/>
      <c r="L36" s="79">
        <v>13</v>
      </c>
      <c r="M36" s="79">
        <v>9</v>
      </c>
      <c r="N36" s="79">
        <v>0</v>
      </c>
      <c r="O36" s="88">
        <v>1</v>
      </c>
      <c r="P36" s="89">
        <v>0</v>
      </c>
      <c r="Q36" s="90">
        <f>O36+P36</f>
        <v>1</v>
      </c>
      <c r="R36" s="80" t="str">
        <f>IFERROR(Q36/N36,"-")</f>
        <v>-</v>
      </c>
      <c r="S36" s="79">
        <v>0</v>
      </c>
      <c r="T36" s="79">
        <v>1</v>
      </c>
      <c r="U36" s="80">
        <f>IFERROR(T36/(Q36),"-")</f>
        <v>1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1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</v>
      </c>
      <c r="B37" s="184" t="s">
        <v>134</v>
      </c>
      <c r="C37" s="184" t="s">
        <v>58</v>
      </c>
      <c r="D37" s="184"/>
      <c r="E37" s="184" t="s">
        <v>135</v>
      </c>
      <c r="F37" s="184" t="s">
        <v>136</v>
      </c>
      <c r="G37" s="184" t="s">
        <v>61</v>
      </c>
      <c r="H37" s="87" t="s">
        <v>123</v>
      </c>
      <c r="I37" s="87" t="s">
        <v>124</v>
      </c>
      <c r="J37" s="185" t="s">
        <v>115</v>
      </c>
      <c r="K37" s="176">
        <v>30000</v>
      </c>
      <c r="L37" s="79">
        <v>6</v>
      </c>
      <c r="M37" s="79">
        <v>0</v>
      </c>
      <c r="N37" s="79">
        <v>39</v>
      </c>
      <c r="O37" s="88">
        <v>1</v>
      </c>
      <c r="P37" s="89">
        <v>0</v>
      </c>
      <c r="Q37" s="90">
        <f>O37+P37</f>
        <v>1</v>
      </c>
      <c r="R37" s="80">
        <f>IFERROR(Q37/N37,"-")</f>
        <v>0.025641025641026</v>
      </c>
      <c r="S37" s="79">
        <v>0</v>
      </c>
      <c r="T37" s="79">
        <v>1</v>
      </c>
      <c r="U37" s="80">
        <f>IFERROR(T37/(Q37),"-")</f>
        <v>1</v>
      </c>
      <c r="V37" s="81">
        <f>IFERROR(K37/SUM(Q37:Q38),"-")</f>
        <v>7500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SUM(Y37:Y38)-SUM(K37:K38)</f>
        <v>-30000</v>
      </c>
      <c r="AC37" s="83">
        <f>SUM(Y37:Y38)/SUM(K37:K38)</f>
        <v>0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1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137</v>
      </c>
      <c r="C38" s="184" t="s">
        <v>58</v>
      </c>
      <c r="D38" s="184"/>
      <c r="E38" s="184" t="s">
        <v>135</v>
      </c>
      <c r="F38" s="184" t="s">
        <v>136</v>
      </c>
      <c r="G38" s="184" t="s">
        <v>66</v>
      </c>
      <c r="H38" s="87"/>
      <c r="I38" s="87"/>
      <c r="J38" s="87"/>
      <c r="K38" s="176"/>
      <c r="L38" s="79">
        <v>10</v>
      </c>
      <c r="M38" s="79">
        <v>8</v>
      </c>
      <c r="N38" s="79">
        <v>7</v>
      </c>
      <c r="O38" s="88">
        <v>3</v>
      </c>
      <c r="P38" s="89">
        <v>0</v>
      </c>
      <c r="Q38" s="90">
        <f>O38+P38</f>
        <v>3</v>
      </c>
      <c r="R38" s="80">
        <f>IFERROR(Q38/N38,"-")</f>
        <v>0.42857142857143</v>
      </c>
      <c r="S38" s="79">
        <v>0</v>
      </c>
      <c r="T38" s="79">
        <v>2</v>
      </c>
      <c r="U38" s="80">
        <f>IFERROR(T38/(Q38),"-")</f>
        <v>0.66666666666667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2</v>
      </c>
      <c r="CH38" s="131">
        <f>IF(Q38=0,"",IF(CG38=0,"",(CG38/Q38)))</f>
        <v>0.66666666666667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0.1</v>
      </c>
      <c r="B39" s="184" t="s">
        <v>138</v>
      </c>
      <c r="C39" s="184" t="s">
        <v>58</v>
      </c>
      <c r="D39" s="184"/>
      <c r="E39" s="184" t="s">
        <v>139</v>
      </c>
      <c r="F39" s="184" t="s">
        <v>79</v>
      </c>
      <c r="G39" s="184" t="s">
        <v>61</v>
      </c>
      <c r="H39" s="87" t="s">
        <v>118</v>
      </c>
      <c r="I39" s="87" t="s">
        <v>140</v>
      </c>
      <c r="J39" s="185" t="s">
        <v>141</v>
      </c>
      <c r="K39" s="176">
        <v>100000</v>
      </c>
      <c r="L39" s="79">
        <v>2</v>
      </c>
      <c r="M39" s="79">
        <v>0</v>
      </c>
      <c r="N39" s="79">
        <v>36</v>
      </c>
      <c r="O39" s="88">
        <v>0</v>
      </c>
      <c r="P39" s="89">
        <v>0</v>
      </c>
      <c r="Q39" s="90">
        <f>O39+P39</f>
        <v>0</v>
      </c>
      <c r="R39" s="80">
        <f>IFERROR(Q39/N39,"-")</f>
        <v>0</v>
      </c>
      <c r="S39" s="79">
        <v>0</v>
      </c>
      <c r="T39" s="79">
        <v>0</v>
      </c>
      <c r="U39" s="80" t="str">
        <f>IFERROR(T39/(Q39),"-")</f>
        <v>-</v>
      </c>
      <c r="V39" s="81">
        <f>IFERROR(K39/SUM(Q39:Q43),"-")</f>
        <v>4761.9047619048</v>
      </c>
      <c r="W39" s="82">
        <v>0</v>
      </c>
      <c r="X39" s="80" t="str">
        <f>IF(Q39=0,"-",W39/Q39)</f>
        <v>-</v>
      </c>
      <c r="Y39" s="181">
        <v>0</v>
      </c>
      <c r="Z39" s="182" t="str">
        <f>IFERROR(Y39/Q39,"-")</f>
        <v>-</v>
      </c>
      <c r="AA39" s="182" t="str">
        <f>IFERROR(Y39/W39,"-")</f>
        <v>-</v>
      </c>
      <c r="AB39" s="176">
        <f>SUM(Y39:Y43)-SUM(K39:K43)</f>
        <v>-90000</v>
      </c>
      <c r="AC39" s="83">
        <f>SUM(Y39:Y43)/SUM(K39:K43)</f>
        <v>0.1</v>
      </c>
      <c r="AD39" s="77"/>
      <c r="AE39" s="91"/>
      <c r="AF39" s="92" t="str">
        <f>IF(Q39=0,"",IF(AE39=0,"",(AE39/Q39)))</f>
        <v/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 t="str">
        <f>IF(Q39=0,"",IF(AN39=0,"",(AN39/Q39)))</f>
        <v/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 t="str">
        <f>IF(Q39=0,"",IF(AW39=0,"",(AW39/Q39)))</f>
        <v/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 t="str">
        <f>IF(Q39=0,"",IF(BF39=0,"",(BF39/Q39)))</f>
        <v/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 t="str">
        <f>IF(Q39=0,"",IF(BO39=0,"",(BO39/Q39)))</f>
        <v/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 t="str">
        <f>IF(Q39=0,"",IF(BX39=0,"",(BX39/Q39)))</f>
        <v/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 t="str">
        <f>IF(Q39=0,"",IF(CG39=0,"",(CG39/Q39)))</f>
        <v/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142</v>
      </c>
      <c r="C40" s="184" t="s">
        <v>58</v>
      </c>
      <c r="D40" s="184"/>
      <c r="E40" s="184" t="s">
        <v>143</v>
      </c>
      <c r="F40" s="184" t="s">
        <v>84</v>
      </c>
      <c r="G40" s="184" t="s">
        <v>61</v>
      </c>
      <c r="H40" s="87" t="s">
        <v>118</v>
      </c>
      <c r="I40" s="87" t="s">
        <v>140</v>
      </c>
      <c r="J40" s="185" t="s">
        <v>128</v>
      </c>
      <c r="K40" s="176"/>
      <c r="L40" s="79">
        <v>8</v>
      </c>
      <c r="M40" s="79">
        <v>0</v>
      </c>
      <c r="N40" s="79">
        <v>48</v>
      </c>
      <c r="O40" s="88">
        <v>3</v>
      </c>
      <c r="P40" s="89">
        <v>0</v>
      </c>
      <c r="Q40" s="90">
        <f>O40+P40</f>
        <v>3</v>
      </c>
      <c r="R40" s="80">
        <f>IFERROR(Q40/N40,"-")</f>
        <v>0.0625</v>
      </c>
      <c r="S40" s="79">
        <v>0</v>
      </c>
      <c r="T40" s="79">
        <v>1</v>
      </c>
      <c r="U40" s="80">
        <f>IFERROR(T40/(Q40),"-")</f>
        <v>0.33333333333333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0.66666666666667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0.33333333333333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144</v>
      </c>
      <c r="C41" s="184" t="s">
        <v>58</v>
      </c>
      <c r="D41" s="184"/>
      <c r="E41" s="184" t="s">
        <v>145</v>
      </c>
      <c r="F41" s="184" t="s">
        <v>88</v>
      </c>
      <c r="G41" s="184" t="s">
        <v>61</v>
      </c>
      <c r="H41" s="87" t="s">
        <v>118</v>
      </c>
      <c r="I41" s="87" t="s">
        <v>140</v>
      </c>
      <c r="J41" s="185" t="s">
        <v>72</v>
      </c>
      <c r="K41" s="176"/>
      <c r="L41" s="79">
        <v>7</v>
      </c>
      <c r="M41" s="79">
        <v>0</v>
      </c>
      <c r="N41" s="79">
        <v>37</v>
      </c>
      <c r="O41" s="88">
        <v>4</v>
      </c>
      <c r="P41" s="89">
        <v>0</v>
      </c>
      <c r="Q41" s="90">
        <f>O41+P41</f>
        <v>4</v>
      </c>
      <c r="R41" s="80">
        <f>IFERROR(Q41/N41,"-")</f>
        <v>0.10810810810811</v>
      </c>
      <c r="S41" s="79">
        <v>0</v>
      </c>
      <c r="T41" s="79">
        <v>1</v>
      </c>
      <c r="U41" s="80">
        <f>IFERROR(T41/(Q41),"-")</f>
        <v>0.25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2</v>
      </c>
      <c r="BG41" s="110">
        <f>IF(Q41=0,"",IF(BF41=0,"",(BF41/Q41)))</f>
        <v>0.5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0.25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146</v>
      </c>
      <c r="C42" s="184" t="s">
        <v>58</v>
      </c>
      <c r="D42" s="184"/>
      <c r="E42" s="184" t="s">
        <v>147</v>
      </c>
      <c r="F42" s="184" t="s">
        <v>136</v>
      </c>
      <c r="G42" s="184" t="s">
        <v>61</v>
      </c>
      <c r="H42" s="87" t="s">
        <v>118</v>
      </c>
      <c r="I42" s="87" t="s">
        <v>140</v>
      </c>
      <c r="J42" s="185" t="s">
        <v>115</v>
      </c>
      <c r="K42" s="176"/>
      <c r="L42" s="79">
        <v>14</v>
      </c>
      <c r="M42" s="79">
        <v>0</v>
      </c>
      <c r="N42" s="79">
        <v>69</v>
      </c>
      <c r="O42" s="88">
        <v>5</v>
      </c>
      <c r="P42" s="89">
        <v>0</v>
      </c>
      <c r="Q42" s="90">
        <f>O42+P42</f>
        <v>5</v>
      </c>
      <c r="R42" s="80">
        <f>IFERROR(Q42/N42,"-")</f>
        <v>0.072463768115942</v>
      </c>
      <c r="S42" s="79">
        <v>0</v>
      </c>
      <c r="T42" s="79">
        <v>4</v>
      </c>
      <c r="U42" s="80">
        <f>IFERROR(T42/(Q42),"-")</f>
        <v>0.8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0.4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2</v>
      </c>
      <c r="BP42" s="117">
        <f>IF(Q42=0,"",IF(BO42=0,"",(BO42/Q42)))</f>
        <v>0.4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0.2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148</v>
      </c>
      <c r="C43" s="184" t="s">
        <v>58</v>
      </c>
      <c r="D43" s="184"/>
      <c r="E43" s="184" t="s">
        <v>91</v>
      </c>
      <c r="F43" s="184" t="s">
        <v>91</v>
      </c>
      <c r="G43" s="184" t="s">
        <v>66</v>
      </c>
      <c r="H43" s="87" t="s">
        <v>149</v>
      </c>
      <c r="I43" s="87"/>
      <c r="J43" s="87"/>
      <c r="K43" s="176"/>
      <c r="L43" s="79">
        <v>68</v>
      </c>
      <c r="M43" s="79">
        <v>41</v>
      </c>
      <c r="N43" s="79">
        <v>30</v>
      </c>
      <c r="O43" s="88">
        <v>9</v>
      </c>
      <c r="P43" s="89">
        <v>0</v>
      </c>
      <c r="Q43" s="90">
        <f>O43+P43</f>
        <v>9</v>
      </c>
      <c r="R43" s="80">
        <f>IFERROR(Q43/N43,"-")</f>
        <v>0.3</v>
      </c>
      <c r="S43" s="79">
        <v>1</v>
      </c>
      <c r="T43" s="79">
        <v>1</v>
      </c>
      <c r="U43" s="80">
        <f>IFERROR(T43/(Q43),"-")</f>
        <v>0.11111111111111</v>
      </c>
      <c r="V43" s="81"/>
      <c r="W43" s="82">
        <v>2</v>
      </c>
      <c r="X43" s="80">
        <f>IF(Q43=0,"-",W43/Q43)</f>
        <v>0.22222222222222</v>
      </c>
      <c r="Y43" s="181">
        <v>10000</v>
      </c>
      <c r="Z43" s="182">
        <f>IFERROR(Y43/Q43,"-")</f>
        <v>1111.1111111111</v>
      </c>
      <c r="AA43" s="182">
        <f>IFERROR(Y43/W43,"-")</f>
        <v>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4</v>
      </c>
      <c r="BP43" s="117">
        <f>IF(Q43=0,"",IF(BO43=0,"",(BO43/Q43)))</f>
        <v>0.44444444444444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>
        <v>5</v>
      </c>
      <c r="CH43" s="131">
        <f>IF(Q43=0,"",IF(CG43=0,"",(CG43/Q43)))</f>
        <v>0.55555555555556</v>
      </c>
      <c r="CI43" s="132">
        <v>2</v>
      </c>
      <c r="CJ43" s="133">
        <f>IFERROR(CI43/CG43,"-")</f>
        <v>0.4</v>
      </c>
      <c r="CK43" s="134">
        <v>10000</v>
      </c>
      <c r="CL43" s="135">
        <f>IFERROR(CK43/CG43,"-")</f>
        <v>2000</v>
      </c>
      <c r="CM43" s="136">
        <v>2</v>
      </c>
      <c r="CN43" s="136"/>
      <c r="CO43" s="136"/>
      <c r="CP43" s="137">
        <v>2</v>
      </c>
      <c r="CQ43" s="138">
        <v>10000</v>
      </c>
      <c r="CR43" s="138">
        <v>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30"/>
      <c r="B44" s="84"/>
      <c r="C44" s="84"/>
      <c r="D44" s="85"/>
      <c r="E44" s="85"/>
      <c r="F44" s="85"/>
      <c r="G44" s="86"/>
      <c r="H44" s="87"/>
      <c r="I44" s="87"/>
      <c r="J44" s="87"/>
      <c r="K44" s="177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7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30"/>
      <c r="B45" s="37"/>
      <c r="C45" s="37"/>
      <c r="D45" s="21"/>
      <c r="E45" s="21"/>
      <c r="F45" s="21"/>
      <c r="G45" s="22"/>
      <c r="H45" s="36"/>
      <c r="I45" s="36"/>
      <c r="J45" s="73"/>
      <c r="K45" s="178"/>
      <c r="L45" s="34"/>
      <c r="M45" s="34"/>
      <c r="N45" s="31"/>
      <c r="O45" s="23"/>
      <c r="P45" s="23"/>
      <c r="Q45" s="23"/>
      <c r="R45" s="32"/>
      <c r="S45" s="32"/>
      <c r="T45" s="23"/>
      <c r="U45" s="32"/>
      <c r="V45" s="25"/>
      <c r="W45" s="25"/>
      <c r="X45" s="25"/>
      <c r="Y45" s="183"/>
      <c r="Z45" s="183"/>
      <c r="AA45" s="183"/>
      <c r="AB45" s="183"/>
      <c r="AC45" s="33"/>
      <c r="AD45" s="59"/>
      <c r="AE45" s="61"/>
      <c r="AF45" s="62"/>
      <c r="AG45" s="61"/>
      <c r="AH45" s="65"/>
      <c r="AI45" s="66"/>
      <c r="AJ45" s="67"/>
      <c r="AK45" s="68"/>
      <c r="AL45" s="68"/>
      <c r="AM45" s="68"/>
      <c r="AN45" s="61"/>
      <c r="AO45" s="62"/>
      <c r="AP45" s="61"/>
      <c r="AQ45" s="65"/>
      <c r="AR45" s="66"/>
      <c r="AS45" s="67"/>
      <c r="AT45" s="68"/>
      <c r="AU45" s="68"/>
      <c r="AV45" s="68"/>
      <c r="AW45" s="61"/>
      <c r="AX45" s="62"/>
      <c r="AY45" s="61"/>
      <c r="AZ45" s="65"/>
      <c r="BA45" s="66"/>
      <c r="BB45" s="67"/>
      <c r="BC45" s="68"/>
      <c r="BD45" s="68"/>
      <c r="BE45" s="68"/>
      <c r="BF45" s="61"/>
      <c r="BG45" s="62"/>
      <c r="BH45" s="61"/>
      <c r="BI45" s="65"/>
      <c r="BJ45" s="66"/>
      <c r="BK45" s="67"/>
      <c r="BL45" s="68"/>
      <c r="BM45" s="68"/>
      <c r="BN45" s="68"/>
      <c r="BO45" s="63"/>
      <c r="BP45" s="64"/>
      <c r="BQ45" s="61"/>
      <c r="BR45" s="65"/>
      <c r="BS45" s="66"/>
      <c r="BT45" s="67"/>
      <c r="BU45" s="68"/>
      <c r="BV45" s="68"/>
      <c r="BW45" s="68"/>
      <c r="BX45" s="63"/>
      <c r="BY45" s="64"/>
      <c r="BZ45" s="61"/>
      <c r="CA45" s="65"/>
      <c r="CB45" s="66"/>
      <c r="CC45" s="67"/>
      <c r="CD45" s="68"/>
      <c r="CE45" s="68"/>
      <c r="CF45" s="68"/>
      <c r="CG45" s="63"/>
      <c r="CH45" s="64"/>
      <c r="CI45" s="61"/>
      <c r="CJ45" s="65"/>
      <c r="CK45" s="66"/>
      <c r="CL45" s="67"/>
      <c r="CM45" s="68"/>
      <c r="CN45" s="68"/>
      <c r="CO45" s="68"/>
      <c r="CP45" s="69"/>
      <c r="CQ45" s="66"/>
      <c r="CR45" s="66"/>
      <c r="CS45" s="66"/>
      <c r="CT45" s="70"/>
    </row>
    <row r="46" spans="1:99">
      <c r="A46" s="19">
        <f>AC46</f>
        <v>1.6169014084507</v>
      </c>
      <c r="B46" s="39"/>
      <c r="C46" s="39"/>
      <c r="D46" s="39"/>
      <c r="E46" s="39"/>
      <c r="F46" s="39"/>
      <c r="G46" s="39"/>
      <c r="H46" s="40" t="s">
        <v>150</v>
      </c>
      <c r="I46" s="40"/>
      <c r="J46" s="40"/>
      <c r="K46" s="179">
        <f>SUM(K6:K45)</f>
        <v>1775000</v>
      </c>
      <c r="L46" s="41">
        <f>SUM(L6:L45)</f>
        <v>873</v>
      </c>
      <c r="M46" s="41">
        <f>SUM(M6:M45)</f>
        <v>386</v>
      </c>
      <c r="N46" s="41">
        <f>SUM(N6:N45)</f>
        <v>1554</v>
      </c>
      <c r="O46" s="41">
        <f>SUM(O6:O45)</f>
        <v>188</v>
      </c>
      <c r="P46" s="41">
        <f>SUM(P6:P45)</f>
        <v>1</v>
      </c>
      <c r="Q46" s="41">
        <f>SUM(Q6:Q45)</f>
        <v>189</v>
      </c>
      <c r="R46" s="42">
        <f>IFERROR(Q46/N46,"-")</f>
        <v>0.12162162162162</v>
      </c>
      <c r="S46" s="76">
        <f>SUM(S6:S45)</f>
        <v>17</v>
      </c>
      <c r="T46" s="76">
        <f>SUM(T6:T45)</f>
        <v>64</v>
      </c>
      <c r="U46" s="42">
        <f>IFERROR(S46/Q46,"-")</f>
        <v>0.08994708994709</v>
      </c>
      <c r="V46" s="43">
        <f>IFERROR(K46/Q46,"-")</f>
        <v>9391.5343915344</v>
      </c>
      <c r="W46" s="44">
        <f>SUM(W6:W45)</f>
        <v>41</v>
      </c>
      <c r="X46" s="42">
        <f>IFERROR(W46/Q46,"-")</f>
        <v>0.21693121693122</v>
      </c>
      <c r="Y46" s="179">
        <f>SUM(Y6:Y45)</f>
        <v>2870000</v>
      </c>
      <c r="Z46" s="179">
        <f>IFERROR(Y46/Q46,"-")</f>
        <v>15185.185185185</v>
      </c>
      <c r="AA46" s="179">
        <f>IFERROR(Y46/W46,"-")</f>
        <v>70000</v>
      </c>
      <c r="AB46" s="179">
        <f>Y46-K46</f>
        <v>1095000</v>
      </c>
      <c r="AC46" s="45">
        <f>Y46/K46</f>
        <v>1.6169014084507</v>
      </c>
      <c r="AD46" s="58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3"/>
    <mergeCell ref="K20:K23"/>
    <mergeCell ref="V20:V23"/>
    <mergeCell ref="AB20:AB23"/>
    <mergeCell ref="AC20:AC23"/>
    <mergeCell ref="A24:A26"/>
    <mergeCell ref="K24:K26"/>
    <mergeCell ref="V24:V26"/>
    <mergeCell ref="AB24:AB26"/>
    <mergeCell ref="AC24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3"/>
    <mergeCell ref="K39:K43"/>
    <mergeCell ref="V39:V43"/>
    <mergeCell ref="AB39:AB43"/>
    <mergeCell ref="AC39:AC4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0.49090909090909</v>
      </c>
      <c r="B6" s="184" t="s">
        <v>152</v>
      </c>
      <c r="C6" s="184" t="s">
        <v>58</v>
      </c>
      <c r="D6" s="184" t="s">
        <v>153</v>
      </c>
      <c r="E6" s="184" t="s">
        <v>154</v>
      </c>
      <c r="F6" s="184" t="s">
        <v>155</v>
      </c>
      <c r="G6" s="184" t="s">
        <v>61</v>
      </c>
      <c r="H6" s="87" t="s">
        <v>156</v>
      </c>
      <c r="I6" s="87" t="s">
        <v>157</v>
      </c>
      <c r="J6" s="87" t="s">
        <v>158</v>
      </c>
      <c r="K6" s="176">
        <v>275000</v>
      </c>
      <c r="L6" s="79">
        <v>29</v>
      </c>
      <c r="M6" s="79">
        <v>0</v>
      </c>
      <c r="N6" s="79">
        <v>70</v>
      </c>
      <c r="O6" s="88">
        <v>14</v>
      </c>
      <c r="P6" s="89">
        <v>0</v>
      </c>
      <c r="Q6" s="90">
        <f>O6+P6</f>
        <v>14</v>
      </c>
      <c r="R6" s="80">
        <f>IFERROR(Q6/N6,"-")</f>
        <v>0.2</v>
      </c>
      <c r="S6" s="79">
        <v>1</v>
      </c>
      <c r="T6" s="79">
        <v>6</v>
      </c>
      <c r="U6" s="80">
        <f>IFERROR(T6/(Q6),"-")</f>
        <v>0.42857142857143</v>
      </c>
      <c r="V6" s="81">
        <f>IFERROR(K6/SUM(Q6:Q7),"-")</f>
        <v>13095.238095238</v>
      </c>
      <c r="W6" s="82">
        <v>1</v>
      </c>
      <c r="X6" s="80">
        <f>IF(Q6=0,"-",W6/Q6)</f>
        <v>0.071428571428571</v>
      </c>
      <c r="Y6" s="181">
        <v>5000</v>
      </c>
      <c r="Z6" s="182">
        <f>IFERROR(Y6/Q6,"-")</f>
        <v>357.14285714286</v>
      </c>
      <c r="AA6" s="182">
        <f>IFERROR(Y6/W6,"-")</f>
        <v>5000</v>
      </c>
      <c r="AB6" s="176">
        <f>SUM(Y6:Y7)-SUM(K6:K7)</f>
        <v>-140000</v>
      </c>
      <c r="AC6" s="83">
        <f>SUM(Y6:Y7)/SUM(K6:K7)</f>
        <v>0.49090909090909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0.071428571428571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0.071428571428571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8</v>
      </c>
      <c r="BG6" s="110">
        <f>IF(Q6=0,"",IF(BF6=0,"",(BF6/Q6)))</f>
        <v>0.57142857142857</v>
      </c>
      <c r="BH6" s="109">
        <v>1</v>
      </c>
      <c r="BI6" s="111">
        <f>IFERROR(BH6/BF6,"-")</f>
        <v>0.125</v>
      </c>
      <c r="BJ6" s="112">
        <v>5000</v>
      </c>
      <c r="BK6" s="113">
        <f>IFERROR(BJ6/BF6,"-")</f>
        <v>625</v>
      </c>
      <c r="BL6" s="114">
        <v>1</v>
      </c>
      <c r="BM6" s="114"/>
      <c r="BN6" s="114"/>
      <c r="BO6" s="116">
        <v>2</v>
      </c>
      <c r="BP6" s="117">
        <f>IF(Q6=0,"",IF(BO6=0,"",(BO6/Q6)))</f>
        <v>0.14285714285714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0.14285714285714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159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28</v>
      </c>
      <c r="M7" s="79">
        <v>24</v>
      </c>
      <c r="N7" s="79">
        <v>23</v>
      </c>
      <c r="O7" s="88">
        <v>7</v>
      </c>
      <c r="P7" s="89">
        <v>0</v>
      </c>
      <c r="Q7" s="90">
        <f>O7+P7</f>
        <v>7</v>
      </c>
      <c r="R7" s="80">
        <f>IFERROR(Q7/N7,"-")</f>
        <v>0.30434782608696</v>
      </c>
      <c r="S7" s="79">
        <v>0</v>
      </c>
      <c r="T7" s="79">
        <v>1</v>
      </c>
      <c r="U7" s="80">
        <f>IFERROR(T7/(Q7),"-")</f>
        <v>0.14285714285714</v>
      </c>
      <c r="V7" s="81"/>
      <c r="W7" s="82">
        <v>1</v>
      </c>
      <c r="X7" s="80">
        <f>IF(Q7=0,"-",W7/Q7)</f>
        <v>0.14285714285714</v>
      </c>
      <c r="Y7" s="181">
        <v>130000</v>
      </c>
      <c r="Z7" s="182">
        <f>IFERROR(Y7/Q7,"-")</f>
        <v>18571.428571429</v>
      </c>
      <c r="AA7" s="182">
        <f>IFERROR(Y7/W7,"-")</f>
        <v>130000</v>
      </c>
      <c r="AB7" s="176"/>
      <c r="AC7" s="83"/>
      <c r="AD7" s="77"/>
      <c r="AE7" s="91">
        <v>1</v>
      </c>
      <c r="AF7" s="92">
        <f>IF(Q7=0,"",IF(AE7=0,"",(AE7/Q7)))</f>
        <v>0.14285714285714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0.14285714285714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0.42857142857143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130000</v>
      </c>
      <c r="CC7" s="128">
        <f>IFERROR(CB7/BX7,"-")</f>
        <v>65000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130000</v>
      </c>
      <c r="CR7" s="138">
        <v>130000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2.76</v>
      </c>
      <c r="B8" s="184" t="s">
        <v>160</v>
      </c>
      <c r="C8" s="184" t="s">
        <v>161</v>
      </c>
      <c r="D8" s="184" t="s">
        <v>162</v>
      </c>
      <c r="E8" s="184" t="s">
        <v>163</v>
      </c>
      <c r="F8" s="184"/>
      <c r="G8" s="184" t="s">
        <v>61</v>
      </c>
      <c r="H8" s="87" t="s">
        <v>164</v>
      </c>
      <c r="I8" s="87" t="s">
        <v>165</v>
      </c>
      <c r="J8" s="87" t="s">
        <v>166</v>
      </c>
      <c r="K8" s="176">
        <v>75000</v>
      </c>
      <c r="L8" s="79">
        <v>32</v>
      </c>
      <c r="M8" s="79">
        <v>0</v>
      </c>
      <c r="N8" s="79">
        <v>74</v>
      </c>
      <c r="O8" s="88">
        <v>11</v>
      </c>
      <c r="P8" s="89">
        <v>0</v>
      </c>
      <c r="Q8" s="90">
        <f>O8+P8</f>
        <v>11</v>
      </c>
      <c r="R8" s="80">
        <f>IFERROR(Q8/N8,"-")</f>
        <v>0.14864864864865</v>
      </c>
      <c r="S8" s="79">
        <v>2</v>
      </c>
      <c r="T8" s="79">
        <v>3</v>
      </c>
      <c r="U8" s="80">
        <f>IFERROR(T8/(Q8),"-")</f>
        <v>0.27272727272727</v>
      </c>
      <c r="V8" s="81">
        <f>IFERROR(K8/SUM(Q8:Q9),"-")</f>
        <v>1829.2682926829</v>
      </c>
      <c r="W8" s="82">
        <v>1</v>
      </c>
      <c r="X8" s="80">
        <f>IF(Q8=0,"-",W8/Q8)</f>
        <v>0.090909090909091</v>
      </c>
      <c r="Y8" s="181">
        <v>65000</v>
      </c>
      <c r="Z8" s="182">
        <f>IFERROR(Y8/Q8,"-")</f>
        <v>5909.0909090909</v>
      </c>
      <c r="AA8" s="182">
        <f>IFERROR(Y8/W8,"-")</f>
        <v>65000</v>
      </c>
      <c r="AB8" s="176">
        <f>SUM(Y8:Y9)-SUM(K8:K9)</f>
        <v>132000</v>
      </c>
      <c r="AC8" s="83">
        <f>SUM(Y8:Y9)/SUM(K8:K9)</f>
        <v>2.76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0.18181818181818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0.090909090909091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6</v>
      </c>
      <c r="BG8" s="110">
        <f>IF(Q8=0,"",IF(BF8=0,"",(BF8/Q8)))</f>
        <v>0.54545454545455</v>
      </c>
      <c r="BH8" s="109">
        <v>1</v>
      </c>
      <c r="BI8" s="111">
        <f>IFERROR(BH8/BF8,"-")</f>
        <v>0.16666666666667</v>
      </c>
      <c r="BJ8" s="112">
        <v>65000</v>
      </c>
      <c r="BK8" s="113">
        <f>IFERROR(BJ8/BF8,"-")</f>
        <v>10833.333333333</v>
      </c>
      <c r="BL8" s="114"/>
      <c r="BM8" s="114"/>
      <c r="BN8" s="114">
        <v>1</v>
      </c>
      <c r="BO8" s="116">
        <v>2</v>
      </c>
      <c r="BP8" s="117">
        <f>IF(Q8=0,"",IF(BO8=0,"",(BO8/Q8)))</f>
        <v>0.18181818181818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65000</v>
      </c>
      <c r="CR8" s="138">
        <v>65000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167</v>
      </c>
      <c r="C9" s="184" t="s">
        <v>161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85</v>
      </c>
      <c r="M9" s="79">
        <v>59</v>
      </c>
      <c r="N9" s="79">
        <v>26</v>
      </c>
      <c r="O9" s="88">
        <v>30</v>
      </c>
      <c r="P9" s="89">
        <v>0</v>
      </c>
      <c r="Q9" s="90">
        <f>O9+P9</f>
        <v>30</v>
      </c>
      <c r="R9" s="80">
        <f>IFERROR(Q9/N9,"-")</f>
        <v>1.1538461538462</v>
      </c>
      <c r="S9" s="79">
        <v>2</v>
      </c>
      <c r="T9" s="79">
        <v>8</v>
      </c>
      <c r="U9" s="80">
        <f>IFERROR(T9/(Q9),"-")</f>
        <v>0.26666666666667</v>
      </c>
      <c r="V9" s="81"/>
      <c r="W9" s="82">
        <v>7</v>
      </c>
      <c r="X9" s="80">
        <f>IF(Q9=0,"-",W9/Q9)</f>
        <v>0.23333333333333</v>
      </c>
      <c r="Y9" s="181">
        <v>142000</v>
      </c>
      <c r="Z9" s="182">
        <f>IFERROR(Y9/Q9,"-")</f>
        <v>4733.3333333333</v>
      </c>
      <c r="AA9" s="182">
        <f>IFERROR(Y9/W9,"-")</f>
        <v>20285.714285714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0.066666666666667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0.066666666666667</v>
      </c>
      <c r="AY9" s="103">
        <v>1</v>
      </c>
      <c r="AZ9" s="105">
        <f>IFERROR(AY9/AW9,"-")</f>
        <v>0.5</v>
      </c>
      <c r="BA9" s="106">
        <v>66000</v>
      </c>
      <c r="BB9" s="107">
        <f>IFERROR(BA9/AW9,"-")</f>
        <v>33000</v>
      </c>
      <c r="BC9" s="108"/>
      <c r="BD9" s="108"/>
      <c r="BE9" s="108">
        <v>1</v>
      </c>
      <c r="BF9" s="109">
        <v>2</v>
      </c>
      <c r="BG9" s="110">
        <f>IF(Q9=0,"",IF(BF9=0,"",(BF9/Q9)))</f>
        <v>0.066666666666667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15</v>
      </c>
      <c r="BP9" s="117">
        <f>IF(Q9=0,"",IF(BO9=0,"",(BO9/Q9)))</f>
        <v>0.5</v>
      </c>
      <c r="BQ9" s="118">
        <v>4</v>
      </c>
      <c r="BR9" s="119">
        <f>IFERROR(BQ9/BO9,"-")</f>
        <v>0.26666666666667</v>
      </c>
      <c r="BS9" s="120">
        <v>38000</v>
      </c>
      <c r="BT9" s="121">
        <f>IFERROR(BS9/BO9,"-")</f>
        <v>2533.3333333333</v>
      </c>
      <c r="BU9" s="122">
        <v>2</v>
      </c>
      <c r="BV9" s="122">
        <v>1</v>
      </c>
      <c r="BW9" s="122">
        <v>1</v>
      </c>
      <c r="BX9" s="123">
        <v>9</v>
      </c>
      <c r="BY9" s="124">
        <f>IF(Q9=0,"",IF(BX9=0,"",(BX9/Q9)))</f>
        <v>0.3</v>
      </c>
      <c r="BZ9" s="125">
        <v>2</v>
      </c>
      <c r="CA9" s="126">
        <f>IFERROR(BZ9/BX9,"-")</f>
        <v>0.22222222222222</v>
      </c>
      <c r="CB9" s="127">
        <v>38000</v>
      </c>
      <c r="CC9" s="128">
        <f>IFERROR(CB9/BX9,"-")</f>
        <v>4222.2222222222</v>
      </c>
      <c r="CD9" s="129"/>
      <c r="CE9" s="129"/>
      <c r="CF9" s="129">
        <v>2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7</v>
      </c>
      <c r="CQ9" s="138">
        <v>142000</v>
      </c>
      <c r="CR9" s="138">
        <v>66000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0.97714285714286</v>
      </c>
      <c r="B12" s="39"/>
      <c r="C12" s="39"/>
      <c r="D12" s="39"/>
      <c r="E12" s="39"/>
      <c r="F12" s="39"/>
      <c r="G12" s="39"/>
      <c r="H12" s="40" t="s">
        <v>168</v>
      </c>
      <c r="I12" s="40"/>
      <c r="J12" s="40"/>
      <c r="K12" s="179">
        <f>SUM(K6:K11)</f>
        <v>350000</v>
      </c>
      <c r="L12" s="41">
        <f>SUM(L6:L11)</f>
        <v>174</v>
      </c>
      <c r="M12" s="41">
        <f>SUM(M6:M11)</f>
        <v>83</v>
      </c>
      <c r="N12" s="41">
        <f>SUM(N6:N11)</f>
        <v>193</v>
      </c>
      <c r="O12" s="41">
        <f>SUM(O6:O11)</f>
        <v>62</v>
      </c>
      <c r="P12" s="41">
        <f>SUM(P6:P11)</f>
        <v>0</v>
      </c>
      <c r="Q12" s="41">
        <f>SUM(Q6:Q11)</f>
        <v>62</v>
      </c>
      <c r="R12" s="42">
        <f>IFERROR(Q12/N12,"-")</f>
        <v>0.32124352331606</v>
      </c>
      <c r="S12" s="76">
        <f>SUM(S6:S11)</f>
        <v>5</v>
      </c>
      <c r="T12" s="76">
        <f>SUM(T6:T11)</f>
        <v>18</v>
      </c>
      <c r="U12" s="42">
        <f>IFERROR(S12/Q12,"-")</f>
        <v>0.080645161290323</v>
      </c>
      <c r="V12" s="43">
        <f>IFERROR(K12/Q12,"-")</f>
        <v>5645.1612903226</v>
      </c>
      <c r="W12" s="44">
        <f>SUM(W6:W11)</f>
        <v>10</v>
      </c>
      <c r="X12" s="42">
        <f>IFERROR(W12/Q12,"-")</f>
        <v>0.16129032258065</v>
      </c>
      <c r="Y12" s="179">
        <f>SUM(Y6:Y11)</f>
        <v>342000</v>
      </c>
      <c r="Z12" s="179">
        <f>IFERROR(Y12/Q12,"-")</f>
        <v>5516.1290322581</v>
      </c>
      <c r="AA12" s="179">
        <f>IFERROR(Y12/W12,"-")</f>
        <v>34200</v>
      </c>
      <c r="AB12" s="179">
        <f>Y12-K12</f>
        <v>-8000</v>
      </c>
      <c r="AC12" s="45">
        <f>Y12/K12</f>
        <v>0.97714285714286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12.192</v>
      </c>
      <c r="B6" s="184" t="s">
        <v>170</v>
      </c>
      <c r="C6" s="184" t="s">
        <v>161</v>
      </c>
      <c r="D6" s="184" t="s">
        <v>171</v>
      </c>
      <c r="E6" s="184" t="s">
        <v>172</v>
      </c>
      <c r="F6" s="184" t="s">
        <v>173</v>
      </c>
      <c r="G6" s="184" t="s">
        <v>61</v>
      </c>
      <c r="H6" s="87" t="s">
        <v>174</v>
      </c>
      <c r="I6" s="87" t="s">
        <v>175</v>
      </c>
      <c r="J6" s="87" t="s">
        <v>176</v>
      </c>
      <c r="K6" s="176">
        <v>125000</v>
      </c>
      <c r="L6" s="79">
        <v>129</v>
      </c>
      <c r="M6" s="79">
        <v>0</v>
      </c>
      <c r="N6" s="79">
        <v>494</v>
      </c>
      <c r="O6" s="88">
        <v>65</v>
      </c>
      <c r="P6" s="89">
        <v>3</v>
      </c>
      <c r="Q6" s="90">
        <f>O6+P6</f>
        <v>68</v>
      </c>
      <c r="R6" s="80">
        <f>IFERROR(Q6/N6,"-")</f>
        <v>0.13765182186235</v>
      </c>
      <c r="S6" s="79">
        <v>2</v>
      </c>
      <c r="T6" s="79">
        <v>21</v>
      </c>
      <c r="U6" s="80">
        <f>IFERROR(T6/(Q6),"-")</f>
        <v>0.30882352941176</v>
      </c>
      <c r="V6" s="81">
        <f>IFERROR(K6/SUM(Q6:Q7),"-")</f>
        <v>654.4502617801</v>
      </c>
      <c r="W6" s="82">
        <v>1</v>
      </c>
      <c r="X6" s="80">
        <f>IF(Q6=0,"-",W6/Q6)</f>
        <v>0.014705882352941</v>
      </c>
      <c r="Y6" s="181">
        <v>245000</v>
      </c>
      <c r="Z6" s="182">
        <f>IFERROR(Y6/Q6,"-")</f>
        <v>3602.9411764706</v>
      </c>
      <c r="AA6" s="182">
        <f>IFERROR(Y6/W6,"-")</f>
        <v>245000</v>
      </c>
      <c r="AB6" s="176">
        <f>SUM(Y6:Y7)-SUM(K6:K7)</f>
        <v>1399000</v>
      </c>
      <c r="AC6" s="83">
        <f>SUM(Y6:Y7)/SUM(K6:K7)</f>
        <v>12.192</v>
      </c>
      <c r="AD6" s="77"/>
      <c r="AE6" s="91">
        <v>5</v>
      </c>
      <c r="AF6" s="92">
        <f>IF(Q6=0,"",IF(AE6=0,"",(AE6/Q6)))</f>
        <v>0.073529411764706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19</v>
      </c>
      <c r="AO6" s="98">
        <f>IF(Q6=0,"",IF(AN6=0,"",(AN6/Q6)))</f>
        <v>0.27941176470588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12</v>
      </c>
      <c r="AX6" s="104">
        <f>IF(Q6=0,"",IF(AW6=0,"",(AW6/Q6)))</f>
        <v>0.17647058823529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20</v>
      </c>
      <c r="BG6" s="110">
        <f>IF(Q6=0,"",IF(BF6=0,"",(BF6/Q6)))</f>
        <v>0.29411764705882</v>
      </c>
      <c r="BH6" s="109">
        <v>1</v>
      </c>
      <c r="BI6" s="111">
        <f>IFERROR(BH6/BF6,"-")</f>
        <v>0.05</v>
      </c>
      <c r="BJ6" s="112">
        <v>235000</v>
      </c>
      <c r="BK6" s="113">
        <f>IFERROR(BJ6/BF6,"-")</f>
        <v>11750</v>
      </c>
      <c r="BL6" s="114"/>
      <c r="BM6" s="114"/>
      <c r="BN6" s="114">
        <v>1</v>
      </c>
      <c r="BO6" s="116">
        <v>8</v>
      </c>
      <c r="BP6" s="117">
        <f>IF(Q6=0,"",IF(BO6=0,"",(BO6/Q6)))</f>
        <v>0.11764705882353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4</v>
      </c>
      <c r="BY6" s="124">
        <f>IF(Q6=0,"",IF(BX6=0,"",(BX6/Q6)))</f>
        <v>0.058823529411765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245000</v>
      </c>
      <c r="CR6" s="138">
        <v>235000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177</v>
      </c>
      <c r="C7" s="184" t="s">
        <v>161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314</v>
      </c>
      <c r="M7" s="79">
        <v>225</v>
      </c>
      <c r="N7" s="79">
        <v>115</v>
      </c>
      <c r="O7" s="88">
        <v>119</v>
      </c>
      <c r="P7" s="89">
        <v>4</v>
      </c>
      <c r="Q7" s="90">
        <f>O7+P7</f>
        <v>123</v>
      </c>
      <c r="R7" s="80">
        <f>IFERROR(Q7/N7,"-")</f>
        <v>1.0695652173913</v>
      </c>
      <c r="S7" s="79">
        <v>7</v>
      </c>
      <c r="T7" s="79">
        <v>27</v>
      </c>
      <c r="U7" s="80">
        <f>IFERROR(T7/(Q7),"-")</f>
        <v>0.21951219512195</v>
      </c>
      <c r="V7" s="81"/>
      <c r="W7" s="82">
        <v>9</v>
      </c>
      <c r="X7" s="80">
        <f>IF(Q7=0,"-",W7/Q7)</f>
        <v>0.073170731707317</v>
      </c>
      <c r="Y7" s="181">
        <v>1279000</v>
      </c>
      <c r="Z7" s="182">
        <f>IFERROR(Y7/Q7,"-")</f>
        <v>10398.37398374</v>
      </c>
      <c r="AA7" s="182">
        <f>IFERROR(Y7/W7,"-")</f>
        <v>142111.11111111</v>
      </c>
      <c r="AB7" s="176"/>
      <c r="AC7" s="83"/>
      <c r="AD7" s="77"/>
      <c r="AE7" s="91">
        <v>3</v>
      </c>
      <c r="AF7" s="92">
        <f>IF(Q7=0,"",IF(AE7=0,"",(AE7/Q7)))</f>
        <v>0.024390243902439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27</v>
      </c>
      <c r="AO7" s="98">
        <f>IF(Q7=0,"",IF(AN7=0,"",(AN7/Q7)))</f>
        <v>0.21951219512195</v>
      </c>
      <c r="AP7" s="97">
        <v>2</v>
      </c>
      <c r="AQ7" s="99">
        <f>IFERROR(AP7/AN7,"-")</f>
        <v>0.074074074074074</v>
      </c>
      <c r="AR7" s="100">
        <v>44000</v>
      </c>
      <c r="AS7" s="101">
        <f>IFERROR(AR7/AN7,"-")</f>
        <v>1629.6296296296</v>
      </c>
      <c r="AT7" s="102"/>
      <c r="AU7" s="102">
        <v>1</v>
      </c>
      <c r="AV7" s="102">
        <v>1</v>
      </c>
      <c r="AW7" s="103">
        <v>22</v>
      </c>
      <c r="AX7" s="104">
        <f>IF(Q7=0,"",IF(AW7=0,"",(AW7/Q7)))</f>
        <v>0.17886178861789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21</v>
      </c>
      <c r="BG7" s="110">
        <f>IF(Q7=0,"",IF(BF7=0,"",(BF7/Q7)))</f>
        <v>0.17073170731707</v>
      </c>
      <c r="BH7" s="109">
        <v>1</v>
      </c>
      <c r="BI7" s="111">
        <f>IFERROR(BH7/BF7,"-")</f>
        <v>0.047619047619048</v>
      </c>
      <c r="BJ7" s="112">
        <v>4000</v>
      </c>
      <c r="BK7" s="113">
        <f>IFERROR(BJ7/BF7,"-")</f>
        <v>190.47619047619</v>
      </c>
      <c r="BL7" s="114"/>
      <c r="BM7" s="114">
        <v>1</v>
      </c>
      <c r="BN7" s="114"/>
      <c r="BO7" s="116">
        <v>30</v>
      </c>
      <c r="BP7" s="117">
        <f>IF(Q7=0,"",IF(BO7=0,"",(BO7/Q7)))</f>
        <v>0.24390243902439</v>
      </c>
      <c r="BQ7" s="118">
        <v>2</v>
      </c>
      <c r="BR7" s="119">
        <f>IFERROR(BQ7/BO7,"-")</f>
        <v>0.066666666666667</v>
      </c>
      <c r="BS7" s="120">
        <v>290000</v>
      </c>
      <c r="BT7" s="121">
        <f>IFERROR(BS7/BO7,"-")</f>
        <v>9666.6666666667</v>
      </c>
      <c r="BU7" s="122"/>
      <c r="BV7" s="122"/>
      <c r="BW7" s="122">
        <v>2</v>
      </c>
      <c r="BX7" s="123">
        <v>14</v>
      </c>
      <c r="BY7" s="124">
        <f>IF(Q7=0,"",IF(BX7=0,"",(BX7/Q7)))</f>
        <v>0.11382113821138</v>
      </c>
      <c r="BZ7" s="125">
        <v>3</v>
      </c>
      <c r="CA7" s="126">
        <f>IFERROR(BZ7/BX7,"-")</f>
        <v>0.21428571428571</v>
      </c>
      <c r="CB7" s="127">
        <v>841000</v>
      </c>
      <c r="CC7" s="128">
        <f>IFERROR(CB7/BX7,"-")</f>
        <v>60071.428571429</v>
      </c>
      <c r="CD7" s="129"/>
      <c r="CE7" s="129"/>
      <c r="CF7" s="129">
        <v>3</v>
      </c>
      <c r="CG7" s="130">
        <v>6</v>
      </c>
      <c r="CH7" s="131">
        <f>IF(Q7=0,"",IF(CG7=0,"",(CG7/Q7)))</f>
        <v>0.048780487804878</v>
      </c>
      <c r="CI7" s="132">
        <v>1</v>
      </c>
      <c r="CJ7" s="133">
        <f>IFERROR(CI7/CG7,"-")</f>
        <v>0.16666666666667</v>
      </c>
      <c r="CK7" s="134">
        <v>100000</v>
      </c>
      <c r="CL7" s="135">
        <f>IFERROR(CK7/CG7,"-")</f>
        <v>16666.666666667</v>
      </c>
      <c r="CM7" s="136"/>
      <c r="CN7" s="136"/>
      <c r="CO7" s="136">
        <v>1</v>
      </c>
      <c r="CP7" s="137">
        <v>9</v>
      </c>
      <c r="CQ7" s="138">
        <v>1279000</v>
      </c>
      <c r="CR7" s="138">
        <v>442000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12.192</v>
      </c>
      <c r="B10" s="39"/>
      <c r="C10" s="39"/>
      <c r="D10" s="39"/>
      <c r="E10" s="39"/>
      <c r="F10" s="39"/>
      <c r="G10" s="39"/>
      <c r="H10" s="40" t="s">
        <v>178</v>
      </c>
      <c r="I10" s="40"/>
      <c r="J10" s="40"/>
      <c r="K10" s="179">
        <f>SUM(K6:K9)</f>
        <v>125000</v>
      </c>
      <c r="L10" s="41">
        <f>SUM(L6:L9)</f>
        <v>443</v>
      </c>
      <c r="M10" s="41">
        <f>SUM(M6:M9)</f>
        <v>225</v>
      </c>
      <c r="N10" s="41">
        <f>SUM(N6:N9)</f>
        <v>609</v>
      </c>
      <c r="O10" s="41">
        <f>SUM(O6:O9)</f>
        <v>184</v>
      </c>
      <c r="P10" s="41">
        <f>SUM(P6:P9)</f>
        <v>7</v>
      </c>
      <c r="Q10" s="41">
        <f>SUM(Q6:Q9)</f>
        <v>191</v>
      </c>
      <c r="R10" s="42">
        <f>IFERROR(Q10/N10,"-")</f>
        <v>0.3136288998358</v>
      </c>
      <c r="S10" s="76">
        <f>SUM(S6:S9)</f>
        <v>9</v>
      </c>
      <c r="T10" s="76">
        <f>SUM(T6:T9)</f>
        <v>48</v>
      </c>
      <c r="U10" s="42">
        <f>IFERROR(S10/Q10,"-")</f>
        <v>0.047120418848168</v>
      </c>
      <c r="V10" s="43">
        <f>IFERROR(K10/Q10,"-")</f>
        <v>654.4502617801</v>
      </c>
      <c r="W10" s="44">
        <f>SUM(W6:W9)</f>
        <v>10</v>
      </c>
      <c r="X10" s="42">
        <f>IFERROR(W10/Q10,"-")</f>
        <v>0.052356020942408</v>
      </c>
      <c r="Y10" s="179">
        <f>SUM(Y6:Y9)</f>
        <v>1524000</v>
      </c>
      <c r="Z10" s="179">
        <f>IFERROR(Y10/Q10,"-")</f>
        <v>7979.057591623</v>
      </c>
      <c r="AA10" s="179">
        <f>IFERROR(Y10/W10,"-")</f>
        <v>152400</v>
      </c>
      <c r="AB10" s="179">
        <f>Y10-K10</f>
        <v>1399000</v>
      </c>
      <c r="AC10" s="45">
        <f>Y10/K10</f>
        <v>12.192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