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<sst xmlns="http://schemas.openxmlformats.org/spreadsheetml/2006/main" uniqueCount="268">
  <si>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</si>
  <si>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</si>
  <si>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</si>
  <si>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</si>
  <si>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</si>
  <si>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</si>
  <si>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</si>
  <si>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</si>
  <si>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</si>
  <si>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</si>
  <si>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</si>
  <si>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</si>
  <si>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</si>
  <si>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</si>
  <si>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</si>
  <si>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</si>
  <si>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</si>
  <si>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</si>
  <si>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</si>
  <si>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</si>
  <si>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</si>
  <si>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</si>
  <si>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</si>
  <si>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</si>
  <si>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</si>
  <si>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</si>
  <si>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</si>
  <si>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</si>
  <si>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</si>
  <si>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</si>
  <si>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</si>
  <si>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</si>
  <si>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</si>
  <si>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</si>
  <si>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</si>
  <si>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</si>
  <si>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</si>
  <si>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</si>
  <si>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</si>
  <si>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</si>
  <si>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</si>
  <si>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</si>
  <si>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</si>
  <si>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</si>
  <si>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</si>
  <si>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</si>
  <si>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</si>
  <si>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</si>
  <si>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</si>
  <si>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</si>
  <si>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</si>
  <si>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</si>
  <si>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</si>
  <si>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</si>
  <si>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</si>
  <si>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</si>
  <si>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</si>
  <si>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ks290</t>
  </si>
  <si>
    <t>インターカラー</t>
  </si>
  <si>
    <t>右女3（栗山絵麻）</t>
  </si>
  <si>
    <t>女性から逆指名</t>
  </si>
  <si>
    <t>TOP</t>
  </si>
  <si>
    <t>スポニチ関東</t>
  </si>
  <si>
    <t>4C終面全5段</t>
  </si>
  <si>
    <t>2月20日(土)</t>
  </si>
  <si>
    <t>ks291</t>
  </si>
  <si>
    <t>スポニチ関西</t>
  </si>
  <si>
    <t>2月28日(日)</t>
  </si>
  <si>
    <t>ks292</t>
  </si>
  <si>
    <t>スポニチ西部</t>
  </si>
  <si>
    <t>ks293</t>
  </si>
  <si>
    <t>スポニチ北海道</t>
  </si>
  <si>
    <t>ks294</t>
  </si>
  <si>
    <t>(空電共通)</t>
  </si>
  <si>
    <t>空電</t>
  </si>
  <si>
    <t>空電 (共通)</t>
  </si>
  <si>
    <t>ks295</t>
  </si>
  <si>
    <t>サンスポ関東</t>
  </si>
  <si>
    <t>ks296</t>
  </si>
  <si>
    <t>ks297</t>
  </si>
  <si>
    <t>バレンタイン版（栗山絵麻）</t>
  </si>
  <si>
    <t>てんこ盛り熟女</t>
  </si>
  <si>
    <t>サンスポ関西</t>
  </si>
  <si>
    <t>全5段</t>
  </si>
  <si>
    <t>2月07日(日)</t>
  </si>
  <si>
    <t>ks298</t>
  </si>
  <si>
    <t>ks299</t>
  </si>
  <si>
    <t>2月13日(土)</t>
  </si>
  <si>
    <t>ks300</t>
  </si>
  <si>
    <t>ks301</t>
  </si>
  <si>
    <t>ガチャ版（栗山絵麻）</t>
  </si>
  <si>
    <t>SSS熟女から指名</t>
  </si>
  <si>
    <t>ks302</t>
  </si>
  <si>
    <t>ks303</t>
  </si>
  <si>
    <t>ks304</t>
  </si>
  <si>
    <t>ks305</t>
  </si>
  <si>
    <t>2月14日(日)</t>
  </si>
  <si>
    <t>ks306</t>
  </si>
  <si>
    <t>ks307</t>
  </si>
  <si>
    <t>右女9（栗山絵麻）</t>
  </si>
  <si>
    <t>50代の女性と出会えるサイト登場</t>
  </si>
  <si>
    <t>ニッカン関西</t>
  </si>
  <si>
    <t>4C全面</t>
  </si>
  <si>
    <t>ks308</t>
  </si>
  <si>
    <t>ks309</t>
  </si>
  <si>
    <t>高麗人参版（栗山絵麻）</t>
  </si>
  <si>
    <t>男は頑張らずに出会えるサイトすごいすごい</t>
  </si>
  <si>
    <t>スポーツ報知関西</t>
  </si>
  <si>
    <t>2月06日(土)</t>
  </si>
  <si>
    <t>ks310</t>
  </si>
  <si>
    <t>ks311</t>
  </si>
  <si>
    <t>ks312</t>
  </si>
  <si>
    <t>ks313</t>
  </si>
  <si>
    <t>大正版（栗山絵麻）</t>
  </si>
  <si>
    <t>出会い求人</t>
  </si>
  <si>
    <t>スポーツ報知関西　1回目</t>
  </si>
  <si>
    <t>4C終面雑報</t>
  </si>
  <si>
    <t>2月01日(月)</t>
  </si>
  <si>
    <t>ks314</t>
  </si>
  <si>
    <t>雑誌版SPA（りんごver）（栗山絵麻）</t>
  </si>
  <si>
    <t>献身交際。キュートな四十路妻。</t>
  </si>
  <si>
    <t>スポーツ報知関西　2回目</t>
  </si>
  <si>
    <t>2月04日(木)</t>
  </si>
  <si>
    <t>ks315</t>
  </si>
  <si>
    <t>面白⑨（栗山絵麻）</t>
  </si>
  <si>
    <t>中年限定出会いサイト</t>
  </si>
  <si>
    <t>スポーツ報知関西　3回目</t>
  </si>
  <si>
    <t>ks316</t>
  </si>
  <si>
    <t>旧デイリー風（栗山絵麻）</t>
  </si>
  <si>
    <t>50〜70代男性限定熟女好きな男性募集中</t>
  </si>
  <si>
    <t>スポーツ報知関西　4回目</t>
  </si>
  <si>
    <t>ks317</t>
  </si>
  <si>
    <t>スポーツ報知関西　5回目</t>
  </si>
  <si>
    <t>2月10日(水)</t>
  </si>
  <si>
    <t>ks318</t>
  </si>
  <si>
    <t>スポーツ報知関西　6回目</t>
  </si>
  <si>
    <t>2月12日(金)</t>
  </si>
  <si>
    <t>ks319</t>
  </si>
  <si>
    <t>スポーツ報知関西　7回目</t>
  </si>
  <si>
    <t>2月16日(火)</t>
  </si>
  <si>
    <t>ks320</t>
  </si>
  <si>
    <t>スポーツ報知関西　8回目</t>
  </si>
  <si>
    <t>2月18日(木)</t>
  </si>
  <si>
    <t>ks321</t>
  </si>
  <si>
    <t>スポーツ報知関西　9回目</t>
  </si>
  <si>
    <t>2月21日(日)</t>
  </si>
  <si>
    <t>ks322</t>
  </si>
  <si>
    <t>スポーツ報知関西　10回目</t>
  </si>
  <si>
    <t>2月22日(月)</t>
  </si>
  <si>
    <t>ks323</t>
  </si>
  <si>
    <t>スポーツ報知関西　11回目</t>
  </si>
  <si>
    <t>2月23日(火)</t>
  </si>
  <si>
    <t>ks324</t>
  </si>
  <si>
    <t>スポーツ報知関西　12回目</t>
  </si>
  <si>
    <t>2月25日(木)</t>
  </si>
  <si>
    <t>ks325</t>
  </si>
  <si>
    <t>スポーツ報知関西　13回目</t>
  </si>
  <si>
    <t>2月27日(土)</t>
  </si>
  <si>
    <t>ks326</t>
  </si>
  <si>
    <t>共通</t>
  </si>
  <si>
    <t>ks327</t>
  </si>
  <si>
    <t>①大正版（栗山絵麻）</t>
  </si>
  <si>
    <t>155「天然素人熟女」</t>
  </si>
  <si>
    <t>デイリースポーツ関西</t>
  </si>
  <si>
    <t>半2段つかみ20段保証</t>
  </si>
  <si>
    <t>20段保証</t>
  </si>
  <si>
    <t>ks328</t>
  </si>
  <si>
    <t>②旧デイリー風（栗山絵麻）</t>
  </si>
  <si>
    <t>156「早い！安い！熟女！」</t>
  </si>
  <si>
    <t>ks329</t>
  </si>
  <si>
    <t>③大正版（栗山絵麻）</t>
  </si>
  <si>
    <t>157「迷うな！50代以上なら今試すしかない！」</t>
  </si>
  <si>
    <t>ks330</t>
  </si>
  <si>
    <t>④旧デイリー風（栗山絵麻）</t>
  </si>
  <si>
    <t>158「なぜ中年が恋人を作れるのか。それは女性から来るから！」</t>
  </si>
  <si>
    <t>ks331</t>
  </si>
  <si>
    <t>ks332</t>
  </si>
  <si>
    <t>半2段つかみ10段保証</t>
  </si>
  <si>
    <t>10段保証</t>
  </si>
  <si>
    <t>ks333</t>
  </si>
  <si>
    <t>ks334</t>
  </si>
  <si>
    <t>2月11日(木)</t>
  </si>
  <si>
    <t>ks335</t>
  </si>
  <si>
    <t>ks336</t>
  </si>
  <si>
    <t>漫画版リニューアル（栗山絵麻）</t>
  </si>
  <si>
    <t>女性からご飯に誘われる。男性はyesかnoか返事するだけ</t>
  </si>
  <si>
    <t>2月26日(金)</t>
  </si>
  <si>
    <t>ks337</t>
  </si>
  <si>
    <t>ks338</t>
  </si>
  <si>
    <t>ks339</t>
  </si>
  <si>
    <t>ks340</t>
  </si>
  <si>
    <t>ks341</t>
  </si>
  <si>
    <t>ks342</t>
  </si>
  <si>
    <t>ks343</t>
  </si>
  <si>
    <t>ks344</t>
  </si>
  <si>
    <t>ks345</t>
  </si>
  <si>
    <t>ks346</t>
  </si>
  <si>
    <t>ks347</t>
  </si>
  <si>
    <t>ks348</t>
  </si>
  <si>
    <t>中京スポーツ</t>
  </si>
  <si>
    <t>ks349</t>
  </si>
  <si>
    <t>ks350</t>
  </si>
  <si>
    <t>ks351</t>
  </si>
  <si>
    <t>ks352</t>
  </si>
  <si>
    <t>コンパニオン版（栗山絵麻）</t>
  </si>
  <si>
    <t>4C雑報</t>
  </si>
  <si>
    <t>ks353</t>
  </si>
  <si>
    <t>ks354</t>
  </si>
  <si>
    <t>旧デイリー風（）</t>
  </si>
  <si>
    <t>ks355</t>
  </si>
  <si>
    <t>ks356</t>
  </si>
  <si>
    <t>大正版（）</t>
  </si>
  <si>
    <t>ks357</t>
  </si>
  <si>
    <t>ks358</t>
  </si>
  <si>
    <t>興奮版（）</t>
  </si>
  <si>
    <t>ks359</t>
  </si>
  <si>
    <t>ks360</t>
  </si>
  <si>
    <t>記事(ノーマル)（）</t>
  </si>
  <si>
    <t>4C記事枠</t>
  </si>
  <si>
    <t>ks361</t>
  </si>
  <si>
    <t>記事(黄)（）</t>
  </si>
  <si>
    <t>ks362</t>
  </si>
  <si>
    <t>記事(赤)（）</t>
  </si>
  <si>
    <t>ks363</t>
  </si>
  <si>
    <t>記事(青)（）</t>
  </si>
  <si>
    <t>ks364</t>
  </si>
  <si>
    <t>新聞 TOTAL</t>
  </si>
  <si>
    <t>●雑誌 広告</t>
  </si>
  <si>
    <t>rz027</t>
  </si>
  <si>
    <t>日本ジャーナル出版</t>
  </si>
  <si>
    <t>1604FLASH（栗山絵麻）</t>
  </si>
  <si>
    <t>週刊実話</t>
  </si>
  <si>
    <t>4C2P</t>
  </si>
  <si>
    <t>rz028</t>
  </si>
  <si>
    <t>rz029</t>
  </si>
  <si>
    <t>リイド社</t>
  </si>
  <si>
    <t>コミック乱twins</t>
  </si>
  <si>
    <t>1C2P</t>
  </si>
  <si>
    <t>rz030</t>
  </si>
  <si>
    <t>ze015</t>
  </si>
  <si>
    <t>アドライヴ</t>
  </si>
  <si>
    <t>コアマガジン</t>
  </si>
  <si>
    <t>5P元祖</t>
  </si>
  <si>
    <t>実話BUNKA超タブー</t>
  </si>
  <si>
    <t>1C5P</t>
  </si>
  <si>
    <t>ze016</t>
  </si>
  <si>
    <t>ze017</t>
  </si>
  <si>
    <t>大洋図書</t>
  </si>
  <si>
    <t>2Pスポーツ新聞_v01_りんご(栗山絵麻さん)</t>
  </si>
  <si>
    <t>実話ナックルズGOLD ドキュメント</t>
  </si>
  <si>
    <t>2月08日(月)</t>
  </si>
  <si>
    <t>ze018</t>
  </si>
  <si>
    <t>ze019</t>
  </si>
  <si>
    <t>一水社</t>
  </si>
  <si>
    <t>1P記事(栗山絵麻さん）</t>
  </si>
  <si>
    <t>50代からの男のゴラク</t>
  </si>
  <si>
    <t>表4　4C1P</t>
  </si>
  <si>
    <t>ze020</t>
  </si>
  <si>
    <t>雑誌 TOTAL</t>
  </si>
  <si>
    <t>●DVD 広告</t>
  </si>
  <si>
    <t>ap003</t>
  </si>
  <si>
    <t>楽楽出版</t>
  </si>
  <si>
    <t>DVDパス_空電説明_りんご</t>
  </si>
  <si>
    <t>毎月売</t>
  </si>
  <si>
    <t>EXCITING MAX!SPECIAL</t>
  </si>
  <si>
    <t>DVD袋裏1C+DVDコンテンツ枠</t>
  </si>
  <si>
    <t>ap004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</si>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</sst>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0.98142857142857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32</v>
      </c>
      <c r="M6" s="79">
        <v>0</v>
      </c>
      <c r="N6" s="79">
        <v>132</v>
      </c>
      <c r="O6" s="88">
        <v>17</v>
      </c>
      <c r="P6" s="89">
        <v>0</v>
      </c>
      <c r="Q6" s="90">
        <f>O6+P6</f>
        <v>17</v>
      </c>
      <c r="R6" s="80">
        <f>IFERROR(Q6/N6,"-")</f>
        <v>0.12878787878788</v>
      </c>
      <c r="S6" s="79">
        <v>3</v>
      </c>
      <c r="T6" s="79">
        <v>6</v>
      </c>
      <c r="U6" s="80">
        <f>IFERROR(T6/(Q6),"-")</f>
        <v>0.35294117647059</v>
      </c>
      <c r="V6" s="81">
        <f>IFERROR(K6/SUM(Q6:Q10),"-")</f>
        <v>8860.7594936709</v>
      </c>
      <c r="W6" s="82">
        <v>4</v>
      </c>
      <c r="X6" s="80">
        <f>IF(Q6=0,"-",W6/Q6)</f>
        <v>0.23529411764706</v>
      </c>
      <c r="Y6" s="181">
        <v>198000</v>
      </c>
      <c r="Z6" s="182">
        <f>IFERROR(Y6/Q6,"-")</f>
        <v>11647.058823529</v>
      </c>
      <c r="AA6" s="182">
        <f>IFERROR(Y6/W6,"-")</f>
        <v>49500</v>
      </c>
      <c r="AB6" s="176">
        <f>SUM(Y6:Y10)-SUM(K6:K10)</f>
        <v>-13000</v>
      </c>
      <c r="AC6" s="83">
        <f>SUM(Y6:Y10)/SUM(K6:K10)</f>
        <v>0.98142857142857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0.23529411764706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0.11764705882353</v>
      </c>
      <c r="AY6" s="103">
        <v>1</v>
      </c>
      <c r="AZ6" s="105">
        <f>IFERROR(AY6/AW6,"-")</f>
        <v>0.5</v>
      </c>
      <c r="BA6" s="106">
        <v>62000</v>
      </c>
      <c r="BB6" s="107">
        <f>IFERROR(BA6/AW6,"-")</f>
        <v>31000</v>
      </c>
      <c r="BC6" s="108"/>
      <c r="BD6" s="108"/>
      <c r="BE6" s="108">
        <v>1</v>
      </c>
      <c r="BF6" s="109">
        <v>6</v>
      </c>
      <c r="BG6" s="110">
        <f>IF(Q6=0,"",IF(BF6=0,"",(BF6/Q6)))</f>
        <v>0.35294117647059</v>
      </c>
      <c r="BH6" s="109">
        <v>1</v>
      </c>
      <c r="BI6" s="111">
        <f>IFERROR(BH6/BF6,"-")</f>
        <v>0.16666666666667</v>
      </c>
      <c r="BJ6" s="112">
        <v>34000</v>
      </c>
      <c r="BK6" s="113">
        <f>IFERROR(BJ6/BF6,"-")</f>
        <v>5666.6666666667</v>
      </c>
      <c r="BL6" s="114"/>
      <c r="BM6" s="114"/>
      <c r="BN6" s="114">
        <v>1</v>
      </c>
      <c r="BO6" s="116">
        <v>2</v>
      </c>
      <c r="BP6" s="117">
        <f>IF(Q6=0,"",IF(BO6=0,"",(BO6/Q6)))</f>
        <v>0.11764705882353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0.11764705882353</v>
      </c>
      <c r="BZ6" s="125">
        <v>2</v>
      </c>
      <c r="CA6" s="126">
        <f>IFERROR(BZ6/BX6,"-")</f>
        <v>1</v>
      </c>
      <c r="CB6" s="127">
        <v>102000</v>
      </c>
      <c r="CC6" s="128">
        <f>IFERROR(CB6/BX6,"-")</f>
        <v>51000</v>
      </c>
      <c r="CD6" s="129"/>
      <c r="CE6" s="129"/>
      <c r="CF6" s="129">
        <v>2</v>
      </c>
      <c r="CG6" s="130">
        <v>1</v>
      </c>
      <c r="CH6" s="131">
        <f>IF(Q6=0,"",IF(CG6=0,"",(CG6/Q6)))</f>
        <v>0.058823529411765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4</v>
      </c>
      <c r="CQ6" s="138">
        <v>198000</v>
      </c>
      <c r="CR6" s="138">
        <v>68000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6" t="s">
        <v>67</v>
      </c>
      <c r="K7" s="176"/>
      <c r="L7" s="79">
        <v>23</v>
      </c>
      <c r="M7" s="79">
        <v>0</v>
      </c>
      <c r="N7" s="79">
        <v>112</v>
      </c>
      <c r="O7" s="88">
        <v>8</v>
      </c>
      <c r="P7" s="89">
        <v>0</v>
      </c>
      <c r="Q7" s="90">
        <f>O7+P7</f>
        <v>8</v>
      </c>
      <c r="R7" s="80">
        <f>IFERROR(Q7/N7,"-")</f>
        <v>0.071428571428571</v>
      </c>
      <c r="S7" s="79">
        <v>0</v>
      </c>
      <c r="T7" s="79">
        <v>2</v>
      </c>
      <c r="U7" s="80">
        <f>IFERROR(T7/(Q7),"-")</f>
        <v>0.25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0.375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6" t="s">
        <v>67</v>
      </c>
      <c r="K8" s="176"/>
      <c r="L8" s="79">
        <v>8</v>
      </c>
      <c r="M8" s="79">
        <v>0</v>
      </c>
      <c r="N8" s="79">
        <v>22</v>
      </c>
      <c r="O8" s="88">
        <v>3</v>
      </c>
      <c r="P8" s="89">
        <v>0</v>
      </c>
      <c r="Q8" s="90">
        <f>O8+P8</f>
        <v>3</v>
      </c>
      <c r="R8" s="80">
        <f>IFERROR(Q8/N8,"-")</f>
        <v>0.13636363636364</v>
      </c>
      <c r="S8" s="79">
        <v>0</v>
      </c>
      <c r="T8" s="79">
        <v>3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0.33333333333333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0.33333333333333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7</v>
      </c>
      <c r="M9" s="79">
        <v>0</v>
      </c>
      <c r="N9" s="79">
        <v>41</v>
      </c>
      <c r="O9" s="88">
        <v>3</v>
      </c>
      <c r="P9" s="89">
        <v>0</v>
      </c>
      <c r="Q9" s="90">
        <f>O9+P9</f>
        <v>3</v>
      </c>
      <c r="R9" s="80">
        <f>IFERROR(Q9/N9,"-")</f>
        <v>0.073170731707317</v>
      </c>
      <c r="S9" s="79">
        <v>0</v>
      </c>
      <c r="T9" s="79">
        <v>2</v>
      </c>
      <c r="U9" s="80">
        <f>IFERROR(T9/(Q9),"-")</f>
        <v>0.66666666666667</v>
      </c>
      <c r="V9" s="81"/>
      <c r="W9" s="82">
        <v>1</v>
      </c>
      <c r="X9" s="80">
        <f>IF(Q9=0,"-",W9/Q9)</f>
        <v>0.33333333333333</v>
      </c>
      <c r="Y9" s="181">
        <v>65000</v>
      </c>
      <c r="Z9" s="182">
        <f>IFERROR(Y9/Q9,"-")</f>
        <v>21666.666666667</v>
      </c>
      <c r="AA9" s="182">
        <f>IFERROR(Y9/W9,"-")</f>
        <v>65000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0.66666666666667</v>
      </c>
      <c r="BZ9" s="125">
        <v>1</v>
      </c>
      <c r="CA9" s="126">
        <f>IFERROR(BZ9/BX9,"-")</f>
        <v>0.5</v>
      </c>
      <c r="CB9" s="127">
        <v>65000</v>
      </c>
      <c r="CC9" s="128">
        <f>IFERROR(CB9/BX9,"-")</f>
        <v>32500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65000</v>
      </c>
      <c r="CR9" s="138">
        <v>65000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214</v>
      </c>
      <c r="M10" s="79">
        <v>127</v>
      </c>
      <c r="N10" s="79">
        <v>105</v>
      </c>
      <c r="O10" s="88">
        <v>48</v>
      </c>
      <c r="P10" s="89">
        <v>0</v>
      </c>
      <c r="Q10" s="90">
        <f>O10+P10</f>
        <v>48</v>
      </c>
      <c r="R10" s="80">
        <f>IFERROR(Q10/N10,"-")</f>
        <v>0.45714285714286</v>
      </c>
      <c r="S10" s="79">
        <v>4</v>
      </c>
      <c r="T10" s="79">
        <v>10</v>
      </c>
      <c r="U10" s="80">
        <f>IFERROR(T10/(Q10),"-")</f>
        <v>0.20833333333333</v>
      </c>
      <c r="V10" s="81"/>
      <c r="W10" s="82">
        <v>10</v>
      </c>
      <c r="X10" s="80">
        <f>IF(Q10=0,"-",W10/Q10)</f>
        <v>0.20833333333333</v>
      </c>
      <c r="Y10" s="181">
        <v>424000</v>
      </c>
      <c r="Z10" s="182">
        <f>IFERROR(Y10/Q10,"-")</f>
        <v>8833.3333333333</v>
      </c>
      <c r="AA10" s="182">
        <f>IFERROR(Y10/W10,"-")</f>
        <v>42400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4</v>
      </c>
      <c r="AX10" s="104">
        <f>IF(Q10=0,"",IF(AW10=0,"",(AW10/Q10)))</f>
        <v>0.083333333333333</v>
      </c>
      <c r="AY10" s="103">
        <v>1</v>
      </c>
      <c r="AZ10" s="105">
        <f>IFERROR(AY10/AW10,"-")</f>
        <v>0.25</v>
      </c>
      <c r="BA10" s="106">
        <v>3000</v>
      </c>
      <c r="BB10" s="107">
        <f>IFERROR(BA10/AW10,"-")</f>
        <v>750</v>
      </c>
      <c r="BC10" s="108">
        <v>1</v>
      </c>
      <c r="BD10" s="108"/>
      <c r="BE10" s="108"/>
      <c r="BF10" s="109">
        <v>15</v>
      </c>
      <c r="BG10" s="110">
        <f>IF(Q10=0,"",IF(BF10=0,"",(BF10/Q10)))</f>
        <v>0.3125</v>
      </c>
      <c r="BH10" s="109">
        <v>3</v>
      </c>
      <c r="BI10" s="111">
        <f>IFERROR(BH10/BF10,"-")</f>
        <v>0.2</v>
      </c>
      <c r="BJ10" s="112">
        <v>129000</v>
      </c>
      <c r="BK10" s="113">
        <f>IFERROR(BJ10/BF10,"-")</f>
        <v>8600</v>
      </c>
      <c r="BL10" s="114">
        <v>1</v>
      </c>
      <c r="BM10" s="114">
        <v>1</v>
      </c>
      <c r="BN10" s="114">
        <v>1</v>
      </c>
      <c r="BO10" s="116">
        <v>15</v>
      </c>
      <c r="BP10" s="117">
        <f>IF(Q10=0,"",IF(BO10=0,"",(BO10/Q10)))</f>
        <v>0.3125</v>
      </c>
      <c r="BQ10" s="118">
        <v>1</v>
      </c>
      <c r="BR10" s="119">
        <f>IFERROR(BQ10/BO10,"-")</f>
        <v>0.066666666666667</v>
      </c>
      <c r="BS10" s="120">
        <v>22000</v>
      </c>
      <c r="BT10" s="121">
        <f>IFERROR(BS10/BO10,"-")</f>
        <v>1466.6666666667</v>
      </c>
      <c r="BU10" s="122"/>
      <c r="BV10" s="122"/>
      <c r="BW10" s="122">
        <v>1</v>
      </c>
      <c r="BX10" s="123">
        <v>11</v>
      </c>
      <c r="BY10" s="124">
        <f>IF(Q10=0,"",IF(BX10=0,"",(BX10/Q10)))</f>
        <v>0.22916666666667</v>
      </c>
      <c r="BZ10" s="125">
        <v>4</v>
      </c>
      <c r="CA10" s="126">
        <f>IFERROR(BZ10/BX10,"-")</f>
        <v>0.36363636363636</v>
      </c>
      <c r="CB10" s="127">
        <v>127000</v>
      </c>
      <c r="CC10" s="128">
        <f>IFERROR(CB10/BX10,"-")</f>
        <v>11545.454545455</v>
      </c>
      <c r="CD10" s="129">
        <v>1</v>
      </c>
      <c r="CE10" s="129"/>
      <c r="CF10" s="129">
        <v>3</v>
      </c>
      <c r="CG10" s="130">
        <v>3</v>
      </c>
      <c r="CH10" s="131">
        <f>IF(Q10=0,"",IF(CG10=0,"",(CG10/Q10)))</f>
        <v>0.0625</v>
      </c>
      <c r="CI10" s="132">
        <v>1</v>
      </c>
      <c r="CJ10" s="133">
        <f>IFERROR(CI10/CG10,"-")</f>
        <v>0.33333333333333</v>
      </c>
      <c r="CK10" s="134">
        <v>143000</v>
      </c>
      <c r="CL10" s="135">
        <f>IFERROR(CK10/CG10,"-")</f>
        <v>47666.666666667</v>
      </c>
      <c r="CM10" s="136"/>
      <c r="CN10" s="136"/>
      <c r="CO10" s="136">
        <v>1</v>
      </c>
      <c r="CP10" s="137">
        <v>10</v>
      </c>
      <c r="CQ10" s="138">
        <v>424000</v>
      </c>
      <c r="CR10" s="138">
        <v>143000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2.6175438596491</v>
      </c>
      <c r="B11" s="184" t="s">
        <v>76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5" t="s">
        <v>64</v>
      </c>
      <c r="K11" s="176">
        <v>570000</v>
      </c>
      <c r="L11" s="79">
        <v>9</v>
      </c>
      <c r="M11" s="79">
        <v>0</v>
      </c>
      <c r="N11" s="79">
        <v>47</v>
      </c>
      <c r="O11" s="88">
        <v>4</v>
      </c>
      <c r="P11" s="89">
        <v>0</v>
      </c>
      <c r="Q11" s="90">
        <f>O11+P11</f>
        <v>4</v>
      </c>
      <c r="R11" s="80">
        <f>IFERROR(Q11/N11,"-")</f>
        <v>0.085106382978723</v>
      </c>
      <c r="S11" s="79">
        <v>0</v>
      </c>
      <c r="T11" s="79">
        <v>0</v>
      </c>
      <c r="U11" s="80">
        <f>IFERROR(T11/(Q11),"-")</f>
        <v>0</v>
      </c>
      <c r="V11" s="81">
        <f>IFERROR(K11/SUM(Q11:Q16),"-")</f>
        <v>15000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922000</v>
      </c>
      <c r="AC11" s="83">
        <f>SUM(Y11:Y16)/SUM(K11:K16)</f>
        <v>2.6175438596491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78</v>
      </c>
      <c r="C12" s="184" t="s">
        <v>58</v>
      </c>
      <c r="D12" s="184"/>
      <c r="E12" s="184" t="s">
        <v>59</v>
      </c>
      <c r="F12" s="184" t="s">
        <v>60</v>
      </c>
      <c r="G12" s="184" t="s">
        <v>74</v>
      </c>
      <c r="H12" s="87"/>
      <c r="I12" s="87"/>
      <c r="J12" s="87"/>
      <c r="K12" s="176"/>
      <c r="L12" s="79">
        <v>39</v>
      </c>
      <c r="M12" s="79">
        <v>32</v>
      </c>
      <c r="N12" s="79">
        <v>27</v>
      </c>
      <c r="O12" s="88">
        <v>11</v>
      </c>
      <c r="P12" s="89">
        <v>0</v>
      </c>
      <c r="Q12" s="90">
        <f>O12+P12</f>
        <v>11</v>
      </c>
      <c r="R12" s="80">
        <f>IFERROR(Q12/N12,"-")</f>
        <v>0.40740740740741</v>
      </c>
      <c r="S12" s="79">
        <v>1</v>
      </c>
      <c r="T12" s="79">
        <v>4</v>
      </c>
      <c r="U12" s="80">
        <f>IFERROR(T12/(Q12),"-")</f>
        <v>0.36363636363636</v>
      </c>
      <c r="V12" s="81"/>
      <c r="W12" s="82">
        <v>3</v>
      </c>
      <c r="X12" s="80">
        <f>IF(Q12=0,"-",W12/Q12)</f>
        <v>0.27272727272727</v>
      </c>
      <c r="Y12" s="181">
        <v>729000</v>
      </c>
      <c r="Z12" s="182">
        <f>IFERROR(Y12/Q12,"-")</f>
        <v>66272.727272727</v>
      </c>
      <c r="AA12" s="182">
        <f>IFERROR(Y12/W12,"-")</f>
        <v>243000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0.27272727272727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0.18181818181818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3</v>
      </c>
      <c r="BY12" s="124">
        <f>IF(Q12=0,"",IF(BX12=0,"",(BX12/Q12)))</f>
        <v>0.27272727272727</v>
      </c>
      <c r="BZ12" s="125">
        <v>2</v>
      </c>
      <c r="CA12" s="126">
        <f>IFERROR(BZ12/BX12,"-")</f>
        <v>0.66666666666667</v>
      </c>
      <c r="CB12" s="127">
        <v>15000</v>
      </c>
      <c r="CC12" s="128">
        <f>IFERROR(CB12/BX12,"-")</f>
        <v>5000</v>
      </c>
      <c r="CD12" s="129"/>
      <c r="CE12" s="129">
        <v>1</v>
      </c>
      <c r="CF12" s="129">
        <v>1</v>
      </c>
      <c r="CG12" s="130">
        <v>3</v>
      </c>
      <c r="CH12" s="131">
        <f>IF(Q12=0,"",IF(CG12=0,"",(CG12/Q12)))</f>
        <v>0.27272727272727</v>
      </c>
      <c r="CI12" s="132">
        <v>1</v>
      </c>
      <c r="CJ12" s="133">
        <f>IFERROR(CI12/CG12,"-")</f>
        <v>0.33333333333333</v>
      </c>
      <c r="CK12" s="134">
        <v>714000</v>
      </c>
      <c r="CL12" s="135">
        <f>IFERROR(CK12/CG12,"-")</f>
        <v>238000</v>
      </c>
      <c r="CM12" s="136"/>
      <c r="CN12" s="136"/>
      <c r="CO12" s="136">
        <v>1</v>
      </c>
      <c r="CP12" s="137">
        <v>3</v>
      </c>
      <c r="CQ12" s="138">
        <v>729000</v>
      </c>
      <c r="CR12" s="138">
        <v>714000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79</v>
      </c>
      <c r="C13" s="184" t="s">
        <v>58</v>
      </c>
      <c r="D13" s="184"/>
      <c r="E13" s="184" t="s">
        <v>80</v>
      </c>
      <c r="F13" s="184" t="s">
        <v>81</v>
      </c>
      <c r="G13" s="184" t="s">
        <v>61</v>
      </c>
      <c r="H13" s="87" t="s">
        <v>82</v>
      </c>
      <c r="I13" s="87" t="s">
        <v>83</v>
      </c>
      <c r="J13" s="186" t="s">
        <v>84</v>
      </c>
      <c r="K13" s="176"/>
      <c r="L13" s="79">
        <v>2</v>
      </c>
      <c r="M13" s="79">
        <v>0</v>
      </c>
      <c r="N13" s="79">
        <v>23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80</v>
      </c>
      <c r="F14" s="184" t="s">
        <v>81</v>
      </c>
      <c r="G14" s="184" t="s">
        <v>74</v>
      </c>
      <c r="H14" s="87"/>
      <c r="I14" s="87"/>
      <c r="J14" s="87"/>
      <c r="K14" s="176"/>
      <c r="L14" s="79">
        <v>33</v>
      </c>
      <c r="M14" s="79">
        <v>24</v>
      </c>
      <c r="N14" s="79">
        <v>4</v>
      </c>
      <c r="O14" s="88">
        <v>5</v>
      </c>
      <c r="P14" s="89">
        <v>0</v>
      </c>
      <c r="Q14" s="90">
        <f>O14+P14</f>
        <v>5</v>
      </c>
      <c r="R14" s="80">
        <f>IFERROR(Q14/N14,"-")</f>
        <v>1.25</v>
      </c>
      <c r="S14" s="79">
        <v>1</v>
      </c>
      <c r="T14" s="79">
        <v>1</v>
      </c>
      <c r="U14" s="80">
        <f>IFERROR(T14/(Q14),"-")</f>
        <v>0.2</v>
      </c>
      <c r="V14" s="81"/>
      <c r="W14" s="82">
        <v>2</v>
      </c>
      <c r="X14" s="80">
        <f>IF(Q14=0,"-",W14/Q14)</f>
        <v>0.4</v>
      </c>
      <c r="Y14" s="181">
        <v>106000</v>
      </c>
      <c r="Z14" s="182">
        <f>IFERROR(Y14/Q14,"-")</f>
        <v>21200</v>
      </c>
      <c r="AA14" s="182">
        <f>IFERROR(Y14/W14,"-")</f>
        <v>53000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4</v>
      </c>
      <c r="BY14" s="124">
        <f>IF(Q14=0,"",IF(BX14=0,"",(BX14/Q14)))</f>
        <v>0.8</v>
      </c>
      <c r="BZ14" s="125">
        <v>2</v>
      </c>
      <c r="CA14" s="126">
        <f>IFERROR(BZ14/BX14,"-")</f>
        <v>0.5</v>
      </c>
      <c r="CB14" s="127">
        <v>106000</v>
      </c>
      <c r="CC14" s="128">
        <f>IFERROR(CB14/BX14,"-")</f>
        <v>26500</v>
      </c>
      <c r="CD14" s="129">
        <v>1</v>
      </c>
      <c r="CE14" s="129"/>
      <c r="CF14" s="129">
        <v>1</v>
      </c>
      <c r="CG14" s="130">
        <v>1</v>
      </c>
      <c r="CH14" s="131">
        <f>IF(Q14=0,"",IF(CG14=0,"",(CG14/Q14)))</f>
        <v>0.2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2</v>
      </c>
      <c r="CQ14" s="138">
        <v>106000</v>
      </c>
      <c r="CR14" s="138">
        <v>103000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86</v>
      </c>
      <c r="C15" s="184" t="s">
        <v>58</v>
      </c>
      <c r="D15" s="184"/>
      <c r="E15" s="184" t="s">
        <v>59</v>
      </c>
      <c r="F15" s="184" t="s">
        <v>60</v>
      </c>
      <c r="G15" s="184" t="s">
        <v>61</v>
      </c>
      <c r="H15" s="87" t="s">
        <v>82</v>
      </c>
      <c r="I15" s="87" t="s">
        <v>83</v>
      </c>
      <c r="J15" s="185" t="s">
        <v>87</v>
      </c>
      <c r="K15" s="176"/>
      <c r="L15" s="79">
        <v>13</v>
      </c>
      <c r="M15" s="79">
        <v>0</v>
      </c>
      <c r="N15" s="79">
        <v>45</v>
      </c>
      <c r="O15" s="88">
        <v>9</v>
      </c>
      <c r="P15" s="89">
        <v>0</v>
      </c>
      <c r="Q15" s="90">
        <f>O15+P15</f>
        <v>9</v>
      </c>
      <c r="R15" s="80">
        <f>IFERROR(Q15/N15,"-")</f>
        <v>0.2</v>
      </c>
      <c r="S15" s="79">
        <v>2</v>
      </c>
      <c r="T15" s="79">
        <v>2</v>
      </c>
      <c r="U15" s="80">
        <f>IFERROR(T15/(Q15),"-")</f>
        <v>0.22222222222222</v>
      </c>
      <c r="V15" s="81"/>
      <c r="W15" s="82">
        <v>2</v>
      </c>
      <c r="X15" s="80">
        <f>IF(Q15=0,"-",W15/Q15)</f>
        <v>0.22222222222222</v>
      </c>
      <c r="Y15" s="181">
        <v>38000</v>
      </c>
      <c r="Z15" s="182">
        <f>IFERROR(Y15/Q15,"-")</f>
        <v>4222.2222222222</v>
      </c>
      <c r="AA15" s="182">
        <f>IFERROR(Y15/W15,"-")</f>
        <v>19000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2</v>
      </c>
      <c r="AX15" s="104">
        <f>IF(Q15=0,"",IF(AW15=0,"",(AW15/Q15)))</f>
        <v>0.22222222222222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2</v>
      </c>
      <c r="BG15" s="110">
        <f>IF(Q15=0,"",IF(BF15=0,"",(BF15/Q15)))</f>
        <v>0.22222222222222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0.22222222222222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0.33333333333333</v>
      </c>
      <c r="BZ15" s="125">
        <v>2</v>
      </c>
      <c r="CA15" s="126">
        <f>IFERROR(BZ15/BX15,"-")</f>
        <v>0.66666666666667</v>
      </c>
      <c r="CB15" s="127">
        <v>38000</v>
      </c>
      <c r="CC15" s="128">
        <f>IFERROR(CB15/BX15,"-")</f>
        <v>12666.666666667</v>
      </c>
      <c r="CD15" s="129">
        <v>1</v>
      </c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38000</v>
      </c>
      <c r="CR15" s="138">
        <v>35000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59</v>
      </c>
      <c r="F16" s="184" t="s">
        <v>60</v>
      </c>
      <c r="G16" s="184" t="s">
        <v>74</v>
      </c>
      <c r="H16" s="87"/>
      <c r="I16" s="87"/>
      <c r="J16" s="87"/>
      <c r="K16" s="176"/>
      <c r="L16" s="79">
        <v>29</v>
      </c>
      <c r="M16" s="79">
        <v>25</v>
      </c>
      <c r="N16" s="79">
        <v>14</v>
      </c>
      <c r="O16" s="88">
        <v>9</v>
      </c>
      <c r="P16" s="89">
        <v>0</v>
      </c>
      <c r="Q16" s="90">
        <f>O16+P16</f>
        <v>9</v>
      </c>
      <c r="R16" s="80">
        <f>IFERROR(Q16/N16,"-")</f>
        <v>0.64285714285714</v>
      </c>
      <c r="S16" s="79">
        <v>1</v>
      </c>
      <c r="T16" s="79">
        <v>1</v>
      </c>
      <c r="U16" s="80">
        <f>IFERROR(T16/(Q16),"-")</f>
        <v>0.11111111111111</v>
      </c>
      <c r="V16" s="81"/>
      <c r="W16" s="82">
        <v>3</v>
      </c>
      <c r="X16" s="80">
        <f>IF(Q16=0,"-",W16/Q16)</f>
        <v>0.33333333333333</v>
      </c>
      <c r="Y16" s="181">
        <v>619000</v>
      </c>
      <c r="Z16" s="182">
        <f>IFERROR(Y16/Q16,"-")</f>
        <v>68777.777777778</v>
      </c>
      <c r="AA16" s="182">
        <f>IFERROR(Y16/W16,"-")</f>
        <v>206333.33333333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0.11111111111111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0.11111111111111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0.11111111111111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4</v>
      </c>
      <c r="BY16" s="124">
        <f>IF(Q16=0,"",IF(BX16=0,"",(BX16/Q16)))</f>
        <v>0.44444444444444</v>
      </c>
      <c r="BZ16" s="125">
        <v>2</v>
      </c>
      <c r="CA16" s="126">
        <f>IFERROR(BZ16/BX16,"-")</f>
        <v>0.5</v>
      </c>
      <c r="CB16" s="127">
        <v>599000</v>
      </c>
      <c r="CC16" s="128">
        <f>IFERROR(CB16/BX16,"-")</f>
        <v>149750</v>
      </c>
      <c r="CD16" s="129"/>
      <c r="CE16" s="129"/>
      <c r="CF16" s="129">
        <v>2</v>
      </c>
      <c r="CG16" s="130">
        <v>2</v>
      </c>
      <c r="CH16" s="131">
        <f>IF(Q16=0,"",IF(CG16=0,"",(CG16/Q16)))</f>
        <v>0.22222222222222</v>
      </c>
      <c r="CI16" s="132">
        <v>1</v>
      </c>
      <c r="CJ16" s="133">
        <f>IFERROR(CI16/CG16,"-")</f>
        <v>0.5</v>
      </c>
      <c r="CK16" s="134">
        <v>20000</v>
      </c>
      <c r="CL16" s="135">
        <f>IFERROR(CK16/CG16,"-")</f>
        <v>10000</v>
      </c>
      <c r="CM16" s="136"/>
      <c r="CN16" s="136">
        <v>1</v>
      </c>
      <c r="CO16" s="136"/>
      <c r="CP16" s="137">
        <v>3</v>
      </c>
      <c r="CQ16" s="138">
        <v>619000</v>
      </c>
      <c r="CR16" s="138">
        <v>586000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0.57017543859649</v>
      </c>
      <c r="B17" s="184" t="s">
        <v>89</v>
      </c>
      <c r="C17" s="184" t="s">
        <v>58</v>
      </c>
      <c r="D17" s="184"/>
      <c r="E17" s="184" t="s">
        <v>90</v>
      </c>
      <c r="F17" s="184" t="s">
        <v>91</v>
      </c>
      <c r="G17" s="184" t="s">
        <v>61</v>
      </c>
      <c r="H17" s="87" t="s">
        <v>82</v>
      </c>
      <c r="I17" s="87" t="s">
        <v>63</v>
      </c>
      <c r="J17" s="186" t="s">
        <v>67</v>
      </c>
      <c r="K17" s="176">
        <v>570000</v>
      </c>
      <c r="L17" s="79">
        <v>24</v>
      </c>
      <c r="M17" s="79">
        <v>0</v>
      </c>
      <c r="N17" s="79">
        <v>175</v>
      </c>
      <c r="O17" s="88">
        <v>10</v>
      </c>
      <c r="P17" s="89">
        <v>0</v>
      </c>
      <c r="Q17" s="90">
        <f>O17+P17</f>
        <v>10</v>
      </c>
      <c r="R17" s="80">
        <f>IFERROR(Q17/N17,"-")</f>
        <v>0.057142857142857</v>
      </c>
      <c r="S17" s="79">
        <v>1</v>
      </c>
      <c r="T17" s="79">
        <v>5</v>
      </c>
      <c r="U17" s="80">
        <f>IFERROR(T17/(Q17),"-")</f>
        <v>0.5</v>
      </c>
      <c r="V17" s="81">
        <f>IFERROR(K17/SUM(Q17:Q22),"-")</f>
        <v>15833.333333333</v>
      </c>
      <c r="W17" s="82">
        <v>2</v>
      </c>
      <c r="X17" s="80">
        <f>IF(Q17=0,"-",W17/Q17)</f>
        <v>0.2</v>
      </c>
      <c r="Y17" s="181">
        <v>190000</v>
      </c>
      <c r="Z17" s="182">
        <f>IFERROR(Y17/Q17,"-")</f>
        <v>19000</v>
      </c>
      <c r="AA17" s="182">
        <f>IFERROR(Y17/W17,"-")</f>
        <v>95000</v>
      </c>
      <c r="AB17" s="176">
        <f>SUM(Y17:Y22)-SUM(K17:K22)</f>
        <v>-245000</v>
      </c>
      <c r="AC17" s="83">
        <f>SUM(Y17:Y22)/SUM(K17:K22)</f>
        <v>0.57017543859649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6</v>
      </c>
      <c r="BG17" s="110">
        <f>IF(Q17=0,"",IF(BF17=0,"",(BF17/Q17)))</f>
        <v>0.6</v>
      </c>
      <c r="BH17" s="109">
        <v>1</v>
      </c>
      <c r="BI17" s="111">
        <f>IFERROR(BH17/BF17,"-")</f>
        <v>0.16666666666667</v>
      </c>
      <c r="BJ17" s="112">
        <v>3000</v>
      </c>
      <c r="BK17" s="113">
        <f>IFERROR(BJ17/BF17,"-")</f>
        <v>500</v>
      </c>
      <c r="BL17" s="114">
        <v>1</v>
      </c>
      <c r="BM17" s="114"/>
      <c r="BN17" s="114"/>
      <c r="BO17" s="116">
        <v>2</v>
      </c>
      <c r="BP17" s="117">
        <f>IF(Q17=0,"",IF(BO17=0,"",(BO17/Q17)))</f>
        <v>0.2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0.1</v>
      </c>
      <c r="BZ17" s="125">
        <v>1</v>
      </c>
      <c r="CA17" s="126">
        <f>IFERROR(BZ17/BX17,"-")</f>
        <v>1</v>
      </c>
      <c r="CB17" s="127">
        <v>187000</v>
      </c>
      <c r="CC17" s="128">
        <f>IFERROR(CB17/BX17,"-")</f>
        <v>187000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190000</v>
      </c>
      <c r="CR17" s="138">
        <v>187000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92</v>
      </c>
      <c r="C18" s="184" t="s">
        <v>58</v>
      </c>
      <c r="D18" s="184"/>
      <c r="E18" s="184" t="s">
        <v>90</v>
      </c>
      <c r="F18" s="184" t="s">
        <v>91</v>
      </c>
      <c r="G18" s="184" t="s">
        <v>74</v>
      </c>
      <c r="H18" s="87"/>
      <c r="I18" s="87"/>
      <c r="J18" s="87"/>
      <c r="K18" s="176"/>
      <c r="L18" s="79">
        <v>76</v>
      </c>
      <c r="M18" s="79">
        <v>52</v>
      </c>
      <c r="N18" s="79">
        <v>13</v>
      </c>
      <c r="O18" s="88">
        <v>10</v>
      </c>
      <c r="P18" s="89">
        <v>0</v>
      </c>
      <c r="Q18" s="90">
        <f>O18+P18</f>
        <v>10</v>
      </c>
      <c r="R18" s="80">
        <f>IFERROR(Q18/N18,"-")</f>
        <v>0.76923076923077</v>
      </c>
      <c r="S18" s="79">
        <v>1</v>
      </c>
      <c r="T18" s="79">
        <v>3</v>
      </c>
      <c r="U18" s="80">
        <f>IFERROR(T18/(Q18),"-")</f>
        <v>0.3</v>
      </c>
      <c r="V18" s="81"/>
      <c r="W18" s="82">
        <v>2</v>
      </c>
      <c r="X18" s="80">
        <f>IF(Q18=0,"-",W18/Q18)</f>
        <v>0.2</v>
      </c>
      <c r="Y18" s="181">
        <v>59000</v>
      </c>
      <c r="Z18" s="182">
        <f>IFERROR(Y18/Q18,"-")</f>
        <v>5900</v>
      </c>
      <c r="AA18" s="182">
        <f>IFERROR(Y18/W18,"-")</f>
        <v>29500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0.1</v>
      </c>
      <c r="AY18" s="103">
        <v>1</v>
      </c>
      <c r="AZ18" s="105">
        <f>IFERROR(AY18/AW18,"-")</f>
        <v>1</v>
      </c>
      <c r="BA18" s="106">
        <v>6000</v>
      </c>
      <c r="BB18" s="107">
        <f>IFERROR(BA18/AW18,"-")</f>
        <v>6000</v>
      </c>
      <c r="BC18" s="108">
        <v>1</v>
      </c>
      <c r="BD18" s="108"/>
      <c r="BE18" s="108"/>
      <c r="BF18" s="109">
        <v>3</v>
      </c>
      <c r="BG18" s="110">
        <f>IF(Q18=0,"",IF(BF18=0,"",(BF18/Q18)))</f>
        <v>0.3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0.3</v>
      </c>
      <c r="BQ18" s="118">
        <v>1</v>
      </c>
      <c r="BR18" s="119">
        <f>IFERROR(BQ18/BO18,"-")</f>
        <v>0.33333333333333</v>
      </c>
      <c r="BS18" s="120">
        <v>53000</v>
      </c>
      <c r="BT18" s="121">
        <f>IFERROR(BS18/BO18,"-")</f>
        <v>17666.666666667</v>
      </c>
      <c r="BU18" s="122"/>
      <c r="BV18" s="122"/>
      <c r="BW18" s="122">
        <v>1</v>
      </c>
      <c r="BX18" s="123">
        <v>3</v>
      </c>
      <c r="BY18" s="124">
        <f>IF(Q18=0,"",IF(BX18=0,"",(BX18/Q18)))</f>
        <v>0.3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59000</v>
      </c>
      <c r="CR18" s="138">
        <v>53000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93</v>
      </c>
      <c r="C19" s="184" t="s">
        <v>58</v>
      </c>
      <c r="D19" s="184"/>
      <c r="E19" s="184" t="s">
        <v>80</v>
      </c>
      <c r="F19" s="184" t="s">
        <v>81</v>
      </c>
      <c r="G19" s="184" t="s">
        <v>61</v>
      </c>
      <c r="H19" s="87" t="s">
        <v>77</v>
      </c>
      <c r="I19" s="87" t="s">
        <v>83</v>
      </c>
      <c r="J19" s="186" t="s">
        <v>84</v>
      </c>
      <c r="K19" s="176"/>
      <c r="L19" s="79">
        <v>11</v>
      </c>
      <c r="M19" s="79">
        <v>0</v>
      </c>
      <c r="N19" s="79">
        <v>39</v>
      </c>
      <c r="O19" s="88">
        <v>2</v>
      </c>
      <c r="P19" s="89">
        <v>0</v>
      </c>
      <c r="Q19" s="90">
        <f>O19+P19</f>
        <v>2</v>
      </c>
      <c r="R19" s="80">
        <f>IFERROR(Q19/N19,"-")</f>
        <v>0.051282051282051</v>
      </c>
      <c r="S19" s="79">
        <v>0</v>
      </c>
      <c r="T19" s="79">
        <v>1</v>
      </c>
      <c r="U19" s="80">
        <f>IFERROR(T19/(Q19),"-")</f>
        <v>0.5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1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94</v>
      </c>
      <c r="C20" s="184" t="s">
        <v>58</v>
      </c>
      <c r="D20" s="184"/>
      <c r="E20" s="184" t="s">
        <v>80</v>
      </c>
      <c r="F20" s="184" t="s">
        <v>81</v>
      </c>
      <c r="G20" s="184" t="s">
        <v>74</v>
      </c>
      <c r="H20" s="87"/>
      <c r="I20" s="87"/>
      <c r="J20" s="87"/>
      <c r="K20" s="176"/>
      <c r="L20" s="79">
        <v>13</v>
      </c>
      <c r="M20" s="79">
        <v>11</v>
      </c>
      <c r="N20" s="79">
        <v>1</v>
      </c>
      <c r="O20" s="88">
        <v>2</v>
      </c>
      <c r="P20" s="89">
        <v>0</v>
      </c>
      <c r="Q20" s="90">
        <f>O20+P20</f>
        <v>2</v>
      </c>
      <c r="R20" s="80">
        <f>IFERROR(Q20/N20,"-")</f>
        <v>2</v>
      </c>
      <c r="S20" s="79">
        <v>0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0.5</v>
      </c>
      <c r="Y20" s="181">
        <v>9000</v>
      </c>
      <c r="Z20" s="182">
        <f>IFERROR(Y20/Q20,"-")</f>
        <v>4500</v>
      </c>
      <c r="AA20" s="182">
        <f>IFERROR(Y20/W20,"-")</f>
        <v>9000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0.5</v>
      </c>
      <c r="BZ20" s="125">
        <v>1</v>
      </c>
      <c r="CA20" s="126">
        <f>IFERROR(BZ20/BX20,"-")</f>
        <v>1</v>
      </c>
      <c r="CB20" s="127">
        <v>9000</v>
      </c>
      <c r="CC20" s="128">
        <f>IFERROR(CB20/BX20,"-")</f>
        <v>9000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9000</v>
      </c>
      <c r="CR20" s="138">
        <v>9000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95</v>
      </c>
      <c r="C21" s="184" t="s">
        <v>58</v>
      </c>
      <c r="D21" s="184"/>
      <c r="E21" s="184" t="s">
        <v>90</v>
      </c>
      <c r="F21" s="184" t="s">
        <v>91</v>
      </c>
      <c r="G21" s="184" t="s">
        <v>61</v>
      </c>
      <c r="H21" s="87" t="s">
        <v>77</v>
      </c>
      <c r="I21" s="87" t="s">
        <v>83</v>
      </c>
      <c r="J21" s="186" t="s">
        <v>96</v>
      </c>
      <c r="K21" s="176"/>
      <c r="L21" s="79">
        <v>20</v>
      </c>
      <c r="M21" s="79">
        <v>0</v>
      </c>
      <c r="N21" s="79">
        <v>70</v>
      </c>
      <c r="O21" s="88">
        <v>6</v>
      </c>
      <c r="P21" s="89">
        <v>0</v>
      </c>
      <c r="Q21" s="90">
        <f>O21+P21</f>
        <v>6</v>
      </c>
      <c r="R21" s="80">
        <f>IFERROR(Q21/N21,"-")</f>
        <v>0.085714285714286</v>
      </c>
      <c r="S21" s="79">
        <v>0</v>
      </c>
      <c r="T21" s="79">
        <v>2</v>
      </c>
      <c r="U21" s="80">
        <f>IFERROR(T21/(Q21),"-")</f>
        <v>0.33333333333333</v>
      </c>
      <c r="V21" s="81"/>
      <c r="W21" s="82">
        <v>1</v>
      </c>
      <c r="X21" s="80">
        <f>IF(Q21=0,"-",W21/Q21)</f>
        <v>0.16666666666667</v>
      </c>
      <c r="Y21" s="181">
        <v>38000</v>
      </c>
      <c r="Z21" s="182">
        <f>IFERROR(Y21/Q21,"-")</f>
        <v>6333.3333333333</v>
      </c>
      <c r="AA21" s="182">
        <f>IFERROR(Y21/W21,"-")</f>
        <v>38000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0.16666666666667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3</v>
      </c>
      <c r="BY21" s="124">
        <f>IF(Q21=0,"",IF(BX21=0,"",(BX21/Q21)))</f>
        <v>0.5</v>
      </c>
      <c r="BZ21" s="125">
        <v>1</v>
      </c>
      <c r="CA21" s="126">
        <f>IFERROR(BZ21/BX21,"-")</f>
        <v>0.33333333333333</v>
      </c>
      <c r="CB21" s="127">
        <v>38000</v>
      </c>
      <c r="CC21" s="128">
        <f>IFERROR(CB21/BX21,"-")</f>
        <v>12666.666666667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38000</v>
      </c>
      <c r="CR21" s="138">
        <v>38000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97</v>
      </c>
      <c r="C22" s="184" t="s">
        <v>58</v>
      </c>
      <c r="D22" s="184"/>
      <c r="E22" s="184" t="s">
        <v>90</v>
      </c>
      <c r="F22" s="184" t="s">
        <v>91</v>
      </c>
      <c r="G22" s="184" t="s">
        <v>74</v>
      </c>
      <c r="H22" s="87"/>
      <c r="I22" s="87"/>
      <c r="J22" s="87"/>
      <c r="K22" s="176"/>
      <c r="L22" s="79">
        <v>23</v>
      </c>
      <c r="M22" s="79">
        <v>22</v>
      </c>
      <c r="N22" s="79">
        <v>9</v>
      </c>
      <c r="O22" s="88">
        <v>6</v>
      </c>
      <c r="P22" s="89">
        <v>0</v>
      </c>
      <c r="Q22" s="90">
        <f>O22+P22</f>
        <v>6</v>
      </c>
      <c r="R22" s="80">
        <f>IFERROR(Q22/N22,"-")</f>
        <v>0.66666666666667</v>
      </c>
      <c r="S22" s="79">
        <v>2</v>
      </c>
      <c r="T22" s="79">
        <v>3</v>
      </c>
      <c r="U22" s="80">
        <f>IFERROR(T22/(Q22),"-")</f>
        <v>0.5</v>
      </c>
      <c r="V22" s="81"/>
      <c r="W22" s="82">
        <v>1</v>
      </c>
      <c r="X22" s="80">
        <f>IF(Q22=0,"-",W22/Q22)</f>
        <v>0.16666666666667</v>
      </c>
      <c r="Y22" s="181">
        <v>29000</v>
      </c>
      <c r="Z22" s="182">
        <f>IFERROR(Y22/Q22,"-")</f>
        <v>4833.3333333333</v>
      </c>
      <c r="AA22" s="182">
        <f>IFERROR(Y22/W22,"-")</f>
        <v>29000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4</v>
      </c>
      <c r="BP22" s="117">
        <f>IF(Q22=0,"",IF(BO22=0,"",(BO22/Q22)))</f>
        <v>0.66666666666667</v>
      </c>
      <c r="BQ22" s="118">
        <v>1</v>
      </c>
      <c r="BR22" s="119">
        <f>IFERROR(BQ22/BO22,"-")</f>
        <v>0.25</v>
      </c>
      <c r="BS22" s="120">
        <v>29000</v>
      </c>
      <c r="BT22" s="121">
        <f>IFERROR(BS22/BO22,"-")</f>
        <v>7250</v>
      </c>
      <c r="BU22" s="122"/>
      <c r="BV22" s="122"/>
      <c r="BW22" s="122">
        <v>1</v>
      </c>
      <c r="BX22" s="123">
        <v>1</v>
      </c>
      <c r="BY22" s="124">
        <f>IF(Q22=0,"",IF(BX22=0,"",(BX22/Q22)))</f>
        <v>0.16666666666667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1</v>
      </c>
      <c r="CH22" s="131">
        <f>IF(Q22=0,"",IF(CG22=0,"",(CG22/Q22)))</f>
        <v>0.16666666666667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1</v>
      </c>
      <c r="CQ22" s="138">
        <v>29000</v>
      </c>
      <c r="CR22" s="138">
        <v>29000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0.703125</v>
      </c>
      <c r="B23" s="184" t="s">
        <v>98</v>
      </c>
      <c r="C23" s="184" t="s">
        <v>58</v>
      </c>
      <c r="D23" s="184"/>
      <c r="E23" s="184" t="s">
        <v>99</v>
      </c>
      <c r="F23" s="184" t="s">
        <v>100</v>
      </c>
      <c r="G23" s="184" t="s">
        <v>61</v>
      </c>
      <c r="H23" s="87" t="s">
        <v>101</v>
      </c>
      <c r="I23" s="87" t="s">
        <v>102</v>
      </c>
      <c r="J23" s="185" t="s">
        <v>87</v>
      </c>
      <c r="K23" s="176">
        <v>320000</v>
      </c>
      <c r="L23" s="79">
        <v>55</v>
      </c>
      <c r="M23" s="79">
        <v>0</v>
      </c>
      <c r="N23" s="79">
        <v>194</v>
      </c>
      <c r="O23" s="88">
        <v>28</v>
      </c>
      <c r="P23" s="89">
        <v>0</v>
      </c>
      <c r="Q23" s="90">
        <f>O23+P23</f>
        <v>28</v>
      </c>
      <c r="R23" s="80">
        <f>IFERROR(Q23/N23,"-")</f>
        <v>0.14432989690722</v>
      </c>
      <c r="S23" s="79">
        <v>4</v>
      </c>
      <c r="T23" s="79">
        <v>12</v>
      </c>
      <c r="U23" s="80">
        <f>IFERROR(T23/(Q23),"-")</f>
        <v>0.42857142857143</v>
      </c>
      <c r="V23" s="81">
        <f>IFERROR(K23/SUM(Q23:Q24),"-")</f>
        <v>7619.0476190476</v>
      </c>
      <c r="W23" s="82">
        <v>5</v>
      </c>
      <c r="X23" s="80">
        <f>IF(Q23=0,"-",W23/Q23)</f>
        <v>0.17857142857143</v>
      </c>
      <c r="Y23" s="181">
        <v>78000</v>
      </c>
      <c r="Z23" s="182">
        <f>IFERROR(Y23/Q23,"-")</f>
        <v>2785.7142857143</v>
      </c>
      <c r="AA23" s="182">
        <f>IFERROR(Y23/W23,"-")</f>
        <v>15600</v>
      </c>
      <c r="AB23" s="176">
        <f>SUM(Y23:Y24)-SUM(K23:K24)</f>
        <v>-95000</v>
      </c>
      <c r="AC23" s="83">
        <f>SUM(Y23:Y24)/SUM(K23:K24)</f>
        <v>0.703125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0.035714285714286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13</v>
      </c>
      <c r="BG23" s="110">
        <f>IF(Q23=0,"",IF(BF23=0,"",(BF23/Q23)))</f>
        <v>0.46428571428571</v>
      </c>
      <c r="BH23" s="109">
        <v>3</v>
      </c>
      <c r="BI23" s="111">
        <f>IFERROR(BH23/BF23,"-")</f>
        <v>0.23076923076923</v>
      </c>
      <c r="BJ23" s="112">
        <v>59000</v>
      </c>
      <c r="BK23" s="113">
        <f>IFERROR(BJ23/BF23,"-")</f>
        <v>4538.4615384615</v>
      </c>
      <c r="BL23" s="114">
        <v>1</v>
      </c>
      <c r="BM23" s="114">
        <v>1</v>
      </c>
      <c r="BN23" s="114">
        <v>1</v>
      </c>
      <c r="BO23" s="116">
        <v>12</v>
      </c>
      <c r="BP23" s="117">
        <f>IF(Q23=0,"",IF(BO23=0,"",(BO23/Q23)))</f>
        <v>0.42857142857143</v>
      </c>
      <c r="BQ23" s="118">
        <v>2</v>
      </c>
      <c r="BR23" s="119">
        <f>IFERROR(BQ23/BO23,"-")</f>
        <v>0.16666666666667</v>
      </c>
      <c r="BS23" s="120">
        <v>19000</v>
      </c>
      <c r="BT23" s="121">
        <f>IFERROR(BS23/BO23,"-")</f>
        <v>1583.3333333333</v>
      </c>
      <c r="BU23" s="122"/>
      <c r="BV23" s="122">
        <v>2</v>
      </c>
      <c r="BW23" s="122"/>
      <c r="BX23" s="123">
        <v>2</v>
      </c>
      <c r="BY23" s="124">
        <f>IF(Q23=0,"",IF(BX23=0,"",(BX23/Q23)))</f>
        <v>0.071428571428571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5</v>
      </c>
      <c r="CQ23" s="138">
        <v>78000</v>
      </c>
      <c r="CR23" s="138">
        <v>51000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103</v>
      </c>
      <c r="C24" s="184" t="s">
        <v>58</v>
      </c>
      <c r="D24" s="184"/>
      <c r="E24" s="184" t="s">
        <v>99</v>
      </c>
      <c r="F24" s="184" t="s">
        <v>100</v>
      </c>
      <c r="G24" s="184" t="s">
        <v>74</v>
      </c>
      <c r="H24" s="87"/>
      <c r="I24" s="87"/>
      <c r="J24" s="87"/>
      <c r="K24" s="176"/>
      <c r="L24" s="79">
        <v>51</v>
      </c>
      <c r="M24" s="79">
        <v>39</v>
      </c>
      <c r="N24" s="79">
        <v>21</v>
      </c>
      <c r="O24" s="88">
        <v>14</v>
      </c>
      <c r="P24" s="89">
        <v>0</v>
      </c>
      <c r="Q24" s="90">
        <f>O24+P24</f>
        <v>14</v>
      </c>
      <c r="R24" s="80">
        <f>IFERROR(Q24/N24,"-")</f>
        <v>0.66666666666667</v>
      </c>
      <c r="S24" s="79">
        <v>3</v>
      </c>
      <c r="T24" s="79">
        <v>3</v>
      </c>
      <c r="U24" s="80">
        <f>IFERROR(T24/(Q24),"-")</f>
        <v>0.21428571428571</v>
      </c>
      <c r="V24" s="81"/>
      <c r="W24" s="82">
        <v>5</v>
      </c>
      <c r="X24" s="80">
        <f>IF(Q24=0,"-",W24/Q24)</f>
        <v>0.35714285714286</v>
      </c>
      <c r="Y24" s="181">
        <v>147000</v>
      </c>
      <c r="Z24" s="182">
        <f>IFERROR(Y24/Q24,"-")</f>
        <v>10500</v>
      </c>
      <c r="AA24" s="182">
        <f>IFERROR(Y24/W24,"-")</f>
        <v>29400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7</v>
      </c>
      <c r="BP24" s="117">
        <f>IF(Q24=0,"",IF(BO24=0,"",(BO24/Q24)))</f>
        <v>0.5</v>
      </c>
      <c r="BQ24" s="118">
        <v>2</v>
      </c>
      <c r="BR24" s="119">
        <f>IFERROR(BQ24/BO24,"-")</f>
        <v>0.28571428571429</v>
      </c>
      <c r="BS24" s="120">
        <v>11000</v>
      </c>
      <c r="BT24" s="121">
        <f>IFERROR(BS24/BO24,"-")</f>
        <v>1571.4285714286</v>
      </c>
      <c r="BU24" s="122">
        <v>2</v>
      </c>
      <c r="BV24" s="122"/>
      <c r="BW24" s="122"/>
      <c r="BX24" s="123">
        <v>7</v>
      </c>
      <c r="BY24" s="124">
        <f>IF(Q24=0,"",IF(BX24=0,"",(BX24/Q24)))</f>
        <v>0.5</v>
      </c>
      <c r="BZ24" s="125">
        <v>3</v>
      </c>
      <c r="CA24" s="126">
        <f>IFERROR(BZ24/BX24,"-")</f>
        <v>0.42857142857143</v>
      </c>
      <c r="CB24" s="127">
        <v>136000</v>
      </c>
      <c r="CC24" s="128">
        <f>IFERROR(CB24/BX24,"-")</f>
        <v>19428.571428571</v>
      </c>
      <c r="CD24" s="129"/>
      <c r="CE24" s="129"/>
      <c r="CF24" s="129">
        <v>3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5</v>
      </c>
      <c r="CQ24" s="138">
        <v>147000</v>
      </c>
      <c r="CR24" s="138">
        <v>59000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0.034375</v>
      </c>
      <c r="B25" s="184" t="s">
        <v>104</v>
      </c>
      <c r="C25" s="184" t="s">
        <v>58</v>
      </c>
      <c r="D25" s="184"/>
      <c r="E25" s="184" t="s">
        <v>105</v>
      </c>
      <c r="F25" s="184" t="s">
        <v>106</v>
      </c>
      <c r="G25" s="184" t="s">
        <v>61</v>
      </c>
      <c r="H25" s="87" t="s">
        <v>107</v>
      </c>
      <c r="I25" s="87" t="s">
        <v>102</v>
      </c>
      <c r="J25" s="185" t="s">
        <v>108</v>
      </c>
      <c r="K25" s="176">
        <v>320000</v>
      </c>
      <c r="L25" s="79">
        <v>15</v>
      </c>
      <c r="M25" s="79">
        <v>0</v>
      </c>
      <c r="N25" s="79">
        <v>60</v>
      </c>
      <c r="O25" s="88">
        <v>4</v>
      </c>
      <c r="P25" s="89">
        <v>0</v>
      </c>
      <c r="Q25" s="90">
        <f>O25+P25</f>
        <v>4</v>
      </c>
      <c r="R25" s="80">
        <f>IFERROR(Q25/N25,"-")</f>
        <v>0.066666666666667</v>
      </c>
      <c r="S25" s="79">
        <v>0</v>
      </c>
      <c r="T25" s="79">
        <v>2</v>
      </c>
      <c r="U25" s="80">
        <f>IFERROR(T25/(Q25),"-")</f>
        <v>0.5</v>
      </c>
      <c r="V25" s="81">
        <f>IFERROR(K25/SUM(Q25:Q26),"-")</f>
        <v>45714.285714286</v>
      </c>
      <c r="W25" s="82">
        <v>2</v>
      </c>
      <c r="X25" s="80">
        <f>IF(Q25=0,"-",W25/Q25)</f>
        <v>0.5</v>
      </c>
      <c r="Y25" s="181">
        <v>11000</v>
      </c>
      <c r="Z25" s="182">
        <f>IFERROR(Y25/Q25,"-")</f>
        <v>2750</v>
      </c>
      <c r="AA25" s="182">
        <f>IFERROR(Y25/W25,"-")</f>
        <v>5500</v>
      </c>
      <c r="AB25" s="176">
        <f>SUM(Y25:Y26)-SUM(K25:K26)</f>
        <v>-309000</v>
      </c>
      <c r="AC25" s="83">
        <f>SUM(Y25:Y26)/SUM(K25:K26)</f>
        <v>0.034375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2</v>
      </c>
      <c r="AO25" s="98">
        <f>IF(Q25=0,"",IF(AN25=0,"",(AN25/Q25)))</f>
        <v>0.5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0.5</v>
      </c>
      <c r="BQ25" s="118">
        <v>2</v>
      </c>
      <c r="BR25" s="119">
        <f>IFERROR(BQ25/BO25,"-")</f>
        <v>1</v>
      </c>
      <c r="BS25" s="120">
        <v>11000</v>
      </c>
      <c r="BT25" s="121">
        <f>IFERROR(BS25/BO25,"-")</f>
        <v>5500</v>
      </c>
      <c r="BU25" s="122">
        <v>1</v>
      </c>
      <c r="BV25" s="122">
        <v>1</v>
      </c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11000</v>
      </c>
      <c r="CR25" s="138">
        <v>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105</v>
      </c>
      <c r="F26" s="184" t="s">
        <v>106</v>
      </c>
      <c r="G26" s="184" t="s">
        <v>74</v>
      </c>
      <c r="H26" s="87"/>
      <c r="I26" s="87"/>
      <c r="J26" s="87"/>
      <c r="K26" s="176"/>
      <c r="L26" s="79">
        <v>29</v>
      </c>
      <c r="M26" s="79">
        <v>20</v>
      </c>
      <c r="N26" s="79">
        <v>9</v>
      </c>
      <c r="O26" s="88">
        <v>3</v>
      </c>
      <c r="P26" s="89">
        <v>0</v>
      </c>
      <c r="Q26" s="90">
        <f>O26+P26</f>
        <v>3</v>
      </c>
      <c r="R26" s="80">
        <f>IFERROR(Q26/N26,"-")</f>
        <v>0.33333333333333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2</v>
      </c>
      <c r="BY26" s="124">
        <f>IF(Q26=0,"",IF(BX26=0,"",(BX26/Q26)))</f>
        <v>0.66666666666667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0.13684210526316</v>
      </c>
      <c r="B27" s="184" t="s">
        <v>110</v>
      </c>
      <c r="C27" s="184" t="s">
        <v>58</v>
      </c>
      <c r="D27" s="184"/>
      <c r="E27" s="184" t="s">
        <v>59</v>
      </c>
      <c r="F27" s="184" t="s">
        <v>106</v>
      </c>
      <c r="G27" s="184" t="s">
        <v>61</v>
      </c>
      <c r="H27" s="87" t="s">
        <v>107</v>
      </c>
      <c r="I27" s="87" t="s">
        <v>63</v>
      </c>
      <c r="J27" s="186" t="s">
        <v>96</v>
      </c>
      <c r="K27" s="176">
        <v>190000</v>
      </c>
      <c r="L27" s="79">
        <v>16</v>
      </c>
      <c r="M27" s="79">
        <v>0</v>
      </c>
      <c r="N27" s="79">
        <v>73</v>
      </c>
      <c r="O27" s="88">
        <v>3</v>
      </c>
      <c r="P27" s="89">
        <v>0</v>
      </c>
      <c r="Q27" s="90">
        <f>O27+P27</f>
        <v>3</v>
      </c>
      <c r="R27" s="80">
        <f>IFERROR(Q27/N27,"-")</f>
        <v>0.041095890410959</v>
      </c>
      <c r="S27" s="79">
        <v>0</v>
      </c>
      <c r="T27" s="79">
        <v>0</v>
      </c>
      <c r="U27" s="80">
        <f>IFERROR(T27/(Q27),"-")</f>
        <v>0</v>
      </c>
      <c r="V27" s="81">
        <f>IFERROR(K27/SUM(Q27:Q28),"-")</f>
        <v>23750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-164000</v>
      </c>
      <c r="AC27" s="83">
        <f>SUM(Y27:Y28)/SUM(K27:K28)</f>
        <v>0.13684210526316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3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111</v>
      </c>
      <c r="C28" s="184" t="s">
        <v>58</v>
      </c>
      <c r="D28" s="184"/>
      <c r="E28" s="184" t="s">
        <v>59</v>
      </c>
      <c r="F28" s="184" t="s">
        <v>106</v>
      </c>
      <c r="G28" s="184" t="s">
        <v>74</v>
      </c>
      <c r="H28" s="87"/>
      <c r="I28" s="87"/>
      <c r="J28" s="87"/>
      <c r="K28" s="176"/>
      <c r="L28" s="79">
        <v>18</v>
      </c>
      <c r="M28" s="79">
        <v>13</v>
      </c>
      <c r="N28" s="79">
        <v>66</v>
      </c>
      <c r="O28" s="88">
        <v>5</v>
      </c>
      <c r="P28" s="89">
        <v>0</v>
      </c>
      <c r="Q28" s="90">
        <f>O28+P28</f>
        <v>5</v>
      </c>
      <c r="R28" s="80">
        <f>IFERROR(Q28/N28,"-")</f>
        <v>0.075757575757576</v>
      </c>
      <c r="S28" s="79">
        <v>3</v>
      </c>
      <c r="T28" s="79">
        <v>2</v>
      </c>
      <c r="U28" s="80">
        <f>IFERROR(T28/(Q28),"-")</f>
        <v>0.4</v>
      </c>
      <c r="V28" s="81"/>
      <c r="W28" s="82">
        <v>3</v>
      </c>
      <c r="X28" s="80">
        <f>IF(Q28=0,"-",W28/Q28)</f>
        <v>0.6</v>
      </c>
      <c r="Y28" s="181">
        <v>26000</v>
      </c>
      <c r="Z28" s="182">
        <f>IFERROR(Y28/Q28,"-")</f>
        <v>5200</v>
      </c>
      <c r="AA28" s="182">
        <f>IFERROR(Y28/W28,"-")</f>
        <v>8666.6666666667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2</v>
      </c>
      <c r="BP28" s="117">
        <f>IF(Q28=0,"",IF(BO28=0,"",(BO28/Q28)))</f>
        <v>0.4</v>
      </c>
      <c r="BQ28" s="118">
        <v>2</v>
      </c>
      <c r="BR28" s="119">
        <f>IFERROR(BQ28/BO28,"-")</f>
        <v>1</v>
      </c>
      <c r="BS28" s="120">
        <v>25000</v>
      </c>
      <c r="BT28" s="121">
        <f>IFERROR(BS28/BO28,"-")</f>
        <v>12500</v>
      </c>
      <c r="BU28" s="122"/>
      <c r="BV28" s="122">
        <v>2</v>
      </c>
      <c r="BW28" s="122"/>
      <c r="BX28" s="123">
        <v>2</v>
      </c>
      <c r="BY28" s="124">
        <f>IF(Q28=0,"",IF(BX28=0,"",(BX28/Q28)))</f>
        <v>0.4</v>
      </c>
      <c r="BZ28" s="125">
        <v>1</v>
      </c>
      <c r="CA28" s="126">
        <f>IFERROR(BZ28/BX28,"-")</f>
        <v>0.5</v>
      </c>
      <c r="CB28" s="127">
        <v>1000</v>
      </c>
      <c r="CC28" s="128">
        <f>IFERROR(CB28/BX28,"-")</f>
        <v>500</v>
      </c>
      <c r="CD28" s="129">
        <v>1</v>
      </c>
      <c r="CE28" s="129"/>
      <c r="CF28" s="129"/>
      <c r="CG28" s="130">
        <v>1</v>
      </c>
      <c r="CH28" s="131">
        <f>IF(Q28=0,"",IF(CG28=0,"",(CG28/Q28)))</f>
        <v>0.2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3</v>
      </c>
      <c r="CQ28" s="138">
        <v>26000</v>
      </c>
      <c r="CR28" s="138">
        <v>15000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0.19666666666667</v>
      </c>
      <c r="B29" s="184" t="s">
        <v>112</v>
      </c>
      <c r="C29" s="184" t="s">
        <v>58</v>
      </c>
      <c r="D29" s="184"/>
      <c r="E29" s="184" t="s">
        <v>113</v>
      </c>
      <c r="F29" s="184" t="s">
        <v>114</v>
      </c>
      <c r="G29" s="184" t="s">
        <v>61</v>
      </c>
      <c r="H29" s="87" t="s">
        <v>115</v>
      </c>
      <c r="I29" s="87" t="s">
        <v>116</v>
      </c>
      <c r="J29" s="87" t="s">
        <v>117</v>
      </c>
      <c r="K29" s="176">
        <v>300000</v>
      </c>
      <c r="L29" s="79">
        <v>3</v>
      </c>
      <c r="M29" s="79">
        <v>0</v>
      </c>
      <c r="N29" s="79">
        <v>31</v>
      </c>
      <c r="O29" s="88">
        <v>1</v>
      </c>
      <c r="P29" s="89">
        <v>0</v>
      </c>
      <c r="Q29" s="90">
        <f>O29+P29</f>
        <v>1</v>
      </c>
      <c r="R29" s="80">
        <f>IFERROR(Q29/N29,"-")</f>
        <v>0.032258064516129</v>
      </c>
      <c r="S29" s="79">
        <v>0</v>
      </c>
      <c r="T29" s="79">
        <v>1</v>
      </c>
      <c r="U29" s="80">
        <f>IFERROR(T29/(Q29),"-")</f>
        <v>1</v>
      </c>
      <c r="V29" s="81">
        <f>IFERROR(K29/SUM(Q29:Q42),"-")</f>
        <v>12000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SUM(Y29:Y42)-SUM(K29:K42)</f>
        <v>-241000</v>
      </c>
      <c r="AC29" s="83">
        <f>SUM(Y29:Y42)/SUM(K29:K42)</f>
        <v>0.19666666666667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118</v>
      </c>
      <c r="C30" s="184" t="s">
        <v>58</v>
      </c>
      <c r="D30" s="184"/>
      <c r="E30" s="184" t="s">
        <v>119</v>
      </c>
      <c r="F30" s="184" t="s">
        <v>120</v>
      </c>
      <c r="G30" s="184" t="s">
        <v>61</v>
      </c>
      <c r="H30" s="87" t="s">
        <v>121</v>
      </c>
      <c r="I30" s="87" t="s">
        <v>116</v>
      </c>
      <c r="J30" s="87" t="s">
        <v>122</v>
      </c>
      <c r="K30" s="176"/>
      <c r="L30" s="79">
        <v>0</v>
      </c>
      <c r="M30" s="79">
        <v>0</v>
      </c>
      <c r="N30" s="79">
        <v>12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123</v>
      </c>
      <c r="C31" s="184" t="s">
        <v>58</v>
      </c>
      <c r="D31" s="184"/>
      <c r="E31" s="184" t="s">
        <v>124</v>
      </c>
      <c r="F31" s="184" t="s">
        <v>125</v>
      </c>
      <c r="G31" s="184" t="s">
        <v>61</v>
      </c>
      <c r="H31" s="87" t="s">
        <v>126</v>
      </c>
      <c r="I31" s="87" t="s">
        <v>116</v>
      </c>
      <c r="J31" s="185" t="s">
        <v>108</v>
      </c>
      <c r="K31" s="176"/>
      <c r="L31" s="79">
        <v>8</v>
      </c>
      <c r="M31" s="79">
        <v>0</v>
      </c>
      <c r="N31" s="79">
        <v>28</v>
      </c>
      <c r="O31" s="88">
        <v>3</v>
      </c>
      <c r="P31" s="89">
        <v>0</v>
      </c>
      <c r="Q31" s="90">
        <f>O31+P31</f>
        <v>3</v>
      </c>
      <c r="R31" s="80">
        <f>IFERROR(Q31/N31,"-")</f>
        <v>0.10714285714286</v>
      </c>
      <c r="S31" s="79">
        <v>0</v>
      </c>
      <c r="T31" s="79">
        <v>1</v>
      </c>
      <c r="U31" s="80">
        <f>IFERROR(T31/(Q31),"-")</f>
        <v>0.33333333333333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0.33333333333333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0.66666666666667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128</v>
      </c>
      <c r="F32" s="184" t="s">
        <v>129</v>
      </c>
      <c r="G32" s="184" t="s">
        <v>61</v>
      </c>
      <c r="H32" s="87" t="s">
        <v>130</v>
      </c>
      <c r="I32" s="87" t="s">
        <v>116</v>
      </c>
      <c r="J32" s="186" t="s">
        <v>84</v>
      </c>
      <c r="K32" s="176"/>
      <c r="L32" s="79">
        <v>2</v>
      </c>
      <c r="M32" s="79">
        <v>0</v>
      </c>
      <c r="N32" s="79">
        <v>22</v>
      </c>
      <c r="O32" s="88">
        <v>1</v>
      </c>
      <c r="P32" s="89">
        <v>0</v>
      </c>
      <c r="Q32" s="90">
        <f>O32+P32</f>
        <v>1</v>
      </c>
      <c r="R32" s="80">
        <f>IFERROR(Q32/N32,"-")</f>
        <v>0.045454545454545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1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131</v>
      </c>
      <c r="C33" s="184" t="s">
        <v>58</v>
      </c>
      <c r="D33" s="184"/>
      <c r="E33" s="184" t="s">
        <v>113</v>
      </c>
      <c r="F33" s="184" t="s">
        <v>114</v>
      </c>
      <c r="G33" s="184" t="s">
        <v>61</v>
      </c>
      <c r="H33" s="87" t="s">
        <v>132</v>
      </c>
      <c r="I33" s="87" t="s">
        <v>116</v>
      </c>
      <c r="J33" s="87" t="s">
        <v>133</v>
      </c>
      <c r="K33" s="176"/>
      <c r="L33" s="79">
        <v>2</v>
      </c>
      <c r="M33" s="79">
        <v>0</v>
      </c>
      <c r="N33" s="79">
        <v>20</v>
      </c>
      <c r="O33" s="88">
        <v>1</v>
      </c>
      <c r="P33" s="89">
        <v>0</v>
      </c>
      <c r="Q33" s="90">
        <f>O33+P33</f>
        <v>1</v>
      </c>
      <c r="R33" s="80">
        <f>IFERROR(Q33/N33,"-")</f>
        <v>0.05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>
        <v>1</v>
      </c>
      <c r="AF33" s="92">
        <f>IF(Q33=0,"",IF(AE33=0,"",(AE33/Q33)))</f>
        <v>1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134</v>
      </c>
      <c r="C34" s="184" t="s">
        <v>58</v>
      </c>
      <c r="D34" s="184"/>
      <c r="E34" s="184" t="s">
        <v>119</v>
      </c>
      <c r="F34" s="184" t="s">
        <v>120</v>
      </c>
      <c r="G34" s="184" t="s">
        <v>61</v>
      </c>
      <c r="H34" s="87" t="s">
        <v>135</v>
      </c>
      <c r="I34" s="87" t="s">
        <v>116</v>
      </c>
      <c r="J34" s="87" t="s">
        <v>136</v>
      </c>
      <c r="K34" s="176"/>
      <c r="L34" s="79">
        <v>7</v>
      </c>
      <c r="M34" s="79">
        <v>0</v>
      </c>
      <c r="N34" s="79">
        <v>19</v>
      </c>
      <c r="O34" s="88">
        <v>2</v>
      </c>
      <c r="P34" s="89">
        <v>0</v>
      </c>
      <c r="Q34" s="90">
        <f>O34+P34</f>
        <v>2</v>
      </c>
      <c r="R34" s="80">
        <f>IFERROR(Q34/N34,"-")</f>
        <v>0.10526315789474</v>
      </c>
      <c r="S34" s="79">
        <v>0</v>
      </c>
      <c r="T34" s="79">
        <v>1</v>
      </c>
      <c r="U34" s="80">
        <f>IFERROR(T34/(Q34),"-")</f>
        <v>0.5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1</v>
      </c>
      <c r="AX34" s="104">
        <f>IF(Q34=0,"",IF(AW34=0,"",(AW34/Q34)))</f>
        <v>0.5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137</v>
      </c>
      <c r="C35" s="184" t="s">
        <v>58</v>
      </c>
      <c r="D35" s="184"/>
      <c r="E35" s="184" t="s">
        <v>124</v>
      </c>
      <c r="F35" s="184" t="s">
        <v>125</v>
      </c>
      <c r="G35" s="184" t="s">
        <v>61</v>
      </c>
      <c r="H35" s="87" t="s">
        <v>138</v>
      </c>
      <c r="I35" s="87" t="s">
        <v>116</v>
      </c>
      <c r="J35" s="87" t="s">
        <v>139</v>
      </c>
      <c r="K35" s="176"/>
      <c r="L35" s="79">
        <v>1</v>
      </c>
      <c r="M35" s="79">
        <v>0</v>
      </c>
      <c r="N35" s="79">
        <v>16</v>
      </c>
      <c r="O35" s="88">
        <v>1</v>
      </c>
      <c r="P35" s="89">
        <v>0</v>
      </c>
      <c r="Q35" s="90">
        <f>O35+P35</f>
        <v>1</v>
      </c>
      <c r="R35" s="80">
        <f>IFERROR(Q35/N35,"-")</f>
        <v>0.0625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1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140</v>
      </c>
      <c r="C36" s="184" t="s">
        <v>58</v>
      </c>
      <c r="D36" s="184"/>
      <c r="E36" s="184" t="s">
        <v>128</v>
      </c>
      <c r="F36" s="184" t="s">
        <v>129</v>
      </c>
      <c r="G36" s="184" t="s">
        <v>61</v>
      </c>
      <c r="H36" s="87" t="s">
        <v>141</v>
      </c>
      <c r="I36" s="87" t="s">
        <v>116</v>
      </c>
      <c r="J36" s="87" t="s">
        <v>142</v>
      </c>
      <c r="K36" s="176"/>
      <c r="L36" s="79">
        <v>3</v>
      </c>
      <c r="M36" s="79">
        <v>0</v>
      </c>
      <c r="N36" s="79">
        <v>28</v>
      </c>
      <c r="O36" s="88">
        <v>1</v>
      </c>
      <c r="P36" s="89">
        <v>0</v>
      </c>
      <c r="Q36" s="90">
        <f>O36+P36</f>
        <v>1</v>
      </c>
      <c r="R36" s="80">
        <f>IFERROR(Q36/N36,"-")</f>
        <v>0.035714285714286</v>
      </c>
      <c r="S36" s="79">
        <v>0</v>
      </c>
      <c r="T36" s="79">
        <v>1</v>
      </c>
      <c r="U36" s="80">
        <f>IFERROR(T36/(Q36),"-")</f>
        <v>1</v>
      </c>
      <c r="V36" s="81"/>
      <c r="W36" s="82">
        <v>1</v>
      </c>
      <c r="X36" s="80">
        <f>IF(Q36=0,"-",W36/Q36)</f>
        <v>1</v>
      </c>
      <c r="Y36" s="181">
        <v>8000</v>
      </c>
      <c r="Z36" s="182">
        <f>IFERROR(Y36/Q36,"-")</f>
        <v>8000</v>
      </c>
      <c r="AA36" s="182">
        <f>IFERROR(Y36/W36,"-")</f>
        <v>8000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1</v>
      </c>
      <c r="BZ36" s="125">
        <v>1</v>
      </c>
      <c r="CA36" s="126">
        <f>IFERROR(BZ36/BX36,"-")</f>
        <v>1</v>
      </c>
      <c r="CB36" s="127">
        <v>8000</v>
      </c>
      <c r="CC36" s="128">
        <f>IFERROR(CB36/BX36,"-")</f>
        <v>8000</v>
      </c>
      <c r="CD36" s="129"/>
      <c r="CE36" s="129">
        <v>1</v>
      </c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8000</v>
      </c>
      <c r="CR36" s="138">
        <v>8000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143</v>
      </c>
      <c r="C37" s="184" t="s">
        <v>58</v>
      </c>
      <c r="D37" s="184"/>
      <c r="E37" s="184" t="s">
        <v>113</v>
      </c>
      <c r="F37" s="184" t="s">
        <v>114</v>
      </c>
      <c r="G37" s="184" t="s">
        <v>61</v>
      </c>
      <c r="H37" s="87" t="s">
        <v>144</v>
      </c>
      <c r="I37" s="87" t="s">
        <v>116</v>
      </c>
      <c r="J37" s="186" t="s">
        <v>145</v>
      </c>
      <c r="K37" s="176"/>
      <c r="L37" s="79">
        <v>4</v>
      </c>
      <c r="M37" s="79">
        <v>0</v>
      </c>
      <c r="N37" s="79">
        <v>22</v>
      </c>
      <c r="O37" s="88">
        <v>0</v>
      </c>
      <c r="P37" s="89">
        <v>0</v>
      </c>
      <c r="Q37" s="90">
        <f>O37+P37</f>
        <v>0</v>
      </c>
      <c r="R37" s="80">
        <f>IFERROR(Q37/N37,"-")</f>
        <v>0</v>
      </c>
      <c r="S37" s="79">
        <v>0</v>
      </c>
      <c r="T37" s="79">
        <v>0</v>
      </c>
      <c r="U37" s="80" t="str">
        <f>IFERROR(T37/(Q37),"-")</f>
        <v>-</v>
      </c>
      <c r="V37" s="81"/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/>
      <c r="AC37" s="83"/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146</v>
      </c>
      <c r="C38" s="184" t="s">
        <v>58</v>
      </c>
      <c r="D38" s="184"/>
      <c r="E38" s="184" t="s">
        <v>119</v>
      </c>
      <c r="F38" s="184" t="s">
        <v>120</v>
      </c>
      <c r="G38" s="184" t="s">
        <v>61</v>
      </c>
      <c r="H38" s="87" t="s">
        <v>147</v>
      </c>
      <c r="I38" s="87" t="s">
        <v>116</v>
      </c>
      <c r="J38" s="87" t="s">
        <v>148</v>
      </c>
      <c r="K38" s="176"/>
      <c r="L38" s="79">
        <v>1</v>
      </c>
      <c r="M38" s="79">
        <v>0</v>
      </c>
      <c r="N38" s="79">
        <v>22</v>
      </c>
      <c r="O38" s="88">
        <v>0</v>
      </c>
      <c r="P38" s="89">
        <v>0</v>
      </c>
      <c r="Q38" s="90">
        <f>O38+P38</f>
        <v>0</v>
      </c>
      <c r="R38" s="80">
        <f>IFERROR(Q38/N38,"-")</f>
        <v>0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149</v>
      </c>
      <c r="C39" s="184" t="s">
        <v>58</v>
      </c>
      <c r="D39" s="184"/>
      <c r="E39" s="184" t="s">
        <v>124</v>
      </c>
      <c r="F39" s="184" t="s">
        <v>125</v>
      </c>
      <c r="G39" s="184" t="s">
        <v>61</v>
      </c>
      <c r="H39" s="87" t="s">
        <v>150</v>
      </c>
      <c r="I39" s="87" t="s">
        <v>116</v>
      </c>
      <c r="J39" s="87" t="s">
        <v>151</v>
      </c>
      <c r="K39" s="176"/>
      <c r="L39" s="79">
        <v>5</v>
      </c>
      <c r="M39" s="79">
        <v>0</v>
      </c>
      <c r="N39" s="79">
        <v>28</v>
      </c>
      <c r="O39" s="88">
        <v>1</v>
      </c>
      <c r="P39" s="89">
        <v>0</v>
      </c>
      <c r="Q39" s="90">
        <f>O39+P39</f>
        <v>1</v>
      </c>
      <c r="R39" s="80">
        <f>IFERROR(Q39/N39,"-")</f>
        <v>0.035714285714286</v>
      </c>
      <c r="S39" s="79">
        <v>0</v>
      </c>
      <c r="T39" s="79">
        <v>1</v>
      </c>
      <c r="U39" s="80">
        <f>IFERROR(T39/(Q39),"-")</f>
        <v>1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1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152</v>
      </c>
      <c r="C40" s="184" t="s">
        <v>58</v>
      </c>
      <c r="D40" s="184"/>
      <c r="E40" s="184" t="s">
        <v>128</v>
      </c>
      <c r="F40" s="184" t="s">
        <v>129</v>
      </c>
      <c r="G40" s="184" t="s">
        <v>61</v>
      </c>
      <c r="H40" s="87" t="s">
        <v>153</v>
      </c>
      <c r="I40" s="87" t="s">
        <v>116</v>
      </c>
      <c r="J40" s="87" t="s">
        <v>154</v>
      </c>
      <c r="K40" s="176"/>
      <c r="L40" s="79">
        <v>10</v>
      </c>
      <c r="M40" s="79">
        <v>0</v>
      </c>
      <c r="N40" s="79">
        <v>18</v>
      </c>
      <c r="O40" s="88">
        <v>2</v>
      </c>
      <c r="P40" s="89">
        <v>0</v>
      </c>
      <c r="Q40" s="90">
        <f>O40+P40</f>
        <v>2</v>
      </c>
      <c r="R40" s="80">
        <f>IFERROR(Q40/N40,"-")</f>
        <v>0.11111111111111</v>
      </c>
      <c r="S40" s="79">
        <v>0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1</v>
      </c>
      <c r="BY40" s="124">
        <f>IF(Q40=0,"",IF(BX40=0,"",(BX40/Q40)))</f>
        <v>0.5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>
        <v>1</v>
      </c>
      <c r="CH40" s="131">
        <f>IF(Q40=0,"",IF(CG40=0,"",(CG40/Q40)))</f>
        <v>0.5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155</v>
      </c>
      <c r="C41" s="184" t="s">
        <v>58</v>
      </c>
      <c r="D41" s="184"/>
      <c r="E41" s="184" t="s">
        <v>113</v>
      </c>
      <c r="F41" s="184" t="s">
        <v>114</v>
      </c>
      <c r="G41" s="184" t="s">
        <v>61</v>
      </c>
      <c r="H41" s="87" t="s">
        <v>156</v>
      </c>
      <c r="I41" s="87" t="s">
        <v>116</v>
      </c>
      <c r="J41" s="185" t="s">
        <v>157</v>
      </c>
      <c r="K41" s="176"/>
      <c r="L41" s="79">
        <v>9</v>
      </c>
      <c r="M41" s="79">
        <v>0</v>
      </c>
      <c r="N41" s="79">
        <v>68</v>
      </c>
      <c r="O41" s="88">
        <v>4</v>
      </c>
      <c r="P41" s="89">
        <v>0</v>
      </c>
      <c r="Q41" s="90">
        <f>O41+P41</f>
        <v>4</v>
      </c>
      <c r="R41" s="80">
        <f>IFERROR(Q41/N41,"-")</f>
        <v>0.058823529411765</v>
      </c>
      <c r="S41" s="79">
        <v>0</v>
      </c>
      <c r="T41" s="79">
        <v>1</v>
      </c>
      <c r="U41" s="80">
        <f>IFERROR(T41/(Q41),"-")</f>
        <v>0.25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>
        <v>1</v>
      </c>
      <c r="AF41" s="92">
        <f>IF(Q41=0,"",IF(AE41=0,"",(AE41/Q41)))</f>
        <v>0.25</v>
      </c>
      <c r="AG41" s="91"/>
      <c r="AH41" s="93">
        <f>IFERROR(AG41/AE41,"-")</f>
        <v>0</v>
      </c>
      <c r="AI41" s="94"/>
      <c r="AJ41" s="95">
        <f>IFERROR(AI41/AE41,"-")</f>
        <v>0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0.25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0.25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0.25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158</v>
      </c>
      <c r="C42" s="184" t="s">
        <v>58</v>
      </c>
      <c r="D42" s="184"/>
      <c r="E42" s="184" t="s">
        <v>73</v>
      </c>
      <c r="F42" s="184" t="s">
        <v>73</v>
      </c>
      <c r="G42" s="184" t="s">
        <v>74</v>
      </c>
      <c r="H42" s="87" t="s">
        <v>159</v>
      </c>
      <c r="I42" s="87"/>
      <c r="J42" s="87"/>
      <c r="K42" s="176"/>
      <c r="L42" s="79">
        <v>119</v>
      </c>
      <c r="M42" s="79">
        <v>54</v>
      </c>
      <c r="N42" s="79">
        <v>14</v>
      </c>
      <c r="O42" s="88">
        <v>8</v>
      </c>
      <c r="P42" s="89">
        <v>0</v>
      </c>
      <c r="Q42" s="90">
        <f>O42+P42</f>
        <v>8</v>
      </c>
      <c r="R42" s="80">
        <f>IFERROR(Q42/N42,"-")</f>
        <v>0.57142857142857</v>
      </c>
      <c r="S42" s="79">
        <v>0</v>
      </c>
      <c r="T42" s="79">
        <v>1</v>
      </c>
      <c r="U42" s="80">
        <f>IFERROR(T42/(Q42),"-")</f>
        <v>0.125</v>
      </c>
      <c r="V42" s="81"/>
      <c r="W42" s="82">
        <v>1</v>
      </c>
      <c r="X42" s="80">
        <f>IF(Q42=0,"-",W42/Q42)</f>
        <v>0.125</v>
      </c>
      <c r="Y42" s="181">
        <v>51000</v>
      </c>
      <c r="Z42" s="182">
        <f>IFERROR(Y42/Q42,"-")</f>
        <v>6375</v>
      </c>
      <c r="AA42" s="182">
        <f>IFERROR(Y42/W42,"-")</f>
        <v>51000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0.25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3</v>
      </c>
      <c r="BP42" s="117">
        <f>IF(Q42=0,"",IF(BO42=0,"",(BO42/Q42)))</f>
        <v>0.375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0.25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>
        <v>1</v>
      </c>
      <c r="CH42" s="131">
        <f>IF(Q42=0,"",IF(CG42=0,"",(CG42/Q42)))</f>
        <v>0.125</v>
      </c>
      <c r="CI42" s="132">
        <v>1</v>
      </c>
      <c r="CJ42" s="133">
        <f>IFERROR(CI42/CG42,"-")</f>
        <v>1</v>
      </c>
      <c r="CK42" s="134">
        <v>51000</v>
      </c>
      <c r="CL42" s="135">
        <f>IFERROR(CK42/CG42,"-")</f>
        <v>51000</v>
      </c>
      <c r="CM42" s="136"/>
      <c r="CN42" s="136"/>
      <c r="CO42" s="136">
        <v>1</v>
      </c>
      <c r="CP42" s="137">
        <v>1</v>
      </c>
      <c r="CQ42" s="138">
        <v>51000</v>
      </c>
      <c r="CR42" s="138">
        <v>51000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1.5833333333333</v>
      </c>
      <c r="B43" s="184" t="s">
        <v>160</v>
      </c>
      <c r="C43" s="184" t="s">
        <v>58</v>
      </c>
      <c r="D43" s="184"/>
      <c r="E43" s="184" t="s">
        <v>161</v>
      </c>
      <c r="F43" s="184" t="s">
        <v>162</v>
      </c>
      <c r="G43" s="184" t="s">
        <v>61</v>
      </c>
      <c r="H43" s="87" t="s">
        <v>163</v>
      </c>
      <c r="I43" s="87" t="s">
        <v>164</v>
      </c>
      <c r="J43" s="87" t="s">
        <v>165</v>
      </c>
      <c r="K43" s="176">
        <v>300000</v>
      </c>
      <c r="L43" s="79">
        <v>10</v>
      </c>
      <c r="M43" s="79">
        <v>0</v>
      </c>
      <c r="N43" s="79">
        <v>97</v>
      </c>
      <c r="O43" s="88">
        <v>4</v>
      </c>
      <c r="P43" s="89">
        <v>0</v>
      </c>
      <c r="Q43" s="90">
        <f>O43+P43</f>
        <v>4</v>
      </c>
      <c r="R43" s="80">
        <f>IFERROR(Q43/N43,"-")</f>
        <v>0.041237113402062</v>
      </c>
      <c r="S43" s="79">
        <v>0</v>
      </c>
      <c r="T43" s="79">
        <v>2</v>
      </c>
      <c r="U43" s="80">
        <f>IFERROR(T43/(Q43),"-")</f>
        <v>0.5</v>
      </c>
      <c r="V43" s="81">
        <f>IFERROR(K43/SUM(Q43:Q47),"-")</f>
        <v>10344.827586207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SUM(Y43:Y47)-SUM(K43:K47)</f>
        <v>175000</v>
      </c>
      <c r="AC43" s="83">
        <f>SUM(Y43:Y47)/SUM(K43:K47)</f>
        <v>1.5833333333333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3</v>
      </c>
      <c r="BP43" s="117">
        <f>IF(Q43=0,"",IF(BO43=0,"",(BO43/Q43)))</f>
        <v>0.75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>
        <v>1</v>
      </c>
      <c r="CH43" s="131">
        <f>IF(Q43=0,"",IF(CG43=0,"",(CG43/Q43)))</f>
        <v>0.25</v>
      </c>
      <c r="CI43" s="132"/>
      <c r="CJ43" s="133">
        <f>IFERROR(CI43/CG43,"-")</f>
        <v>0</v>
      </c>
      <c r="CK43" s="134"/>
      <c r="CL43" s="135">
        <f>IFERROR(CK43/CG43,"-")</f>
        <v>0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166</v>
      </c>
      <c r="C44" s="184" t="s">
        <v>58</v>
      </c>
      <c r="D44" s="184"/>
      <c r="E44" s="184" t="s">
        <v>167</v>
      </c>
      <c r="F44" s="184" t="s">
        <v>168</v>
      </c>
      <c r="G44" s="184" t="s">
        <v>61</v>
      </c>
      <c r="H44" s="87"/>
      <c r="I44" s="87" t="s">
        <v>164</v>
      </c>
      <c r="J44" s="87"/>
      <c r="K44" s="176"/>
      <c r="L44" s="79">
        <v>24</v>
      </c>
      <c r="M44" s="79">
        <v>0</v>
      </c>
      <c r="N44" s="79">
        <v>132</v>
      </c>
      <c r="O44" s="88">
        <v>6</v>
      </c>
      <c r="P44" s="89">
        <v>0</v>
      </c>
      <c r="Q44" s="90">
        <f>O44+P44</f>
        <v>6</v>
      </c>
      <c r="R44" s="80">
        <f>IFERROR(Q44/N44,"-")</f>
        <v>0.045454545454545</v>
      </c>
      <c r="S44" s="79">
        <v>1</v>
      </c>
      <c r="T44" s="79">
        <v>3</v>
      </c>
      <c r="U44" s="80">
        <f>IFERROR(T44/(Q44),"-")</f>
        <v>0.5</v>
      </c>
      <c r="V44" s="81"/>
      <c r="W44" s="82">
        <v>1</v>
      </c>
      <c r="X44" s="80">
        <f>IF(Q44=0,"-",W44/Q44)</f>
        <v>0.16666666666667</v>
      </c>
      <c r="Y44" s="181">
        <v>66000</v>
      </c>
      <c r="Z44" s="182">
        <f>IFERROR(Y44/Q44,"-")</f>
        <v>11000</v>
      </c>
      <c r="AA44" s="182">
        <f>IFERROR(Y44/W44,"-")</f>
        <v>66000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0.16666666666667</v>
      </c>
      <c r="AP44" s="97"/>
      <c r="AQ44" s="99">
        <f>IFERROR(AP44/AN44,"-")</f>
        <v>0</v>
      </c>
      <c r="AR44" s="100"/>
      <c r="AS44" s="101">
        <f>IFERROR(AR44/AN44,"-")</f>
        <v>0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0.33333333333333</v>
      </c>
      <c r="BQ44" s="118">
        <v>1</v>
      </c>
      <c r="BR44" s="119">
        <f>IFERROR(BQ44/BO44,"-")</f>
        <v>0.5</v>
      </c>
      <c r="BS44" s="120">
        <v>66000</v>
      </c>
      <c r="BT44" s="121">
        <f>IFERROR(BS44/BO44,"-")</f>
        <v>33000</v>
      </c>
      <c r="BU44" s="122"/>
      <c r="BV44" s="122"/>
      <c r="BW44" s="122">
        <v>1</v>
      </c>
      <c r="BX44" s="123">
        <v>3</v>
      </c>
      <c r="BY44" s="124">
        <f>IF(Q44=0,"",IF(BX44=0,"",(BX44/Q44)))</f>
        <v>0.5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66000</v>
      </c>
      <c r="CR44" s="138">
        <v>66000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169</v>
      </c>
      <c r="C45" s="184" t="s">
        <v>58</v>
      </c>
      <c r="D45" s="184"/>
      <c r="E45" s="184" t="s">
        <v>170</v>
      </c>
      <c r="F45" s="184" t="s">
        <v>171</v>
      </c>
      <c r="G45" s="184" t="s">
        <v>61</v>
      </c>
      <c r="H45" s="87"/>
      <c r="I45" s="87" t="s">
        <v>164</v>
      </c>
      <c r="J45" s="87"/>
      <c r="K45" s="176"/>
      <c r="L45" s="79">
        <v>10</v>
      </c>
      <c r="M45" s="79">
        <v>0</v>
      </c>
      <c r="N45" s="79">
        <v>98</v>
      </c>
      <c r="O45" s="88">
        <v>4</v>
      </c>
      <c r="P45" s="89">
        <v>0</v>
      </c>
      <c r="Q45" s="90">
        <f>O45+P45</f>
        <v>4</v>
      </c>
      <c r="R45" s="80">
        <f>IFERROR(Q45/N45,"-")</f>
        <v>0.040816326530612</v>
      </c>
      <c r="S45" s="79">
        <v>2</v>
      </c>
      <c r="T45" s="79">
        <v>1</v>
      </c>
      <c r="U45" s="80">
        <f>IFERROR(T45/(Q45),"-")</f>
        <v>0.25</v>
      </c>
      <c r="V45" s="81"/>
      <c r="W45" s="82">
        <v>3</v>
      </c>
      <c r="X45" s="80">
        <f>IF(Q45=0,"-",W45/Q45)</f>
        <v>0.75</v>
      </c>
      <c r="Y45" s="181">
        <v>299000</v>
      </c>
      <c r="Z45" s="182">
        <f>IFERROR(Y45/Q45,"-")</f>
        <v>74750</v>
      </c>
      <c r="AA45" s="182">
        <f>IFERROR(Y45/W45,"-")</f>
        <v>99666.666666667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0.25</v>
      </c>
      <c r="BQ45" s="118">
        <v>1</v>
      </c>
      <c r="BR45" s="119">
        <f>IFERROR(BQ45/BO45,"-")</f>
        <v>1</v>
      </c>
      <c r="BS45" s="120">
        <v>28000</v>
      </c>
      <c r="BT45" s="121">
        <f>IFERROR(BS45/BO45,"-")</f>
        <v>28000</v>
      </c>
      <c r="BU45" s="122"/>
      <c r="BV45" s="122"/>
      <c r="BW45" s="122">
        <v>1</v>
      </c>
      <c r="BX45" s="123">
        <v>2</v>
      </c>
      <c r="BY45" s="124">
        <f>IF(Q45=0,"",IF(BX45=0,"",(BX45/Q45)))</f>
        <v>0.5</v>
      </c>
      <c r="BZ45" s="125">
        <v>2</v>
      </c>
      <c r="CA45" s="126">
        <f>IFERROR(BZ45/BX45,"-")</f>
        <v>1</v>
      </c>
      <c r="CB45" s="127">
        <v>271000</v>
      </c>
      <c r="CC45" s="128">
        <f>IFERROR(CB45/BX45,"-")</f>
        <v>135500</v>
      </c>
      <c r="CD45" s="129"/>
      <c r="CE45" s="129"/>
      <c r="CF45" s="129">
        <v>2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3</v>
      </c>
      <c r="CQ45" s="138">
        <v>299000</v>
      </c>
      <c r="CR45" s="138">
        <v>230000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/>
      <c r="B46" s="184" t="s">
        <v>172</v>
      </c>
      <c r="C46" s="184" t="s">
        <v>58</v>
      </c>
      <c r="D46" s="184"/>
      <c r="E46" s="184" t="s">
        <v>173</v>
      </c>
      <c r="F46" s="184" t="s">
        <v>174</v>
      </c>
      <c r="G46" s="184" t="s">
        <v>61</v>
      </c>
      <c r="H46" s="87"/>
      <c r="I46" s="87" t="s">
        <v>164</v>
      </c>
      <c r="J46" s="87"/>
      <c r="K46" s="176"/>
      <c r="L46" s="79">
        <v>9</v>
      </c>
      <c r="M46" s="79">
        <v>0</v>
      </c>
      <c r="N46" s="79">
        <v>73</v>
      </c>
      <c r="O46" s="88">
        <v>1</v>
      </c>
      <c r="P46" s="89">
        <v>0</v>
      </c>
      <c r="Q46" s="90">
        <f>O46+P46</f>
        <v>1</v>
      </c>
      <c r="R46" s="80">
        <f>IFERROR(Q46/N46,"-")</f>
        <v>0.013698630136986</v>
      </c>
      <c r="S46" s="79">
        <v>0</v>
      </c>
      <c r="T46" s="79">
        <v>0</v>
      </c>
      <c r="U46" s="80">
        <f>IFERROR(T46/(Q46),"-")</f>
        <v>0</v>
      </c>
      <c r="V46" s="81"/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1</v>
      </c>
      <c r="BY46" s="124">
        <f>IF(Q46=0,"",IF(BX46=0,"",(BX46/Q46)))</f>
        <v>1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175</v>
      </c>
      <c r="C47" s="184" t="s">
        <v>58</v>
      </c>
      <c r="D47" s="184"/>
      <c r="E47" s="184" t="s">
        <v>73</v>
      </c>
      <c r="F47" s="184" t="s">
        <v>73</v>
      </c>
      <c r="G47" s="184" t="s">
        <v>74</v>
      </c>
      <c r="H47" s="87"/>
      <c r="I47" s="87"/>
      <c r="J47" s="87"/>
      <c r="K47" s="176"/>
      <c r="L47" s="79">
        <v>178</v>
      </c>
      <c r="M47" s="79">
        <v>66</v>
      </c>
      <c r="N47" s="79">
        <v>21</v>
      </c>
      <c r="O47" s="88">
        <v>14</v>
      </c>
      <c r="P47" s="89">
        <v>0</v>
      </c>
      <c r="Q47" s="90">
        <f>O47+P47</f>
        <v>14</v>
      </c>
      <c r="R47" s="80">
        <f>IFERROR(Q47/N47,"-")</f>
        <v>0.66666666666667</v>
      </c>
      <c r="S47" s="79">
        <v>2</v>
      </c>
      <c r="T47" s="79">
        <v>2</v>
      </c>
      <c r="U47" s="80">
        <f>IFERROR(T47/(Q47),"-")</f>
        <v>0.14285714285714</v>
      </c>
      <c r="V47" s="81"/>
      <c r="W47" s="82">
        <v>3</v>
      </c>
      <c r="X47" s="80">
        <f>IF(Q47=0,"-",W47/Q47)</f>
        <v>0.21428571428571</v>
      </c>
      <c r="Y47" s="181">
        <v>110000</v>
      </c>
      <c r="Z47" s="182">
        <f>IFERROR(Y47/Q47,"-")</f>
        <v>7857.1428571429</v>
      </c>
      <c r="AA47" s="182">
        <f>IFERROR(Y47/W47,"-")</f>
        <v>36666.666666667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0.071428571428571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1</v>
      </c>
      <c r="BG47" s="110">
        <f>IF(Q47=0,"",IF(BF47=0,"",(BF47/Q47)))</f>
        <v>0.071428571428571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6</v>
      </c>
      <c r="BP47" s="117">
        <f>IF(Q47=0,"",IF(BO47=0,"",(BO47/Q47)))</f>
        <v>0.42857142857143</v>
      </c>
      <c r="BQ47" s="118">
        <v>2</v>
      </c>
      <c r="BR47" s="119">
        <f>IFERROR(BQ47/BO47,"-")</f>
        <v>0.33333333333333</v>
      </c>
      <c r="BS47" s="120">
        <v>75000</v>
      </c>
      <c r="BT47" s="121">
        <f>IFERROR(BS47/BO47,"-")</f>
        <v>12500</v>
      </c>
      <c r="BU47" s="122">
        <v>1</v>
      </c>
      <c r="BV47" s="122"/>
      <c r="BW47" s="122">
        <v>1</v>
      </c>
      <c r="BX47" s="123">
        <v>5</v>
      </c>
      <c r="BY47" s="124">
        <f>IF(Q47=0,"",IF(BX47=0,"",(BX47/Q47)))</f>
        <v>0.35714285714286</v>
      </c>
      <c r="BZ47" s="125">
        <v>1</v>
      </c>
      <c r="CA47" s="126">
        <f>IFERROR(BZ47/BX47,"-")</f>
        <v>0.2</v>
      </c>
      <c r="CB47" s="127">
        <v>35000</v>
      </c>
      <c r="CC47" s="128">
        <f>IFERROR(CB47/BX47,"-")</f>
        <v>7000</v>
      </c>
      <c r="CD47" s="129"/>
      <c r="CE47" s="129"/>
      <c r="CF47" s="129">
        <v>1</v>
      </c>
      <c r="CG47" s="130">
        <v>1</v>
      </c>
      <c r="CH47" s="131">
        <f>IF(Q47=0,"",IF(CG47=0,"",(CG47/Q47)))</f>
        <v>0.071428571428571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3</v>
      </c>
      <c r="CQ47" s="138">
        <v>110000</v>
      </c>
      <c r="CR47" s="138">
        <v>70000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0.04</v>
      </c>
      <c r="B48" s="184" t="s">
        <v>176</v>
      </c>
      <c r="C48" s="184" t="s">
        <v>58</v>
      </c>
      <c r="D48" s="184"/>
      <c r="E48" s="184" t="s">
        <v>128</v>
      </c>
      <c r="F48" s="184" t="s">
        <v>100</v>
      </c>
      <c r="G48" s="184" t="s">
        <v>61</v>
      </c>
      <c r="H48" s="87" t="s">
        <v>69</v>
      </c>
      <c r="I48" s="87" t="s">
        <v>177</v>
      </c>
      <c r="J48" s="87" t="s">
        <v>178</v>
      </c>
      <c r="K48" s="176">
        <v>250000</v>
      </c>
      <c r="L48" s="79">
        <v>28</v>
      </c>
      <c r="M48" s="79">
        <v>0</v>
      </c>
      <c r="N48" s="79">
        <v>148</v>
      </c>
      <c r="O48" s="88">
        <v>6</v>
      </c>
      <c r="P48" s="89">
        <v>0</v>
      </c>
      <c r="Q48" s="90">
        <f>O48+P48</f>
        <v>6</v>
      </c>
      <c r="R48" s="80">
        <f>IFERROR(Q48/N48,"-")</f>
        <v>0.040540540540541</v>
      </c>
      <c r="S48" s="79">
        <v>0</v>
      </c>
      <c r="T48" s="79">
        <v>3</v>
      </c>
      <c r="U48" s="80">
        <f>IFERROR(T48/(Q48),"-")</f>
        <v>0.5</v>
      </c>
      <c r="V48" s="81">
        <f>IFERROR(K48/SUM(Q48:Q49),"-")</f>
        <v>22727.272727273</v>
      </c>
      <c r="W48" s="82">
        <v>3</v>
      </c>
      <c r="X48" s="80">
        <f>IF(Q48=0,"-",W48/Q48)</f>
        <v>0.5</v>
      </c>
      <c r="Y48" s="181">
        <v>5000</v>
      </c>
      <c r="Z48" s="182">
        <f>IFERROR(Y48/Q48,"-")</f>
        <v>833.33333333333</v>
      </c>
      <c r="AA48" s="182">
        <f>IFERROR(Y48/W48,"-")</f>
        <v>1666.6666666667</v>
      </c>
      <c r="AB48" s="176">
        <f>SUM(Y48:Y49)-SUM(K48:K49)</f>
        <v>-240000</v>
      </c>
      <c r="AC48" s="83">
        <f>SUM(Y48:Y49)/SUM(K48:K49)</f>
        <v>0.04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3</v>
      </c>
      <c r="BP48" s="117">
        <f>IF(Q48=0,"",IF(BO48=0,"",(BO48/Q48)))</f>
        <v>0.5</v>
      </c>
      <c r="BQ48" s="118">
        <v>1</v>
      </c>
      <c r="BR48" s="119">
        <f>IFERROR(BQ48/BO48,"-")</f>
        <v>0.33333333333333</v>
      </c>
      <c r="BS48" s="120">
        <v>3000</v>
      </c>
      <c r="BT48" s="121">
        <f>IFERROR(BS48/BO48,"-")</f>
        <v>1000</v>
      </c>
      <c r="BU48" s="122">
        <v>1</v>
      </c>
      <c r="BV48" s="122"/>
      <c r="BW48" s="122"/>
      <c r="BX48" s="123">
        <v>3</v>
      </c>
      <c r="BY48" s="124">
        <f>IF(Q48=0,"",IF(BX48=0,"",(BX48/Q48)))</f>
        <v>0.5</v>
      </c>
      <c r="BZ48" s="125">
        <v>2</v>
      </c>
      <c r="CA48" s="126">
        <f>IFERROR(BZ48/BX48,"-")</f>
        <v>0.66666666666667</v>
      </c>
      <c r="CB48" s="127">
        <v>2000</v>
      </c>
      <c r="CC48" s="128">
        <f>IFERROR(CB48/BX48,"-")</f>
        <v>666.66666666667</v>
      </c>
      <c r="CD48" s="129">
        <v>2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3</v>
      </c>
      <c r="CQ48" s="138">
        <v>5000</v>
      </c>
      <c r="CR48" s="138">
        <v>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179</v>
      </c>
      <c r="C49" s="184" t="s">
        <v>58</v>
      </c>
      <c r="D49" s="184"/>
      <c r="E49" s="184" t="s">
        <v>128</v>
      </c>
      <c r="F49" s="184" t="s">
        <v>100</v>
      </c>
      <c r="G49" s="184" t="s">
        <v>74</v>
      </c>
      <c r="H49" s="87"/>
      <c r="I49" s="87"/>
      <c r="J49" s="87"/>
      <c r="K49" s="176"/>
      <c r="L49" s="79">
        <v>38</v>
      </c>
      <c r="M49" s="79">
        <v>26</v>
      </c>
      <c r="N49" s="79">
        <v>8</v>
      </c>
      <c r="O49" s="88">
        <v>5</v>
      </c>
      <c r="P49" s="89">
        <v>0</v>
      </c>
      <c r="Q49" s="90">
        <f>O49+P49</f>
        <v>5</v>
      </c>
      <c r="R49" s="80">
        <f>IFERROR(Q49/N49,"-")</f>
        <v>0.625</v>
      </c>
      <c r="S49" s="79">
        <v>1</v>
      </c>
      <c r="T49" s="79">
        <v>1</v>
      </c>
      <c r="U49" s="80">
        <f>IFERROR(T49/(Q49),"-")</f>
        <v>0.2</v>
      </c>
      <c r="V49" s="81"/>
      <c r="W49" s="82">
        <v>1</v>
      </c>
      <c r="X49" s="80">
        <f>IF(Q49=0,"-",W49/Q49)</f>
        <v>0.2</v>
      </c>
      <c r="Y49" s="181">
        <v>5000</v>
      </c>
      <c r="Z49" s="182">
        <f>IFERROR(Y49/Q49,"-")</f>
        <v>1000</v>
      </c>
      <c r="AA49" s="182">
        <f>IFERROR(Y49/W49,"-")</f>
        <v>5000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3</v>
      </c>
      <c r="BP49" s="117">
        <f>IF(Q49=0,"",IF(BO49=0,"",(BO49/Q49)))</f>
        <v>0.6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</v>
      </c>
      <c r="BZ49" s="125">
        <v>1</v>
      </c>
      <c r="CA49" s="126">
        <f>IFERROR(BZ49/BX49,"-")</f>
        <v>1</v>
      </c>
      <c r="CB49" s="127">
        <v>5000</v>
      </c>
      <c r="CC49" s="128">
        <f>IFERROR(CB49/BX49,"-")</f>
        <v>5000</v>
      </c>
      <c r="CD49" s="129">
        <v>1</v>
      </c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5000</v>
      </c>
      <c r="CR49" s="138">
        <v>5000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0.15833333333333</v>
      </c>
      <c r="B50" s="184" t="s">
        <v>180</v>
      </c>
      <c r="C50" s="184" t="s">
        <v>58</v>
      </c>
      <c r="D50" s="184"/>
      <c r="E50" s="184" t="s">
        <v>99</v>
      </c>
      <c r="F50" s="184" t="s">
        <v>100</v>
      </c>
      <c r="G50" s="184" t="s">
        <v>61</v>
      </c>
      <c r="H50" s="87" t="s">
        <v>62</v>
      </c>
      <c r="I50" s="87" t="s">
        <v>83</v>
      </c>
      <c r="J50" s="87" t="s">
        <v>181</v>
      </c>
      <c r="K50" s="176">
        <v>120000</v>
      </c>
      <c r="L50" s="79">
        <v>21</v>
      </c>
      <c r="M50" s="79">
        <v>0</v>
      </c>
      <c r="N50" s="79">
        <v>75</v>
      </c>
      <c r="O50" s="88">
        <v>11</v>
      </c>
      <c r="P50" s="89">
        <v>0</v>
      </c>
      <c r="Q50" s="90">
        <f>O50+P50</f>
        <v>11</v>
      </c>
      <c r="R50" s="80">
        <f>IFERROR(Q50/N50,"-")</f>
        <v>0.14666666666667</v>
      </c>
      <c r="S50" s="79">
        <v>0</v>
      </c>
      <c r="T50" s="79">
        <v>1</v>
      </c>
      <c r="U50" s="80">
        <f>IFERROR(T50/(Q50),"-")</f>
        <v>0.090909090909091</v>
      </c>
      <c r="V50" s="81">
        <f>IFERROR(K50/SUM(Q50:Q51),"-")</f>
        <v>6666.6666666667</v>
      </c>
      <c r="W50" s="82">
        <v>2</v>
      </c>
      <c r="X50" s="80">
        <f>IF(Q50=0,"-",W50/Q50)</f>
        <v>0.18181818181818</v>
      </c>
      <c r="Y50" s="181">
        <v>14000</v>
      </c>
      <c r="Z50" s="182">
        <f>IFERROR(Y50/Q50,"-")</f>
        <v>1272.7272727273</v>
      </c>
      <c r="AA50" s="182">
        <f>IFERROR(Y50/W50,"-")</f>
        <v>7000</v>
      </c>
      <c r="AB50" s="176">
        <f>SUM(Y50:Y51)-SUM(K50:K51)</f>
        <v>-101000</v>
      </c>
      <c r="AC50" s="83">
        <f>SUM(Y50:Y51)/SUM(K50:K51)</f>
        <v>0.15833333333333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1</v>
      </c>
      <c r="BG50" s="110">
        <f>IF(Q50=0,"",IF(BF50=0,"",(BF50/Q50)))</f>
        <v>0.090909090909091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6</v>
      </c>
      <c r="BP50" s="117">
        <f>IF(Q50=0,"",IF(BO50=0,"",(BO50/Q50)))</f>
        <v>0.54545454545455</v>
      </c>
      <c r="BQ50" s="118">
        <v>1</v>
      </c>
      <c r="BR50" s="119">
        <f>IFERROR(BQ50/BO50,"-")</f>
        <v>0.16666666666667</v>
      </c>
      <c r="BS50" s="120">
        <v>3000</v>
      </c>
      <c r="BT50" s="121">
        <f>IFERROR(BS50/BO50,"-")</f>
        <v>500</v>
      </c>
      <c r="BU50" s="122">
        <v>1</v>
      </c>
      <c r="BV50" s="122"/>
      <c r="BW50" s="122"/>
      <c r="BX50" s="123">
        <v>4</v>
      </c>
      <c r="BY50" s="124">
        <f>IF(Q50=0,"",IF(BX50=0,"",(BX50/Q50)))</f>
        <v>0.36363636363636</v>
      </c>
      <c r="BZ50" s="125">
        <v>1</v>
      </c>
      <c r="CA50" s="126">
        <f>IFERROR(BZ50/BX50,"-")</f>
        <v>0.25</v>
      </c>
      <c r="CB50" s="127">
        <v>11000</v>
      </c>
      <c r="CC50" s="128">
        <f>IFERROR(CB50/BX50,"-")</f>
        <v>2750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2</v>
      </c>
      <c r="CQ50" s="138">
        <v>14000</v>
      </c>
      <c r="CR50" s="138">
        <v>11000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182</v>
      </c>
      <c r="C51" s="184" t="s">
        <v>58</v>
      </c>
      <c r="D51" s="184"/>
      <c r="E51" s="184" t="s">
        <v>99</v>
      </c>
      <c r="F51" s="184" t="s">
        <v>100</v>
      </c>
      <c r="G51" s="184" t="s">
        <v>74</v>
      </c>
      <c r="H51" s="87"/>
      <c r="I51" s="87"/>
      <c r="J51" s="87"/>
      <c r="K51" s="176"/>
      <c r="L51" s="79">
        <v>26</v>
      </c>
      <c r="M51" s="79">
        <v>21</v>
      </c>
      <c r="N51" s="79">
        <v>9</v>
      </c>
      <c r="O51" s="88">
        <v>7</v>
      </c>
      <c r="P51" s="89">
        <v>0</v>
      </c>
      <c r="Q51" s="90">
        <f>O51+P51</f>
        <v>7</v>
      </c>
      <c r="R51" s="80">
        <f>IFERROR(Q51/N51,"-")</f>
        <v>0.77777777777778</v>
      </c>
      <c r="S51" s="79">
        <v>0</v>
      </c>
      <c r="T51" s="79">
        <v>1</v>
      </c>
      <c r="U51" s="80">
        <f>IFERROR(T51/(Q51),"-")</f>
        <v>0.14285714285714</v>
      </c>
      <c r="V51" s="81"/>
      <c r="W51" s="82">
        <v>1</v>
      </c>
      <c r="X51" s="80">
        <f>IF(Q51=0,"-",W51/Q51)</f>
        <v>0.14285714285714</v>
      </c>
      <c r="Y51" s="181">
        <v>5000</v>
      </c>
      <c r="Z51" s="182">
        <f>IFERROR(Y51/Q51,"-")</f>
        <v>714.28571428571</v>
      </c>
      <c r="AA51" s="182">
        <f>IFERROR(Y51/W51,"-")</f>
        <v>5000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0.14285714285714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2</v>
      </c>
      <c r="BP51" s="117">
        <f>IF(Q51=0,"",IF(BO51=0,"",(BO51/Q51)))</f>
        <v>0.28571428571429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0.28571428571429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2</v>
      </c>
      <c r="CH51" s="131">
        <f>IF(Q51=0,"",IF(CG51=0,"",(CG51/Q51)))</f>
        <v>0.28571428571429</v>
      </c>
      <c r="CI51" s="132">
        <v>1</v>
      </c>
      <c r="CJ51" s="133">
        <f>IFERROR(CI51/CG51,"-")</f>
        <v>0.5</v>
      </c>
      <c r="CK51" s="134">
        <v>5000</v>
      </c>
      <c r="CL51" s="135">
        <f>IFERROR(CK51/CG51,"-")</f>
        <v>2500</v>
      </c>
      <c r="CM51" s="136">
        <v>1</v>
      </c>
      <c r="CN51" s="136"/>
      <c r="CO51" s="136"/>
      <c r="CP51" s="137">
        <v>1</v>
      </c>
      <c r="CQ51" s="138">
        <v>5000</v>
      </c>
      <c r="CR51" s="138">
        <v>5000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10.058333333333</v>
      </c>
      <c r="B52" s="184" t="s">
        <v>183</v>
      </c>
      <c r="C52" s="184" t="s">
        <v>58</v>
      </c>
      <c r="D52" s="184"/>
      <c r="E52" s="184" t="s">
        <v>184</v>
      </c>
      <c r="F52" s="184" t="s">
        <v>185</v>
      </c>
      <c r="G52" s="184" t="s">
        <v>61</v>
      </c>
      <c r="H52" s="87" t="s">
        <v>62</v>
      </c>
      <c r="I52" s="87" t="s">
        <v>83</v>
      </c>
      <c r="J52" s="87" t="s">
        <v>186</v>
      </c>
      <c r="K52" s="176">
        <v>120000</v>
      </c>
      <c r="L52" s="79">
        <v>4</v>
      </c>
      <c r="M52" s="79">
        <v>0</v>
      </c>
      <c r="N52" s="79">
        <v>30</v>
      </c>
      <c r="O52" s="88">
        <v>4</v>
      </c>
      <c r="P52" s="89">
        <v>0</v>
      </c>
      <c r="Q52" s="90">
        <f>O52+P52</f>
        <v>4</v>
      </c>
      <c r="R52" s="80">
        <f>IFERROR(Q52/N52,"-")</f>
        <v>0.13333333333333</v>
      </c>
      <c r="S52" s="79">
        <v>1</v>
      </c>
      <c r="T52" s="79">
        <v>2</v>
      </c>
      <c r="U52" s="80">
        <f>IFERROR(T52/(Q52),"-")</f>
        <v>0.5</v>
      </c>
      <c r="V52" s="81">
        <f>IFERROR(K52/SUM(Q52:Q53),"-")</f>
        <v>9230.7692307692</v>
      </c>
      <c r="W52" s="82">
        <v>2</v>
      </c>
      <c r="X52" s="80">
        <f>IF(Q52=0,"-",W52/Q52)</f>
        <v>0.5</v>
      </c>
      <c r="Y52" s="181">
        <v>26000</v>
      </c>
      <c r="Z52" s="182">
        <f>IFERROR(Y52/Q52,"-")</f>
        <v>6500</v>
      </c>
      <c r="AA52" s="182">
        <f>IFERROR(Y52/W52,"-")</f>
        <v>13000</v>
      </c>
      <c r="AB52" s="176">
        <f>SUM(Y52:Y53)-SUM(K52:K53)</f>
        <v>1087000</v>
      </c>
      <c r="AC52" s="83">
        <f>SUM(Y52:Y53)/SUM(K52:K53)</f>
        <v>10.058333333333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3</v>
      </c>
      <c r="BP52" s="117">
        <f>IF(Q52=0,"",IF(BO52=0,"",(BO52/Q52)))</f>
        <v>0.75</v>
      </c>
      <c r="BQ52" s="118">
        <v>1</v>
      </c>
      <c r="BR52" s="119">
        <f>IFERROR(BQ52/BO52,"-")</f>
        <v>0.33333333333333</v>
      </c>
      <c r="BS52" s="120">
        <v>9000</v>
      </c>
      <c r="BT52" s="121">
        <f>IFERROR(BS52/BO52,"-")</f>
        <v>3000</v>
      </c>
      <c r="BU52" s="122"/>
      <c r="BV52" s="122"/>
      <c r="BW52" s="122">
        <v>1</v>
      </c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>
        <v>1</v>
      </c>
      <c r="CH52" s="131">
        <f>IF(Q52=0,"",IF(CG52=0,"",(CG52/Q52)))</f>
        <v>0.25</v>
      </c>
      <c r="CI52" s="132">
        <v>1</v>
      </c>
      <c r="CJ52" s="133">
        <f>IFERROR(CI52/CG52,"-")</f>
        <v>1</v>
      </c>
      <c r="CK52" s="134">
        <v>17000</v>
      </c>
      <c r="CL52" s="135">
        <f>IFERROR(CK52/CG52,"-")</f>
        <v>17000</v>
      </c>
      <c r="CM52" s="136"/>
      <c r="CN52" s="136"/>
      <c r="CO52" s="136">
        <v>1</v>
      </c>
      <c r="CP52" s="137">
        <v>2</v>
      </c>
      <c r="CQ52" s="138">
        <v>26000</v>
      </c>
      <c r="CR52" s="138">
        <v>17000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187</v>
      </c>
      <c r="C53" s="184" t="s">
        <v>58</v>
      </c>
      <c r="D53" s="184"/>
      <c r="E53" s="184" t="s">
        <v>184</v>
      </c>
      <c r="F53" s="184" t="s">
        <v>185</v>
      </c>
      <c r="G53" s="184" t="s">
        <v>74</v>
      </c>
      <c r="H53" s="87"/>
      <c r="I53" s="87"/>
      <c r="J53" s="87"/>
      <c r="K53" s="176"/>
      <c r="L53" s="79">
        <v>52</v>
      </c>
      <c r="M53" s="79">
        <v>24</v>
      </c>
      <c r="N53" s="79">
        <v>24</v>
      </c>
      <c r="O53" s="88">
        <v>9</v>
      </c>
      <c r="P53" s="89">
        <v>0</v>
      </c>
      <c r="Q53" s="90">
        <f>O53+P53</f>
        <v>9</v>
      </c>
      <c r="R53" s="80">
        <f>IFERROR(Q53/N53,"-")</f>
        <v>0.375</v>
      </c>
      <c r="S53" s="79">
        <v>4</v>
      </c>
      <c r="T53" s="79">
        <v>0</v>
      </c>
      <c r="U53" s="80">
        <f>IFERROR(T53/(Q53),"-")</f>
        <v>0</v>
      </c>
      <c r="V53" s="81"/>
      <c r="W53" s="82">
        <v>5</v>
      </c>
      <c r="X53" s="80">
        <f>IF(Q53=0,"-",W53/Q53)</f>
        <v>0.55555555555556</v>
      </c>
      <c r="Y53" s="181">
        <v>1181000</v>
      </c>
      <c r="Z53" s="182">
        <f>IFERROR(Y53/Q53,"-")</f>
        <v>131222.22222222</v>
      </c>
      <c r="AA53" s="182">
        <f>IFERROR(Y53/W53,"-")</f>
        <v>236200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4</v>
      </c>
      <c r="BP53" s="117">
        <f>IF(Q53=0,"",IF(BO53=0,"",(BO53/Q53)))</f>
        <v>0.44444444444444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3</v>
      </c>
      <c r="BY53" s="124">
        <f>IF(Q53=0,"",IF(BX53=0,"",(BX53/Q53)))</f>
        <v>0.33333333333333</v>
      </c>
      <c r="BZ53" s="125">
        <v>3</v>
      </c>
      <c r="CA53" s="126">
        <f>IFERROR(BZ53/BX53,"-")</f>
        <v>1</v>
      </c>
      <c r="CB53" s="127">
        <v>1095000</v>
      </c>
      <c r="CC53" s="128">
        <f>IFERROR(CB53/BX53,"-")</f>
        <v>365000</v>
      </c>
      <c r="CD53" s="129"/>
      <c r="CE53" s="129"/>
      <c r="CF53" s="129">
        <v>3</v>
      </c>
      <c r="CG53" s="130">
        <v>2</v>
      </c>
      <c r="CH53" s="131">
        <f>IF(Q53=0,"",IF(CG53=0,"",(CG53/Q53)))</f>
        <v>0.22222222222222</v>
      </c>
      <c r="CI53" s="132">
        <v>2</v>
      </c>
      <c r="CJ53" s="133">
        <f>IFERROR(CI53/CG53,"-")</f>
        <v>1</v>
      </c>
      <c r="CK53" s="134">
        <v>86000</v>
      </c>
      <c r="CL53" s="135">
        <f>IFERROR(CK53/CG53,"-")</f>
        <v>43000</v>
      </c>
      <c r="CM53" s="136"/>
      <c r="CN53" s="136">
        <v>1</v>
      </c>
      <c r="CO53" s="136">
        <v>1</v>
      </c>
      <c r="CP53" s="137">
        <v>5</v>
      </c>
      <c r="CQ53" s="138">
        <v>1181000</v>
      </c>
      <c r="CR53" s="138">
        <v>730000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2.2933333333333</v>
      </c>
      <c r="B54" s="184" t="s">
        <v>188</v>
      </c>
      <c r="C54" s="184" t="s">
        <v>58</v>
      </c>
      <c r="D54" s="184"/>
      <c r="E54" s="184" t="s">
        <v>99</v>
      </c>
      <c r="F54" s="184" t="s">
        <v>100</v>
      </c>
      <c r="G54" s="184" t="s">
        <v>61</v>
      </c>
      <c r="H54" s="87" t="s">
        <v>66</v>
      </c>
      <c r="I54" s="87" t="s">
        <v>83</v>
      </c>
      <c r="J54" s="185" t="s">
        <v>108</v>
      </c>
      <c r="K54" s="176">
        <v>150000</v>
      </c>
      <c r="L54" s="79">
        <v>7</v>
      </c>
      <c r="M54" s="79">
        <v>0</v>
      </c>
      <c r="N54" s="79">
        <v>73</v>
      </c>
      <c r="O54" s="88">
        <v>4</v>
      </c>
      <c r="P54" s="89">
        <v>0</v>
      </c>
      <c r="Q54" s="90">
        <f>O54+P54</f>
        <v>4</v>
      </c>
      <c r="R54" s="80">
        <f>IFERROR(Q54/N54,"-")</f>
        <v>0.054794520547945</v>
      </c>
      <c r="S54" s="79">
        <v>0</v>
      </c>
      <c r="T54" s="79">
        <v>3</v>
      </c>
      <c r="U54" s="80">
        <f>IFERROR(T54/(Q54),"-")</f>
        <v>0.75</v>
      </c>
      <c r="V54" s="81">
        <f>IFERROR(K54/SUM(Q54:Q55),"-")</f>
        <v>15000</v>
      </c>
      <c r="W54" s="82">
        <v>2</v>
      </c>
      <c r="X54" s="80">
        <f>IF(Q54=0,"-",W54/Q54)</f>
        <v>0.5</v>
      </c>
      <c r="Y54" s="181">
        <v>23000</v>
      </c>
      <c r="Z54" s="182">
        <f>IFERROR(Y54/Q54,"-")</f>
        <v>5750</v>
      </c>
      <c r="AA54" s="182">
        <f>IFERROR(Y54/W54,"-")</f>
        <v>11500</v>
      </c>
      <c r="AB54" s="176">
        <f>SUM(Y54:Y55)-SUM(K54:K55)</f>
        <v>194000</v>
      </c>
      <c r="AC54" s="83">
        <f>SUM(Y54:Y55)/SUM(K54:K55)</f>
        <v>2.2933333333333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0.25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2</v>
      </c>
      <c r="BY54" s="124">
        <f>IF(Q54=0,"",IF(BX54=0,"",(BX54/Q54)))</f>
        <v>0.5</v>
      </c>
      <c r="BZ54" s="125">
        <v>2</v>
      </c>
      <c r="CA54" s="126">
        <f>IFERROR(BZ54/BX54,"-")</f>
        <v>1</v>
      </c>
      <c r="CB54" s="127">
        <v>23000</v>
      </c>
      <c r="CC54" s="128">
        <f>IFERROR(CB54/BX54,"-")</f>
        <v>11500</v>
      </c>
      <c r="CD54" s="129">
        <v>1</v>
      </c>
      <c r="CE54" s="129"/>
      <c r="CF54" s="129">
        <v>1</v>
      </c>
      <c r="CG54" s="130">
        <v>1</v>
      </c>
      <c r="CH54" s="131">
        <f>IF(Q54=0,"",IF(CG54=0,"",(CG54/Q54)))</f>
        <v>0.25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2</v>
      </c>
      <c r="CQ54" s="138">
        <v>23000</v>
      </c>
      <c r="CR54" s="138">
        <v>20000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189</v>
      </c>
      <c r="C55" s="184" t="s">
        <v>58</v>
      </c>
      <c r="D55" s="184"/>
      <c r="E55" s="184" t="s">
        <v>99</v>
      </c>
      <c r="F55" s="184" t="s">
        <v>100</v>
      </c>
      <c r="G55" s="184" t="s">
        <v>74</v>
      </c>
      <c r="H55" s="87"/>
      <c r="I55" s="87"/>
      <c r="J55" s="87"/>
      <c r="K55" s="176"/>
      <c r="L55" s="79">
        <v>13</v>
      </c>
      <c r="M55" s="79">
        <v>11</v>
      </c>
      <c r="N55" s="79">
        <v>13</v>
      </c>
      <c r="O55" s="88">
        <v>6</v>
      </c>
      <c r="P55" s="89">
        <v>0</v>
      </c>
      <c r="Q55" s="90">
        <f>O55+P55</f>
        <v>6</v>
      </c>
      <c r="R55" s="80">
        <f>IFERROR(Q55/N55,"-")</f>
        <v>0.46153846153846</v>
      </c>
      <c r="S55" s="79">
        <v>1</v>
      </c>
      <c r="T55" s="79">
        <v>2</v>
      </c>
      <c r="U55" s="80">
        <f>IFERROR(T55/(Q55),"-")</f>
        <v>0.33333333333333</v>
      </c>
      <c r="V55" s="81"/>
      <c r="W55" s="82">
        <v>3</v>
      </c>
      <c r="X55" s="80">
        <f>IF(Q55=0,"-",W55/Q55)</f>
        <v>0.5</v>
      </c>
      <c r="Y55" s="181">
        <v>321000</v>
      </c>
      <c r="Z55" s="182">
        <f>IFERROR(Y55/Q55,"-")</f>
        <v>53500</v>
      </c>
      <c r="AA55" s="182">
        <f>IFERROR(Y55/W55,"-")</f>
        <v>107000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2</v>
      </c>
      <c r="BP55" s="117">
        <f>IF(Q55=0,"",IF(BO55=0,"",(BO55/Q55)))</f>
        <v>0.33333333333333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4</v>
      </c>
      <c r="BY55" s="124">
        <f>IF(Q55=0,"",IF(BX55=0,"",(BX55/Q55)))</f>
        <v>0.66666666666667</v>
      </c>
      <c r="BZ55" s="125">
        <v>3</v>
      </c>
      <c r="CA55" s="126">
        <f>IFERROR(BZ55/BX55,"-")</f>
        <v>0.75</v>
      </c>
      <c r="CB55" s="127">
        <v>321000</v>
      </c>
      <c r="CC55" s="128">
        <f>IFERROR(CB55/BX55,"-")</f>
        <v>80250</v>
      </c>
      <c r="CD55" s="129">
        <v>1</v>
      </c>
      <c r="CE55" s="129"/>
      <c r="CF55" s="129">
        <v>2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3</v>
      </c>
      <c r="CQ55" s="138">
        <v>321000</v>
      </c>
      <c r="CR55" s="138">
        <v>240000</v>
      </c>
      <c r="CS55" s="138"/>
      <c r="CT55" s="139" t="str">
        <f>IF(AND(CR55=0,CS55=0),"",IF(AND(CR55&lt;=100000,CS55&lt;=100000),"",IF(CR55/CQ55&gt;0.7,"男高",IF(CS55/CQ55&gt;0.7,"女高",""))))</f>
        <v>男高</v>
      </c>
    </row>
    <row r="56" spans="1:99">
      <c r="A56" s="78">
        <f>AC56</f>
        <v>0.40666666666667</v>
      </c>
      <c r="B56" s="184" t="s">
        <v>190</v>
      </c>
      <c r="C56" s="184" t="s">
        <v>58</v>
      </c>
      <c r="D56" s="184"/>
      <c r="E56" s="184" t="s">
        <v>184</v>
      </c>
      <c r="F56" s="184" t="s">
        <v>185</v>
      </c>
      <c r="G56" s="184" t="s">
        <v>61</v>
      </c>
      <c r="H56" s="87" t="s">
        <v>66</v>
      </c>
      <c r="I56" s="87" t="s">
        <v>83</v>
      </c>
      <c r="J56" s="87" t="s">
        <v>181</v>
      </c>
      <c r="K56" s="176">
        <v>150000</v>
      </c>
      <c r="L56" s="79">
        <v>12</v>
      </c>
      <c r="M56" s="79">
        <v>0</v>
      </c>
      <c r="N56" s="79">
        <v>51</v>
      </c>
      <c r="O56" s="88">
        <v>3</v>
      </c>
      <c r="P56" s="89">
        <v>0</v>
      </c>
      <c r="Q56" s="90">
        <f>O56+P56</f>
        <v>3</v>
      </c>
      <c r="R56" s="80">
        <f>IFERROR(Q56/N56,"-")</f>
        <v>0.058823529411765</v>
      </c>
      <c r="S56" s="79">
        <v>2</v>
      </c>
      <c r="T56" s="79">
        <v>1</v>
      </c>
      <c r="U56" s="80">
        <f>IFERROR(T56/(Q56),"-")</f>
        <v>0.33333333333333</v>
      </c>
      <c r="V56" s="81">
        <f>IFERROR(K56/SUM(Q56:Q57),"-")</f>
        <v>21428.571428571</v>
      </c>
      <c r="W56" s="82">
        <v>2</v>
      </c>
      <c r="X56" s="80">
        <f>IF(Q56=0,"-",W56/Q56)</f>
        <v>0.66666666666667</v>
      </c>
      <c r="Y56" s="181">
        <v>41000</v>
      </c>
      <c r="Z56" s="182">
        <f>IFERROR(Y56/Q56,"-")</f>
        <v>13666.666666667</v>
      </c>
      <c r="AA56" s="182">
        <f>IFERROR(Y56/W56,"-")</f>
        <v>20500</v>
      </c>
      <c r="AB56" s="176">
        <f>SUM(Y56:Y57)-SUM(K56:K57)</f>
        <v>-89000</v>
      </c>
      <c r="AC56" s="83">
        <f>SUM(Y56:Y57)/SUM(K56:K57)</f>
        <v>0.40666666666667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0.33333333333333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2</v>
      </c>
      <c r="BY56" s="124">
        <f>IF(Q56=0,"",IF(BX56=0,"",(BX56/Q56)))</f>
        <v>0.66666666666667</v>
      </c>
      <c r="BZ56" s="125">
        <v>2</v>
      </c>
      <c r="CA56" s="126">
        <f>IFERROR(BZ56/BX56,"-")</f>
        <v>1</v>
      </c>
      <c r="CB56" s="127">
        <v>41000</v>
      </c>
      <c r="CC56" s="128">
        <f>IFERROR(CB56/BX56,"-")</f>
        <v>20500</v>
      </c>
      <c r="CD56" s="129">
        <v>1</v>
      </c>
      <c r="CE56" s="129"/>
      <c r="CF56" s="129">
        <v>1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2</v>
      </c>
      <c r="CQ56" s="138">
        <v>41000</v>
      </c>
      <c r="CR56" s="138">
        <v>36000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191</v>
      </c>
      <c r="C57" s="184" t="s">
        <v>58</v>
      </c>
      <c r="D57" s="184"/>
      <c r="E57" s="184" t="s">
        <v>184</v>
      </c>
      <c r="F57" s="184" t="s">
        <v>185</v>
      </c>
      <c r="G57" s="184" t="s">
        <v>74</v>
      </c>
      <c r="H57" s="87"/>
      <c r="I57" s="87"/>
      <c r="J57" s="87"/>
      <c r="K57" s="176"/>
      <c r="L57" s="79">
        <v>20</v>
      </c>
      <c r="M57" s="79">
        <v>16</v>
      </c>
      <c r="N57" s="79">
        <v>9</v>
      </c>
      <c r="O57" s="88">
        <v>4</v>
      </c>
      <c r="P57" s="89">
        <v>0</v>
      </c>
      <c r="Q57" s="90">
        <f>O57+P57</f>
        <v>4</v>
      </c>
      <c r="R57" s="80">
        <f>IFERROR(Q57/N57,"-")</f>
        <v>0.44444444444444</v>
      </c>
      <c r="S57" s="79">
        <v>2</v>
      </c>
      <c r="T57" s="79">
        <v>1</v>
      </c>
      <c r="U57" s="80">
        <f>IFERROR(T57/(Q57),"-")</f>
        <v>0.25</v>
      </c>
      <c r="V57" s="81"/>
      <c r="W57" s="82">
        <v>2</v>
      </c>
      <c r="X57" s="80">
        <f>IF(Q57=0,"-",W57/Q57)</f>
        <v>0.5</v>
      </c>
      <c r="Y57" s="181">
        <v>20000</v>
      </c>
      <c r="Z57" s="182">
        <f>IFERROR(Y57/Q57,"-")</f>
        <v>5000</v>
      </c>
      <c r="AA57" s="182">
        <f>IFERROR(Y57/W57,"-")</f>
        <v>10000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0.5</v>
      </c>
      <c r="BQ57" s="118">
        <v>1</v>
      </c>
      <c r="BR57" s="119">
        <f>IFERROR(BQ57/BO57,"-")</f>
        <v>0.5</v>
      </c>
      <c r="BS57" s="120">
        <v>17000</v>
      </c>
      <c r="BT57" s="121">
        <f>IFERROR(BS57/BO57,"-")</f>
        <v>8500</v>
      </c>
      <c r="BU57" s="122"/>
      <c r="BV57" s="122"/>
      <c r="BW57" s="122">
        <v>1</v>
      </c>
      <c r="BX57" s="123">
        <v>2</v>
      </c>
      <c r="BY57" s="124">
        <f>IF(Q57=0,"",IF(BX57=0,"",(BX57/Q57)))</f>
        <v>0.5</v>
      </c>
      <c r="BZ57" s="125">
        <v>1</v>
      </c>
      <c r="CA57" s="126">
        <f>IFERROR(BZ57/BX57,"-")</f>
        <v>0.5</v>
      </c>
      <c r="CB57" s="127">
        <v>3000</v>
      </c>
      <c r="CC57" s="128">
        <f>IFERROR(CB57/BX57,"-")</f>
        <v>1500</v>
      </c>
      <c r="CD57" s="129">
        <v>1</v>
      </c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2</v>
      </c>
      <c r="CQ57" s="138">
        <v>20000</v>
      </c>
      <c r="CR57" s="138">
        <v>17000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0.023076923076923</v>
      </c>
      <c r="B58" s="184" t="s">
        <v>192</v>
      </c>
      <c r="C58" s="184" t="s">
        <v>58</v>
      </c>
      <c r="D58" s="184"/>
      <c r="E58" s="184" t="s">
        <v>90</v>
      </c>
      <c r="F58" s="184" t="s">
        <v>91</v>
      </c>
      <c r="G58" s="184" t="s">
        <v>61</v>
      </c>
      <c r="H58" s="87" t="s">
        <v>101</v>
      </c>
      <c r="I58" s="87" t="s">
        <v>83</v>
      </c>
      <c r="J58" s="185" t="s">
        <v>64</v>
      </c>
      <c r="K58" s="176">
        <v>130000</v>
      </c>
      <c r="L58" s="79">
        <v>9</v>
      </c>
      <c r="M58" s="79">
        <v>0</v>
      </c>
      <c r="N58" s="79">
        <v>52</v>
      </c>
      <c r="O58" s="88">
        <v>7</v>
      </c>
      <c r="P58" s="89">
        <v>0</v>
      </c>
      <c r="Q58" s="90">
        <f>O58+P58</f>
        <v>7</v>
      </c>
      <c r="R58" s="80">
        <f>IFERROR(Q58/N58,"-")</f>
        <v>0.13461538461538</v>
      </c>
      <c r="S58" s="79">
        <v>0</v>
      </c>
      <c r="T58" s="79">
        <v>2</v>
      </c>
      <c r="U58" s="80">
        <f>IFERROR(T58/(Q58),"-")</f>
        <v>0.28571428571429</v>
      </c>
      <c r="V58" s="81">
        <f>IFERROR(K58/SUM(Q58:Q59),"-")</f>
        <v>16250</v>
      </c>
      <c r="W58" s="82">
        <v>1</v>
      </c>
      <c r="X58" s="80">
        <f>IF(Q58=0,"-",W58/Q58)</f>
        <v>0.14285714285714</v>
      </c>
      <c r="Y58" s="181">
        <v>3000</v>
      </c>
      <c r="Z58" s="182">
        <f>IFERROR(Y58/Q58,"-")</f>
        <v>428.57142857143</v>
      </c>
      <c r="AA58" s="182">
        <f>IFERROR(Y58/W58,"-")</f>
        <v>3000</v>
      </c>
      <c r="AB58" s="176">
        <f>SUM(Y58:Y59)-SUM(K58:K59)</f>
        <v>-127000</v>
      </c>
      <c r="AC58" s="83">
        <f>SUM(Y58:Y59)/SUM(K58:K59)</f>
        <v>0.023076923076923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>
        <v>1</v>
      </c>
      <c r="AX58" s="104">
        <f>IF(Q58=0,"",IF(AW58=0,"",(AW58/Q58)))</f>
        <v>0.14285714285714</v>
      </c>
      <c r="AY58" s="103"/>
      <c r="AZ58" s="105">
        <f>IFERROR(AY58/AW58,"-")</f>
        <v>0</v>
      </c>
      <c r="BA58" s="106"/>
      <c r="BB58" s="107">
        <f>IFERROR(BA58/AW58,"-")</f>
        <v>0</v>
      </c>
      <c r="BC58" s="108"/>
      <c r="BD58" s="108"/>
      <c r="BE58" s="108"/>
      <c r="BF58" s="109">
        <v>1</v>
      </c>
      <c r="BG58" s="110">
        <f>IF(Q58=0,"",IF(BF58=0,"",(BF58/Q58)))</f>
        <v>0.14285714285714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5</v>
      </c>
      <c r="BP58" s="117">
        <f>IF(Q58=0,"",IF(BO58=0,"",(BO58/Q58)))</f>
        <v>0.71428571428571</v>
      </c>
      <c r="BQ58" s="118">
        <v>1</v>
      </c>
      <c r="BR58" s="119">
        <f>IFERROR(BQ58/BO58,"-")</f>
        <v>0.2</v>
      </c>
      <c r="BS58" s="120">
        <v>3000</v>
      </c>
      <c r="BT58" s="121">
        <f>IFERROR(BS58/BO58,"-")</f>
        <v>600</v>
      </c>
      <c r="BU58" s="122">
        <v>1</v>
      </c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3000</v>
      </c>
      <c r="CR58" s="138">
        <v>3000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193</v>
      </c>
      <c r="C59" s="184" t="s">
        <v>58</v>
      </c>
      <c r="D59" s="184"/>
      <c r="E59" s="184" t="s">
        <v>90</v>
      </c>
      <c r="F59" s="184" t="s">
        <v>91</v>
      </c>
      <c r="G59" s="184" t="s">
        <v>74</v>
      </c>
      <c r="H59" s="87"/>
      <c r="I59" s="87"/>
      <c r="J59" s="87"/>
      <c r="K59" s="176"/>
      <c r="L59" s="79">
        <v>23</v>
      </c>
      <c r="M59" s="79">
        <v>17</v>
      </c>
      <c r="N59" s="79">
        <v>4</v>
      </c>
      <c r="O59" s="88">
        <v>1</v>
      </c>
      <c r="P59" s="89">
        <v>0</v>
      </c>
      <c r="Q59" s="90">
        <f>O59+P59</f>
        <v>1</v>
      </c>
      <c r="R59" s="80">
        <f>IFERROR(Q59/N59,"-")</f>
        <v>0.25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1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194</v>
      </c>
      <c r="C60" s="184" t="s">
        <v>58</v>
      </c>
      <c r="D60" s="184"/>
      <c r="E60" s="184" t="s">
        <v>99</v>
      </c>
      <c r="F60" s="184" t="s">
        <v>100</v>
      </c>
      <c r="G60" s="184" t="s">
        <v>61</v>
      </c>
      <c r="H60" s="87" t="s">
        <v>101</v>
      </c>
      <c r="I60" s="87" t="s">
        <v>83</v>
      </c>
      <c r="J60" s="185" t="s">
        <v>157</v>
      </c>
      <c r="K60" s="176">
        <v>130000</v>
      </c>
      <c r="L60" s="79">
        <v>5</v>
      </c>
      <c r="M60" s="79">
        <v>0</v>
      </c>
      <c r="N60" s="79">
        <v>28</v>
      </c>
      <c r="O60" s="88">
        <v>3</v>
      </c>
      <c r="P60" s="89">
        <v>0</v>
      </c>
      <c r="Q60" s="90">
        <f>O60+P60</f>
        <v>3</v>
      </c>
      <c r="R60" s="80">
        <f>IFERROR(Q60/N60,"-")</f>
        <v>0.10714285714286</v>
      </c>
      <c r="S60" s="79">
        <v>0</v>
      </c>
      <c r="T60" s="79">
        <v>2</v>
      </c>
      <c r="U60" s="80">
        <f>IFERROR(T60/(Q60),"-")</f>
        <v>0.66666666666667</v>
      </c>
      <c r="V60" s="81">
        <f>IFERROR(K60/SUM(Q60:Q61),"-")</f>
        <v>18571.428571429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-130000</v>
      </c>
      <c r="AC60" s="83">
        <f>SUM(Y60:Y61)/SUM(K60:K61)</f>
        <v>0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0.33333333333333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>
        <v>2</v>
      </c>
      <c r="BY60" s="124">
        <f>IF(Q60=0,"",IF(BX60=0,"",(BX60/Q60)))</f>
        <v>0.66666666666667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195</v>
      </c>
      <c r="C61" s="184" t="s">
        <v>58</v>
      </c>
      <c r="D61" s="184"/>
      <c r="E61" s="184" t="s">
        <v>99</v>
      </c>
      <c r="F61" s="184" t="s">
        <v>100</v>
      </c>
      <c r="G61" s="184" t="s">
        <v>74</v>
      </c>
      <c r="H61" s="87"/>
      <c r="I61" s="87"/>
      <c r="J61" s="87"/>
      <c r="K61" s="176"/>
      <c r="L61" s="79">
        <v>28</v>
      </c>
      <c r="M61" s="79">
        <v>19</v>
      </c>
      <c r="N61" s="79">
        <v>11</v>
      </c>
      <c r="O61" s="88">
        <v>4</v>
      </c>
      <c r="P61" s="89">
        <v>0</v>
      </c>
      <c r="Q61" s="90">
        <f>O61+P61</f>
        <v>4</v>
      </c>
      <c r="R61" s="80">
        <f>IFERROR(Q61/N61,"-")</f>
        <v>0.36363636363636</v>
      </c>
      <c r="S61" s="79">
        <v>0</v>
      </c>
      <c r="T61" s="79">
        <v>1</v>
      </c>
      <c r="U61" s="80">
        <f>IFERROR(T61/(Q61),"-")</f>
        <v>0.25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2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1</v>
      </c>
      <c r="BY61" s="124">
        <f>IF(Q61=0,"",IF(BX61=0,"",(BX61/Q61)))</f>
        <v>0.25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>
        <v>1</v>
      </c>
      <c r="CH61" s="131">
        <f>IF(Q61=0,"",IF(CG61=0,"",(CG61/Q61)))</f>
        <v>0.25</v>
      </c>
      <c r="CI61" s="132"/>
      <c r="CJ61" s="133">
        <f>IFERROR(CI61/CG61,"-")</f>
        <v>0</v>
      </c>
      <c r="CK61" s="134"/>
      <c r="CL61" s="135">
        <f>IFERROR(CK61/CG61,"-")</f>
        <v>0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2.4916666666667</v>
      </c>
      <c r="B62" s="184" t="s">
        <v>196</v>
      </c>
      <c r="C62" s="184" t="s">
        <v>58</v>
      </c>
      <c r="D62" s="184"/>
      <c r="E62" s="184" t="s">
        <v>59</v>
      </c>
      <c r="F62" s="184" t="s">
        <v>106</v>
      </c>
      <c r="G62" s="184" t="s">
        <v>61</v>
      </c>
      <c r="H62" s="87" t="s">
        <v>163</v>
      </c>
      <c r="I62" s="87" t="s">
        <v>63</v>
      </c>
      <c r="J62" s="185" t="s">
        <v>87</v>
      </c>
      <c r="K62" s="176">
        <v>120000</v>
      </c>
      <c r="L62" s="79">
        <v>23</v>
      </c>
      <c r="M62" s="79">
        <v>0</v>
      </c>
      <c r="N62" s="79">
        <v>50</v>
      </c>
      <c r="O62" s="88">
        <v>9</v>
      </c>
      <c r="P62" s="89">
        <v>0</v>
      </c>
      <c r="Q62" s="90">
        <f>O62+P62</f>
        <v>9</v>
      </c>
      <c r="R62" s="80">
        <f>IFERROR(Q62/N62,"-")</f>
        <v>0.18</v>
      </c>
      <c r="S62" s="79">
        <v>0</v>
      </c>
      <c r="T62" s="79">
        <v>5</v>
      </c>
      <c r="U62" s="80">
        <f>IFERROR(T62/(Q62),"-")</f>
        <v>0.55555555555556</v>
      </c>
      <c r="V62" s="81">
        <f>IFERROR(K62/SUM(Q62:Q63),"-")</f>
        <v>8571.4285714286</v>
      </c>
      <c r="W62" s="82">
        <v>3</v>
      </c>
      <c r="X62" s="80">
        <f>IF(Q62=0,"-",W62/Q62)</f>
        <v>0.33333333333333</v>
      </c>
      <c r="Y62" s="181">
        <v>254000</v>
      </c>
      <c r="Z62" s="182">
        <f>IFERROR(Y62/Q62,"-")</f>
        <v>28222.222222222</v>
      </c>
      <c r="AA62" s="182">
        <f>IFERROR(Y62/W62,"-")</f>
        <v>84666.666666667</v>
      </c>
      <c r="AB62" s="176">
        <f>SUM(Y62:Y63)-SUM(K62:K63)</f>
        <v>179000</v>
      </c>
      <c r="AC62" s="83">
        <f>SUM(Y62:Y63)/SUM(K62:K63)</f>
        <v>2.4916666666667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0.11111111111111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5</v>
      </c>
      <c r="BG62" s="110">
        <f>IF(Q62=0,"",IF(BF62=0,"",(BF62/Q62)))</f>
        <v>0.55555555555556</v>
      </c>
      <c r="BH62" s="109">
        <v>2</v>
      </c>
      <c r="BI62" s="111">
        <f>IFERROR(BH62/BF62,"-")</f>
        <v>0.4</v>
      </c>
      <c r="BJ62" s="112">
        <v>11000</v>
      </c>
      <c r="BK62" s="113">
        <f>IFERROR(BJ62/BF62,"-")</f>
        <v>2200</v>
      </c>
      <c r="BL62" s="114">
        <v>1</v>
      </c>
      <c r="BM62" s="114">
        <v>1</v>
      </c>
      <c r="BN62" s="114"/>
      <c r="BO62" s="116">
        <v>1</v>
      </c>
      <c r="BP62" s="117">
        <f>IF(Q62=0,"",IF(BO62=0,"",(BO62/Q62)))</f>
        <v>0.11111111111111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2</v>
      </c>
      <c r="BY62" s="124">
        <f>IF(Q62=0,"",IF(BX62=0,"",(BX62/Q62)))</f>
        <v>0.22222222222222</v>
      </c>
      <c r="BZ62" s="125">
        <v>1</v>
      </c>
      <c r="CA62" s="126">
        <f>IFERROR(BZ62/BX62,"-")</f>
        <v>0.5</v>
      </c>
      <c r="CB62" s="127">
        <v>243000</v>
      </c>
      <c r="CC62" s="128">
        <f>IFERROR(CB62/BX62,"-")</f>
        <v>121500</v>
      </c>
      <c r="CD62" s="129"/>
      <c r="CE62" s="129"/>
      <c r="CF62" s="129">
        <v>1</v>
      </c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3</v>
      </c>
      <c r="CQ62" s="138">
        <v>254000</v>
      </c>
      <c r="CR62" s="138">
        <v>243000</v>
      </c>
      <c r="CS62" s="138"/>
      <c r="CT62" s="139" t="str">
        <f>IF(AND(CR62=0,CS62=0),"",IF(AND(CR62&lt;=100000,CS62&lt;=100000),"",IF(CR62/CQ62&gt;0.7,"男高",IF(CS62/CQ62&gt;0.7,"女高",""))))</f>
        <v>男高</v>
      </c>
    </row>
    <row r="63" spans="1:99">
      <c r="A63" s="78"/>
      <c r="B63" s="184" t="s">
        <v>197</v>
      </c>
      <c r="C63" s="184" t="s">
        <v>58</v>
      </c>
      <c r="D63" s="184"/>
      <c r="E63" s="184" t="s">
        <v>59</v>
      </c>
      <c r="F63" s="184" t="s">
        <v>106</v>
      </c>
      <c r="G63" s="184" t="s">
        <v>74</v>
      </c>
      <c r="H63" s="87"/>
      <c r="I63" s="87"/>
      <c r="J63" s="87"/>
      <c r="K63" s="176"/>
      <c r="L63" s="79">
        <v>19</v>
      </c>
      <c r="M63" s="79">
        <v>15</v>
      </c>
      <c r="N63" s="79">
        <v>13</v>
      </c>
      <c r="O63" s="88">
        <v>5</v>
      </c>
      <c r="P63" s="89">
        <v>0</v>
      </c>
      <c r="Q63" s="90">
        <f>O63+P63</f>
        <v>5</v>
      </c>
      <c r="R63" s="80">
        <f>IFERROR(Q63/N63,"-")</f>
        <v>0.38461538461538</v>
      </c>
      <c r="S63" s="79">
        <v>1</v>
      </c>
      <c r="T63" s="79">
        <v>1</v>
      </c>
      <c r="U63" s="80">
        <f>IFERROR(T63/(Q63),"-")</f>
        <v>0.2</v>
      </c>
      <c r="V63" s="81"/>
      <c r="W63" s="82">
        <v>1</v>
      </c>
      <c r="X63" s="80">
        <f>IF(Q63=0,"-",W63/Q63)</f>
        <v>0.2</v>
      </c>
      <c r="Y63" s="181">
        <v>45000</v>
      </c>
      <c r="Z63" s="182">
        <f>IFERROR(Y63/Q63,"-")</f>
        <v>9000</v>
      </c>
      <c r="AA63" s="182">
        <f>IFERROR(Y63/W63,"-")</f>
        <v>45000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0.2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1</v>
      </c>
      <c r="BP63" s="117">
        <f>IF(Q63=0,"",IF(BO63=0,"",(BO63/Q63)))</f>
        <v>0.2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3</v>
      </c>
      <c r="BY63" s="124">
        <f>IF(Q63=0,"",IF(BX63=0,"",(BX63/Q63)))</f>
        <v>0.6</v>
      </c>
      <c r="BZ63" s="125">
        <v>1</v>
      </c>
      <c r="CA63" s="126">
        <f>IFERROR(BZ63/BX63,"-")</f>
        <v>0.33333333333333</v>
      </c>
      <c r="CB63" s="127">
        <v>45000</v>
      </c>
      <c r="CC63" s="128">
        <f>IFERROR(CB63/BX63,"-")</f>
        <v>15000</v>
      </c>
      <c r="CD63" s="129"/>
      <c r="CE63" s="129"/>
      <c r="CF63" s="129">
        <v>1</v>
      </c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45000</v>
      </c>
      <c r="CR63" s="138">
        <v>45000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0.053333333333333</v>
      </c>
      <c r="B64" s="184" t="s">
        <v>198</v>
      </c>
      <c r="C64" s="184" t="s">
        <v>58</v>
      </c>
      <c r="D64" s="184"/>
      <c r="E64" s="184" t="s">
        <v>59</v>
      </c>
      <c r="F64" s="184" t="s">
        <v>106</v>
      </c>
      <c r="G64" s="184" t="s">
        <v>61</v>
      </c>
      <c r="H64" s="87" t="s">
        <v>199</v>
      </c>
      <c r="I64" s="87" t="s">
        <v>63</v>
      </c>
      <c r="J64" s="87" t="s">
        <v>136</v>
      </c>
      <c r="K64" s="176">
        <v>150000</v>
      </c>
      <c r="L64" s="79">
        <v>11</v>
      </c>
      <c r="M64" s="79">
        <v>0</v>
      </c>
      <c r="N64" s="79">
        <v>54</v>
      </c>
      <c r="O64" s="88">
        <v>6</v>
      </c>
      <c r="P64" s="89">
        <v>0</v>
      </c>
      <c r="Q64" s="90">
        <f>O64+P64</f>
        <v>6</v>
      </c>
      <c r="R64" s="80">
        <f>IFERROR(Q64/N64,"-")</f>
        <v>0.11111111111111</v>
      </c>
      <c r="S64" s="79">
        <v>1</v>
      </c>
      <c r="T64" s="79">
        <v>1</v>
      </c>
      <c r="U64" s="80">
        <f>IFERROR(T64/(Q64),"-")</f>
        <v>0.16666666666667</v>
      </c>
      <c r="V64" s="81">
        <f>IFERROR(K64/SUM(Q64:Q65),"-")</f>
        <v>16666.666666667</v>
      </c>
      <c r="W64" s="82">
        <v>1</v>
      </c>
      <c r="X64" s="80">
        <f>IF(Q64=0,"-",W64/Q64)</f>
        <v>0.16666666666667</v>
      </c>
      <c r="Y64" s="181">
        <v>5000</v>
      </c>
      <c r="Z64" s="182">
        <f>IFERROR(Y64/Q64,"-")</f>
        <v>833.33333333333</v>
      </c>
      <c r="AA64" s="182">
        <f>IFERROR(Y64/W64,"-")</f>
        <v>5000</v>
      </c>
      <c r="AB64" s="176">
        <f>SUM(Y64:Y65)-SUM(K64:K65)</f>
        <v>-142000</v>
      </c>
      <c r="AC64" s="83">
        <f>SUM(Y64:Y65)/SUM(K64:K65)</f>
        <v>0.053333333333333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2</v>
      </c>
      <c r="BG64" s="110">
        <f>IF(Q64=0,"",IF(BF64=0,"",(BF64/Q64)))</f>
        <v>0.33333333333333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2</v>
      </c>
      <c r="BP64" s="117">
        <f>IF(Q64=0,"",IF(BO64=0,"",(BO64/Q64)))</f>
        <v>0.33333333333333</v>
      </c>
      <c r="BQ64" s="118">
        <v>1</v>
      </c>
      <c r="BR64" s="119">
        <f>IFERROR(BQ64/BO64,"-")</f>
        <v>0.5</v>
      </c>
      <c r="BS64" s="120">
        <v>5000</v>
      </c>
      <c r="BT64" s="121">
        <f>IFERROR(BS64/BO64,"-")</f>
        <v>2500</v>
      </c>
      <c r="BU64" s="122"/>
      <c r="BV64" s="122"/>
      <c r="BW64" s="122">
        <v>1</v>
      </c>
      <c r="BX64" s="123">
        <v>2</v>
      </c>
      <c r="BY64" s="124">
        <f>IF(Q64=0,"",IF(BX64=0,"",(BX64/Q64)))</f>
        <v>0.33333333333333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1</v>
      </c>
      <c r="CQ64" s="138">
        <v>5000</v>
      </c>
      <c r="CR64" s="138">
        <v>5000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200</v>
      </c>
      <c r="C65" s="184" t="s">
        <v>58</v>
      </c>
      <c r="D65" s="184"/>
      <c r="E65" s="184" t="s">
        <v>59</v>
      </c>
      <c r="F65" s="184" t="s">
        <v>106</v>
      </c>
      <c r="G65" s="184" t="s">
        <v>74</v>
      </c>
      <c r="H65" s="87"/>
      <c r="I65" s="87"/>
      <c r="J65" s="87"/>
      <c r="K65" s="176"/>
      <c r="L65" s="79">
        <v>20</v>
      </c>
      <c r="M65" s="79">
        <v>15</v>
      </c>
      <c r="N65" s="79">
        <v>9</v>
      </c>
      <c r="O65" s="88">
        <v>3</v>
      </c>
      <c r="P65" s="89">
        <v>0</v>
      </c>
      <c r="Q65" s="90">
        <f>O65+P65</f>
        <v>3</v>
      </c>
      <c r="R65" s="80">
        <f>IFERROR(Q65/N65,"-")</f>
        <v>0.33333333333333</v>
      </c>
      <c r="S65" s="79">
        <v>1</v>
      </c>
      <c r="T65" s="79">
        <v>1</v>
      </c>
      <c r="U65" s="80">
        <f>IFERROR(T65/(Q65),"-")</f>
        <v>0.33333333333333</v>
      </c>
      <c r="V65" s="81"/>
      <c r="W65" s="82">
        <v>1</v>
      </c>
      <c r="X65" s="80">
        <f>IF(Q65=0,"-",W65/Q65)</f>
        <v>0.33333333333333</v>
      </c>
      <c r="Y65" s="181">
        <v>3000</v>
      </c>
      <c r="Z65" s="182">
        <f>IFERROR(Y65/Q65,"-")</f>
        <v>1000</v>
      </c>
      <c r="AA65" s="182">
        <f>IFERROR(Y65/W65,"-")</f>
        <v>3000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0.33333333333333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/>
      <c r="BP65" s="117">
        <f>IF(Q65=0,"",IF(BO65=0,"",(BO65/Q65)))</f>
        <v>0</v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>
        <v>1</v>
      </c>
      <c r="BY65" s="124">
        <f>IF(Q65=0,"",IF(BX65=0,"",(BX65/Q65)))</f>
        <v>0.33333333333333</v>
      </c>
      <c r="BZ65" s="125">
        <v>1</v>
      </c>
      <c r="CA65" s="126">
        <f>IFERROR(BZ65/BX65,"-")</f>
        <v>1</v>
      </c>
      <c r="CB65" s="127">
        <v>3000</v>
      </c>
      <c r="CC65" s="128">
        <f>IFERROR(CB65/BX65,"-")</f>
        <v>3000</v>
      </c>
      <c r="CD65" s="129">
        <v>1</v>
      </c>
      <c r="CE65" s="129"/>
      <c r="CF65" s="129"/>
      <c r="CG65" s="130">
        <v>1</v>
      </c>
      <c r="CH65" s="131">
        <f>IF(Q65=0,"",IF(CG65=0,"",(CG65/Q65)))</f>
        <v>0.33333333333333</v>
      </c>
      <c r="CI65" s="132"/>
      <c r="CJ65" s="133">
        <f>IFERROR(CI65/CG65,"-")</f>
        <v>0</v>
      </c>
      <c r="CK65" s="134"/>
      <c r="CL65" s="135">
        <f>IFERROR(CK65/CG65,"-")</f>
        <v>0</v>
      </c>
      <c r="CM65" s="136"/>
      <c r="CN65" s="136"/>
      <c r="CO65" s="136"/>
      <c r="CP65" s="137">
        <v>1</v>
      </c>
      <c r="CQ65" s="138">
        <v>3000</v>
      </c>
      <c r="CR65" s="138">
        <v>3000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0.44444444444444</v>
      </c>
      <c r="B66" s="184" t="s">
        <v>201</v>
      </c>
      <c r="C66" s="184" t="s">
        <v>58</v>
      </c>
      <c r="D66" s="184"/>
      <c r="E66" s="184" t="s">
        <v>99</v>
      </c>
      <c r="F66" s="184" t="s">
        <v>100</v>
      </c>
      <c r="G66" s="184" t="s">
        <v>61</v>
      </c>
      <c r="H66" s="87" t="s">
        <v>199</v>
      </c>
      <c r="I66" s="87" t="s">
        <v>83</v>
      </c>
      <c r="J66" s="87" t="s">
        <v>186</v>
      </c>
      <c r="K66" s="176">
        <v>90000</v>
      </c>
      <c r="L66" s="79">
        <v>5</v>
      </c>
      <c r="M66" s="79">
        <v>0</v>
      </c>
      <c r="N66" s="79">
        <v>22</v>
      </c>
      <c r="O66" s="88">
        <v>1</v>
      </c>
      <c r="P66" s="89">
        <v>0</v>
      </c>
      <c r="Q66" s="90">
        <f>O66+P66</f>
        <v>1</v>
      </c>
      <c r="R66" s="80">
        <f>IFERROR(Q66/N66,"-")</f>
        <v>0.045454545454545</v>
      </c>
      <c r="S66" s="79">
        <v>0</v>
      </c>
      <c r="T66" s="79">
        <v>0</v>
      </c>
      <c r="U66" s="80">
        <f>IFERROR(T66/(Q66),"-")</f>
        <v>0</v>
      </c>
      <c r="V66" s="81">
        <f>IFERROR(K66/SUM(Q66:Q67),"-")</f>
        <v>45000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-50000</v>
      </c>
      <c r="AC66" s="83">
        <f>SUM(Y66:Y67)/SUM(K66:K67)</f>
        <v>0.44444444444444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>
        <v>1</v>
      </c>
      <c r="BY66" s="124">
        <f>IF(Q66=0,"",IF(BX66=0,"",(BX66/Q66)))</f>
        <v>1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202</v>
      </c>
      <c r="C67" s="184" t="s">
        <v>58</v>
      </c>
      <c r="D67" s="184"/>
      <c r="E67" s="184" t="s">
        <v>99</v>
      </c>
      <c r="F67" s="184" t="s">
        <v>100</v>
      </c>
      <c r="G67" s="184" t="s">
        <v>74</v>
      </c>
      <c r="H67" s="87"/>
      <c r="I67" s="87"/>
      <c r="J67" s="87"/>
      <c r="K67" s="176"/>
      <c r="L67" s="79">
        <v>12</v>
      </c>
      <c r="M67" s="79">
        <v>10</v>
      </c>
      <c r="N67" s="79">
        <v>8</v>
      </c>
      <c r="O67" s="88">
        <v>1</v>
      </c>
      <c r="P67" s="89">
        <v>0</v>
      </c>
      <c r="Q67" s="90">
        <f>O67+P67</f>
        <v>1</v>
      </c>
      <c r="R67" s="80">
        <f>IFERROR(Q67/N67,"-")</f>
        <v>0.125</v>
      </c>
      <c r="S67" s="79">
        <v>0</v>
      </c>
      <c r="T67" s="79">
        <v>1</v>
      </c>
      <c r="U67" s="80">
        <f>IFERROR(T67/(Q67),"-")</f>
        <v>1</v>
      </c>
      <c r="V67" s="81"/>
      <c r="W67" s="82">
        <v>1</v>
      </c>
      <c r="X67" s="80">
        <f>IF(Q67=0,"-",W67/Q67)</f>
        <v>1</v>
      </c>
      <c r="Y67" s="181">
        <v>40000</v>
      </c>
      <c r="Z67" s="182">
        <f>IFERROR(Y67/Q67,"-")</f>
        <v>40000</v>
      </c>
      <c r="AA67" s="182">
        <f>IFERROR(Y67/W67,"-")</f>
        <v>40000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>
        <f>IF(Q67=0,"",IF(BO67=0,"",(BO67/Q67)))</f>
        <v>0</v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>
        <v>1</v>
      </c>
      <c r="BY67" s="124">
        <f>IF(Q67=0,"",IF(BX67=0,"",(BX67/Q67)))</f>
        <v>1</v>
      </c>
      <c r="BZ67" s="125">
        <v>1</v>
      </c>
      <c r="CA67" s="126">
        <f>IFERROR(BZ67/BX67,"-")</f>
        <v>1</v>
      </c>
      <c r="CB67" s="127">
        <v>40000</v>
      </c>
      <c r="CC67" s="128">
        <f>IFERROR(CB67/BX67,"-")</f>
        <v>40000</v>
      </c>
      <c r="CD67" s="129"/>
      <c r="CE67" s="129"/>
      <c r="CF67" s="129">
        <v>1</v>
      </c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40000</v>
      </c>
      <c r="CR67" s="138">
        <v>40000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</v>
      </c>
      <c r="B68" s="184" t="s">
        <v>203</v>
      </c>
      <c r="C68" s="184" t="s">
        <v>58</v>
      </c>
      <c r="D68" s="184"/>
      <c r="E68" s="184" t="s">
        <v>204</v>
      </c>
      <c r="F68" s="184" t="s">
        <v>162</v>
      </c>
      <c r="G68" s="184" t="s">
        <v>61</v>
      </c>
      <c r="H68" s="87" t="s">
        <v>62</v>
      </c>
      <c r="I68" s="87" t="s">
        <v>205</v>
      </c>
      <c r="J68" s="186" t="s">
        <v>84</v>
      </c>
      <c r="K68" s="176">
        <v>30000</v>
      </c>
      <c r="L68" s="79">
        <v>3</v>
      </c>
      <c r="M68" s="79">
        <v>0</v>
      </c>
      <c r="N68" s="79">
        <v>33</v>
      </c>
      <c r="O68" s="88">
        <v>2</v>
      </c>
      <c r="P68" s="89">
        <v>0</v>
      </c>
      <c r="Q68" s="90">
        <f>O68+P68</f>
        <v>2</v>
      </c>
      <c r="R68" s="80">
        <f>IFERROR(Q68/N68,"-")</f>
        <v>0.060606060606061</v>
      </c>
      <c r="S68" s="79">
        <v>0</v>
      </c>
      <c r="T68" s="79">
        <v>1</v>
      </c>
      <c r="U68" s="80">
        <f>IFERROR(T68/(Q68),"-")</f>
        <v>0.5</v>
      </c>
      <c r="V68" s="81">
        <f>IFERROR(K68/SUM(Q68:Q69),"-")</f>
        <v>10000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SUM(Y68:Y69)-SUM(K68:K69)</f>
        <v>-30000</v>
      </c>
      <c r="AC68" s="83">
        <f>SUM(Y68:Y69)/SUM(K68:K69)</f>
        <v>0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1</v>
      </c>
      <c r="AO68" s="98">
        <f>IF(Q68=0,"",IF(AN68=0,"",(AN68/Q68)))</f>
        <v>0.5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>
        <v>1</v>
      </c>
      <c r="AX68" s="104">
        <f>IF(Q68=0,"",IF(AW68=0,"",(AW68/Q68)))</f>
        <v>0.5</v>
      </c>
      <c r="AY68" s="103"/>
      <c r="AZ68" s="105">
        <f>IFERROR(AY68/AW68,"-")</f>
        <v>0</v>
      </c>
      <c r="BA68" s="106"/>
      <c r="BB68" s="107">
        <f>IFERROR(BA68/AW68,"-")</f>
        <v>0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206</v>
      </c>
      <c r="C69" s="184" t="s">
        <v>58</v>
      </c>
      <c r="D69" s="184"/>
      <c r="E69" s="184" t="s">
        <v>204</v>
      </c>
      <c r="F69" s="184" t="s">
        <v>162</v>
      </c>
      <c r="G69" s="184" t="s">
        <v>74</v>
      </c>
      <c r="H69" s="87"/>
      <c r="I69" s="87"/>
      <c r="J69" s="87"/>
      <c r="K69" s="176"/>
      <c r="L69" s="79">
        <v>15</v>
      </c>
      <c r="M69" s="79">
        <v>5</v>
      </c>
      <c r="N69" s="79">
        <v>0</v>
      </c>
      <c r="O69" s="88">
        <v>1</v>
      </c>
      <c r="P69" s="89">
        <v>0</v>
      </c>
      <c r="Q69" s="90">
        <f>O69+P69</f>
        <v>1</v>
      </c>
      <c r="R69" s="80" t="str">
        <f>IFERROR(Q69/N69,"-")</f>
        <v>-</v>
      </c>
      <c r="S69" s="79">
        <v>0</v>
      </c>
      <c r="T69" s="79">
        <v>0</v>
      </c>
      <c r="U69" s="80">
        <f>IFERROR(T69/(Q69),"-")</f>
        <v>0</v>
      </c>
      <c r="V69" s="81"/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>
        <v>1</v>
      </c>
      <c r="BY69" s="124">
        <f>IF(Q69=0,"",IF(BX69=0,"",(BX69/Q69)))</f>
        <v>1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</v>
      </c>
      <c r="B70" s="184" t="s">
        <v>207</v>
      </c>
      <c r="C70" s="184" t="s">
        <v>58</v>
      </c>
      <c r="D70" s="184"/>
      <c r="E70" s="184" t="s">
        <v>208</v>
      </c>
      <c r="F70" s="184" t="s">
        <v>174</v>
      </c>
      <c r="G70" s="184" t="s">
        <v>61</v>
      </c>
      <c r="H70" s="87" t="s">
        <v>62</v>
      </c>
      <c r="I70" s="87" t="s">
        <v>205</v>
      </c>
      <c r="J70" s="185" t="s">
        <v>87</v>
      </c>
      <c r="K70" s="176">
        <v>30000</v>
      </c>
      <c r="L70" s="79">
        <v>6</v>
      </c>
      <c r="M70" s="79">
        <v>0</v>
      </c>
      <c r="N70" s="79">
        <v>43</v>
      </c>
      <c r="O70" s="88">
        <v>4</v>
      </c>
      <c r="P70" s="89">
        <v>0</v>
      </c>
      <c r="Q70" s="90">
        <f>O70+P70</f>
        <v>4</v>
      </c>
      <c r="R70" s="80">
        <f>IFERROR(Q70/N70,"-")</f>
        <v>0.093023255813953</v>
      </c>
      <c r="S70" s="79">
        <v>0</v>
      </c>
      <c r="T70" s="79">
        <v>1</v>
      </c>
      <c r="U70" s="80">
        <f>IFERROR(T70/(Q70),"-")</f>
        <v>0.25</v>
      </c>
      <c r="V70" s="81">
        <f>IFERROR(K70/SUM(Q70:Q71),"-")</f>
        <v>7500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SUM(Y70:Y71)-SUM(K70:K71)</f>
        <v>-30000</v>
      </c>
      <c r="AC70" s="83">
        <f>SUM(Y70:Y71)/SUM(K70:K71)</f>
        <v>0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3</v>
      </c>
      <c r="BP70" s="117">
        <f>IF(Q70=0,"",IF(BO70=0,"",(BO70/Q70)))</f>
        <v>0.75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>
        <v>1</v>
      </c>
      <c r="CH70" s="131">
        <f>IF(Q70=0,"",IF(CG70=0,"",(CG70/Q70)))</f>
        <v>0.25</v>
      </c>
      <c r="CI70" s="132"/>
      <c r="CJ70" s="133">
        <f>IFERROR(CI70/CG70,"-")</f>
        <v>0</v>
      </c>
      <c r="CK70" s="134"/>
      <c r="CL70" s="135">
        <f>IFERROR(CK70/CG70,"-")</f>
        <v>0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209</v>
      </c>
      <c r="C71" s="184" t="s">
        <v>58</v>
      </c>
      <c r="D71" s="184"/>
      <c r="E71" s="184" t="s">
        <v>208</v>
      </c>
      <c r="F71" s="184" t="s">
        <v>174</v>
      </c>
      <c r="G71" s="184" t="s">
        <v>74</v>
      </c>
      <c r="H71" s="87"/>
      <c r="I71" s="87"/>
      <c r="J71" s="87"/>
      <c r="K71" s="176"/>
      <c r="L71" s="79">
        <v>3</v>
      </c>
      <c r="M71" s="79">
        <v>2</v>
      </c>
      <c r="N71" s="79">
        <v>0</v>
      </c>
      <c r="O71" s="88">
        <v>0</v>
      </c>
      <c r="P71" s="89">
        <v>0</v>
      </c>
      <c r="Q71" s="90">
        <f>O71+P71</f>
        <v>0</v>
      </c>
      <c r="R71" s="80" t="str">
        <f>IFERROR(Q71/N71,"-")</f>
        <v>-</v>
      </c>
      <c r="S71" s="79">
        <v>0</v>
      </c>
      <c r="T71" s="79">
        <v>0</v>
      </c>
      <c r="U71" s="80" t="str">
        <f>IFERROR(T71/(Q71),"-")</f>
        <v>-</v>
      </c>
      <c r="V71" s="81"/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/>
      <c r="AC71" s="83"/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0.13333333333333</v>
      </c>
      <c r="B72" s="184" t="s">
        <v>210</v>
      </c>
      <c r="C72" s="184" t="s">
        <v>58</v>
      </c>
      <c r="D72" s="184"/>
      <c r="E72" s="184" t="s">
        <v>211</v>
      </c>
      <c r="F72" s="184" t="s">
        <v>168</v>
      </c>
      <c r="G72" s="184" t="s">
        <v>61</v>
      </c>
      <c r="H72" s="87" t="s">
        <v>62</v>
      </c>
      <c r="I72" s="87" t="s">
        <v>205</v>
      </c>
      <c r="J72" s="186" t="s">
        <v>145</v>
      </c>
      <c r="K72" s="176">
        <v>30000</v>
      </c>
      <c r="L72" s="79">
        <v>6</v>
      </c>
      <c r="M72" s="79">
        <v>0</v>
      </c>
      <c r="N72" s="79">
        <v>35</v>
      </c>
      <c r="O72" s="88">
        <v>2</v>
      </c>
      <c r="P72" s="89">
        <v>0</v>
      </c>
      <c r="Q72" s="90">
        <f>O72+P72</f>
        <v>2</v>
      </c>
      <c r="R72" s="80">
        <f>IFERROR(Q72/N72,"-")</f>
        <v>0.057142857142857</v>
      </c>
      <c r="S72" s="79">
        <v>0</v>
      </c>
      <c r="T72" s="79">
        <v>1</v>
      </c>
      <c r="U72" s="80">
        <f>IFERROR(T72/(Q72),"-")</f>
        <v>0.5</v>
      </c>
      <c r="V72" s="81">
        <f>IFERROR(K72/SUM(Q72:Q73),"-")</f>
        <v>7500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-26000</v>
      </c>
      <c r="AC72" s="83">
        <f>SUM(Y72:Y73)/SUM(K72:K73)</f>
        <v>0.13333333333333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0.5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1</v>
      </c>
      <c r="BP72" s="117">
        <f>IF(Q72=0,"",IF(BO72=0,"",(BO72/Q72)))</f>
        <v>0.5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212</v>
      </c>
      <c r="C73" s="184" t="s">
        <v>58</v>
      </c>
      <c r="D73" s="184"/>
      <c r="E73" s="184" t="s">
        <v>211</v>
      </c>
      <c r="F73" s="184" t="s">
        <v>168</v>
      </c>
      <c r="G73" s="184" t="s">
        <v>74</v>
      </c>
      <c r="H73" s="87"/>
      <c r="I73" s="87"/>
      <c r="J73" s="87"/>
      <c r="K73" s="176"/>
      <c r="L73" s="79">
        <v>14</v>
      </c>
      <c r="M73" s="79">
        <v>10</v>
      </c>
      <c r="N73" s="79">
        <v>3</v>
      </c>
      <c r="O73" s="88">
        <v>2</v>
      </c>
      <c r="P73" s="89">
        <v>0</v>
      </c>
      <c r="Q73" s="90">
        <f>O73+P73</f>
        <v>2</v>
      </c>
      <c r="R73" s="80">
        <f>IFERROR(Q73/N73,"-")</f>
        <v>0.66666666666667</v>
      </c>
      <c r="S73" s="79">
        <v>1</v>
      </c>
      <c r="T73" s="79">
        <v>0</v>
      </c>
      <c r="U73" s="80">
        <f>IFERROR(T73/(Q73),"-")</f>
        <v>0</v>
      </c>
      <c r="V73" s="81"/>
      <c r="W73" s="82">
        <v>1</v>
      </c>
      <c r="X73" s="80">
        <f>IF(Q73=0,"-",W73/Q73)</f>
        <v>0.5</v>
      </c>
      <c r="Y73" s="181">
        <v>4000</v>
      </c>
      <c r="Z73" s="182">
        <f>IFERROR(Y73/Q73,"-")</f>
        <v>2000</v>
      </c>
      <c r="AA73" s="182">
        <f>IFERROR(Y73/W73,"-")</f>
        <v>4000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0.5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>
        <v>1</v>
      </c>
      <c r="BR73" s="119">
        <f>IFERROR(BQ73/BO73,"-")</f>
        <v>1</v>
      </c>
      <c r="BS73" s="120">
        <v>7000</v>
      </c>
      <c r="BT73" s="121">
        <f>IFERROR(BS73/BO73,"-")</f>
        <v>7000</v>
      </c>
      <c r="BU73" s="122"/>
      <c r="BV73" s="122"/>
      <c r="BW73" s="122">
        <v>1</v>
      </c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1</v>
      </c>
      <c r="CQ73" s="138">
        <v>4000</v>
      </c>
      <c r="CR73" s="138">
        <v>7000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2.4333333333333</v>
      </c>
      <c r="B74" s="184" t="s">
        <v>213</v>
      </c>
      <c r="C74" s="184" t="s">
        <v>58</v>
      </c>
      <c r="D74" s="184"/>
      <c r="E74" s="184" t="s">
        <v>214</v>
      </c>
      <c r="F74" s="184" t="s">
        <v>171</v>
      </c>
      <c r="G74" s="184" t="s">
        <v>61</v>
      </c>
      <c r="H74" s="87" t="s">
        <v>62</v>
      </c>
      <c r="I74" s="87" t="s">
        <v>205</v>
      </c>
      <c r="J74" s="185" t="s">
        <v>157</v>
      </c>
      <c r="K74" s="176">
        <v>30000</v>
      </c>
      <c r="L74" s="79">
        <v>10</v>
      </c>
      <c r="M74" s="79">
        <v>0</v>
      </c>
      <c r="N74" s="79">
        <v>39</v>
      </c>
      <c r="O74" s="88">
        <v>2</v>
      </c>
      <c r="P74" s="89">
        <v>0</v>
      </c>
      <c r="Q74" s="90">
        <f>O74+P74</f>
        <v>2</v>
      </c>
      <c r="R74" s="80">
        <f>IFERROR(Q74/N74,"-")</f>
        <v>0.051282051282051</v>
      </c>
      <c r="S74" s="79">
        <v>1</v>
      </c>
      <c r="T74" s="79">
        <v>1</v>
      </c>
      <c r="U74" s="80">
        <f>IFERROR(T74/(Q74),"-")</f>
        <v>0.5</v>
      </c>
      <c r="V74" s="81">
        <f>IFERROR(K74/SUM(Q74:Q75),"-")</f>
        <v>7500</v>
      </c>
      <c r="W74" s="82">
        <v>1</v>
      </c>
      <c r="X74" s="80">
        <f>IF(Q74=0,"-",W74/Q74)</f>
        <v>0.5</v>
      </c>
      <c r="Y74" s="181">
        <v>73000</v>
      </c>
      <c r="Z74" s="182">
        <f>IFERROR(Y74/Q74,"-")</f>
        <v>36500</v>
      </c>
      <c r="AA74" s="182">
        <f>IFERROR(Y74/W74,"-")</f>
        <v>73000</v>
      </c>
      <c r="AB74" s="176">
        <f>SUM(Y74:Y75)-SUM(K74:K75)</f>
        <v>43000</v>
      </c>
      <c r="AC74" s="83">
        <f>SUM(Y74:Y75)/SUM(K74:K75)</f>
        <v>2.4333333333333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>
        <v>1</v>
      </c>
      <c r="BP74" s="117">
        <f>IF(Q74=0,"",IF(BO74=0,"",(BO74/Q74)))</f>
        <v>0.5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>
        <v>1</v>
      </c>
      <c r="BY74" s="124">
        <f>IF(Q74=0,"",IF(BX74=0,"",(BX74/Q74)))</f>
        <v>0.5</v>
      </c>
      <c r="BZ74" s="125">
        <v>1</v>
      </c>
      <c r="CA74" s="126">
        <f>IFERROR(BZ74/BX74,"-")</f>
        <v>1</v>
      </c>
      <c r="CB74" s="127">
        <v>73000</v>
      </c>
      <c r="CC74" s="128">
        <f>IFERROR(CB74/BX74,"-")</f>
        <v>73000</v>
      </c>
      <c r="CD74" s="129"/>
      <c r="CE74" s="129"/>
      <c r="CF74" s="129">
        <v>1</v>
      </c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73000</v>
      </c>
      <c r="CR74" s="138">
        <v>73000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215</v>
      </c>
      <c r="C75" s="184" t="s">
        <v>58</v>
      </c>
      <c r="D75" s="184"/>
      <c r="E75" s="184" t="s">
        <v>214</v>
      </c>
      <c r="F75" s="184" t="s">
        <v>171</v>
      </c>
      <c r="G75" s="184" t="s">
        <v>74</v>
      </c>
      <c r="H75" s="87"/>
      <c r="I75" s="87"/>
      <c r="J75" s="87"/>
      <c r="K75" s="176"/>
      <c r="L75" s="79">
        <v>10</v>
      </c>
      <c r="M75" s="79">
        <v>7</v>
      </c>
      <c r="N75" s="79">
        <v>1</v>
      </c>
      <c r="O75" s="88">
        <v>1</v>
      </c>
      <c r="P75" s="89">
        <v>1</v>
      </c>
      <c r="Q75" s="90">
        <f>O75+P75</f>
        <v>2</v>
      </c>
      <c r="R75" s="80">
        <f>IFERROR(Q75/N75,"-")</f>
        <v>2</v>
      </c>
      <c r="S75" s="79">
        <v>0</v>
      </c>
      <c r="T75" s="79">
        <v>0</v>
      </c>
      <c r="U75" s="80">
        <f>IFERROR(T75/(Q75),"-")</f>
        <v>0</v>
      </c>
      <c r="V75" s="81"/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1</v>
      </c>
      <c r="BG75" s="110">
        <f>IF(Q75=0,"",IF(BF75=0,"",(BF75/Q75)))</f>
        <v>0.5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6.77</v>
      </c>
      <c r="B76" s="184" t="s">
        <v>216</v>
      </c>
      <c r="C76" s="184" t="s">
        <v>58</v>
      </c>
      <c r="D76" s="184"/>
      <c r="E76" s="184" t="s">
        <v>217</v>
      </c>
      <c r="F76" s="184" t="s">
        <v>162</v>
      </c>
      <c r="G76" s="184" t="s">
        <v>61</v>
      </c>
      <c r="H76" s="87" t="s">
        <v>163</v>
      </c>
      <c r="I76" s="87" t="s">
        <v>218</v>
      </c>
      <c r="J76" s="185" t="s">
        <v>108</v>
      </c>
      <c r="K76" s="176">
        <v>100000</v>
      </c>
      <c r="L76" s="79">
        <v>6</v>
      </c>
      <c r="M76" s="79">
        <v>0</v>
      </c>
      <c r="N76" s="79">
        <v>29</v>
      </c>
      <c r="O76" s="88">
        <v>3</v>
      </c>
      <c r="P76" s="89">
        <v>0</v>
      </c>
      <c r="Q76" s="90">
        <f>O76+P76</f>
        <v>3</v>
      </c>
      <c r="R76" s="80">
        <f>IFERROR(Q76/N76,"-")</f>
        <v>0.10344827586207</v>
      </c>
      <c r="S76" s="79">
        <v>0</v>
      </c>
      <c r="T76" s="79">
        <v>1</v>
      </c>
      <c r="U76" s="80">
        <f>IFERROR(T76/(Q76),"-")</f>
        <v>0.33333333333333</v>
      </c>
      <c r="V76" s="81">
        <f>IFERROR(K76/SUM(Q76:Q80),"-")</f>
        <v>7142.8571428571</v>
      </c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>
        <f>SUM(Y76:Y80)-SUM(K76:K80)</f>
        <v>577000</v>
      </c>
      <c r="AC76" s="83">
        <f>SUM(Y76:Y80)/SUM(K76:K80)</f>
        <v>6.77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2</v>
      </c>
      <c r="BP76" s="117">
        <f>IF(Q76=0,"",IF(BO76=0,"",(BO76/Q76)))</f>
        <v>0.66666666666667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1</v>
      </c>
      <c r="BY76" s="124">
        <f>IF(Q76=0,"",IF(BX76=0,"",(BX76/Q76)))</f>
        <v>0.33333333333333</v>
      </c>
      <c r="BZ76" s="125"/>
      <c r="CA76" s="126">
        <f>IFERROR(BZ76/BX76,"-")</f>
        <v>0</v>
      </c>
      <c r="CB76" s="127"/>
      <c r="CC76" s="128">
        <f>IFERROR(CB76/BX76,"-")</f>
        <v>0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219</v>
      </c>
      <c r="C77" s="184" t="s">
        <v>58</v>
      </c>
      <c r="D77" s="184"/>
      <c r="E77" s="184" t="s">
        <v>220</v>
      </c>
      <c r="F77" s="184" t="s">
        <v>168</v>
      </c>
      <c r="G77" s="184" t="s">
        <v>61</v>
      </c>
      <c r="H77" s="87" t="s">
        <v>163</v>
      </c>
      <c r="I77" s="87" t="s">
        <v>218</v>
      </c>
      <c r="J77" s="186" t="s">
        <v>96</v>
      </c>
      <c r="K77" s="176"/>
      <c r="L77" s="79">
        <v>2</v>
      </c>
      <c r="M77" s="79">
        <v>0</v>
      </c>
      <c r="N77" s="79">
        <v>25</v>
      </c>
      <c r="O77" s="88">
        <v>1</v>
      </c>
      <c r="P77" s="89">
        <v>0</v>
      </c>
      <c r="Q77" s="90">
        <f>O77+P77</f>
        <v>1</v>
      </c>
      <c r="R77" s="80">
        <f>IFERROR(Q77/N77,"-")</f>
        <v>0.04</v>
      </c>
      <c r="S77" s="79">
        <v>0</v>
      </c>
      <c r="T77" s="79">
        <v>1</v>
      </c>
      <c r="U77" s="80">
        <f>IFERROR(T77/(Q77),"-")</f>
        <v>1</v>
      </c>
      <c r="V77" s="81"/>
      <c r="W77" s="82">
        <v>1</v>
      </c>
      <c r="X77" s="80">
        <f>IF(Q77=0,"-",W77/Q77)</f>
        <v>1</v>
      </c>
      <c r="Y77" s="181">
        <v>3000</v>
      </c>
      <c r="Z77" s="182">
        <f>IFERROR(Y77/Q77,"-")</f>
        <v>3000</v>
      </c>
      <c r="AA77" s="182">
        <f>IFERROR(Y77/W77,"-")</f>
        <v>3000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>
        <v>1</v>
      </c>
      <c r="AX77" s="104">
        <f>IF(Q77=0,"",IF(AW77=0,"",(AW77/Q77)))</f>
        <v>1</v>
      </c>
      <c r="AY77" s="103">
        <v>1</v>
      </c>
      <c r="AZ77" s="105">
        <f>IFERROR(AY77/AW77,"-")</f>
        <v>1</v>
      </c>
      <c r="BA77" s="106">
        <v>3000</v>
      </c>
      <c r="BB77" s="107">
        <f>IFERROR(BA77/AW77,"-")</f>
        <v>3000</v>
      </c>
      <c r="BC77" s="108">
        <v>1</v>
      </c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3000</v>
      </c>
      <c r="CR77" s="138">
        <v>3000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221</v>
      </c>
      <c r="C78" s="184" t="s">
        <v>58</v>
      </c>
      <c r="D78" s="184"/>
      <c r="E78" s="184" t="s">
        <v>222</v>
      </c>
      <c r="F78" s="184" t="s">
        <v>171</v>
      </c>
      <c r="G78" s="184" t="s">
        <v>61</v>
      </c>
      <c r="H78" s="87" t="s">
        <v>163</v>
      </c>
      <c r="I78" s="87" t="s">
        <v>218</v>
      </c>
      <c r="J78" s="185" t="s">
        <v>64</v>
      </c>
      <c r="K78" s="176"/>
      <c r="L78" s="79">
        <v>2</v>
      </c>
      <c r="M78" s="79">
        <v>0</v>
      </c>
      <c r="N78" s="79">
        <v>39</v>
      </c>
      <c r="O78" s="88">
        <v>1</v>
      </c>
      <c r="P78" s="89">
        <v>0</v>
      </c>
      <c r="Q78" s="90">
        <f>O78+P78</f>
        <v>1</v>
      </c>
      <c r="R78" s="80">
        <f>IFERROR(Q78/N78,"-")</f>
        <v>0.025641025641026</v>
      </c>
      <c r="S78" s="79">
        <v>0</v>
      </c>
      <c r="T78" s="79">
        <v>0</v>
      </c>
      <c r="U78" s="80">
        <f>IFERROR(T78/(Q78),"-")</f>
        <v>0</v>
      </c>
      <c r="V78" s="81"/>
      <c r="W78" s="82">
        <v>1</v>
      </c>
      <c r="X78" s="80">
        <f>IF(Q78=0,"-",W78/Q78)</f>
        <v>1</v>
      </c>
      <c r="Y78" s="181">
        <v>3000</v>
      </c>
      <c r="Z78" s="182">
        <f>IFERROR(Y78/Q78,"-")</f>
        <v>3000</v>
      </c>
      <c r="AA78" s="182">
        <f>IFERROR(Y78/W78,"-")</f>
        <v>3000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1</v>
      </c>
      <c r="BP78" s="117">
        <f>IF(Q78=0,"",IF(BO78=0,"",(BO78/Q78)))</f>
        <v>1</v>
      </c>
      <c r="BQ78" s="118">
        <v>1</v>
      </c>
      <c r="BR78" s="119">
        <f>IFERROR(BQ78/BO78,"-")</f>
        <v>1</v>
      </c>
      <c r="BS78" s="120">
        <v>3000</v>
      </c>
      <c r="BT78" s="121">
        <f>IFERROR(BS78/BO78,"-")</f>
        <v>3000</v>
      </c>
      <c r="BU78" s="122">
        <v>1</v>
      </c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1</v>
      </c>
      <c r="CQ78" s="138">
        <v>3000</v>
      </c>
      <c r="CR78" s="138">
        <v>3000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223</v>
      </c>
      <c r="C79" s="184" t="s">
        <v>58</v>
      </c>
      <c r="D79" s="184"/>
      <c r="E79" s="184" t="s">
        <v>224</v>
      </c>
      <c r="F79" s="184" t="s">
        <v>174</v>
      </c>
      <c r="G79" s="184" t="s">
        <v>61</v>
      </c>
      <c r="H79" s="87" t="s">
        <v>163</v>
      </c>
      <c r="I79" s="87" t="s">
        <v>218</v>
      </c>
      <c r="J79" s="186" t="s">
        <v>67</v>
      </c>
      <c r="K79" s="176"/>
      <c r="L79" s="79">
        <v>3</v>
      </c>
      <c r="M79" s="79">
        <v>0</v>
      </c>
      <c r="N79" s="79">
        <v>34</v>
      </c>
      <c r="O79" s="88">
        <v>2</v>
      </c>
      <c r="P79" s="89">
        <v>0</v>
      </c>
      <c r="Q79" s="90">
        <f>O79+P79</f>
        <v>2</v>
      </c>
      <c r="R79" s="80">
        <f>IFERROR(Q79/N79,"-")</f>
        <v>0.058823529411765</v>
      </c>
      <c r="S79" s="79">
        <v>1</v>
      </c>
      <c r="T79" s="79">
        <v>0</v>
      </c>
      <c r="U79" s="80">
        <f>IFERROR(T79/(Q79),"-")</f>
        <v>0</v>
      </c>
      <c r="V79" s="81"/>
      <c r="W79" s="82">
        <v>1</v>
      </c>
      <c r="X79" s="80">
        <f>IF(Q79=0,"-",W79/Q79)</f>
        <v>0.5</v>
      </c>
      <c r="Y79" s="181">
        <v>15000</v>
      </c>
      <c r="Z79" s="182">
        <f>IFERROR(Y79/Q79,"-")</f>
        <v>7500</v>
      </c>
      <c r="AA79" s="182">
        <f>IFERROR(Y79/W79,"-")</f>
        <v>15000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0.5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1</v>
      </c>
      <c r="BP79" s="117">
        <f>IF(Q79=0,"",IF(BO79=0,"",(BO79/Q79)))</f>
        <v>0.5</v>
      </c>
      <c r="BQ79" s="118">
        <v>1</v>
      </c>
      <c r="BR79" s="119">
        <f>IFERROR(BQ79/BO79,"-")</f>
        <v>1</v>
      </c>
      <c r="BS79" s="120">
        <v>15000</v>
      </c>
      <c r="BT79" s="121">
        <f>IFERROR(BS79/BO79,"-")</f>
        <v>15000</v>
      </c>
      <c r="BU79" s="122"/>
      <c r="BV79" s="122"/>
      <c r="BW79" s="122">
        <v>1</v>
      </c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15000</v>
      </c>
      <c r="CR79" s="138">
        <v>15000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225</v>
      </c>
      <c r="C80" s="184" t="s">
        <v>58</v>
      </c>
      <c r="D80" s="184"/>
      <c r="E80" s="184" t="s">
        <v>73</v>
      </c>
      <c r="F80" s="184" t="s">
        <v>73</v>
      </c>
      <c r="G80" s="184" t="s">
        <v>74</v>
      </c>
      <c r="H80" s="87" t="s">
        <v>159</v>
      </c>
      <c r="I80" s="87"/>
      <c r="J80" s="87"/>
      <c r="K80" s="176"/>
      <c r="L80" s="79">
        <v>60</v>
      </c>
      <c r="M80" s="79">
        <v>34</v>
      </c>
      <c r="N80" s="79">
        <v>24</v>
      </c>
      <c r="O80" s="88">
        <v>7</v>
      </c>
      <c r="P80" s="89">
        <v>0</v>
      </c>
      <c r="Q80" s="90">
        <f>O80+P80</f>
        <v>7</v>
      </c>
      <c r="R80" s="80">
        <f>IFERROR(Q80/N80,"-")</f>
        <v>0.29166666666667</v>
      </c>
      <c r="S80" s="79">
        <v>3</v>
      </c>
      <c r="T80" s="79">
        <v>0</v>
      </c>
      <c r="U80" s="80">
        <f>IFERROR(T80/(Q80),"-")</f>
        <v>0</v>
      </c>
      <c r="V80" s="81"/>
      <c r="W80" s="82">
        <v>5</v>
      </c>
      <c r="X80" s="80">
        <f>IF(Q80=0,"-",W80/Q80)</f>
        <v>0.71428571428571</v>
      </c>
      <c r="Y80" s="181">
        <v>656000</v>
      </c>
      <c r="Z80" s="182">
        <f>IFERROR(Y80/Q80,"-")</f>
        <v>93714.285714286</v>
      </c>
      <c r="AA80" s="182">
        <f>IFERROR(Y80/W80,"-")</f>
        <v>131200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2</v>
      </c>
      <c r="BP80" s="117">
        <f>IF(Q80=0,"",IF(BO80=0,"",(BO80/Q80)))</f>
        <v>0.28571428571429</v>
      </c>
      <c r="BQ80" s="118">
        <v>1</v>
      </c>
      <c r="BR80" s="119">
        <f>IFERROR(BQ80/BO80,"-")</f>
        <v>0.5</v>
      </c>
      <c r="BS80" s="120">
        <v>5000</v>
      </c>
      <c r="BT80" s="121">
        <f>IFERROR(BS80/BO80,"-")</f>
        <v>2500</v>
      </c>
      <c r="BU80" s="122">
        <v>1</v>
      </c>
      <c r="BV80" s="122"/>
      <c r="BW80" s="122"/>
      <c r="BX80" s="123">
        <v>4</v>
      </c>
      <c r="BY80" s="124">
        <f>IF(Q80=0,"",IF(BX80=0,"",(BX80/Q80)))</f>
        <v>0.57142857142857</v>
      </c>
      <c r="BZ80" s="125">
        <v>3</v>
      </c>
      <c r="CA80" s="126">
        <f>IFERROR(BZ80/BX80,"-")</f>
        <v>0.75</v>
      </c>
      <c r="CB80" s="127">
        <v>341000</v>
      </c>
      <c r="CC80" s="128">
        <f>IFERROR(CB80/BX80,"-")</f>
        <v>85250</v>
      </c>
      <c r="CD80" s="129">
        <v>1</v>
      </c>
      <c r="CE80" s="129">
        <v>1</v>
      </c>
      <c r="CF80" s="129">
        <v>1</v>
      </c>
      <c r="CG80" s="130">
        <v>1</v>
      </c>
      <c r="CH80" s="131">
        <f>IF(Q80=0,"",IF(CG80=0,"",(CG80/Q80)))</f>
        <v>0.14285714285714</v>
      </c>
      <c r="CI80" s="132">
        <v>1</v>
      </c>
      <c r="CJ80" s="133">
        <f>IFERROR(CI80/CG80,"-")</f>
        <v>1</v>
      </c>
      <c r="CK80" s="134">
        <v>310000</v>
      </c>
      <c r="CL80" s="135">
        <f>IFERROR(CK80/CG80,"-")</f>
        <v>310000</v>
      </c>
      <c r="CM80" s="136"/>
      <c r="CN80" s="136"/>
      <c r="CO80" s="136">
        <v>1</v>
      </c>
      <c r="CP80" s="137">
        <v>5</v>
      </c>
      <c r="CQ80" s="138">
        <v>656000</v>
      </c>
      <c r="CR80" s="138">
        <v>334000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30"/>
      <c r="B81" s="84"/>
      <c r="C81" s="84"/>
      <c r="D81" s="85"/>
      <c r="E81" s="85"/>
      <c r="F81" s="85"/>
      <c r="G81" s="86"/>
      <c r="H81" s="87"/>
      <c r="I81" s="87"/>
      <c r="J81" s="87"/>
      <c r="K81" s="177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3"/>
      <c r="Z81" s="183"/>
      <c r="AA81" s="183"/>
      <c r="AB81" s="183"/>
      <c r="AC81" s="33"/>
      <c r="AD81" s="57"/>
      <c r="AE81" s="61"/>
      <c r="AF81" s="62"/>
      <c r="AG81" s="61"/>
      <c r="AH81" s="65"/>
      <c r="AI81" s="66"/>
      <c r="AJ81" s="67"/>
      <c r="AK81" s="68"/>
      <c r="AL81" s="68"/>
      <c r="AM81" s="68"/>
      <c r="AN81" s="61"/>
      <c r="AO81" s="62"/>
      <c r="AP81" s="61"/>
      <c r="AQ81" s="65"/>
      <c r="AR81" s="66"/>
      <c r="AS81" s="67"/>
      <c r="AT81" s="68"/>
      <c r="AU81" s="68"/>
      <c r="AV81" s="68"/>
      <c r="AW81" s="61"/>
      <c r="AX81" s="62"/>
      <c r="AY81" s="61"/>
      <c r="AZ81" s="65"/>
      <c r="BA81" s="66"/>
      <c r="BB81" s="67"/>
      <c r="BC81" s="68"/>
      <c r="BD81" s="68"/>
      <c r="BE81" s="68"/>
      <c r="BF81" s="61"/>
      <c r="BG81" s="62"/>
      <c r="BH81" s="61"/>
      <c r="BI81" s="65"/>
      <c r="BJ81" s="66"/>
      <c r="BK81" s="67"/>
      <c r="BL81" s="68"/>
      <c r="BM81" s="68"/>
      <c r="BN81" s="68"/>
      <c r="BO81" s="63"/>
      <c r="BP81" s="64"/>
      <c r="BQ81" s="61"/>
      <c r="BR81" s="65"/>
      <c r="BS81" s="66"/>
      <c r="BT81" s="67"/>
      <c r="BU81" s="68"/>
      <c r="BV81" s="68"/>
      <c r="BW81" s="68"/>
      <c r="BX81" s="63"/>
      <c r="BY81" s="64"/>
      <c r="BZ81" s="61"/>
      <c r="CA81" s="65"/>
      <c r="CB81" s="66"/>
      <c r="CC81" s="67"/>
      <c r="CD81" s="68"/>
      <c r="CE81" s="68"/>
      <c r="CF81" s="68"/>
      <c r="CG81" s="63"/>
      <c r="CH81" s="64"/>
      <c r="CI81" s="61"/>
      <c r="CJ81" s="65"/>
      <c r="CK81" s="66"/>
      <c r="CL81" s="67"/>
      <c r="CM81" s="68"/>
      <c r="CN81" s="68"/>
      <c r="CO81" s="68"/>
      <c r="CP81" s="69"/>
      <c r="CQ81" s="66"/>
      <c r="CR81" s="66"/>
      <c r="CS81" s="66"/>
      <c r="CT81" s="70"/>
    </row>
    <row r="82" spans="1:99">
      <c r="A82" s="30"/>
      <c r="B82" s="37"/>
      <c r="C82" s="37"/>
      <c r="D82" s="21"/>
      <c r="E82" s="21"/>
      <c r="F82" s="21"/>
      <c r="G82" s="22"/>
      <c r="H82" s="36"/>
      <c r="I82" s="36"/>
      <c r="J82" s="73"/>
      <c r="K82" s="178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3"/>
      <c r="Z82" s="183"/>
      <c r="AA82" s="183"/>
      <c r="AB82" s="183"/>
      <c r="AC82" s="33"/>
      <c r="AD82" s="59"/>
      <c r="AE82" s="61"/>
      <c r="AF82" s="62"/>
      <c r="AG82" s="61"/>
      <c r="AH82" s="65"/>
      <c r="AI82" s="66"/>
      <c r="AJ82" s="67"/>
      <c r="AK82" s="68"/>
      <c r="AL82" s="68"/>
      <c r="AM82" s="68"/>
      <c r="AN82" s="61"/>
      <c r="AO82" s="62"/>
      <c r="AP82" s="61"/>
      <c r="AQ82" s="65"/>
      <c r="AR82" s="66"/>
      <c r="AS82" s="67"/>
      <c r="AT82" s="68"/>
      <c r="AU82" s="68"/>
      <c r="AV82" s="68"/>
      <c r="AW82" s="61"/>
      <c r="AX82" s="62"/>
      <c r="AY82" s="61"/>
      <c r="AZ82" s="65"/>
      <c r="BA82" s="66"/>
      <c r="BB82" s="67"/>
      <c r="BC82" s="68"/>
      <c r="BD82" s="68"/>
      <c r="BE82" s="68"/>
      <c r="BF82" s="61"/>
      <c r="BG82" s="62"/>
      <c r="BH82" s="61"/>
      <c r="BI82" s="65"/>
      <c r="BJ82" s="66"/>
      <c r="BK82" s="67"/>
      <c r="BL82" s="68"/>
      <c r="BM82" s="68"/>
      <c r="BN82" s="68"/>
      <c r="BO82" s="63"/>
      <c r="BP82" s="64"/>
      <c r="BQ82" s="61"/>
      <c r="BR82" s="65"/>
      <c r="BS82" s="66"/>
      <c r="BT82" s="67"/>
      <c r="BU82" s="68"/>
      <c r="BV82" s="68"/>
      <c r="BW82" s="68"/>
      <c r="BX82" s="63"/>
      <c r="BY82" s="64"/>
      <c r="BZ82" s="61"/>
      <c r="CA82" s="65"/>
      <c r="CB82" s="66"/>
      <c r="CC82" s="67"/>
      <c r="CD82" s="68"/>
      <c r="CE82" s="68"/>
      <c r="CF82" s="68"/>
      <c r="CG82" s="63"/>
      <c r="CH82" s="64"/>
      <c r="CI82" s="61"/>
      <c r="CJ82" s="65"/>
      <c r="CK82" s="66"/>
      <c r="CL82" s="67"/>
      <c r="CM82" s="68"/>
      <c r="CN82" s="68"/>
      <c r="CO82" s="68"/>
      <c r="CP82" s="69"/>
      <c r="CQ82" s="66"/>
      <c r="CR82" s="66"/>
      <c r="CS82" s="66"/>
      <c r="CT82" s="70"/>
    </row>
    <row r="83" spans="1:99">
      <c r="A83" s="19">
        <f>AC83</f>
        <v>1.2336734693878</v>
      </c>
      <c r="B83" s="39"/>
      <c r="C83" s="39"/>
      <c r="D83" s="39"/>
      <c r="E83" s="39"/>
      <c r="F83" s="39"/>
      <c r="G83" s="39"/>
      <c r="H83" s="40" t="s">
        <v>226</v>
      </c>
      <c r="I83" s="40"/>
      <c r="J83" s="40"/>
      <c r="K83" s="179">
        <f>SUM(K6:K82)</f>
        <v>4900000</v>
      </c>
      <c r="L83" s="41">
        <f>SUM(L6:L82)</f>
        <v>1681</v>
      </c>
      <c r="M83" s="41">
        <f>SUM(M6:M82)</f>
        <v>717</v>
      </c>
      <c r="N83" s="41">
        <f>SUM(N6:N82)</f>
        <v>3067</v>
      </c>
      <c r="O83" s="41">
        <f>SUM(O6:O82)</f>
        <v>391</v>
      </c>
      <c r="P83" s="41">
        <f>SUM(P6:P82)</f>
        <v>1</v>
      </c>
      <c r="Q83" s="41">
        <f>SUM(Q6:Q82)</f>
        <v>392</v>
      </c>
      <c r="R83" s="42">
        <f>IFERROR(Q83/N83,"-")</f>
        <v>0.1278121943267</v>
      </c>
      <c r="S83" s="76">
        <f>SUM(S6:S82)</f>
        <v>51</v>
      </c>
      <c r="T83" s="76">
        <f>SUM(T6:T82)</f>
        <v>114</v>
      </c>
      <c r="U83" s="42">
        <f>IFERROR(S83/Q83,"-")</f>
        <v>0.13010204081633</v>
      </c>
      <c r="V83" s="43">
        <f>IFERROR(K83/Q83,"-")</f>
        <v>12500</v>
      </c>
      <c r="W83" s="44">
        <f>SUM(W6:W82)</f>
        <v>97</v>
      </c>
      <c r="X83" s="42">
        <f>IFERROR(W83/Q83,"-")</f>
        <v>0.24744897959184</v>
      </c>
      <c r="Y83" s="179">
        <f>SUM(Y6:Y82)</f>
        <v>6045000</v>
      </c>
      <c r="Z83" s="179">
        <f>IFERROR(Y83/Q83,"-")</f>
        <v>15420.918367347</v>
      </c>
      <c r="AA83" s="179">
        <f>IFERROR(Y83/W83,"-")</f>
        <v>62319.587628866</v>
      </c>
      <c r="AB83" s="179">
        <f>Y83-K83</f>
        <v>1145000</v>
      </c>
      <c r="AC83" s="45">
        <f>Y83/K83</f>
        <v>1.2336734693878</v>
      </c>
      <c r="AD83" s="58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42"/>
    <mergeCell ref="K29:K42"/>
    <mergeCell ref="V29:V42"/>
    <mergeCell ref="AB29:AB42"/>
    <mergeCell ref="AC29:AC42"/>
    <mergeCell ref="A43:A47"/>
    <mergeCell ref="K43:K47"/>
    <mergeCell ref="V43:V47"/>
    <mergeCell ref="AB43:AB47"/>
    <mergeCell ref="AC43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80"/>
    <mergeCell ref="K76:K80"/>
    <mergeCell ref="V76:V80"/>
    <mergeCell ref="AB76:AB80"/>
    <mergeCell ref="AC76:AC8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1.78</v>
      </c>
      <c r="B6" s="184" t="s">
        <v>228</v>
      </c>
      <c r="C6" s="184" t="s">
        <v>58</v>
      </c>
      <c r="D6" s="184" t="s">
        <v>229</v>
      </c>
      <c r="E6" s="184" t="s">
        <v>230</v>
      </c>
      <c r="F6" s="184" t="s">
        <v>129</v>
      </c>
      <c r="G6" s="184" t="s">
        <v>61</v>
      </c>
      <c r="H6" s="87" t="s">
        <v>231</v>
      </c>
      <c r="I6" s="87" t="s">
        <v>232</v>
      </c>
      <c r="J6" s="87" t="s">
        <v>142</v>
      </c>
      <c r="K6" s="176">
        <v>250000</v>
      </c>
      <c r="L6" s="79">
        <v>46</v>
      </c>
      <c r="M6" s="79">
        <v>0</v>
      </c>
      <c r="N6" s="79">
        <v>136</v>
      </c>
      <c r="O6" s="88">
        <v>12</v>
      </c>
      <c r="P6" s="89">
        <v>0</v>
      </c>
      <c r="Q6" s="90">
        <f>O6+P6</f>
        <v>12</v>
      </c>
      <c r="R6" s="80">
        <f>IFERROR(Q6/N6,"-")</f>
        <v>0.088235294117647</v>
      </c>
      <c r="S6" s="79">
        <v>1</v>
      </c>
      <c r="T6" s="79">
        <v>4</v>
      </c>
      <c r="U6" s="80">
        <f>IFERROR(T6/(Q6),"-")</f>
        <v>0.33333333333333</v>
      </c>
      <c r="V6" s="81">
        <f>IFERROR(K6/SUM(Q6:Q7),"-")</f>
        <v>7142.8571428571</v>
      </c>
      <c r="W6" s="82">
        <v>3</v>
      </c>
      <c r="X6" s="80">
        <f>IF(Q6=0,"-",W6/Q6)</f>
        <v>0.25</v>
      </c>
      <c r="Y6" s="181">
        <v>61000</v>
      </c>
      <c r="Z6" s="182">
        <f>IFERROR(Y6/Q6,"-")</f>
        <v>5083.3333333333</v>
      </c>
      <c r="AA6" s="182">
        <f>IFERROR(Y6/W6,"-")</f>
        <v>20333.333333333</v>
      </c>
      <c r="AB6" s="176">
        <f>SUM(Y6:Y7)-SUM(K6:K7)</f>
        <v>195000</v>
      </c>
      <c r="AC6" s="83">
        <f>SUM(Y6:Y7)/SUM(K6:K7)</f>
        <v>1.78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0.083333333333333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>
        <v>1</v>
      </c>
      <c r="BI6" s="111">
        <f>IFERROR(BH6/BF6,"-")</f>
        <v>0.5</v>
      </c>
      <c r="BJ6" s="112">
        <v>18000</v>
      </c>
      <c r="BK6" s="113">
        <f>IFERROR(BJ6/BF6,"-")</f>
        <v>9000</v>
      </c>
      <c r="BL6" s="114"/>
      <c r="BM6" s="114"/>
      <c r="BN6" s="114">
        <v>1</v>
      </c>
      <c r="BO6" s="116">
        <v>3</v>
      </c>
      <c r="BP6" s="117">
        <f>IF(Q6=0,"",IF(BO6=0,"",(BO6/Q6)))</f>
        <v>0.25</v>
      </c>
      <c r="BQ6" s="118">
        <v>1</v>
      </c>
      <c r="BR6" s="119">
        <f>IFERROR(BQ6/BO6,"-")</f>
        <v>0.33333333333333</v>
      </c>
      <c r="BS6" s="120">
        <v>5000</v>
      </c>
      <c r="BT6" s="121">
        <f>IFERROR(BS6/BO6,"-")</f>
        <v>1666.6666666667</v>
      </c>
      <c r="BU6" s="122">
        <v>1</v>
      </c>
      <c r="BV6" s="122"/>
      <c r="BW6" s="122"/>
      <c r="BX6" s="123">
        <v>4</v>
      </c>
      <c r="BY6" s="124">
        <f>IF(Q6=0,"",IF(BX6=0,"",(BX6/Q6)))</f>
        <v>0.33333333333333</v>
      </c>
      <c r="BZ6" s="125">
        <v>1</v>
      </c>
      <c r="CA6" s="126">
        <f>IFERROR(BZ6/BX6,"-")</f>
        <v>0.25</v>
      </c>
      <c r="CB6" s="127">
        <v>38000</v>
      </c>
      <c r="CC6" s="128">
        <f>IFERROR(CB6/BX6,"-")</f>
        <v>9500</v>
      </c>
      <c r="CD6" s="129"/>
      <c r="CE6" s="129"/>
      <c r="CF6" s="129">
        <v>1</v>
      </c>
      <c r="CG6" s="130">
        <v>2</v>
      </c>
      <c r="CH6" s="131">
        <f>IF(Q6=0,"",IF(CG6=0,"",(CG6/Q6)))</f>
        <v>0.16666666666667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3</v>
      </c>
      <c r="CQ6" s="138">
        <v>61000</v>
      </c>
      <c r="CR6" s="138">
        <v>38000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233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145</v>
      </c>
      <c r="M7" s="79">
        <v>76</v>
      </c>
      <c r="N7" s="79">
        <v>69</v>
      </c>
      <c r="O7" s="88">
        <v>23</v>
      </c>
      <c r="P7" s="89">
        <v>0</v>
      </c>
      <c r="Q7" s="90">
        <f>O7+P7</f>
        <v>23</v>
      </c>
      <c r="R7" s="80">
        <f>IFERROR(Q7/N7,"-")</f>
        <v>0.33333333333333</v>
      </c>
      <c r="S7" s="79">
        <v>8</v>
      </c>
      <c r="T7" s="79">
        <v>5</v>
      </c>
      <c r="U7" s="80">
        <f>IFERROR(T7/(Q7),"-")</f>
        <v>0.21739130434783</v>
      </c>
      <c r="V7" s="81"/>
      <c r="W7" s="82">
        <v>10</v>
      </c>
      <c r="X7" s="80">
        <f>IF(Q7=0,"-",W7/Q7)</f>
        <v>0.43478260869565</v>
      </c>
      <c r="Y7" s="181">
        <v>384000</v>
      </c>
      <c r="Z7" s="182">
        <f>IFERROR(Y7/Q7,"-")</f>
        <v>16695.652173913</v>
      </c>
      <c r="AA7" s="182">
        <f>IFERROR(Y7/W7,"-")</f>
        <v>38400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0.1304347826087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10</v>
      </c>
      <c r="BP7" s="117">
        <f>IF(Q7=0,"",IF(BO7=0,"",(BO7/Q7)))</f>
        <v>0.43478260869565</v>
      </c>
      <c r="BQ7" s="118">
        <v>5</v>
      </c>
      <c r="BR7" s="119">
        <f>IFERROR(BQ7/BO7,"-")</f>
        <v>0.5</v>
      </c>
      <c r="BS7" s="120">
        <v>114000</v>
      </c>
      <c r="BT7" s="121">
        <f>IFERROR(BS7/BO7,"-")</f>
        <v>11400</v>
      </c>
      <c r="BU7" s="122">
        <v>2</v>
      </c>
      <c r="BV7" s="122">
        <v>2</v>
      </c>
      <c r="BW7" s="122">
        <v>1</v>
      </c>
      <c r="BX7" s="123">
        <v>8</v>
      </c>
      <c r="BY7" s="124">
        <f>IF(Q7=0,"",IF(BX7=0,"",(BX7/Q7)))</f>
        <v>0.34782608695652</v>
      </c>
      <c r="BZ7" s="125">
        <v>4</v>
      </c>
      <c r="CA7" s="126">
        <f>IFERROR(BZ7/BX7,"-")</f>
        <v>0.5</v>
      </c>
      <c r="CB7" s="127">
        <v>63000</v>
      </c>
      <c r="CC7" s="128">
        <f>IFERROR(CB7/BX7,"-")</f>
        <v>7875</v>
      </c>
      <c r="CD7" s="129">
        <v>1</v>
      </c>
      <c r="CE7" s="129">
        <v>1</v>
      </c>
      <c r="CF7" s="129">
        <v>2</v>
      </c>
      <c r="CG7" s="130">
        <v>2</v>
      </c>
      <c r="CH7" s="131">
        <f>IF(Q7=0,"",IF(CG7=0,"",(CG7/Q7)))</f>
        <v>0.08695652173913</v>
      </c>
      <c r="CI7" s="132">
        <v>1</v>
      </c>
      <c r="CJ7" s="133">
        <f>IFERROR(CI7/CG7,"-")</f>
        <v>0.5</v>
      </c>
      <c r="CK7" s="134">
        <v>210000</v>
      </c>
      <c r="CL7" s="135">
        <f>IFERROR(CK7/CG7,"-")</f>
        <v>105000</v>
      </c>
      <c r="CM7" s="136"/>
      <c r="CN7" s="136"/>
      <c r="CO7" s="136">
        <v>1</v>
      </c>
      <c r="CP7" s="137">
        <v>10</v>
      </c>
      <c r="CQ7" s="138">
        <v>384000</v>
      </c>
      <c r="CR7" s="138">
        <v>210000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0.14444444444444</v>
      </c>
      <c r="B8" s="184" t="s">
        <v>234</v>
      </c>
      <c r="C8" s="184" t="s">
        <v>58</v>
      </c>
      <c r="D8" s="184" t="s">
        <v>235</v>
      </c>
      <c r="E8" s="184" t="s">
        <v>230</v>
      </c>
      <c r="F8" s="184" t="s">
        <v>129</v>
      </c>
      <c r="G8" s="184" t="s">
        <v>61</v>
      </c>
      <c r="H8" s="87" t="s">
        <v>236</v>
      </c>
      <c r="I8" s="87" t="s">
        <v>237</v>
      </c>
      <c r="J8" s="185" t="s">
        <v>87</v>
      </c>
      <c r="K8" s="176">
        <v>90000</v>
      </c>
      <c r="L8" s="79">
        <v>9</v>
      </c>
      <c r="M8" s="79">
        <v>0</v>
      </c>
      <c r="N8" s="79">
        <v>26</v>
      </c>
      <c r="O8" s="88">
        <v>1</v>
      </c>
      <c r="P8" s="89">
        <v>0</v>
      </c>
      <c r="Q8" s="90">
        <f>O8+P8</f>
        <v>1</v>
      </c>
      <c r="R8" s="80">
        <f>IFERROR(Q8/N8,"-")</f>
        <v>0.038461538461538</v>
      </c>
      <c r="S8" s="79">
        <v>0</v>
      </c>
      <c r="T8" s="79">
        <v>1</v>
      </c>
      <c r="U8" s="80">
        <f>IFERROR(T8/(Q8),"-")</f>
        <v>1</v>
      </c>
      <c r="V8" s="81">
        <f>IFERROR(K8/SUM(Q8:Q9),"-")</f>
        <v>18000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-77000</v>
      </c>
      <c r="AC8" s="83">
        <f>SUM(Y8:Y9)/SUM(K8:K9)</f>
        <v>0.14444444444444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238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690</v>
      </c>
      <c r="M9" s="79">
        <v>17</v>
      </c>
      <c r="N9" s="79">
        <v>7</v>
      </c>
      <c r="O9" s="88">
        <v>4</v>
      </c>
      <c r="P9" s="89">
        <v>0</v>
      </c>
      <c r="Q9" s="90">
        <f>O9+P9</f>
        <v>4</v>
      </c>
      <c r="R9" s="80">
        <f>IFERROR(Q9/N9,"-")</f>
        <v>0.57142857142857</v>
      </c>
      <c r="S9" s="79">
        <v>1</v>
      </c>
      <c r="T9" s="79">
        <v>1</v>
      </c>
      <c r="U9" s="80">
        <f>IFERROR(T9/(Q9),"-")</f>
        <v>0.25</v>
      </c>
      <c r="V9" s="81"/>
      <c r="W9" s="82">
        <v>1</v>
      </c>
      <c r="X9" s="80">
        <f>IF(Q9=0,"-",W9/Q9)</f>
        <v>0.25</v>
      </c>
      <c r="Y9" s="181">
        <v>13000</v>
      </c>
      <c r="Z9" s="182">
        <f>IFERROR(Y9/Q9,"-")</f>
        <v>3250</v>
      </c>
      <c r="AA9" s="182">
        <f>IFERROR(Y9/W9,"-")</f>
        <v>13000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>
        <v>1</v>
      </c>
      <c r="CA9" s="126">
        <f>IFERROR(BZ9/BX9,"-")</f>
        <v>0.5</v>
      </c>
      <c r="CB9" s="127">
        <v>13000</v>
      </c>
      <c r="CC9" s="128">
        <f>IFERROR(CB9/BX9,"-")</f>
        <v>6500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13000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1.9846153846154</v>
      </c>
      <c r="B10" s="184" t="s">
        <v>239</v>
      </c>
      <c r="C10" s="184" t="s">
        <v>240</v>
      </c>
      <c r="D10" s="184" t="s">
        <v>241</v>
      </c>
      <c r="E10" s="184" t="s">
        <v>242</v>
      </c>
      <c r="F10" s="184"/>
      <c r="G10" s="184" t="s">
        <v>61</v>
      </c>
      <c r="H10" s="87" t="s">
        <v>243</v>
      </c>
      <c r="I10" s="87" t="s">
        <v>244</v>
      </c>
      <c r="J10" s="87" t="s">
        <v>117</v>
      </c>
      <c r="K10" s="176">
        <v>65000</v>
      </c>
      <c r="L10" s="79">
        <v>4</v>
      </c>
      <c r="M10" s="79">
        <v>0</v>
      </c>
      <c r="N10" s="79">
        <v>23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2708.3333333333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64000</v>
      </c>
      <c r="AC10" s="83">
        <f>SUM(Y10:Y11)/SUM(K10:K11)</f>
        <v>1.9846153846154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245</v>
      </c>
      <c r="C11" s="184" t="s">
        <v>240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85</v>
      </c>
      <c r="M11" s="79">
        <v>56</v>
      </c>
      <c r="N11" s="79">
        <v>90</v>
      </c>
      <c r="O11" s="88">
        <v>24</v>
      </c>
      <c r="P11" s="89">
        <v>0</v>
      </c>
      <c r="Q11" s="90">
        <f>O11+P11</f>
        <v>24</v>
      </c>
      <c r="R11" s="80">
        <f>IFERROR(Q11/N11,"-")</f>
        <v>0.26666666666667</v>
      </c>
      <c r="S11" s="79">
        <v>2</v>
      </c>
      <c r="T11" s="79">
        <v>5</v>
      </c>
      <c r="U11" s="80">
        <f>IFERROR(T11/(Q11),"-")</f>
        <v>0.20833333333333</v>
      </c>
      <c r="V11" s="81"/>
      <c r="W11" s="82">
        <v>8</v>
      </c>
      <c r="X11" s="80">
        <f>IF(Q11=0,"-",W11/Q11)</f>
        <v>0.33333333333333</v>
      </c>
      <c r="Y11" s="181">
        <v>129000</v>
      </c>
      <c r="Z11" s="182">
        <f>IFERROR(Y11/Q11,"-")</f>
        <v>5375</v>
      </c>
      <c r="AA11" s="182">
        <f>IFERROR(Y11/W11,"-")</f>
        <v>16125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3</v>
      </c>
      <c r="AO11" s="98">
        <f>IF(Q11=0,"",IF(AN11=0,"",(AN11/Q11)))</f>
        <v>0.125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0.083333333333333</v>
      </c>
      <c r="AY11" s="103">
        <v>1</v>
      </c>
      <c r="AZ11" s="105">
        <f>IFERROR(AY11/AW11,"-")</f>
        <v>0.5</v>
      </c>
      <c r="BA11" s="106">
        <v>12000</v>
      </c>
      <c r="BB11" s="107">
        <f>IFERROR(BA11/AW11,"-")</f>
        <v>6000</v>
      </c>
      <c r="BC11" s="108"/>
      <c r="BD11" s="108"/>
      <c r="BE11" s="108">
        <v>1</v>
      </c>
      <c r="BF11" s="109">
        <v>6</v>
      </c>
      <c r="BG11" s="110">
        <f>IF(Q11=0,"",IF(BF11=0,"",(BF11/Q11)))</f>
        <v>0.25</v>
      </c>
      <c r="BH11" s="109">
        <v>4</v>
      </c>
      <c r="BI11" s="111">
        <f>IFERROR(BH11/BF11,"-")</f>
        <v>0.66666666666667</v>
      </c>
      <c r="BJ11" s="112">
        <v>10000</v>
      </c>
      <c r="BK11" s="113">
        <f>IFERROR(BJ11/BF11,"-")</f>
        <v>1666.6666666667</v>
      </c>
      <c r="BL11" s="114">
        <v>4</v>
      </c>
      <c r="BM11" s="114"/>
      <c r="BN11" s="114"/>
      <c r="BO11" s="116">
        <v>7</v>
      </c>
      <c r="BP11" s="117">
        <f>IF(Q11=0,"",IF(BO11=0,"",(BO11/Q11)))</f>
        <v>0.29166666666667</v>
      </c>
      <c r="BQ11" s="118">
        <v>1</v>
      </c>
      <c r="BR11" s="119">
        <f>IFERROR(BQ11/BO11,"-")</f>
        <v>0.14285714285714</v>
      </c>
      <c r="BS11" s="120">
        <v>3000</v>
      </c>
      <c r="BT11" s="121">
        <f>IFERROR(BS11/BO11,"-")</f>
        <v>428.57142857143</v>
      </c>
      <c r="BU11" s="122">
        <v>1</v>
      </c>
      <c r="BV11" s="122"/>
      <c r="BW11" s="122"/>
      <c r="BX11" s="123">
        <v>3</v>
      </c>
      <c r="BY11" s="124">
        <f>IF(Q11=0,"",IF(BX11=0,"",(BX11/Q11)))</f>
        <v>0.125</v>
      </c>
      <c r="BZ11" s="125">
        <v>1</v>
      </c>
      <c r="CA11" s="126">
        <f>IFERROR(BZ11/BX11,"-")</f>
        <v>0.33333333333333</v>
      </c>
      <c r="CB11" s="127">
        <v>6000</v>
      </c>
      <c r="CC11" s="128">
        <f>IFERROR(CB11/BX11,"-")</f>
        <v>2000</v>
      </c>
      <c r="CD11" s="129">
        <v>1</v>
      </c>
      <c r="CE11" s="129"/>
      <c r="CF11" s="129"/>
      <c r="CG11" s="130">
        <v>3</v>
      </c>
      <c r="CH11" s="131">
        <f>IF(Q11=0,"",IF(CG11=0,"",(CG11/Q11)))</f>
        <v>0.125</v>
      </c>
      <c r="CI11" s="132">
        <v>1</v>
      </c>
      <c r="CJ11" s="133">
        <f>IFERROR(CI11/CG11,"-")</f>
        <v>0.33333333333333</v>
      </c>
      <c r="CK11" s="134">
        <v>98000</v>
      </c>
      <c r="CL11" s="135">
        <f>IFERROR(CK11/CG11,"-")</f>
        <v>32666.666666667</v>
      </c>
      <c r="CM11" s="136"/>
      <c r="CN11" s="136"/>
      <c r="CO11" s="136">
        <v>1</v>
      </c>
      <c r="CP11" s="137">
        <v>8</v>
      </c>
      <c r="CQ11" s="138">
        <v>129000</v>
      </c>
      <c r="CR11" s="138">
        <v>98000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1.0352941176471</v>
      </c>
      <c r="B12" s="184" t="s">
        <v>246</v>
      </c>
      <c r="C12" s="184" t="s">
        <v>240</v>
      </c>
      <c r="D12" s="184" t="s">
        <v>247</v>
      </c>
      <c r="E12" s="184" t="s">
        <v>248</v>
      </c>
      <c r="F12" s="184"/>
      <c r="G12" s="184" t="s">
        <v>61</v>
      </c>
      <c r="H12" s="87" t="s">
        <v>249</v>
      </c>
      <c r="I12" s="87" t="s">
        <v>232</v>
      </c>
      <c r="J12" s="87" t="s">
        <v>250</v>
      </c>
      <c r="K12" s="176">
        <v>85000</v>
      </c>
      <c r="L12" s="79">
        <v>4</v>
      </c>
      <c r="M12" s="79">
        <v>0</v>
      </c>
      <c r="N12" s="79">
        <v>19</v>
      </c>
      <c r="O12" s="88">
        <v>3</v>
      </c>
      <c r="P12" s="89">
        <v>0</v>
      </c>
      <c r="Q12" s="90">
        <f>O12+P12</f>
        <v>3</v>
      </c>
      <c r="R12" s="80">
        <f>IFERROR(Q12/N12,"-")</f>
        <v>0.15789473684211</v>
      </c>
      <c r="S12" s="79">
        <v>0</v>
      </c>
      <c r="T12" s="79">
        <v>1</v>
      </c>
      <c r="U12" s="80">
        <f>IFERROR(T12/(Q12),"-")</f>
        <v>0.33333333333333</v>
      </c>
      <c r="V12" s="81">
        <f>IFERROR(K12/SUM(Q12:Q13),"-")</f>
        <v>7083.3333333333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3000</v>
      </c>
      <c r="AC12" s="83">
        <f>SUM(Y12:Y13)/SUM(K12:K13)</f>
        <v>1.0352941176471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0.66666666666667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251</v>
      </c>
      <c r="C13" s="184" t="s">
        <v>240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24</v>
      </c>
      <c r="M13" s="79">
        <v>21</v>
      </c>
      <c r="N13" s="79">
        <v>12</v>
      </c>
      <c r="O13" s="88">
        <v>9</v>
      </c>
      <c r="P13" s="89">
        <v>0</v>
      </c>
      <c r="Q13" s="90">
        <f>O13+P13</f>
        <v>9</v>
      </c>
      <c r="R13" s="80">
        <f>IFERROR(Q13/N13,"-")</f>
        <v>0.75</v>
      </c>
      <c r="S13" s="79">
        <v>0</v>
      </c>
      <c r="T13" s="79">
        <v>2</v>
      </c>
      <c r="U13" s="80">
        <f>IFERROR(T13/(Q13),"-")</f>
        <v>0.22222222222222</v>
      </c>
      <c r="V13" s="81"/>
      <c r="W13" s="82">
        <v>2</v>
      </c>
      <c r="X13" s="80">
        <f>IF(Q13=0,"-",W13/Q13)</f>
        <v>0.22222222222222</v>
      </c>
      <c r="Y13" s="181">
        <v>88000</v>
      </c>
      <c r="Z13" s="182">
        <f>IFERROR(Y13/Q13,"-")</f>
        <v>9777.7777777778</v>
      </c>
      <c r="AA13" s="182">
        <f>IFERROR(Y13/W13,"-")</f>
        <v>44000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0.11111111111111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3</v>
      </c>
      <c r="BG13" s="110">
        <f>IF(Q13=0,"",IF(BF13=0,"",(BF13/Q13)))</f>
        <v>0.33333333333333</v>
      </c>
      <c r="BH13" s="109">
        <v>1</v>
      </c>
      <c r="BI13" s="111">
        <f>IFERROR(BH13/BF13,"-")</f>
        <v>0.33333333333333</v>
      </c>
      <c r="BJ13" s="112">
        <v>3000</v>
      </c>
      <c r="BK13" s="113">
        <f>IFERROR(BJ13/BF13,"-")</f>
        <v>1000</v>
      </c>
      <c r="BL13" s="114">
        <v>1</v>
      </c>
      <c r="BM13" s="114"/>
      <c r="BN13" s="114"/>
      <c r="BO13" s="116">
        <v>3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0.11111111111111</v>
      </c>
      <c r="BZ13" s="125">
        <v>1</v>
      </c>
      <c r="CA13" s="126">
        <f>IFERROR(BZ13/BX13,"-")</f>
        <v>1</v>
      </c>
      <c r="CB13" s="127">
        <v>85000</v>
      </c>
      <c r="CC13" s="128">
        <f>IFERROR(CB13/BX13,"-")</f>
        <v>85000</v>
      </c>
      <c r="CD13" s="129"/>
      <c r="CE13" s="129"/>
      <c r="CF13" s="129">
        <v>1</v>
      </c>
      <c r="CG13" s="130">
        <v>1</v>
      </c>
      <c r="CH13" s="131">
        <f>IF(Q13=0,"",IF(CG13=0,"",(CG13/Q13)))</f>
        <v>0.11111111111111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2</v>
      </c>
      <c r="CQ13" s="138">
        <v>88000</v>
      </c>
      <c r="CR13" s="138">
        <v>85000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0.2</v>
      </c>
      <c r="B14" s="184" t="s">
        <v>252</v>
      </c>
      <c r="C14" s="184" t="s">
        <v>240</v>
      </c>
      <c r="D14" s="184" t="s">
        <v>253</v>
      </c>
      <c r="E14" s="184" t="s">
        <v>254</v>
      </c>
      <c r="F14" s="184"/>
      <c r="G14" s="184" t="s">
        <v>61</v>
      </c>
      <c r="H14" s="87" t="s">
        <v>255</v>
      </c>
      <c r="I14" s="87" t="s">
        <v>256</v>
      </c>
      <c r="J14" s="185" t="s">
        <v>157</v>
      </c>
      <c r="K14" s="176">
        <v>95000</v>
      </c>
      <c r="L14" s="79">
        <v>21</v>
      </c>
      <c r="M14" s="79">
        <v>0</v>
      </c>
      <c r="N14" s="79">
        <v>59</v>
      </c>
      <c r="O14" s="88">
        <v>14</v>
      </c>
      <c r="P14" s="89">
        <v>0</v>
      </c>
      <c r="Q14" s="90">
        <f>O14+P14</f>
        <v>14</v>
      </c>
      <c r="R14" s="80">
        <f>IFERROR(Q14/N14,"-")</f>
        <v>0.23728813559322</v>
      </c>
      <c r="S14" s="79">
        <v>2</v>
      </c>
      <c r="T14" s="79">
        <v>3</v>
      </c>
      <c r="U14" s="80">
        <f>IFERROR(T14/(Q14),"-")</f>
        <v>0.21428571428571</v>
      </c>
      <c r="V14" s="81">
        <f>IFERROR(K14/SUM(Q14:Q15),"-")</f>
        <v>4523.8095238095</v>
      </c>
      <c r="W14" s="82">
        <v>2</v>
      </c>
      <c r="X14" s="80">
        <f>IF(Q14=0,"-",W14/Q14)</f>
        <v>0.14285714285714</v>
      </c>
      <c r="Y14" s="181">
        <v>8000</v>
      </c>
      <c r="Z14" s="182">
        <f>IFERROR(Y14/Q14,"-")</f>
        <v>571.42857142857</v>
      </c>
      <c r="AA14" s="182">
        <f>IFERROR(Y14/W14,"-")</f>
        <v>4000</v>
      </c>
      <c r="AB14" s="176">
        <f>SUM(Y14:Y15)-SUM(K14:K15)</f>
        <v>-76000</v>
      </c>
      <c r="AC14" s="83">
        <f>SUM(Y14:Y15)/SUM(K14:K15)</f>
        <v>0.2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0.071428571428571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0.21428571428571</v>
      </c>
      <c r="BH14" s="109">
        <v>1</v>
      </c>
      <c r="BI14" s="111">
        <f>IFERROR(BH14/BF14,"-")</f>
        <v>0.33333333333333</v>
      </c>
      <c r="BJ14" s="112">
        <v>3000</v>
      </c>
      <c r="BK14" s="113">
        <f>IFERROR(BJ14/BF14,"-")</f>
        <v>1000</v>
      </c>
      <c r="BL14" s="114">
        <v>1</v>
      </c>
      <c r="BM14" s="114"/>
      <c r="BN14" s="114"/>
      <c r="BO14" s="116">
        <v>8</v>
      </c>
      <c r="BP14" s="117">
        <f>IF(Q14=0,"",IF(BO14=0,"",(BO14/Q14)))</f>
        <v>0.57142857142857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0.071428571428571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0.071428571428571</v>
      </c>
      <c r="CI14" s="132">
        <v>1</v>
      </c>
      <c r="CJ14" s="133">
        <f>IFERROR(CI14/CG14,"-")</f>
        <v>1</v>
      </c>
      <c r="CK14" s="134">
        <v>5000</v>
      </c>
      <c r="CL14" s="135">
        <f>IFERROR(CK14/CG14,"-")</f>
        <v>5000</v>
      </c>
      <c r="CM14" s="136">
        <v>1</v>
      </c>
      <c r="CN14" s="136"/>
      <c r="CO14" s="136"/>
      <c r="CP14" s="137">
        <v>2</v>
      </c>
      <c r="CQ14" s="138">
        <v>8000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257</v>
      </c>
      <c r="C15" s="184" t="s">
        <v>240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28</v>
      </c>
      <c r="M15" s="79">
        <v>19</v>
      </c>
      <c r="N15" s="79">
        <v>50</v>
      </c>
      <c r="O15" s="88">
        <v>7</v>
      </c>
      <c r="P15" s="89">
        <v>0</v>
      </c>
      <c r="Q15" s="90">
        <f>O15+P15</f>
        <v>7</v>
      </c>
      <c r="R15" s="80">
        <f>IFERROR(Q15/N15,"-")</f>
        <v>0.14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0.14285714285714</v>
      </c>
      <c r="Y15" s="181">
        <v>11000</v>
      </c>
      <c r="Z15" s="182">
        <f>IFERROR(Y15/Q15,"-")</f>
        <v>1571.4285714286</v>
      </c>
      <c r="AA15" s="182">
        <f>IFERROR(Y15/W15,"-")</f>
        <v>11000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0.14285714285714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0.14285714285714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0.57142857142857</v>
      </c>
      <c r="BQ15" s="118">
        <v>1</v>
      </c>
      <c r="BR15" s="119">
        <f>IFERROR(BQ15/BO15,"-")</f>
        <v>0.25</v>
      </c>
      <c r="BS15" s="120">
        <v>11000</v>
      </c>
      <c r="BT15" s="121">
        <f>IFERROR(BS15/BO15,"-")</f>
        <v>2750</v>
      </c>
      <c r="BU15" s="122"/>
      <c r="BV15" s="122"/>
      <c r="BW15" s="122">
        <v>1</v>
      </c>
      <c r="BX15" s="123">
        <v>1</v>
      </c>
      <c r="BY15" s="124">
        <f>IF(Q15=0,"",IF(BX15=0,"",(BX15/Q15)))</f>
        <v>0.14285714285714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11000</v>
      </c>
      <c r="CR15" s="138">
        <v>11000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1.1863247863248</v>
      </c>
      <c r="B18" s="39"/>
      <c r="C18" s="39"/>
      <c r="D18" s="39"/>
      <c r="E18" s="39"/>
      <c r="F18" s="39"/>
      <c r="G18" s="39"/>
      <c r="H18" s="40" t="s">
        <v>258</v>
      </c>
      <c r="I18" s="40"/>
      <c r="J18" s="40"/>
      <c r="K18" s="179">
        <f>SUM(K6:K17)</f>
        <v>585000</v>
      </c>
      <c r="L18" s="41">
        <f>SUM(L6:L17)</f>
        <v>1056</v>
      </c>
      <c r="M18" s="41">
        <f>SUM(M6:M17)</f>
        <v>189</v>
      </c>
      <c r="N18" s="41">
        <f>SUM(N6:N17)</f>
        <v>491</v>
      </c>
      <c r="O18" s="41">
        <f>SUM(O6:O17)</f>
        <v>97</v>
      </c>
      <c r="P18" s="41">
        <f>SUM(P6:P17)</f>
        <v>0</v>
      </c>
      <c r="Q18" s="41">
        <f>SUM(Q6:Q17)</f>
        <v>97</v>
      </c>
      <c r="R18" s="42">
        <f>IFERROR(Q18/N18,"-")</f>
        <v>0.19755600814664</v>
      </c>
      <c r="S18" s="76">
        <f>SUM(S6:S17)</f>
        <v>15</v>
      </c>
      <c r="T18" s="76">
        <f>SUM(T6:T17)</f>
        <v>22</v>
      </c>
      <c r="U18" s="42">
        <f>IFERROR(S18/Q18,"-")</f>
        <v>0.15463917525773</v>
      </c>
      <c r="V18" s="43">
        <f>IFERROR(K18/Q18,"-")</f>
        <v>6030.9278350515</v>
      </c>
      <c r="W18" s="44">
        <f>SUM(W6:W17)</f>
        <v>27</v>
      </c>
      <c r="X18" s="42">
        <f>IFERROR(W18/Q18,"-")</f>
        <v>0.27835051546392</v>
      </c>
      <c r="Y18" s="179">
        <f>SUM(Y6:Y17)</f>
        <v>694000</v>
      </c>
      <c r="Z18" s="179">
        <f>IFERROR(Y18/Q18,"-")</f>
        <v>7154.6391752577</v>
      </c>
      <c r="AA18" s="179">
        <f>IFERROR(Y18/W18,"-")</f>
        <v>25703.703703704</v>
      </c>
      <c r="AB18" s="179">
        <f>Y18-K18</f>
        <v>109000</v>
      </c>
      <c r="AC18" s="45">
        <f>Y18/K18</f>
        <v>1.1863247863248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259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9.627027027027</v>
      </c>
      <c r="B6" s="184" t="s">
        <v>260</v>
      </c>
      <c r="C6" s="184" t="s">
        <v>240</v>
      </c>
      <c r="D6" s="184" t="s">
        <v>261</v>
      </c>
      <c r="E6" s="184" t="s">
        <v>262</v>
      </c>
      <c r="F6" s="184" t="s">
        <v>263</v>
      </c>
      <c r="G6" s="184" t="s">
        <v>61</v>
      </c>
      <c r="H6" s="87" t="s">
        <v>264</v>
      </c>
      <c r="I6" s="87" t="s">
        <v>265</v>
      </c>
      <c r="J6" s="185" t="s">
        <v>87</v>
      </c>
      <c r="K6" s="176">
        <v>185000</v>
      </c>
      <c r="L6" s="79">
        <v>111</v>
      </c>
      <c r="M6" s="79">
        <v>0</v>
      </c>
      <c r="N6" s="79">
        <v>387</v>
      </c>
      <c r="O6" s="88">
        <v>31</v>
      </c>
      <c r="P6" s="89">
        <v>2</v>
      </c>
      <c r="Q6" s="90">
        <f>O6+P6</f>
        <v>33</v>
      </c>
      <c r="R6" s="80">
        <f>IFERROR(Q6/N6,"-")</f>
        <v>0.085271317829457</v>
      </c>
      <c r="S6" s="79">
        <v>1</v>
      </c>
      <c r="T6" s="79">
        <v>11</v>
      </c>
      <c r="U6" s="80">
        <f>IFERROR(T6/(Q6),"-")</f>
        <v>0.33333333333333</v>
      </c>
      <c r="V6" s="81">
        <f>IFERROR(K6/SUM(Q6:Q7),"-")</f>
        <v>1412.213740458</v>
      </c>
      <c r="W6" s="82">
        <v>2</v>
      </c>
      <c r="X6" s="80">
        <f>IF(Q6=0,"-",W6/Q6)</f>
        <v>0.060606060606061</v>
      </c>
      <c r="Y6" s="181">
        <v>82000</v>
      </c>
      <c r="Z6" s="182">
        <f>IFERROR(Y6/Q6,"-")</f>
        <v>2484.8484848485</v>
      </c>
      <c r="AA6" s="182">
        <f>IFERROR(Y6/W6,"-")</f>
        <v>41000</v>
      </c>
      <c r="AB6" s="176">
        <f>SUM(Y6:Y7)-SUM(K6:K7)</f>
        <v>1596000</v>
      </c>
      <c r="AC6" s="83">
        <f>SUM(Y6:Y7)/SUM(K6:K7)</f>
        <v>9.627027027027</v>
      </c>
      <c r="AD6" s="77"/>
      <c r="AE6" s="91">
        <v>1</v>
      </c>
      <c r="AF6" s="92">
        <f>IF(Q6=0,"",IF(AE6=0,"",(AE6/Q6)))</f>
        <v>0.03030303030303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8</v>
      </c>
      <c r="AO6" s="98">
        <f>IF(Q6=0,"",IF(AN6=0,"",(AN6/Q6)))</f>
        <v>0.24242424242424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5</v>
      </c>
      <c r="AX6" s="104">
        <f>IF(Q6=0,"",IF(AW6=0,"",(AW6/Q6)))</f>
        <v>0.15151515151515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0.15151515151515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10</v>
      </c>
      <c r="BP6" s="117">
        <f>IF(Q6=0,"",IF(BO6=0,"",(BO6/Q6)))</f>
        <v>0.3030303030303</v>
      </c>
      <c r="BQ6" s="118">
        <v>1</v>
      </c>
      <c r="BR6" s="119">
        <f>IFERROR(BQ6/BO6,"-")</f>
        <v>0.1</v>
      </c>
      <c r="BS6" s="120">
        <v>8000</v>
      </c>
      <c r="BT6" s="121">
        <f>IFERROR(BS6/BO6,"-")</f>
        <v>800</v>
      </c>
      <c r="BU6" s="122"/>
      <c r="BV6" s="122">
        <v>1</v>
      </c>
      <c r="BW6" s="122"/>
      <c r="BX6" s="123">
        <v>3</v>
      </c>
      <c r="BY6" s="124">
        <f>IF(Q6=0,"",IF(BX6=0,"",(BX6/Q6)))</f>
        <v>0.090909090909091</v>
      </c>
      <c r="BZ6" s="125">
        <v>1</v>
      </c>
      <c r="CA6" s="126">
        <f>IFERROR(BZ6/BX6,"-")</f>
        <v>0.33333333333333</v>
      </c>
      <c r="CB6" s="127">
        <v>74000</v>
      </c>
      <c r="CC6" s="128">
        <f>IFERROR(CB6/BX6,"-")</f>
        <v>24666.666666667</v>
      </c>
      <c r="CD6" s="129"/>
      <c r="CE6" s="129"/>
      <c r="CF6" s="129">
        <v>1</v>
      </c>
      <c r="CG6" s="130">
        <v>1</v>
      </c>
      <c r="CH6" s="131">
        <f>IF(Q6=0,"",IF(CG6=0,"",(CG6/Q6)))</f>
        <v>0.03030303030303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82000</v>
      </c>
      <c r="CR6" s="138">
        <v>74000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266</v>
      </c>
      <c r="C7" s="184" t="s">
        <v>240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272</v>
      </c>
      <c r="M7" s="79">
        <v>183</v>
      </c>
      <c r="N7" s="79">
        <v>113</v>
      </c>
      <c r="O7" s="88">
        <v>96</v>
      </c>
      <c r="P7" s="89">
        <v>2</v>
      </c>
      <c r="Q7" s="90">
        <f>O7+P7</f>
        <v>98</v>
      </c>
      <c r="R7" s="80">
        <f>IFERROR(Q7/N7,"-")</f>
        <v>0.86725663716814</v>
      </c>
      <c r="S7" s="79">
        <v>6</v>
      </c>
      <c r="T7" s="79">
        <v>21</v>
      </c>
      <c r="U7" s="80">
        <f>IFERROR(T7/(Q7),"-")</f>
        <v>0.21428571428571</v>
      </c>
      <c r="V7" s="81"/>
      <c r="W7" s="82">
        <v>5</v>
      </c>
      <c r="X7" s="80">
        <f>IF(Q7=0,"-",W7/Q7)</f>
        <v>0.051020408163265</v>
      </c>
      <c r="Y7" s="181">
        <v>1699000</v>
      </c>
      <c r="Z7" s="182">
        <f>IFERROR(Y7/Q7,"-")</f>
        <v>17336.734693878</v>
      </c>
      <c r="AA7" s="182">
        <f>IFERROR(Y7/W7,"-")</f>
        <v>339800</v>
      </c>
      <c r="AB7" s="176"/>
      <c r="AC7" s="83"/>
      <c r="AD7" s="77"/>
      <c r="AE7" s="91">
        <v>2</v>
      </c>
      <c r="AF7" s="92">
        <f>IF(Q7=0,"",IF(AE7=0,"",(AE7/Q7)))</f>
        <v>0.020408163265306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11</v>
      </c>
      <c r="AO7" s="98">
        <f>IF(Q7=0,"",IF(AN7=0,"",(AN7/Q7)))</f>
        <v>0.11224489795918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15</v>
      </c>
      <c r="AX7" s="104">
        <f>IF(Q7=0,"",IF(AW7=0,"",(AW7/Q7)))</f>
        <v>0.1530612244898</v>
      </c>
      <c r="AY7" s="103">
        <v>1</v>
      </c>
      <c r="AZ7" s="105">
        <f>IFERROR(AY7/AW7,"-")</f>
        <v>0.066666666666667</v>
      </c>
      <c r="BA7" s="106">
        <v>3000</v>
      </c>
      <c r="BB7" s="107">
        <f>IFERROR(BA7/AW7,"-")</f>
        <v>200</v>
      </c>
      <c r="BC7" s="108">
        <v>1</v>
      </c>
      <c r="BD7" s="108"/>
      <c r="BE7" s="108"/>
      <c r="BF7" s="109">
        <v>14</v>
      </c>
      <c r="BG7" s="110">
        <f>IF(Q7=0,"",IF(BF7=0,"",(BF7/Q7)))</f>
        <v>0.14285714285714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32</v>
      </c>
      <c r="BP7" s="117">
        <f>IF(Q7=0,"",IF(BO7=0,"",(BO7/Q7)))</f>
        <v>0.3265306122449</v>
      </c>
      <c r="BQ7" s="118">
        <v>1</v>
      </c>
      <c r="BR7" s="119">
        <f>IFERROR(BQ7/BO7,"-")</f>
        <v>0.03125</v>
      </c>
      <c r="BS7" s="120">
        <v>44000</v>
      </c>
      <c r="BT7" s="121">
        <f>IFERROR(BS7/BO7,"-")</f>
        <v>1375</v>
      </c>
      <c r="BU7" s="122"/>
      <c r="BV7" s="122"/>
      <c r="BW7" s="122">
        <v>1</v>
      </c>
      <c r="BX7" s="123">
        <v>19</v>
      </c>
      <c r="BY7" s="124">
        <f>IF(Q7=0,"",IF(BX7=0,"",(BX7/Q7)))</f>
        <v>0.19387755102041</v>
      </c>
      <c r="BZ7" s="125">
        <v>3</v>
      </c>
      <c r="CA7" s="126">
        <f>IFERROR(BZ7/BX7,"-")</f>
        <v>0.15789473684211</v>
      </c>
      <c r="CB7" s="127">
        <v>1657000</v>
      </c>
      <c r="CC7" s="128">
        <f>IFERROR(CB7/BX7,"-")</f>
        <v>87210.526315789</v>
      </c>
      <c r="CD7" s="129"/>
      <c r="CE7" s="129"/>
      <c r="CF7" s="129">
        <v>3</v>
      </c>
      <c r="CG7" s="130">
        <v>5</v>
      </c>
      <c r="CH7" s="131">
        <f>IF(Q7=0,"",IF(CG7=0,"",(CG7/Q7)))</f>
        <v>0.051020408163265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1699000</v>
      </c>
      <c r="CR7" s="138">
        <v>694000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9.627027027027</v>
      </c>
      <c r="B10" s="39"/>
      <c r="C10" s="39"/>
      <c r="D10" s="39"/>
      <c r="E10" s="39"/>
      <c r="F10" s="39"/>
      <c r="G10" s="39"/>
      <c r="H10" s="40" t="s">
        <v>267</v>
      </c>
      <c r="I10" s="40"/>
      <c r="J10" s="40"/>
      <c r="K10" s="179">
        <f>SUM(K6:K9)</f>
        <v>185000</v>
      </c>
      <c r="L10" s="41">
        <f>SUM(L6:L9)</f>
        <v>383</v>
      </c>
      <c r="M10" s="41">
        <f>SUM(M6:M9)</f>
        <v>183</v>
      </c>
      <c r="N10" s="41">
        <f>SUM(N6:N9)</f>
        <v>500</v>
      </c>
      <c r="O10" s="41">
        <f>SUM(O6:O9)</f>
        <v>127</v>
      </c>
      <c r="P10" s="41">
        <f>SUM(P6:P9)</f>
        <v>4</v>
      </c>
      <c r="Q10" s="41">
        <f>SUM(Q6:Q9)</f>
        <v>131</v>
      </c>
      <c r="R10" s="42">
        <f>IFERROR(Q10/N10,"-")</f>
        <v>0.262</v>
      </c>
      <c r="S10" s="76">
        <f>SUM(S6:S9)</f>
        <v>7</v>
      </c>
      <c r="T10" s="76">
        <f>SUM(T6:T9)</f>
        <v>32</v>
      </c>
      <c r="U10" s="42">
        <f>IFERROR(S10/Q10,"-")</f>
        <v>0.053435114503817</v>
      </c>
      <c r="V10" s="43">
        <f>IFERROR(K10/Q10,"-")</f>
        <v>1412.213740458</v>
      </c>
      <c r="W10" s="44">
        <f>SUM(W6:W9)</f>
        <v>7</v>
      </c>
      <c r="X10" s="42">
        <f>IFERROR(W10/Q10,"-")</f>
        <v>0.053435114503817</v>
      </c>
      <c r="Y10" s="179">
        <f>SUM(Y6:Y9)</f>
        <v>1781000</v>
      </c>
      <c r="Z10" s="179">
        <f>IFERROR(Y10/Q10,"-")</f>
        <v>13595.419847328</v>
      </c>
      <c r="AA10" s="179">
        <f>IFERROR(Y10/W10,"-")</f>
        <v>254428.57142857</v>
      </c>
      <c r="AB10" s="179">
        <f>Y10-K10</f>
        <v>1596000</v>
      </c>
      <c r="AC10" s="45">
        <f>Y10/K10</f>
        <v>9.627027027027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