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<sst xmlns="http://schemas.openxmlformats.org/spreadsheetml/2006/main" uniqueCount="261">
  <si>
    <t>12月</t>
  </si>
  <si>
    <t>りんご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</si>
  <si>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</si>
  <si>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</si>
  <si>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</si>
  <si>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</si>
  <si>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</si>
  <si>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</si>
  <si>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</si>
  <si>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</si>
  <si>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</si>
  <si>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</si>
  <si>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</si>
  <si>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</si>
  <si>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</si>
  <si>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</si>
  <si>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</si>
  <si>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</si>
  <si>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</si>
  <si>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</si>
  <si>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</si>
  <si>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</si>
  <si>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</si>
  <si>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</si>
  <si>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</si>
  <si>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</si>
  <si>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</si>
  <si>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</si>
  <si>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</si>
  <si>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</si>
  <si>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</si>
  <si>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</si>
  <si>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</si>
  <si>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</si>
  <si>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</si>
  <si>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</si>
  <si>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</si>
  <si>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</si>
  <si>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</si>
  <si>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</si>
  <si>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</si>
  <si>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</si>
  <si>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</si>
  <si>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</si>
  <si>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</si>
  <si>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</si>
  <si>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</si>
  <si>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</si>
  <si>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</si>
  <si>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</si>
  <si>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</si>
  <si>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</si>
  <si>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</si>
  <si>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</si>
  <si>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</si>
  <si>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</si>
  <si>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</si>
  <si>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ks135</t>
  </si>
  <si>
    <t>インターカラー</t>
  </si>
  <si>
    <t>C版（栗山絵麻）</t>
  </si>
  <si>
    <t>女性からナンパしてほしい</t>
  </si>
  <si>
    <t>TOP</t>
  </si>
  <si>
    <t>スポニチ関東</t>
  </si>
  <si>
    <t>4C終面全5段</t>
  </si>
  <si>
    <t>12月12日(土)</t>
  </si>
  <si>
    <t>ks136</t>
  </si>
  <si>
    <t>スポニチ関西</t>
  </si>
  <si>
    <t>ks137</t>
  </si>
  <si>
    <t>スポニチ西部</t>
  </si>
  <si>
    <t>ks138</t>
  </si>
  <si>
    <t>スポニチ北海道</t>
  </si>
  <si>
    <t>ks139</t>
  </si>
  <si>
    <t>(空電共通)</t>
  </si>
  <si>
    <t>空電</t>
  </si>
  <si>
    <t>空電 (共通)</t>
  </si>
  <si>
    <t>ks140</t>
  </si>
  <si>
    <t>サンスポ関西</t>
  </si>
  <si>
    <t>12月19日(土)</t>
  </si>
  <si>
    <t>ks141</t>
  </si>
  <si>
    <t>ks142</t>
  </si>
  <si>
    <t>ガチャ版（栗山絵麻）</t>
  </si>
  <si>
    <t>SSS熟女から指名</t>
  </si>
  <si>
    <t>サンスポ関東</t>
  </si>
  <si>
    <t>全5段</t>
  </si>
  <si>
    <t>12月06日(日)</t>
  </si>
  <si>
    <t>ks143</t>
  </si>
  <si>
    <t>ks144</t>
  </si>
  <si>
    <t>右女3スマホ(NEW)（栗山絵麻）</t>
  </si>
  <si>
    <t>求む50歳以上の女性</t>
  </si>
  <si>
    <t>ks145</t>
  </si>
  <si>
    <t>ks146</t>
  </si>
  <si>
    <t>右女３（栗山絵麻）</t>
  </si>
  <si>
    <t>ニッカン関西</t>
  </si>
  <si>
    <t>4C煙突</t>
  </si>
  <si>
    <t>ks147</t>
  </si>
  <si>
    <t>ks148</t>
  </si>
  <si>
    <t>①大正版（栗山絵麻）</t>
  </si>
  <si>
    <t>147「クリスマスの予定が無いならウチで一緒に食事しない？」</t>
  </si>
  <si>
    <t>半2段つかみ20段保証</t>
  </si>
  <si>
    <t>20段保証</t>
  </si>
  <si>
    <t>ks149</t>
  </si>
  <si>
    <t>②旧デイリー風（栗山絵麻）</t>
  </si>
  <si>
    <t>148「日本の出会い系番付第1位！に推薦します」</t>
  </si>
  <si>
    <t>ks150</t>
  </si>
  <si>
    <t>③求人風（栗山絵麻）</t>
  </si>
  <si>
    <t>149「年間10回以上使う人のための出会い系です」</t>
  </si>
  <si>
    <t>ks151</t>
  </si>
  <si>
    <t>④右女3（栗山絵麻）</t>
  </si>
  <si>
    <t>150「ゼロから始める出会い系入門「パートナー」」</t>
  </si>
  <si>
    <t>ks152</t>
  </si>
  <si>
    <t>ks153</t>
  </si>
  <si>
    <t>50代の女性と出会えるサイト登場</t>
  </si>
  <si>
    <t>ニッカン西部</t>
  </si>
  <si>
    <t>全5段つかみ5回</t>
  </si>
  <si>
    <t>12月07日(月)</t>
  </si>
  <si>
    <t>ks154</t>
  </si>
  <si>
    <t>右女3スマホ（栗山絵麻）</t>
  </si>
  <si>
    <t>12月11日(金)</t>
  </si>
  <si>
    <t>ks155</t>
  </si>
  <si>
    <t>雑誌版りんご（栗山絵麻）</t>
  </si>
  <si>
    <t>いまさら聞けない</t>
  </si>
  <si>
    <t>12月17日(木)</t>
  </si>
  <si>
    <t>ks156</t>
  </si>
  <si>
    <t>黒：C版（栗山絵麻）</t>
  </si>
  <si>
    <t>女性からご飯に誘われる。男性はyesかnoか返事するだけ</t>
  </si>
  <si>
    <t>ks157</t>
  </si>
  <si>
    <t>熟女版（栗山絵麻）</t>
  </si>
  <si>
    <t>ks158</t>
  </si>
  <si>
    <t>ks159</t>
  </si>
  <si>
    <t>ニッカン北海道</t>
  </si>
  <si>
    <t>半2段つかみ10回以上</t>
  </si>
  <si>
    <t>1～10日</t>
  </si>
  <si>
    <t>ks160</t>
  </si>
  <si>
    <t>11～20日</t>
  </si>
  <si>
    <t>ks161</t>
  </si>
  <si>
    <t>男は頑張らずに出会えるサイトすごいすごい</t>
  </si>
  <si>
    <t>21～31日</t>
  </si>
  <si>
    <t>ks162</t>
  </si>
  <si>
    <t>ks163</t>
  </si>
  <si>
    <t>①求人風（栗山絵麻）</t>
  </si>
  <si>
    <t>50〜70代男性限定！熟女好きな男性募集中！</t>
  </si>
  <si>
    <t>東スポ</t>
  </si>
  <si>
    <t>全2段金土 8回セット</t>
  </si>
  <si>
    <t>12/1～</t>
  </si>
  <si>
    <t>ks164</t>
  </si>
  <si>
    <t>②右女9（栗山絵麻）</t>
  </si>
  <si>
    <t>学生いません。ギャルいません。熟女、熟女、熟女</t>
  </si>
  <si>
    <t>ks165</t>
  </si>
  <si>
    <t>③旧デイリー風（栗山絵麻）</t>
  </si>
  <si>
    <t>女性から逆指名</t>
  </si>
  <si>
    <t>ks166</t>
  </si>
  <si>
    <t>ks167</t>
  </si>
  <si>
    <t>ks168</t>
  </si>
  <si>
    <t>ks169</t>
  </si>
  <si>
    <t>12月26日(土)</t>
  </si>
  <si>
    <t>ks170</t>
  </si>
  <si>
    <t>ks171</t>
  </si>
  <si>
    <t>スポーツ報知関東</t>
  </si>
  <si>
    <t>ks172</t>
  </si>
  <si>
    <t>ks173</t>
  </si>
  <si>
    <t>12月20日(日)</t>
  </si>
  <si>
    <t>ks174</t>
  </si>
  <si>
    <t>ks175</t>
  </si>
  <si>
    <t>スポーツ報知関西</t>
  </si>
  <si>
    <t>ks176</t>
  </si>
  <si>
    <t>ks177</t>
  </si>
  <si>
    <t>中京スポーツ</t>
  </si>
  <si>
    <t>12月04日(金)</t>
  </si>
  <si>
    <t>ks178</t>
  </si>
  <si>
    <t>ks179</t>
  </si>
  <si>
    <t>もう50代の熟女だけど、</t>
  </si>
  <si>
    <t>ks180</t>
  </si>
  <si>
    <t>ks181</t>
  </si>
  <si>
    <t>九スポ</t>
  </si>
  <si>
    <t>ks182</t>
  </si>
  <si>
    <t>ks183</t>
  </si>
  <si>
    <t>ks184</t>
  </si>
  <si>
    <t>ks185</t>
  </si>
  <si>
    <t>コンパニオン版（栗山絵麻）</t>
  </si>
  <si>
    <t>4C雑報</t>
  </si>
  <si>
    <t>12月05日(土)</t>
  </si>
  <si>
    <t>ks186</t>
  </si>
  <si>
    <t>ks187</t>
  </si>
  <si>
    <t>旧デイリー風（栗山絵麻）</t>
  </si>
  <si>
    <t>12月13日(日)</t>
  </si>
  <si>
    <t>ks188</t>
  </si>
  <si>
    <t>ks189</t>
  </si>
  <si>
    <t>大正版（フリー女性⑯）</t>
  </si>
  <si>
    <t>ks190</t>
  </si>
  <si>
    <t>ks191</t>
  </si>
  <si>
    <t>旧デイリー風（フリー女性⑦）</t>
  </si>
  <si>
    <t>12月27日(日)</t>
  </si>
  <si>
    <t>ks192</t>
  </si>
  <si>
    <t>ks193</t>
  </si>
  <si>
    <t>記事(ノーマル)（）</t>
  </si>
  <si>
    <t>デイリースポーツ関西</t>
  </si>
  <si>
    <t>4C記事枠</t>
  </si>
  <si>
    <t>ks194</t>
  </si>
  <si>
    <t>記事(赤)（）</t>
  </si>
  <si>
    <t>ks195</t>
  </si>
  <si>
    <t>記事(青)（）</t>
  </si>
  <si>
    <t>ks196</t>
  </si>
  <si>
    <t>記事(黄)（）</t>
  </si>
  <si>
    <t>ks197</t>
  </si>
  <si>
    <t>共通</t>
  </si>
  <si>
    <t>新聞 TOTAL</t>
  </si>
  <si>
    <t>●雑誌 広告</t>
  </si>
  <si>
    <t>rz009</t>
  </si>
  <si>
    <t>芸文社</t>
  </si>
  <si>
    <t>新50代（栗山絵麻）</t>
  </si>
  <si>
    <t>献身交際。キュートな四十路妻。</t>
  </si>
  <si>
    <t>カミオン</t>
  </si>
  <si>
    <t>4C1P</t>
  </si>
  <si>
    <t>12月01日(火)</t>
  </si>
  <si>
    <t>rz010</t>
  </si>
  <si>
    <t>rz015</t>
  </si>
  <si>
    <t>光文社</t>
  </si>
  <si>
    <t>サプリ版2（栗山絵麻）</t>
  </si>
  <si>
    <t>FLASH</t>
  </si>
  <si>
    <t>12月24日(木)</t>
  </si>
  <si>
    <t>rz016</t>
  </si>
  <si>
    <t>rz017</t>
  </si>
  <si>
    <t>日本ジャーナル出版</t>
  </si>
  <si>
    <t>黄色黒版（ソフトver）（栗山絵麻）</t>
  </si>
  <si>
    <t>週刊実話</t>
  </si>
  <si>
    <t>表4</t>
  </si>
  <si>
    <t>12月10日(木)</t>
  </si>
  <si>
    <t>rz018</t>
  </si>
  <si>
    <t>rz019</t>
  </si>
  <si>
    <t>リイド社</t>
  </si>
  <si>
    <t>横向きキャッチ版（栗山絵麻）</t>
  </si>
  <si>
    <t>コミック乱twins</t>
  </si>
  <si>
    <t>1C2P</t>
  </si>
  <si>
    <t>rz020</t>
  </si>
  <si>
    <t>rz021</t>
  </si>
  <si>
    <t>徳間書店</t>
  </si>
  <si>
    <t>アサヒ芸能(合併号)</t>
  </si>
  <si>
    <t>12月22日(火)</t>
  </si>
  <si>
    <t>rz022</t>
  </si>
  <si>
    <t>rz011</t>
  </si>
  <si>
    <t>扶桑社</t>
  </si>
  <si>
    <t>（栗山絵麻）</t>
  </si>
  <si>
    <t>Tvnavi</t>
  </si>
  <si>
    <t>(月間Tvnavi)①</t>
  </si>
  <si>
    <t>12月16日(水)</t>
  </si>
  <si>
    <t>rz012</t>
  </si>
  <si>
    <t>rz013</t>
  </si>
  <si>
    <t>rz014</t>
  </si>
  <si>
    <t>ze007</t>
  </si>
  <si>
    <t>アドライヴ</t>
  </si>
  <si>
    <t>大洋図書</t>
  </si>
  <si>
    <t>5P元祖</t>
  </si>
  <si>
    <t>実話ナックルズ ウルトラ</t>
  </si>
  <si>
    <t>1C5P</t>
  </si>
  <si>
    <t>12月14日(月)</t>
  </si>
  <si>
    <t>ze008</t>
  </si>
  <si>
    <t>ze005</t>
  </si>
  <si>
    <t>週刊実話増刊「実話ザ・タブー」</t>
  </si>
  <si>
    <t>12月23日(水)</t>
  </si>
  <si>
    <t>ze006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</si>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</sst>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71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0.72571428571429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30</v>
      </c>
      <c r="M6" s="79">
        <v>0</v>
      </c>
      <c r="N6" s="79">
        <v>96</v>
      </c>
      <c r="O6" s="88">
        <v>16</v>
      </c>
      <c r="P6" s="89">
        <v>0</v>
      </c>
      <c r="Q6" s="90">
        <f>O6+P6</f>
        <v>16</v>
      </c>
      <c r="R6" s="80">
        <f>IFERROR(Q6/N6,"-")</f>
        <v>0.16666666666667</v>
      </c>
      <c r="S6" s="79">
        <v>0</v>
      </c>
      <c r="T6" s="79">
        <v>8</v>
      </c>
      <c r="U6" s="80">
        <f>IFERROR(T6/(Q6),"-")</f>
        <v>0.5</v>
      </c>
      <c r="V6" s="81">
        <f>IFERROR(K6/SUM(Q6:Q10),"-")</f>
        <v>10769.230769231</v>
      </c>
      <c r="W6" s="82">
        <v>4</v>
      </c>
      <c r="X6" s="80">
        <f>IF(Q6=0,"-",W6/Q6)</f>
        <v>0.25</v>
      </c>
      <c r="Y6" s="181">
        <v>99000</v>
      </c>
      <c r="Z6" s="182">
        <f>IFERROR(Y6/Q6,"-")</f>
        <v>6187.5</v>
      </c>
      <c r="AA6" s="182">
        <f>IFERROR(Y6/W6,"-")</f>
        <v>24750</v>
      </c>
      <c r="AB6" s="176">
        <f>SUM(Y6:Y10)-SUM(K6:K10)</f>
        <v>-192000</v>
      </c>
      <c r="AC6" s="83">
        <f>SUM(Y6:Y10)/SUM(K6:K10)</f>
        <v>0.72571428571429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0.0625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2</v>
      </c>
      <c r="AX6" s="104">
        <f>IF(Q6=0,"",IF(AW6=0,"",(AW6/Q6)))</f>
        <v>0.125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5</v>
      </c>
      <c r="BG6" s="110">
        <f>IF(Q6=0,"",IF(BF6=0,"",(BF6/Q6)))</f>
        <v>0.3125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6</v>
      </c>
      <c r="BP6" s="117">
        <f>IF(Q6=0,"",IF(BO6=0,"",(BO6/Q6)))</f>
        <v>0.375</v>
      </c>
      <c r="BQ6" s="118">
        <v>2</v>
      </c>
      <c r="BR6" s="119">
        <f>IFERROR(BQ6/BO6,"-")</f>
        <v>0.33333333333333</v>
      </c>
      <c r="BS6" s="120">
        <v>44000</v>
      </c>
      <c r="BT6" s="121">
        <f>IFERROR(BS6/BO6,"-")</f>
        <v>7333.3333333333</v>
      </c>
      <c r="BU6" s="122"/>
      <c r="BV6" s="122"/>
      <c r="BW6" s="122">
        <v>2</v>
      </c>
      <c r="BX6" s="123">
        <v>2</v>
      </c>
      <c r="BY6" s="124">
        <f>IF(Q6=0,"",IF(BX6=0,"",(BX6/Q6)))</f>
        <v>0.125</v>
      </c>
      <c r="BZ6" s="125">
        <v>2</v>
      </c>
      <c r="CA6" s="126">
        <f>IFERROR(BZ6/BX6,"-")</f>
        <v>1</v>
      </c>
      <c r="CB6" s="127">
        <v>55000</v>
      </c>
      <c r="CC6" s="128">
        <f>IFERROR(CB6/BX6,"-")</f>
        <v>27500</v>
      </c>
      <c r="CD6" s="129"/>
      <c r="CE6" s="129">
        <v>1</v>
      </c>
      <c r="CF6" s="129">
        <v>1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4</v>
      </c>
      <c r="CQ6" s="138">
        <v>99000</v>
      </c>
      <c r="CR6" s="138">
        <v>51000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24</v>
      </c>
      <c r="M7" s="79">
        <v>0</v>
      </c>
      <c r="N7" s="79">
        <v>91</v>
      </c>
      <c r="O7" s="88">
        <v>10</v>
      </c>
      <c r="P7" s="89">
        <v>0</v>
      </c>
      <c r="Q7" s="90">
        <f>O7+P7</f>
        <v>10</v>
      </c>
      <c r="R7" s="80">
        <f>IFERROR(Q7/N7,"-")</f>
        <v>0.10989010989011</v>
      </c>
      <c r="S7" s="79">
        <v>0</v>
      </c>
      <c r="T7" s="79">
        <v>4</v>
      </c>
      <c r="U7" s="80">
        <f>IFERROR(T7/(Q7),"-")</f>
        <v>0.4</v>
      </c>
      <c r="V7" s="81"/>
      <c r="W7" s="82">
        <v>1</v>
      </c>
      <c r="X7" s="80">
        <f>IF(Q7=0,"-",W7/Q7)</f>
        <v>0.1</v>
      </c>
      <c r="Y7" s="181">
        <v>5000</v>
      </c>
      <c r="Z7" s="182">
        <f>IFERROR(Y7/Q7,"-")</f>
        <v>500</v>
      </c>
      <c r="AA7" s="182">
        <f>IFERROR(Y7/W7,"-")</f>
        <v>5000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0.1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</v>
      </c>
      <c r="AX7" s="104">
        <f>IF(Q7=0,"",IF(AW7=0,"",(AW7/Q7)))</f>
        <v>0.1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2</v>
      </c>
      <c r="BG7" s="110">
        <f>IF(Q7=0,"",IF(BF7=0,"",(BF7/Q7)))</f>
        <v>0.2</v>
      </c>
      <c r="BH7" s="109">
        <v>1</v>
      </c>
      <c r="BI7" s="111">
        <f>IFERROR(BH7/BF7,"-")</f>
        <v>0.5</v>
      </c>
      <c r="BJ7" s="112">
        <v>5000</v>
      </c>
      <c r="BK7" s="113">
        <f>IFERROR(BJ7/BF7,"-")</f>
        <v>2500</v>
      </c>
      <c r="BL7" s="114">
        <v>1</v>
      </c>
      <c r="BM7" s="114"/>
      <c r="BN7" s="114"/>
      <c r="BO7" s="116">
        <v>5</v>
      </c>
      <c r="BP7" s="117">
        <f>IF(Q7=0,"",IF(BO7=0,"",(BO7/Q7)))</f>
        <v>0.5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1</v>
      </c>
      <c r="BY7" s="124">
        <f>IF(Q7=0,"",IF(BX7=0,"",(BX7/Q7)))</f>
        <v>0.1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5000</v>
      </c>
      <c r="CR7" s="138">
        <v>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64</v>
      </c>
      <c r="K8" s="176"/>
      <c r="L8" s="79">
        <v>10</v>
      </c>
      <c r="M8" s="79">
        <v>0</v>
      </c>
      <c r="N8" s="79">
        <v>19</v>
      </c>
      <c r="O8" s="88">
        <v>4</v>
      </c>
      <c r="P8" s="89">
        <v>0</v>
      </c>
      <c r="Q8" s="90">
        <f>O8+P8</f>
        <v>4</v>
      </c>
      <c r="R8" s="80">
        <f>IFERROR(Q8/N8,"-")</f>
        <v>0.21052631578947</v>
      </c>
      <c r="S8" s="79">
        <v>1</v>
      </c>
      <c r="T8" s="79">
        <v>2</v>
      </c>
      <c r="U8" s="80">
        <f>IFERROR(T8/(Q8),"-")</f>
        <v>0.5</v>
      </c>
      <c r="V8" s="81"/>
      <c r="W8" s="82">
        <v>3</v>
      </c>
      <c r="X8" s="80">
        <f>IF(Q8=0,"-",W8/Q8)</f>
        <v>0.75</v>
      </c>
      <c r="Y8" s="181">
        <v>72000</v>
      </c>
      <c r="Z8" s="182">
        <f>IFERROR(Y8/Q8,"-")</f>
        <v>18000</v>
      </c>
      <c r="AA8" s="182">
        <f>IFERROR(Y8/W8,"-")</f>
        <v>24000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1</v>
      </c>
      <c r="BP8" s="117">
        <f>IF(Q8=0,"",IF(BO8=0,"",(BO8/Q8)))</f>
        <v>0.25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2</v>
      </c>
      <c r="BY8" s="124">
        <f>IF(Q8=0,"",IF(BX8=0,"",(BX8/Q8)))</f>
        <v>0.5</v>
      </c>
      <c r="BZ8" s="125">
        <v>2</v>
      </c>
      <c r="CA8" s="126">
        <f>IFERROR(BZ8/BX8,"-")</f>
        <v>1</v>
      </c>
      <c r="CB8" s="127">
        <v>60000</v>
      </c>
      <c r="CC8" s="128">
        <f>IFERROR(CB8/BX8,"-")</f>
        <v>30000</v>
      </c>
      <c r="CD8" s="129"/>
      <c r="CE8" s="129"/>
      <c r="CF8" s="129">
        <v>2</v>
      </c>
      <c r="CG8" s="130">
        <v>1</v>
      </c>
      <c r="CH8" s="131">
        <f>IF(Q8=0,"",IF(CG8=0,"",(CG8/Q8)))</f>
        <v>0.25</v>
      </c>
      <c r="CI8" s="132">
        <v>1</v>
      </c>
      <c r="CJ8" s="133">
        <f>IFERROR(CI8/CG8,"-")</f>
        <v>1</v>
      </c>
      <c r="CK8" s="134">
        <v>12000</v>
      </c>
      <c r="CL8" s="135">
        <f>IFERROR(CK8/CG8,"-")</f>
        <v>12000</v>
      </c>
      <c r="CM8" s="136"/>
      <c r="CN8" s="136"/>
      <c r="CO8" s="136">
        <v>1</v>
      </c>
      <c r="CP8" s="137">
        <v>3</v>
      </c>
      <c r="CQ8" s="138">
        <v>72000</v>
      </c>
      <c r="CR8" s="138">
        <v>49000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185" t="s">
        <v>64</v>
      </c>
      <c r="K9" s="176"/>
      <c r="L9" s="79">
        <v>18</v>
      </c>
      <c r="M9" s="79">
        <v>0</v>
      </c>
      <c r="N9" s="79">
        <v>34</v>
      </c>
      <c r="O9" s="88">
        <v>6</v>
      </c>
      <c r="P9" s="89">
        <v>0</v>
      </c>
      <c r="Q9" s="90">
        <f>O9+P9</f>
        <v>6</v>
      </c>
      <c r="R9" s="80">
        <f>IFERROR(Q9/N9,"-")</f>
        <v>0.17647058823529</v>
      </c>
      <c r="S9" s="79">
        <v>0</v>
      </c>
      <c r="T9" s="79">
        <v>3</v>
      </c>
      <c r="U9" s="80">
        <f>IFERROR(T9/(Q9),"-")</f>
        <v>0.5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3</v>
      </c>
      <c r="BP9" s="117">
        <f>IF(Q9=0,"",IF(BO9=0,"",(BO9/Q9)))</f>
        <v>0.5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3</v>
      </c>
      <c r="BY9" s="124">
        <f>IF(Q9=0,"",IF(BX9=0,"",(BX9/Q9)))</f>
        <v>0.5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72</v>
      </c>
      <c r="G10" s="184" t="s">
        <v>73</v>
      </c>
      <c r="H10" s="87" t="s">
        <v>74</v>
      </c>
      <c r="I10" s="87"/>
      <c r="J10" s="87"/>
      <c r="K10" s="176"/>
      <c r="L10" s="79">
        <v>124</v>
      </c>
      <c r="M10" s="79">
        <v>89</v>
      </c>
      <c r="N10" s="79">
        <v>61</v>
      </c>
      <c r="O10" s="88">
        <v>29</v>
      </c>
      <c r="P10" s="89">
        <v>0</v>
      </c>
      <c r="Q10" s="90">
        <f>O10+P10</f>
        <v>29</v>
      </c>
      <c r="R10" s="80">
        <f>IFERROR(Q10/N10,"-")</f>
        <v>0.47540983606557</v>
      </c>
      <c r="S10" s="79">
        <v>9</v>
      </c>
      <c r="T10" s="79">
        <v>8</v>
      </c>
      <c r="U10" s="80">
        <f>IFERROR(T10/(Q10),"-")</f>
        <v>0.27586206896552</v>
      </c>
      <c r="V10" s="81"/>
      <c r="W10" s="82">
        <v>10</v>
      </c>
      <c r="X10" s="80">
        <f>IF(Q10=0,"-",W10/Q10)</f>
        <v>0.3448275862069</v>
      </c>
      <c r="Y10" s="181">
        <v>332000</v>
      </c>
      <c r="Z10" s="182">
        <f>IFERROR(Y10/Q10,"-")</f>
        <v>11448.275862069</v>
      </c>
      <c r="AA10" s="182">
        <f>IFERROR(Y10/W10,"-")</f>
        <v>33200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6</v>
      </c>
      <c r="BG10" s="110">
        <f>IF(Q10=0,"",IF(BF10=0,"",(BF10/Q10)))</f>
        <v>0.20689655172414</v>
      </c>
      <c r="BH10" s="109">
        <v>2</v>
      </c>
      <c r="BI10" s="111">
        <f>IFERROR(BH10/BF10,"-")</f>
        <v>0.33333333333333</v>
      </c>
      <c r="BJ10" s="112">
        <v>104000</v>
      </c>
      <c r="BK10" s="113">
        <f>IFERROR(BJ10/BF10,"-")</f>
        <v>17333.333333333</v>
      </c>
      <c r="BL10" s="114">
        <v>1</v>
      </c>
      <c r="BM10" s="114"/>
      <c r="BN10" s="114">
        <v>1</v>
      </c>
      <c r="BO10" s="116">
        <v>13</v>
      </c>
      <c r="BP10" s="117">
        <f>IF(Q10=0,"",IF(BO10=0,"",(BO10/Q10)))</f>
        <v>0.44827586206897</v>
      </c>
      <c r="BQ10" s="118">
        <v>2</v>
      </c>
      <c r="BR10" s="119">
        <f>IFERROR(BQ10/BO10,"-")</f>
        <v>0.15384615384615</v>
      </c>
      <c r="BS10" s="120">
        <v>17000</v>
      </c>
      <c r="BT10" s="121">
        <f>IFERROR(BS10/BO10,"-")</f>
        <v>1307.6923076923</v>
      </c>
      <c r="BU10" s="122">
        <v>1</v>
      </c>
      <c r="BV10" s="122"/>
      <c r="BW10" s="122">
        <v>1</v>
      </c>
      <c r="BX10" s="123">
        <v>9</v>
      </c>
      <c r="BY10" s="124">
        <f>IF(Q10=0,"",IF(BX10=0,"",(BX10/Q10)))</f>
        <v>0.31034482758621</v>
      </c>
      <c r="BZ10" s="125">
        <v>5</v>
      </c>
      <c r="CA10" s="126">
        <f>IFERROR(BZ10/BX10,"-")</f>
        <v>0.55555555555556</v>
      </c>
      <c r="CB10" s="127">
        <v>163000</v>
      </c>
      <c r="CC10" s="128">
        <f>IFERROR(CB10/BX10,"-")</f>
        <v>18111.111111111</v>
      </c>
      <c r="CD10" s="129">
        <v>2</v>
      </c>
      <c r="CE10" s="129"/>
      <c r="CF10" s="129">
        <v>3</v>
      </c>
      <c r="CG10" s="130">
        <v>1</v>
      </c>
      <c r="CH10" s="131">
        <f>IF(Q10=0,"",IF(CG10=0,"",(CG10/Q10)))</f>
        <v>0.03448275862069</v>
      </c>
      <c r="CI10" s="132">
        <v>1</v>
      </c>
      <c r="CJ10" s="133">
        <f>IFERROR(CI10/CG10,"-")</f>
        <v>1</v>
      </c>
      <c r="CK10" s="134">
        <v>48000</v>
      </c>
      <c r="CL10" s="135">
        <f>IFERROR(CK10/CG10,"-")</f>
        <v>48000</v>
      </c>
      <c r="CM10" s="136"/>
      <c r="CN10" s="136"/>
      <c r="CO10" s="136">
        <v>1</v>
      </c>
      <c r="CP10" s="137">
        <v>10</v>
      </c>
      <c r="CQ10" s="138">
        <v>332000</v>
      </c>
      <c r="CR10" s="138">
        <v>101000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1.7210526315789</v>
      </c>
      <c r="B11" s="184" t="s">
        <v>75</v>
      </c>
      <c r="C11" s="184" t="s">
        <v>58</v>
      </c>
      <c r="D11" s="184"/>
      <c r="E11" s="184" t="s">
        <v>59</v>
      </c>
      <c r="F11" s="184" t="s">
        <v>60</v>
      </c>
      <c r="G11" s="184" t="s">
        <v>61</v>
      </c>
      <c r="H11" s="87" t="s">
        <v>76</v>
      </c>
      <c r="I11" s="87" t="s">
        <v>63</v>
      </c>
      <c r="J11" s="185" t="s">
        <v>77</v>
      </c>
      <c r="K11" s="176">
        <v>570000</v>
      </c>
      <c r="L11" s="79">
        <v>21</v>
      </c>
      <c r="M11" s="79">
        <v>0</v>
      </c>
      <c r="N11" s="79">
        <v>479</v>
      </c>
      <c r="O11" s="88">
        <v>9</v>
      </c>
      <c r="P11" s="89">
        <v>0</v>
      </c>
      <c r="Q11" s="90">
        <f>O11+P11</f>
        <v>9</v>
      </c>
      <c r="R11" s="80">
        <f>IFERROR(Q11/N11,"-")</f>
        <v>0.018789144050104</v>
      </c>
      <c r="S11" s="79">
        <v>0</v>
      </c>
      <c r="T11" s="79">
        <v>5</v>
      </c>
      <c r="U11" s="80">
        <f>IFERROR(T11/(Q11),"-")</f>
        <v>0.55555555555556</v>
      </c>
      <c r="V11" s="81">
        <f>IFERROR(K11/SUM(Q11:Q16),"-")</f>
        <v>10000</v>
      </c>
      <c r="W11" s="82">
        <v>1</v>
      </c>
      <c r="X11" s="80">
        <f>IF(Q11=0,"-",W11/Q11)</f>
        <v>0.11111111111111</v>
      </c>
      <c r="Y11" s="181">
        <v>68000</v>
      </c>
      <c r="Z11" s="182">
        <f>IFERROR(Y11/Q11,"-")</f>
        <v>7555.5555555556</v>
      </c>
      <c r="AA11" s="182">
        <f>IFERROR(Y11/W11,"-")</f>
        <v>68000</v>
      </c>
      <c r="AB11" s="176">
        <f>SUM(Y11:Y16)-SUM(K11:K16)</f>
        <v>411000</v>
      </c>
      <c r="AC11" s="83">
        <f>SUM(Y11:Y16)/SUM(K11:K16)</f>
        <v>1.7210526315789</v>
      </c>
      <c r="AD11" s="77"/>
      <c r="AE11" s="91">
        <v>1</v>
      </c>
      <c r="AF11" s="92">
        <f>IF(Q11=0,"",IF(AE11=0,"",(AE11/Q11)))</f>
        <v>0.11111111111111</v>
      </c>
      <c r="AG11" s="91"/>
      <c r="AH11" s="93">
        <f>IFERROR(AG11/AE11,"-")</f>
        <v>0</v>
      </c>
      <c r="AI11" s="94"/>
      <c r="AJ11" s="95">
        <f>IFERROR(AI11/AE11,"-")</f>
        <v>0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>
        <v>1</v>
      </c>
      <c r="AX11" s="104">
        <f>IF(Q11=0,"",IF(AW11=0,"",(AW11/Q11)))</f>
        <v>0.11111111111111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1</v>
      </c>
      <c r="BG11" s="110">
        <f>IF(Q11=0,"",IF(BF11=0,"",(BF11/Q11)))</f>
        <v>0.11111111111111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4</v>
      </c>
      <c r="BP11" s="117">
        <f>IF(Q11=0,"",IF(BO11=0,"",(BO11/Q11)))</f>
        <v>0.44444444444444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2</v>
      </c>
      <c r="BY11" s="124">
        <f>IF(Q11=0,"",IF(BX11=0,"",(BX11/Q11)))</f>
        <v>0.22222222222222</v>
      </c>
      <c r="BZ11" s="125">
        <v>1</v>
      </c>
      <c r="CA11" s="126">
        <f>IFERROR(BZ11/BX11,"-")</f>
        <v>0.5</v>
      </c>
      <c r="CB11" s="127">
        <v>68000</v>
      </c>
      <c r="CC11" s="128">
        <f>IFERROR(CB11/BX11,"-")</f>
        <v>34000</v>
      </c>
      <c r="CD11" s="129"/>
      <c r="CE11" s="129"/>
      <c r="CF11" s="129">
        <v>1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68000</v>
      </c>
      <c r="CR11" s="138">
        <v>68000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78</v>
      </c>
      <c r="C12" s="184" t="s">
        <v>58</v>
      </c>
      <c r="D12" s="184"/>
      <c r="E12" s="184" t="s">
        <v>59</v>
      </c>
      <c r="F12" s="184" t="s">
        <v>60</v>
      </c>
      <c r="G12" s="184" t="s">
        <v>73</v>
      </c>
      <c r="H12" s="87"/>
      <c r="I12" s="87"/>
      <c r="J12" s="87"/>
      <c r="K12" s="176"/>
      <c r="L12" s="79">
        <v>49</v>
      </c>
      <c r="M12" s="79">
        <v>38</v>
      </c>
      <c r="N12" s="79">
        <v>35</v>
      </c>
      <c r="O12" s="88">
        <v>13</v>
      </c>
      <c r="P12" s="89">
        <v>0</v>
      </c>
      <c r="Q12" s="90">
        <f>O12+P12</f>
        <v>13</v>
      </c>
      <c r="R12" s="80">
        <f>IFERROR(Q12/N12,"-")</f>
        <v>0.37142857142857</v>
      </c>
      <c r="S12" s="79">
        <v>2</v>
      </c>
      <c r="T12" s="79">
        <v>4</v>
      </c>
      <c r="U12" s="80">
        <f>IFERROR(T12/(Q12),"-")</f>
        <v>0.30769230769231</v>
      </c>
      <c r="V12" s="81"/>
      <c r="W12" s="82">
        <v>4</v>
      </c>
      <c r="X12" s="80">
        <f>IF(Q12=0,"-",W12/Q12)</f>
        <v>0.30769230769231</v>
      </c>
      <c r="Y12" s="181">
        <v>212000</v>
      </c>
      <c r="Z12" s="182">
        <f>IFERROR(Y12/Q12,"-")</f>
        <v>16307.692307692</v>
      </c>
      <c r="AA12" s="182">
        <f>IFERROR(Y12/W12,"-")</f>
        <v>53000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1</v>
      </c>
      <c r="AO12" s="98">
        <f>IF(Q12=0,"",IF(AN12=0,"",(AN12/Q12)))</f>
        <v>0.076923076923077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>
        <v>1</v>
      </c>
      <c r="AX12" s="104">
        <f>IF(Q12=0,"",IF(AW12=0,"",(AW12/Q12)))</f>
        <v>0.076923076923077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2</v>
      </c>
      <c r="BG12" s="110">
        <f>IF(Q12=0,"",IF(BF12=0,"",(BF12/Q12)))</f>
        <v>0.15384615384615</v>
      </c>
      <c r="BH12" s="109">
        <v>1</v>
      </c>
      <c r="BI12" s="111">
        <f>IFERROR(BH12/BF12,"-")</f>
        <v>0.5</v>
      </c>
      <c r="BJ12" s="112">
        <v>33000</v>
      </c>
      <c r="BK12" s="113">
        <f>IFERROR(BJ12/BF12,"-")</f>
        <v>16500</v>
      </c>
      <c r="BL12" s="114"/>
      <c r="BM12" s="114"/>
      <c r="BN12" s="114">
        <v>1</v>
      </c>
      <c r="BO12" s="116">
        <v>4</v>
      </c>
      <c r="BP12" s="117">
        <f>IF(Q12=0,"",IF(BO12=0,"",(BO12/Q12)))</f>
        <v>0.30769230769231</v>
      </c>
      <c r="BQ12" s="118">
        <v>3</v>
      </c>
      <c r="BR12" s="119">
        <f>IFERROR(BQ12/BO12,"-")</f>
        <v>0.75</v>
      </c>
      <c r="BS12" s="120">
        <v>179000</v>
      </c>
      <c r="BT12" s="121">
        <f>IFERROR(BS12/BO12,"-")</f>
        <v>44750</v>
      </c>
      <c r="BU12" s="122"/>
      <c r="BV12" s="122"/>
      <c r="BW12" s="122">
        <v>3</v>
      </c>
      <c r="BX12" s="123">
        <v>2</v>
      </c>
      <c r="BY12" s="124">
        <f>IF(Q12=0,"",IF(BX12=0,"",(BX12/Q12)))</f>
        <v>0.15384615384615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>
        <v>3</v>
      </c>
      <c r="CH12" s="131">
        <f>IF(Q12=0,"",IF(CG12=0,"",(CG12/Q12)))</f>
        <v>0.23076923076923</v>
      </c>
      <c r="CI12" s="132"/>
      <c r="CJ12" s="133">
        <f>IFERROR(CI12/CG12,"-")</f>
        <v>0</v>
      </c>
      <c r="CK12" s="134"/>
      <c r="CL12" s="135">
        <f>IFERROR(CK12/CG12,"-")</f>
        <v>0</v>
      </c>
      <c r="CM12" s="136"/>
      <c r="CN12" s="136"/>
      <c r="CO12" s="136"/>
      <c r="CP12" s="137">
        <v>4</v>
      </c>
      <c r="CQ12" s="138">
        <v>212000</v>
      </c>
      <c r="CR12" s="138">
        <v>115000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79</v>
      </c>
      <c r="C13" s="184" t="s">
        <v>58</v>
      </c>
      <c r="D13" s="184"/>
      <c r="E13" s="184" t="s">
        <v>80</v>
      </c>
      <c r="F13" s="184" t="s">
        <v>81</v>
      </c>
      <c r="G13" s="184" t="s">
        <v>61</v>
      </c>
      <c r="H13" s="87" t="s">
        <v>82</v>
      </c>
      <c r="I13" s="87" t="s">
        <v>83</v>
      </c>
      <c r="J13" s="186" t="s">
        <v>84</v>
      </c>
      <c r="K13" s="176"/>
      <c r="L13" s="79">
        <v>22</v>
      </c>
      <c r="M13" s="79">
        <v>0</v>
      </c>
      <c r="N13" s="79">
        <v>92</v>
      </c>
      <c r="O13" s="88">
        <v>9</v>
      </c>
      <c r="P13" s="89">
        <v>0</v>
      </c>
      <c r="Q13" s="90">
        <f>O13+P13</f>
        <v>9</v>
      </c>
      <c r="R13" s="80">
        <f>IFERROR(Q13/N13,"-")</f>
        <v>0.097826086956522</v>
      </c>
      <c r="S13" s="79">
        <v>1</v>
      </c>
      <c r="T13" s="79">
        <v>3</v>
      </c>
      <c r="U13" s="80">
        <f>IFERROR(T13/(Q13),"-")</f>
        <v>0.33333333333333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2</v>
      </c>
      <c r="AO13" s="98">
        <f>IF(Q13=0,"",IF(AN13=0,"",(AN13/Q13)))</f>
        <v>0.22222222222222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1</v>
      </c>
      <c r="AX13" s="104">
        <f>IF(Q13=0,"",IF(AW13=0,"",(AW13/Q13)))</f>
        <v>0.11111111111111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3</v>
      </c>
      <c r="BG13" s="110">
        <f>IF(Q13=0,"",IF(BF13=0,"",(BF13/Q13)))</f>
        <v>0.33333333333333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1</v>
      </c>
      <c r="BP13" s="117">
        <f>IF(Q13=0,"",IF(BO13=0,"",(BO13/Q13)))</f>
        <v>0.11111111111111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>
        <v>2</v>
      </c>
      <c r="CH13" s="131">
        <f>IF(Q13=0,"",IF(CG13=0,"",(CG13/Q13)))</f>
        <v>0.22222222222222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85</v>
      </c>
      <c r="C14" s="184" t="s">
        <v>58</v>
      </c>
      <c r="D14" s="184"/>
      <c r="E14" s="184" t="s">
        <v>80</v>
      </c>
      <c r="F14" s="184" t="s">
        <v>81</v>
      </c>
      <c r="G14" s="184" t="s">
        <v>73</v>
      </c>
      <c r="H14" s="87"/>
      <c r="I14" s="87"/>
      <c r="J14" s="87"/>
      <c r="K14" s="176"/>
      <c r="L14" s="79">
        <v>27</v>
      </c>
      <c r="M14" s="79">
        <v>21</v>
      </c>
      <c r="N14" s="79">
        <v>5</v>
      </c>
      <c r="O14" s="88">
        <v>6</v>
      </c>
      <c r="P14" s="89">
        <v>0</v>
      </c>
      <c r="Q14" s="90">
        <f>O14+P14</f>
        <v>6</v>
      </c>
      <c r="R14" s="80">
        <f>IFERROR(Q14/N14,"-")</f>
        <v>1.2</v>
      </c>
      <c r="S14" s="79">
        <v>2</v>
      </c>
      <c r="T14" s="79">
        <v>1</v>
      </c>
      <c r="U14" s="80">
        <f>IFERROR(T14/(Q14),"-")</f>
        <v>0.16666666666667</v>
      </c>
      <c r="V14" s="81"/>
      <c r="W14" s="82">
        <v>4</v>
      </c>
      <c r="X14" s="80">
        <f>IF(Q14=0,"-",W14/Q14)</f>
        <v>0.66666666666667</v>
      </c>
      <c r="Y14" s="181">
        <v>26000</v>
      </c>
      <c r="Z14" s="182">
        <f>IFERROR(Y14/Q14,"-")</f>
        <v>4333.3333333333</v>
      </c>
      <c r="AA14" s="182">
        <f>IFERROR(Y14/W14,"-")</f>
        <v>6500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1</v>
      </c>
      <c r="AO14" s="98">
        <f>IF(Q14=0,"",IF(AN14=0,"",(AN14/Q14)))</f>
        <v>0.16666666666667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1</v>
      </c>
      <c r="BP14" s="117">
        <f>IF(Q14=0,"",IF(BO14=0,"",(BO14/Q14)))</f>
        <v>0.16666666666667</v>
      </c>
      <c r="BQ14" s="118">
        <v>1</v>
      </c>
      <c r="BR14" s="119">
        <f>IFERROR(BQ14/BO14,"-")</f>
        <v>1</v>
      </c>
      <c r="BS14" s="120">
        <v>3000</v>
      </c>
      <c r="BT14" s="121">
        <f>IFERROR(BS14/BO14,"-")</f>
        <v>3000</v>
      </c>
      <c r="BU14" s="122">
        <v>1</v>
      </c>
      <c r="BV14" s="122"/>
      <c r="BW14" s="122"/>
      <c r="BX14" s="123">
        <v>3</v>
      </c>
      <c r="BY14" s="124">
        <f>IF(Q14=0,"",IF(BX14=0,"",(BX14/Q14)))</f>
        <v>0.5</v>
      </c>
      <c r="BZ14" s="125">
        <v>2</v>
      </c>
      <c r="CA14" s="126">
        <f>IFERROR(BZ14/BX14,"-")</f>
        <v>0.66666666666667</v>
      </c>
      <c r="CB14" s="127">
        <v>18000</v>
      </c>
      <c r="CC14" s="128">
        <f>IFERROR(CB14/BX14,"-")</f>
        <v>6000</v>
      </c>
      <c r="CD14" s="129"/>
      <c r="CE14" s="129">
        <v>1</v>
      </c>
      <c r="CF14" s="129">
        <v>1</v>
      </c>
      <c r="CG14" s="130">
        <v>1</v>
      </c>
      <c r="CH14" s="131">
        <f>IF(Q14=0,"",IF(CG14=0,"",(CG14/Q14)))</f>
        <v>0.16666666666667</v>
      </c>
      <c r="CI14" s="132">
        <v>1</v>
      </c>
      <c r="CJ14" s="133">
        <f>IFERROR(CI14/CG14,"-")</f>
        <v>1</v>
      </c>
      <c r="CK14" s="134">
        <v>5000</v>
      </c>
      <c r="CL14" s="135">
        <f>IFERROR(CK14/CG14,"-")</f>
        <v>5000</v>
      </c>
      <c r="CM14" s="136">
        <v>1</v>
      </c>
      <c r="CN14" s="136"/>
      <c r="CO14" s="136"/>
      <c r="CP14" s="137">
        <v>4</v>
      </c>
      <c r="CQ14" s="138">
        <v>26000</v>
      </c>
      <c r="CR14" s="138">
        <v>11000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86</v>
      </c>
      <c r="C15" s="184" t="s">
        <v>58</v>
      </c>
      <c r="D15" s="184"/>
      <c r="E15" s="184" t="s">
        <v>87</v>
      </c>
      <c r="F15" s="184" t="s">
        <v>88</v>
      </c>
      <c r="G15" s="184" t="s">
        <v>61</v>
      </c>
      <c r="H15" s="87" t="s">
        <v>82</v>
      </c>
      <c r="I15" s="87" t="s">
        <v>83</v>
      </c>
      <c r="J15" s="185" t="s">
        <v>64</v>
      </c>
      <c r="K15" s="176"/>
      <c r="L15" s="79">
        <v>12</v>
      </c>
      <c r="M15" s="79">
        <v>0</v>
      </c>
      <c r="N15" s="79">
        <v>58</v>
      </c>
      <c r="O15" s="88">
        <v>4</v>
      </c>
      <c r="P15" s="89">
        <v>0</v>
      </c>
      <c r="Q15" s="90">
        <f>O15+P15</f>
        <v>4</v>
      </c>
      <c r="R15" s="80">
        <f>IFERROR(Q15/N15,"-")</f>
        <v>0.068965517241379</v>
      </c>
      <c r="S15" s="79">
        <v>0</v>
      </c>
      <c r="T15" s="79">
        <v>3</v>
      </c>
      <c r="U15" s="80">
        <f>IFERROR(T15/(Q15),"-")</f>
        <v>0.75</v>
      </c>
      <c r="V15" s="81"/>
      <c r="W15" s="82">
        <v>2</v>
      </c>
      <c r="X15" s="80">
        <f>IF(Q15=0,"-",W15/Q15)</f>
        <v>0.5</v>
      </c>
      <c r="Y15" s="181">
        <v>32000</v>
      </c>
      <c r="Z15" s="182">
        <f>IFERROR(Y15/Q15,"-")</f>
        <v>8000</v>
      </c>
      <c r="AA15" s="182">
        <f>IFERROR(Y15/W15,"-")</f>
        <v>16000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>
        <v>1</v>
      </c>
      <c r="AO15" s="98">
        <f>IF(Q15=0,"",IF(AN15=0,"",(AN15/Q15)))</f>
        <v>0.25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0.25</v>
      </c>
      <c r="BH15" s="109">
        <v>1</v>
      </c>
      <c r="BI15" s="111">
        <f>IFERROR(BH15/BF15,"-")</f>
        <v>1</v>
      </c>
      <c r="BJ15" s="112">
        <v>1000</v>
      </c>
      <c r="BK15" s="113">
        <f>IFERROR(BJ15/BF15,"-")</f>
        <v>1000</v>
      </c>
      <c r="BL15" s="114">
        <v>1</v>
      </c>
      <c r="BM15" s="114"/>
      <c r="BN15" s="114"/>
      <c r="BO15" s="116">
        <v>1</v>
      </c>
      <c r="BP15" s="117">
        <f>IF(Q15=0,"",IF(BO15=0,"",(BO15/Q15)))</f>
        <v>0.25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1</v>
      </c>
      <c r="BY15" s="124">
        <f>IF(Q15=0,"",IF(BX15=0,"",(BX15/Q15)))</f>
        <v>0.25</v>
      </c>
      <c r="BZ15" s="125">
        <v>1</v>
      </c>
      <c r="CA15" s="126">
        <f>IFERROR(BZ15/BX15,"-")</f>
        <v>1</v>
      </c>
      <c r="CB15" s="127">
        <v>31000</v>
      </c>
      <c r="CC15" s="128">
        <f>IFERROR(CB15/BX15,"-")</f>
        <v>31000</v>
      </c>
      <c r="CD15" s="129"/>
      <c r="CE15" s="129"/>
      <c r="CF15" s="129">
        <v>1</v>
      </c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2</v>
      </c>
      <c r="CQ15" s="138">
        <v>32000</v>
      </c>
      <c r="CR15" s="138">
        <v>31000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89</v>
      </c>
      <c r="C16" s="184" t="s">
        <v>58</v>
      </c>
      <c r="D16" s="184"/>
      <c r="E16" s="184" t="s">
        <v>87</v>
      </c>
      <c r="F16" s="184" t="s">
        <v>88</v>
      </c>
      <c r="G16" s="184" t="s">
        <v>73</v>
      </c>
      <c r="H16" s="87"/>
      <c r="I16" s="87"/>
      <c r="J16" s="87"/>
      <c r="K16" s="176"/>
      <c r="L16" s="79">
        <v>68</v>
      </c>
      <c r="M16" s="79">
        <v>52</v>
      </c>
      <c r="N16" s="79">
        <v>21</v>
      </c>
      <c r="O16" s="88">
        <v>16</v>
      </c>
      <c r="P16" s="89">
        <v>0</v>
      </c>
      <c r="Q16" s="90">
        <f>O16+P16</f>
        <v>16</v>
      </c>
      <c r="R16" s="80">
        <f>IFERROR(Q16/N16,"-")</f>
        <v>0.76190476190476</v>
      </c>
      <c r="S16" s="79">
        <v>6</v>
      </c>
      <c r="T16" s="79">
        <v>4</v>
      </c>
      <c r="U16" s="80">
        <f>IFERROR(T16/(Q16),"-")</f>
        <v>0.25</v>
      </c>
      <c r="V16" s="81"/>
      <c r="W16" s="82">
        <v>7</v>
      </c>
      <c r="X16" s="80">
        <f>IF(Q16=0,"-",W16/Q16)</f>
        <v>0.4375</v>
      </c>
      <c r="Y16" s="181">
        <v>643000</v>
      </c>
      <c r="Z16" s="182">
        <f>IFERROR(Y16/Q16,"-")</f>
        <v>40187.5</v>
      </c>
      <c r="AA16" s="182">
        <f>IFERROR(Y16/W16,"-")</f>
        <v>91857.142857143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>
        <v>1</v>
      </c>
      <c r="AX16" s="104">
        <f>IF(Q16=0,"",IF(AW16=0,"",(AW16/Q16)))</f>
        <v>0.0625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>
        <v>2</v>
      </c>
      <c r="BG16" s="110">
        <f>IF(Q16=0,"",IF(BF16=0,"",(BF16/Q16)))</f>
        <v>0.125</v>
      </c>
      <c r="BH16" s="109">
        <v>1</v>
      </c>
      <c r="BI16" s="111">
        <f>IFERROR(BH16/BF16,"-")</f>
        <v>0.5</v>
      </c>
      <c r="BJ16" s="112">
        <v>9000</v>
      </c>
      <c r="BK16" s="113">
        <f>IFERROR(BJ16/BF16,"-")</f>
        <v>4500</v>
      </c>
      <c r="BL16" s="114"/>
      <c r="BM16" s="114"/>
      <c r="BN16" s="114">
        <v>1</v>
      </c>
      <c r="BO16" s="116">
        <v>7</v>
      </c>
      <c r="BP16" s="117">
        <f>IF(Q16=0,"",IF(BO16=0,"",(BO16/Q16)))</f>
        <v>0.4375</v>
      </c>
      <c r="BQ16" s="118">
        <v>3</v>
      </c>
      <c r="BR16" s="119">
        <f>IFERROR(BQ16/BO16,"-")</f>
        <v>0.42857142857143</v>
      </c>
      <c r="BS16" s="120">
        <v>67000</v>
      </c>
      <c r="BT16" s="121">
        <f>IFERROR(BS16/BO16,"-")</f>
        <v>9571.4285714286</v>
      </c>
      <c r="BU16" s="122">
        <v>1</v>
      </c>
      <c r="BV16" s="122"/>
      <c r="BW16" s="122">
        <v>2</v>
      </c>
      <c r="BX16" s="123">
        <v>5</v>
      </c>
      <c r="BY16" s="124">
        <f>IF(Q16=0,"",IF(BX16=0,"",(BX16/Q16)))</f>
        <v>0.3125</v>
      </c>
      <c r="BZ16" s="125">
        <v>3</v>
      </c>
      <c r="CA16" s="126">
        <f>IFERROR(BZ16/BX16,"-")</f>
        <v>0.6</v>
      </c>
      <c r="CB16" s="127">
        <v>567000</v>
      </c>
      <c r="CC16" s="128">
        <f>IFERROR(CB16/BX16,"-")</f>
        <v>113400</v>
      </c>
      <c r="CD16" s="129"/>
      <c r="CE16" s="129"/>
      <c r="CF16" s="129">
        <v>3</v>
      </c>
      <c r="CG16" s="130">
        <v>1</v>
      </c>
      <c r="CH16" s="131">
        <f>IF(Q16=0,"",IF(CG16=0,"",(CG16/Q16)))</f>
        <v>0.0625</v>
      </c>
      <c r="CI16" s="132"/>
      <c r="CJ16" s="133">
        <f>IFERROR(CI16/CG16,"-")</f>
        <v>0</v>
      </c>
      <c r="CK16" s="134"/>
      <c r="CL16" s="135">
        <f>IFERROR(CK16/CG16,"-")</f>
        <v>0</v>
      </c>
      <c r="CM16" s="136"/>
      <c r="CN16" s="136"/>
      <c r="CO16" s="136"/>
      <c r="CP16" s="137">
        <v>7</v>
      </c>
      <c r="CQ16" s="138">
        <v>643000</v>
      </c>
      <c r="CR16" s="138">
        <v>445000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0.621875</v>
      </c>
      <c r="B17" s="184" t="s">
        <v>90</v>
      </c>
      <c r="C17" s="184" t="s">
        <v>58</v>
      </c>
      <c r="D17" s="184"/>
      <c r="E17" s="184" t="s">
        <v>91</v>
      </c>
      <c r="F17" s="184" t="s">
        <v>88</v>
      </c>
      <c r="G17" s="184" t="s">
        <v>61</v>
      </c>
      <c r="H17" s="87" t="s">
        <v>92</v>
      </c>
      <c r="I17" s="87" t="s">
        <v>93</v>
      </c>
      <c r="J17" s="185" t="s">
        <v>64</v>
      </c>
      <c r="K17" s="176">
        <v>320000</v>
      </c>
      <c r="L17" s="79">
        <v>32</v>
      </c>
      <c r="M17" s="79">
        <v>0</v>
      </c>
      <c r="N17" s="79">
        <v>126</v>
      </c>
      <c r="O17" s="88">
        <v>14</v>
      </c>
      <c r="P17" s="89">
        <v>0</v>
      </c>
      <c r="Q17" s="90">
        <f>O17+P17</f>
        <v>14</v>
      </c>
      <c r="R17" s="80">
        <f>IFERROR(Q17/N17,"-")</f>
        <v>0.11111111111111</v>
      </c>
      <c r="S17" s="79">
        <v>1</v>
      </c>
      <c r="T17" s="79">
        <v>9</v>
      </c>
      <c r="U17" s="80">
        <f>IFERROR(T17/(Q17),"-")</f>
        <v>0.64285714285714</v>
      </c>
      <c r="V17" s="81">
        <f>IFERROR(K17/SUM(Q17:Q18),"-")</f>
        <v>12307.692307692</v>
      </c>
      <c r="W17" s="82">
        <v>1</v>
      </c>
      <c r="X17" s="80">
        <f>IF(Q17=0,"-",W17/Q17)</f>
        <v>0.071428571428571</v>
      </c>
      <c r="Y17" s="181">
        <v>2000</v>
      </c>
      <c r="Z17" s="182">
        <f>IFERROR(Y17/Q17,"-")</f>
        <v>142.85714285714</v>
      </c>
      <c r="AA17" s="182">
        <f>IFERROR(Y17/W17,"-")</f>
        <v>2000</v>
      </c>
      <c r="AB17" s="176">
        <f>SUM(Y17:Y18)-SUM(K17:K18)</f>
        <v>-121000</v>
      </c>
      <c r="AC17" s="83">
        <f>SUM(Y17:Y18)/SUM(K17:K18)</f>
        <v>0.621875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>
        <v>1</v>
      </c>
      <c r="AX17" s="104">
        <f>IF(Q17=0,"",IF(AW17=0,"",(AW17/Q17)))</f>
        <v>0.071428571428571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3</v>
      </c>
      <c r="BG17" s="110">
        <f>IF(Q17=0,"",IF(BF17=0,"",(BF17/Q17)))</f>
        <v>0.21428571428571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7</v>
      </c>
      <c r="BP17" s="117">
        <f>IF(Q17=0,"",IF(BO17=0,"",(BO17/Q17)))</f>
        <v>0.5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2</v>
      </c>
      <c r="BY17" s="124">
        <f>IF(Q17=0,"",IF(BX17=0,"",(BX17/Q17)))</f>
        <v>0.14285714285714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>
        <v>1</v>
      </c>
      <c r="CH17" s="131">
        <f>IF(Q17=0,"",IF(CG17=0,"",(CG17/Q17)))</f>
        <v>0.071428571428571</v>
      </c>
      <c r="CI17" s="132">
        <v>1</v>
      </c>
      <c r="CJ17" s="133">
        <f>IFERROR(CI17/CG17,"-")</f>
        <v>1</v>
      </c>
      <c r="CK17" s="134">
        <v>2000</v>
      </c>
      <c r="CL17" s="135">
        <f>IFERROR(CK17/CG17,"-")</f>
        <v>2000</v>
      </c>
      <c r="CM17" s="136">
        <v>1</v>
      </c>
      <c r="CN17" s="136"/>
      <c r="CO17" s="136"/>
      <c r="CP17" s="137">
        <v>1</v>
      </c>
      <c r="CQ17" s="138">
        <v>2000</v>
      </c>
      <c r="CR17" s="138">
        <v>2000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94</v>
      </c>
      <c r="C18" s="184" t="s">
        <v>58</v>
      </c>
      <c r="D18" s="184"/>
      <c r="E18" s="184" t="s">
        <v>91</v>
      </c>
      <c r="F18" s="184" t="s">
        <v>88</v>
      </c>
      <c r="G18" s="184" t="s">
        <v>73</v>
      </c>
      <c r="H18" s="87"/>
      <c r="I18" s="87"/>
      <c r="J18" s="87"/>
      <c r="K18" s="176"/>
      <c r="L18" s="79">
        <v>52</v>
      </c>
      <c r="M18" s="79">
        <v>42</v>
      </c>
      <c r="N18" s="79">
        <v>10</v>
      </c>
      <c r="O18" s="88">
        <v>12</v>
      </c>
      <c r="P18" s="89">
        <v>0</v>
      </c>
      <c r="Q18" s="90">
        <f>O18+P18</f>
        <v>12</v>
      </c>
      <c r="R18" s="80">
        <f>IFERROR(Q18/N18,"-")</f>
        <v>1.2</v>
      </c>
      <c r="S18" s="79">
        <v>2</v>
      </c>
      <c r="T18" s="79">
        <v>4</v>
      </c>
      <c r="U18" s="80">
        <f>IFERROR(T18/(Q18),"-")</f>
        <v>0.33333333333333</v>
      </c>
      <c r="V18" s="81"/>
      <c r="W18" s="82">
        <v>5</v>
      </c>
      <c r="X18" s="80">
        <f>IF(Q18=0,"-",W18/Q18)</f>
        <v>0.41666666666667</v>
      </c>
      <c r="Y18" s="181">
        <v>197000</v>
      </c>
      <c r="Z18" s="182">
        <f>IFERROR(Y18/Q18,"-")</f>
        <v>16416.666666667</v>
      </c>
      <c r="AA18" s="182">
        <f>IFERROR(Y18/W18,"-")</f>
        <v>39400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2</v>
      </c>
      <c r="BG18" s="110">
        <f>IF(Q18=0,"",IF(BF18=0,"",(BF18/Q18)))</f>
        <v>0.16666666666667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2</v>
      </c>
      <c r="BP18" s="117">
        <f>IF(Q18=0,"",IF(BO18=0,"",(BO18/Q18)))</f>
        <v>0.16666666666667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8</v>
      </c>
      <c r="BY18" s="124">
        <f>IF(Q18=0,"",IF(BX18=0,"",(BX18/Q18)))</f>
        <v>0.66666666666667</v>
      </c>
      <c r="BZ18" s="125">
        <v>5</v>
      </c>
      <c r="CA18" s="126">
        <f>IFERROR(BZ18/BX18,"-")</f>
        <v>0.625</v>
      </c>
      <c r="CB18" s="127">
        <v>197000</v>
      </c>
      <c r="CC18" s="128">
        <f>IFERROR(CB18/BX18,"-")</f>
        <v>24625</v>
      </c>
      <c r="CD18" s="129">
        <v>1</v>
      </c>
      <c r="CE18" s="129">
        <v>2</v>
      </c>
      <c r="CF18" s="129">
        <v>2</v>
      </c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5</v>
      </c>
      <c r="CQ18" s="138">
        <v>197000</v>
      </c>
      <c r="CR18" s="138">
        <v>114000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4.3725</v>
      </c>
      <c r="B19" s="184" t="s">
        <v>95</v>
      </c>
      <c r="C19" s="184" t="s">
        <v>58</v>
      </c>
      <c r="D19" s="184"/>
      <c r="E19" s="184" t="s">
        <v>96</v>
      </c>
      <c r="F19" s="184" t="s">
        <v>97</v>
      </c>
      <c r="G19" s="184" t="s">
        <v>61</v>
      </c>
      <c r="H19" s="87" t="s">
        <v>66</v>
      </c>
      <c r="I19" s="87" t="s">
        <v>98</v>
      </c>
      <c r="J19" s="87" t="s">
        <v>99</v>
      </c>
      <c r="K19" s="176">
        <v>400000</v>
      </c>
      <c r="L19" s="79">
        <v>22</v>
      </c>
      <c r="M19" s="79">
        <v>0</v>
      </c>
      <c r="N19" s="79">
        <v>84</v>
      </c>
      <c r="O19" s="88">
        <v>7</v>
      </c>
      <c r="P19" s="89">
        <v>0</v>
      </c>
      <c r="Q19" s="90">
        <f>O19+P19</f>
        <v>7</v>
      </c>
      <c r="R19" s="80">
        <f>IFERROR(Q19/N19,"-")</f>
        <v>0.083333333333333</v>
      </c>
      <c r="S19" s="79">
        <v>2</v>
      </c>
      <c r="T19" s="79">
        <v>3</v>
      </c>
      <c r="U19" s="80">
        <f>IFERROR(T19/(Q19),"-")</f>
        <v>0.42857142857143</v>
      </c>
      <c r="V19" s="81">
        <f>IFERROR(K19/SUM(Q19:Q23),"-")</f>
        <v>8695.652173913</v>
      </c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>
        <f>SUM(Y19:Y23)-SUM(K19:K23)</f>
        <v>1349000</v>
      </c>
      <c r="AC19" s="83">
        <f>SUM(Y19:Y23)/SUM(K19:K23)</f>
        <v>4.3725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3</v>
      </c>
      <c r="BG19" s="110">
        <f>IF(Q19=0,"",IF(BF19=0,"",(BF19/Q19)))</f>
        <v>0.42857142857143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3</v>
      </c>
      <c r="BP19" s="117">
        <f>IF(Q19=0,"",IF(BO19=0,"",(BO19/Q19)))</f>
        <v>0.42857142857143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1</v>
      </c>
      <c r="BY19" s="124">
        <f>IF(Q19=0,"",IF(BX19=0,"",(BX19/Q19)))</f>
        <v>0.14285714285714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100</v>
      </c>
      <c r="C20" s="184" t="s">
        <v>58</v>
      </c>
      <c r="D20" s="184"/>
      <c r="E20" s="184" t="s">
        <v>101</v>
      </c>
      <c r="F20" s="184" t="s">
        <v>102</v>
      </c>
      <c r="G20" s="184" t="s">
        <v>61</v>
      </c>
      <c r="H20" s="87"/>
      <c r="I20" s="87" t="s">
        <v>98</v>
      </c>
      <c r="J20" s="87"/>
      <c r="K20" s="176"/>
      <c r="L20" s="79">
        <v>17</v>
      </c>
      <c r="M20" s="79">
        <v>0</v>
      </c>
      <c r="N20" s="79">
        <v>109</v>
      </c>
      <c r="O20" s="88">
        <v>5</v>
      </c>
      <c r="P20" s="89">
        <v>0</v>
      </c>
      <c r="Q20" s="90">
        <f>O20+P20</f>
        <v>5</v>
      </c>
      <c r="R20" s="80">
        <f>IFERROR(Q20/N20,"-")</f>
        <v>0.045871559633028</v>
      </c>
      <c r="S20" s="79">
        <v>0</v>
      </c>
      <c r="T20" s="79">
        <v>2</v>
      </c>
      <c r="U20" s="80">
        <f>IFERROR(T20/(Q20),"-")</f>
        <v>0.4</v>
      </c>
      <c r="V20" s="81"/>
      <c r="W20" s="82">
        <v>2</v>
      </c>
      <c r="X20" s="80">
        <f>IF(Q20=0,"-",W20/Q20)</f>
        <v>0.4</v>
      </c>
      <c r="Y20" s="181">
        <v>7000</v>
      </c>
      <c r="Z20" s="182">
        <f>IFERROR(Y20/Q20,"-")</f>
        <v>1400</v>
      </c>
      <c r="AA20" s="182">
        <f>IFERROR(Y20/W20,"-")</f>
        <v>3500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0.2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2</v>
      </c>
      <c r="BP20" s="117">
        <f>IF(Q20=0,"",IF(BO20=0,"",(BO20/Q20)))</f>
        <v>0.4</v>
      </c>
      <c r="BQ20" s="118">
        <v>1</v>
      </c>
      <c r="BR20" s="119">
        <f>IFERROR(BQ20/BO20,"-")</f>
        <v>0.5</v>
      </c>
      <c r="BS20" s="120">
        <v>4000</v>
      </c>
      <c r="BT20" s="121">
        <f>IFERROR(BS20/BO20,"-")</f>
        <v>2000</v>
      </c>
      <c r="BU20" s="122"/>
      <c r="BV20" s="122">
        <v>1</v>
      </c>
      <c r="BW20" s="122"/>
      <c r="BX20" s="123">
        <v>2</v>
      </c>
      <c r="BY20" s="124">
        <f>IF(Q20=0,"",IF(BX20=0,"",(BX20/Q20)))</f>
        <v>0.4</v>
      </c>
      <c r="BZ20" s="125">
        <v>1</v>
      </c>
      <c r="CA20" s="126">
        <f>IFERROR(BZ20/BX20,"-")</f>
        <v>0.5</v>
      </c>
      <c r="CB20" s="127">
        <v>3000</v>
      </c>
      <c r="CC20" s="128">
        <f>IFERROR(CB20/BX20,"-")</f>
        <v>1500</v>
      </c>
      <c r="CD20" s="129">
        <v>1</v>
      </c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2</v>
      </c>
      <c r="CQ20" s="138">
        <v>7000</v>
      </c>
      <c r="CR20" s="138">
        <v>4000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103</v>
      </c>
      <c r="C21" s="184" t="s">
        <v>58</v>
      </c>
      <c r="D21" s="184"/>
      <c r="E21" s="184" t="s">
        <v>104</v>
      </c>
      <c r="F21" s="184" t="s">
        <v>105</v>
      </c>
      <c r="G21" s="184" t="s">
        <v>61</v>
      </c>
      <c r="H21" s="87"/>
      <c r="I21" s="87" t="s">
        <v>98</v>
      </c>
      <c r="J21" s="87"/>
      <c r="K21" s="176"/>
      <c r="L21" s="79">
        <v>10</v>
      </c>
      <c r="M21" s="79">
        <v>0</v>
      </c>
      <c r="N21" s="79">
        <v>76</v>
      </c>
      <c r="O21" s="88">
        <v>2</v>
      </c>
      <c r="P21" s="89">
        <v>0</v>
      </c>
      <c r="Q21" s="90">
        <f>O21+P21</f>
        <v>2</v>
      </c>
      <c r="R21" s="80">
        <f>IFERROR(Q21/N21,"-")</f>
        <v>0.026315789473684</v>
      </c>
      <c r="S21" s="79">
        <v>1</v>
      </c>
      <c r="T21" s="79">
        <v>0</v>
      </c>
      <c r="U21" s="80">
        <f>IFERROR(T21/(Q21),"-")</f>
        <v>0</v>
      </c>
      <c r="V21" s="81"/>
      <c r="W21" s="82">
        <v>1</v>
      </c>
      <c r="X21" s="80">
        <f>IF(Q21=0,"-",W21/Q21)</f>
        <v>0.5</v>
      </c>
      <c r="Y21" s="181">
        <v>3000</v>
      </c>
      <c r="Z21" s="182">
        <f>IFERROR(Y21/Q21,"-")</f>
        <v>1500</v>
      </c>
      <c r="AA21" s="182">
        <f>IFERROR(Y21/W21,"-")</f>
        <v>3000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2</v>
      </c>
      <c r="BP21" s="117">
        <f>IF(Q21=0,"",IF(BO21=0,"",(BO21/Q21)))</f>
        <v>1</v>
      </c>
      <c r="BQ21" s="118">
        <v>1</v>
      </c>
      <c r="BR21" s="119">
        <f>IFERROR(BQ21/BO21,"-")</f>
        <v>0.5</v>
      </c>
      <c r="BS21" s="120">
        <v>3000</v>
      </c>
      <c r="BT21" s="121">
        <f>IFERROR(BS21/BO21,"-")</f>
        <v>1500</v>
      </c>
      <c r="BU21" s="122">
        <v>1</v>
      </c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1</v>
      </c>
      <c r="CQ21" s="138">
        <v>3000</v>
      </c>
      <c r="CR21" s="138">
        <v>3000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106</v>
      </c>
      <c r="C22" s="184" t="s">
        <v>58</v>
      </c>
      <c r="D22" s="184"/>
      <c r="E22" s="184" t="s">
        <v>107</v>
      </c>
      <c r="F22" s="184" t="s">
        <v>108</v>
      </c>
      <c r="G22" s="184" t="s">
        <v>61</v>
      </c>
      <c r="H22" s="87"/>
      <c r="I22" s="87" t="s">
        <v>98</v>
      </c>
      <c r="J22" s="87"/>
      <c r="K22" s="176"/>
      <c r="L22" s="79">
        <v>18</v>
      </c>
      <c r="M22" s="79">
        <v>0</v>
      </c>
      <c r="N22" s="79">
        <v>91</v>
      </c>
      <c r="O22" s="88">
        <v>5</v>
      </c>
      <c r="P22" s="89">
        <v>0</v>
      </c>
      <c r="Q22" s="90">
        <f>O22+P22</f>
        <v>5</v>
      </c>
      <c r="R22" s="80">
        <f>IFERROR(Q22/N22,"-")</f>
        <v>0.054945054945055</v>
      </c>
      <c r="S22" s="79">
        <v>0</v>
      </c>
      <c r="T22" s="79">
        <v>3</v>
      </c>
      <c r="U22" s="80">
        <f>IFERROR(T22/(Q22),"-")</f>
        <v>0.6</v>
      </c>
      <c r="V22" s="81"/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>
        <v>1</v>
      </c>
      <c r="AX22" s="104">
        <f>IF(Q22=0,"",IF(AW22=0,"",(AW22/Q22)))</f>
        <v>0.2</v>
      </c>
      <c r="AY22" s="103"/>
      <c r="AZ22" s="105">
        <f>IFERROR(AY22/AW22,"-")</f>
        <v>0</v>
      </c>
      <c r="BA22" s="106"/>
      <c r="BB22" s="107">
        <f>IFERROR(BA22/AW22,"-")</f>
        <v>0</v>
      </c>
      <c r="BC22" s="108"/>
      <c r="BD22" s="108"/>
      <c r="BE22" s="108"/>
      <c r="BF22" s="109">
        <v>3</v>
      </c>
      <c r="BG22" s="110">
        <f>IF(Q22=0,"",IF(BF22=0,"",(BF22/Q22)))</f>
        <v>0.6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1</v>
      </c>
      <c r="BP22" s="117">
        <f>IF(Q22=0,"",IF(BO22=0,"",(BO22/Q22)))</f>
        <v>0.2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109</v>
      </c>
      <c r="C23" s="184" t="s">
        <v>58</v>
      </c>
      <c r="D23" s="184"/>
      <c r="E23" s="184" t="s">
        <v>72</v>
      </c>
      <c r="F23" s="184" t="s">
        <v>72</v>
      </c>
      <c r="G23" s="184" t="s">
        <v>73</v>
      </c>
      <c r="H23" s="87"/>
      <c r="I23" s="87"/>
      <c r="J23" s="87"/>
      <c r="K23" s="176"/>
      <c r="L23" s="79">
        <v>204</v>
      </c>
      <c r="M23" s="79">
        <v>91</v>
      </c>
      <c r="N23" s="79">
        <v>47</v>
      </c>
      <c r="O23" s="88">
        <v>27</v>
      </c>
      <c r="P23" s="89">
        <v>0</v>
      </c>
      <c r="Q23" s="90">
        <f>O23+P23</f>
        <v>27</v>
      </c>
      <c r="R23" s="80">
        <f>IFERROR(Q23/N23,"-")</f>
        <v>0.57446808510638</v>
      </c>
      <c r="S23" s="79">
        <v>8</v>
      </c>
      <c r="T23" s="79">
        <v>4</v>
      </c>
      <c r="U23" s="80">
        <f>IFERROR(T23/(Q23),"-")</f>
        <v>0.14814814814815</v>
      </c>
      <c r="V23" s="81"/>
      <c r="W23" s="82">
        <v>8</v>
      </c>
      <c r="X23" s="80">
        <f>IF(Q23=0,"-",W23/Q23)</f>
        <v>0.2962962962963</v>
      </c>
      <c r="Y23" s="181">
        <v>1739000</v>
      </c>
      <c r="Z23" s="182">
        <f>IFERROR(Y23/Q23,"-")</f>
        <v>64407.407407407</v>
      </c>
      <c r="AA23" s="182">
        <f>IFERROR(Y23/W23,"-")</f>
        <v>217375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3</v>
      </c>
      <c r="BG23" s="110">
        <f>IF(Q23=0,"",IF(BF23=0,"",(BF23/Q23)))</f>
        <v>0.11111111111111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10</v>
      </c>
      <c r="BP23" s="117">
        <f>IF(Q23=0,"",IF(BO23=0,"",(BO23/Q23)))</f>
        <v>0.37037037037037</v>
      </c>
      <c r="BQ23" s="118">
        <v>3</v>
      </c>
      <c r="BR23" s="119">
        <f>IFERROR(BQ23/BO23,"-")</f>
        <v>0.3</v>
      </c>
      <c r="BS23" s="120">
        <v>29000</v>
      </c>
      <c r="BT23" s="121">
        <f>IFERROR(BS23/BO23,"-")</f>
        <v>2900</v>
      </c>
      <c r="BU23" s="122">
        <v>2</v>
      </c>
      <c r="BV23" s="122">
        <v>1</v>
      </c>
      <c r="BW23" s="122"/>
      <c r="BX23" s="123">
        <v>12</v>
      </c>
      <c r="BY23" s="124">
        <f>IF(Q23=0,"",IF(BX23=0,"",(BX23/Q23)))</f>
        <v>0.44444444444444</v>
      </c>
      <c r="BZ23" s="125">
        <v>4</v>
      </c>
      <c r="CA23" s="126">
        <f>IFERROR(BZ23/BX23,"-")</f>
        <v>0.33333333333333</v>
      </c>
      <c r="CB23" s="127">
        <v>129000</v>
      </c>
      <c r="CC23" s="128">
        <f>IFERROR(CB23/BX23,"-")</f>
        <v>10750</v>
      </c>
      <c r="CD23" s="129">
        <v>1</v>
      </c>
      <c r="CE23" s="129"/>
      <c r="CF23" s="129">
        <v>3</v>
      </c>
      <c r="CG23" s="130">
        <v>2</v>
      </c>
      <c r="CH23" s="131">
        <f>IF(Q23=0,"",IF(CG23=0,"",(CG23/Q23)))</f>
        <v>0.074074074074074</v>
      </c>
      <c r="CI23" s="132">
        <v>1</v>
      </c>
      <c r="CJ23" s="133">
        <f>IFERROR(CI23/CG23,"-")</f>
        <v>0.5</v>
      </c>
      <c r="CK23" s="134">
        <v>1581000</v>
      </c>
      <c r="CL23" s="135">
        <f>IFERROR(CK23/CG23,"-")</f>
        <v>790500</v>
      </c>
      <c r="CM23" s="136"/>
      <c r="CN23" s="136"/>
      <c r="CO23" s="136">
        <v>1</v>
      </c>
      <c r="CP23" s="137">
        <v>8</v>
      </c>
      <c r="CQ23" s="138">
        <v>1739000</v>
      </c>
      <c r="CR23" s="138">
        <v>1581000</v>
      </c>
      <c r="CS23" s="138"/>
      <c r="CT23" s="139" t="str">
        <f>IF(AND(CR23=0,CS23=0),"",IF(AND(CR23&lt;=100000,CS23&lt;=100000),"",IF(CR23/CQ23&gt;0.7,"男高",IF(CS23/CQ23&gt;0.7,"女高",""))))</f>
        <v>男高</v>
      </c>
    </row>
    <row r="24" spans="1:99">
      <c r="A24" s="78">
        <f>AC24</f>
        <v>1.848</v>
      </c>
      <c r="B24" s="184" t="s">
        <v>110</v>
      </c>
      <c r="C24" s="184" t="s">
        <v>58</v>
      </c>
      <c r="D24" s="184"/>
      <c r="E24" s="184" t="s">
        <v>59</v>
      </c>
      <c r="F24" s="184" t="s">
        <v>111</v>
      </c>
      <c r="G24" s="184" t="s">
        <v>61</v>
      </c>
      <c r="H24" s="87" t="s">
        <v>112</v>
      </c>
      <c r="I24" s="87" t="s">
        <v>113</v>
      </c>
      <c r="J24" s="87" t="s">
        <v>114</v>
      </c>
      <c r="K24" s="176">
        <v>250000</v>
      </c>
      <c r="L24" s="79">
        <v>5</v>
      </c>
      <c r="M24" s="79">
        <v>0</v>
      </c>
      <c r="N24" s="79">
        <v>17</v>
      </c>
      <c r="O24" s="88">
        <v>1</v>
      </c>
      <c r="P24" s="89">
        <v>0</v>
      </c>
      <c r="Q24" s="90">
        <f>O24+P24</f>
        <v>1</v>
      </c>
      <c r="R24" s="80">
        <f>IFERROR(Q24/N24,"-")</f>
        <v>0.058823529411765</v>
      </c>
      <c r="S24" s="79">
        <v>1</v>
      </c>
      <c r="T24" s="79">
        <v>0</v>
      </c>
      <c r="U24" s="80">
        <f>IFERROR(T24/(Q24),"-")</f>
        <v>0</v>
      </c>
      <c r="V24" s="81">
        <f>IFERROR(K24/SUM(Q24:Q29),"-")</f>
        <v>14705.882352941</v>
      </c>
      <c r="W24" s="82">
        <v>1</v>
      </c>
      <c r="X24" s="80">
        <f>IF(Q24=0,"-",W24/Q24)</f>
        <v>1</v>
      </c>
      <c r="Y24" s="181">
        <v>14000</v>
      </c>
      <c r="Z24" s="182">
        <f>IFERROR(Y24/Q24,"-")</f>
        <v>14000</v>
      </c>
      <c r="AA24" s="182">
        <f>IFERROR(Y24/W24,"-")</f>
        <v>14000</v>
      </c>
      <c r="AB24" s="176">
        <f>SUM(Y24:Y29)-SUM(K24:K29)</f>
        <v>212000</v>
      </c>
      <c r="AC24" s="83">
        <f>SUM(Y24:Y29)/SUM(K24:K29)</f>
        <v>1.848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1</v>
      </c>
      <c r="BP24" s="117">
        <f>IF(Q24=0,"",IF(BO24=0,"",(BO24/Q24)))</f>
        <v>1</v>
      </c>
      <c r="BQ24" s="118">
        <v>1</v>
      </c>
      <c r="BR24" s="119">
        <f>IFERROR(BQ24/BO24,"-")</f>
        <v>1</v>
      </c>
      <c r="BS24" s="120">
        <v>14000</v>
      </c>
      <c r="BT24" s="121">
        <f>IFERROR(BS24/BO24,"-")</f>
        <v>14000</v>
      </c>
      <c r="BU24" s="122"/>
      <c r="BV24" s="122"/>
      <c r="BW24" s="122">
        <v>1</v>
      </c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1</v>
      </c>
      <c r="CQ24" s="138">
        <v>14000</v>
      </c>
      <c r="CR24" s="138">
        <v>14000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115</v>
      </c>
      <c r="C25" s="184" t="s">
        <v>58</v>
      </c>
      <c r="D25" s="184"/>
      <c r="E25" s="184" t="s">
        <v>116</v>
      </c>
      <c r="F25" s="184" t="s">
        <v>88</v>
      </c>
      <c r="G25" s="184" t="s">
        <v>61</v>
      </c>
      <c r="H25" s="87" t="s">
        <v>112</v>
      </c>
      <c r="I25" s="87" t="s">
        <v>113</v>
      </c>
      <c r="J25" s="87" t="s">
        <v>117</v>
      </c>
      <c r="K25" s="176"/>
      <c r="L25" s="79">
        <v>5</v>
      </c>
      <c r="M25" s="79">
        <v>0</v>
      </c>
      <c r="N25" s="79">
        <v>25</v>
      </c>
      <c r="O25" s="88">
        <v>1</v>
      </c>
      <c r="P25" s="89">
        <v>0</v>
      </c>
      <c r="Q25" s="90">
        <f>O25+P25</f>
        <v>1</v>
      </c>
      <c r="R25" s="80">
        <f>IFERROR(Q25/N25,"-")</f>
        <v>0.04</v>
      </c>
      <c r="S25" s="79">
        <v>0</v>
      </c>
      <c r="T25" s="79">
        <v>1</v>
      </c>
      <c r="U25" s="80">
        <f>IFERROR(T25/(Q25),"-")</f>
        <v>1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1</v>
      </c>
      <c r="BG25" s="110">
        <f>IF(Q25=0,"",IF(BF25=0,"",(BF25/Q25)))</f>
        <v>1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/>
      <c r="BP25" s="117">
        <f>IF(Q25=0,"",IF(BO25=0,"",(BO25/Q25)))</f>
        <v>0</v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118</v>
      </c>
      <c r="C26" s="184" t="s">
        <v>58</v>
      </c>
      <c r="D26" s="184"/>
      <c r="E26" s="184" t="s">
        <v>119</v>
      </c>
      <c r="F26" s="184" t="s">
        <v>120</v>
      </c>
      <c r="G26" s="184" t="s">
        <v>61</v>
      </c>
      <c r="H26" s="87" t="s">
        <v>112</v>
      </c>
      <c r="I26" s="87" t="s">
        <v>113</v>
      </c>
      <c r="J26" s="87" t="s">
        <v>121</v>
      </c>
      <c r="K26" s="176"/>
      <c r="L26" s="79">
        <v>8</v>
      </c>
      <c r="M26" s="79">
        <v>0</v>
      </c>
      <c r="N26" s="79">
        <v>9</v>
      </c>
      <c r="O26" s="88">
        <v>1</v>
      </c>
      <c r="P26" s="89">
        <v>0</v>
      </c>
      <c r="Q26" s="90">
        <f>O26+P26</f>
        <v>1</v>
      </c>
      <c r="R26" s="80">
        <f>IFERROR(Q26/N26,"-")</f>
        <v>0.11111111111111</v>
      </c>
      <c r="S26" s="79">
        <v>0</v>
      </c>
      <c r="T26" s="79">
        <v>1</v>
      </c>
      <c r="U26" s="80">
        <f>IFERROR(T26/(Q26),"-")</f>
        <v>1</v>
      </c>
      <c r="V26" s="81"/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1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/>
      <c r="BP26" s="117">
        <f>IF(Q26=0,"",IF(BO26=0,"",(BO26/Q26)))</f>
        <v>0</v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122</v>
      </c>
      <c r="C27" s="184" t="s">
        <v>58</v>
      </c>
      <c r="D27" s="184"/>
      <c r="E27" s="184" t="s">
        <v>123</v>
      </c>
      <c r="F27" s="184" t="s">
        <v>124</v>
      </c>
      <c r="G27" s="184" t="s">
        <v>61</v>
      </c>
      <c r="H27" s="87" t="s">
        <v>112</v>
      </c>
      <c r="I27" s="87" t="s">
        <v>113</v>
      </c>
      <c r="J27" s="87"/>
      <c r="K27" s="176"/>
      <c r="L27" s="79">
        <v>2</v>
      </c>
      <c r="M27" s="79">
        <v>0</v>
      </c>
      <c r="N27" s="79">
        <v>9</v>
      </c>
      <c r="O27" s="88">
        <v>2</v>
      </c>
      <c r="P27" s="89">
        <v>0</v>
      </c>
      <c r="Q27" s="90">
        <f>O27+P27</f>
        <v>2</v>
      </c>
      <c r="R27" s="80">
        <f>IFERROR(Q27/N27,"-")</f>
        <v>0.22222222222222</v>
      </c>
      <c r="S27" s="79">
        <v>0</v>
      </c>
      <c r="T27" s="79">
        <v>2</v>
      </c>
      <c r="U27" s="80">
        <f>IFERROR(T27/(Q27),"-")</f>
        <v>1</v>
      </c>
      <c r="V27" s="81"/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1</v>
      </c>
      <c r="BG27" s="110">
        <f>IF(Q27=0,"",IF(BF27=0,"",(BF27/Q27)))</f>
        <v>0.5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1</v>
      </c>
      <c r="BP27" s="117">
        <f>IF(Q27=0,"",IF(BO27=0,"",(BO27/Q27)))</f>
        <v>0.5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125</v>
      </c>
      <c r="C28" s="184" t="s">
        <v>58</v>
      </c>
      <c r="D28" s="184"/>
      <c r="E28" s="184" t="s">
        <v>126</v>
      </c>
      <c r="F28" s="184" t="s">
        <v>60</v>
      </c>
      <c r="G28" s="184" t="s">
        <v>61</v>
      </c>
      <c r="H28" s="87" t="s">
        <v>112</v>
      </c>
      <c r="I28" s="87" t="s">
        <v>113</v>
      </c>
      <c r="J28" s="87"/>
      <c r="K28" s="176"/>
      <c r="L28" s="79">
        <v>5</v>
      </c>
      <c r="M28" s="79">
        <v>0</v>
      </c>
      <c r="N28" s="79">
        <v>15</v>
      </c>
      <c r="O28" s="88">
        <v>1</v>
      </c>
      <c r="P28" s="89">
        <v>0</v>
      </c>
      <c r="Q28" s="90">
        <f>O28+P28</f>
        <v>1</v>
      </c>
      <c r="R28" s="80">
        <f>IFERROR(Q28/N28,"-")</f>
        <v>0.066666666666667</v>
      </c>
      <c r="S28" s="79">
        <v>0</v>
      </c>
      <c r="T28" s="79">
        <v>0</v>
      </c>
      <c r="U28" s="80">
        <f>IFERROR(T28/(Q28),"-")</f>
        <v>0</v>
      </c>
      <c r="V28" s="81"/>
      <c r="W28" s="82">
        <v>0</v>
      </c>
      <c r="X28" s="80">
        <f>IF(Q28=0,"-",W28/Q28)</f>
        <v>0</v>
      </c>
      <c r="Y28" s="181">
        <v>0</v>
      </c>
      <c r="Z28" s="182">
        <f>IFERROR(Y28/Q28,"-")</f>
        <v>0</v>
      </c>
      <c r="AA28" s="182" t="str">
        <f>IFERROR(Y28/W28,"-")</f>
        <v>-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1</v>
      </c>
      <c r="BG28" s="110">
        <f>IF(Q28=0,"",IF(BF28=0,"",(BF28/Q28)))</f>
        <v>1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/>
      <c r="BP28" s="117">
        <f>IF(Q28=0,"",IF(BO28=0,"",(BO28/Q28)))</f>
        <v>0</v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/>
      <c r="BY28" s="124">
        <f>IF(Q28=0,"",IF(BX28=0,"",(BX28/Q28)))</f>
        <v>0</v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127</v>
      </c>
      <c r="C29" s="184" t="s">
        <v>58</v>
      </c>
      <c r="D29" s="184"/>
      <c r="E29" s="184" t="s">
        <v>72</v>
      </c>
      <c r="F29" s="184" t="s">
        <v>72</v>
      </c>
      <c r="G29" s="184" t="s">
        <v>73</v>
      </c>
      <c r="H29" s="87" t="s">
        <v>74</v>
      </c>
      <c r="I29" s="87"/>
      <c r="J29" s="87"/>
      <c r="K29" s="176"/>
      <c r="L29" s="79">
        <v>67</v>
      </c>
      <c r="M29" s="79">
        <v>33</v>
      </c>
      <c r="N29" s="79">
        <v>41</v>
      </c>
      <c r="O29" s="88">
        <v>11</v>
      </c>
      <c r="P29" s="89">
        <v>0</v>
      </c>
      <c r="Q29" s="90">
        <f>O29+P29</f>
        <v>11</v>
      </c>
      <c r="R29" s="80">
        <f>IFERROR(Q29/N29,"-")</f>
        <v>0.26829268292683</v>
      </c>
      <c r="S29" s="79">
        <v>2</v>
      </c>
      <c r="T29" s="79">
        <v>3</v>
      </c>
      <c r="U29" s="80">
        <f>IFERROR(T29/(Q29),"-")</f>
        <v>0.27272727272727</v>
      </c>
      <c r="V29" s="81"/>
      <c r="W29" s="82">
        <v>4</v>
      </c>
      <c r="X29" s="80">
        <f>IF(Q29=0,"-",W29/Q29)</f>
        <v>0.36363636363636</v>
      </c>
      <c r="Y29" s="181">
        <v>448000</v>
      </c>
      <c r="Z29" s="182">
        <f>IFERROR(Y29/Q29,"-")</f>
        <v>40727.272727273</v>
      </c>
      <c r="AA29" s="182">
        <f>IFERROR(Y29/W29,"-")</f>
        <v>112000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>
        <v>1</v>
      </c>
      <c r="AO29" s="98">
        <f>IF(Q29=0,"",IF(AN29=0,"",(AN29/Q29)))</f>
        <v>0.090909090909091</v>
      </c>
      <c r="AP29" s="97"/>
      <c r="AQ29" s="99">
        <f>IFERROR(AP29/AN29,"-")</f>
        <v>0</v>
      </c>
      <c r="AR29" s="100"/>
      <c r="AS29" s="101">
        <f>IFERROR(AR29/AN29,"-")</f>
        <v>0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1</v>
      </c>
      <c r="BG29" s="110">
        <f>IF(Q29=0,"",IF(BF29=0,"",(BF29/Q29)))</f>
        <v>0.090909090909091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4</v>
      </c>
      <c r="BP29" s="117">
        <f>IF(Q29=0,"",IF(BO29=0,"",(BO29/Q29)))</f>
        <v>0.36363636363636</v>
      </c>
      <c r="BQ29" s="118">
        <v>1</v>
      </c>
      <c r="BR29" s="119">
        <f>IFERROR(BQ29/BO29,"-")</f>
        <v>0.25</v>
      </c>
      <c r="BS29" s="120">
        <v>281000</v>
      </c>
      <c r="BT29" s="121">
        <f>IFERROR(BS29/BO29,"-")</f>
        <v>70250</v>
      </c>
      <c r="BU29" s="122"/>
      <c r="BV29" s="122"/>
      <c r="BW29" s="122">
        <v>1</v>
      </c>
      <c r="BX29" s="123">
        <v>3</v>
      </c>
      <c r="BY29" s="124">
        <f>IF(Q29=0,"",IF(BX29=0,"",(BX29/Q29)))</f>
        <v>0.27272727272727</v>
      </c>
      <c r="BZ29" s="125">
        <v>2</v>
      </c>
      <c r="CA29" s="126">
        <f>IFERROR(BZ29/BX29,"-")</f>
        <v>0.66666666666667</v>
      </c>
      <c r="CB29" s="127">
        <v>147000</v>
      </c>
      <c r="CC29" s="128">
        <f>IFERROR(CB29/BX29,"-")</f>
        <v>49000</v>
      </c>
      <c r="CD29" s="129"/>
      <c r="CE29" s="129"/>
      <c r="CF29" s="129">
        <v>2</v>
      </c>
      <c r="CG29" s="130">
        <v>2</v>
      </c>
      <c r="CH29" s="131">
        <f>IF(Q29=0,"",IF(CG29=0,"",(CG29/Q29)))</f>
        <v>0.18181818181818</v>
      </c>
      <c r="CI29" s="132">
        <v>1</v>
      </c>
      <c r="CJ29" s="133">
        <f>IFERROR(CI29/CG29,"-")</f>
        <v>0.5</v>
      </c>
      <c r="CK29" s="134">
        <v>20000</v>
      </c>
      <c r="CL29" s="135">
        <f>IFERROR(CK29/CG29,"-")</f>
        <v>10000</v>
      </c>
      <c r="CM29" s="136"/>
      <c r="CN29" s="136">
        <v>1</v>
      </c>
      <c r="CO29" s="136"/>
      <c r="CP29" s="137">
        <v>4</v>
      </c>
      <c r="CQ29" s="138">
        <v>448000</v>
      </c>
      <c r="CR29" s="138">
        <v>281000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>
        <f>AC30</f>
        <v>0.92</v>
      </c>
      <c r="B30" s="184" t="s">
        <v>128</v>
      </c>
      <c r="C30" s="184" t="s">
        <v>58</v>
      </c>
      <c r="D30" s="184"/>
      <c r="E30" s="184" t="s">
        <v>96</v>
      </c>
      <c r="F30" s="184" t="s">
        <v>97</v>
      </c>
      <c r="G30" s="184" t="s">
        <v>61</v>
      </c>
      <c r="H30" s="87" t="s">
        <v>129</v>
      </c>
      <c r="I30" s="87" t="s">
        <v>130</v>
      </c>
      <c r="J30" s="87" t="s">
        <v>131</v>
      </c>
      <c r="K30" s="176">
        <v>125000</v>
      </c>
      <c r="L30" s="79">
        <v>3</v>
      </c>
      <c r="M30" s="79">
        <v>0</v>
      </c>
      <c r="N30" s="79">
        <v>14</v>
      </c>
      <c r="O30" s="88">
        <v>2</v>
      </c>
      <c r="P30" s="89">
        <v>0</v>
      </c>
      <c r="Q30" s="90">
        <f>O30+P30</f>
        <v>2</v>
      </c>
      <c r="R30" s="80">
        <f>IFERROR(Q30/N30,"-")</f>
        <v>0.14285714285714</v>
      </c>
      <c r="S30" s="79">
        <v>0</v>
      </c>
      <c r="T30" s="79">
        <v>1</v>
      </c>
      <c r="U30" s="80">
        <f>IFERROR(T30/(Q30),"-")</f>
        <v>0.5</v>
      </c>
      <c r="V30" s="81">
        <f>IFERROR(K30/SUM(Q30:Q33),"-")</f>
        <v>10416.666666667</v>
      </c>
      <c r="W30" s="82">
        <v>1</v>
      </c>
      <c r="X30" s="80">
        <f>IF(Q30=0,"-",W30/Q30)</f>
        <v>0.5</v>
      </c>
      <c r="Y30" s="181">
        <v>1000</v>
      </c>
      <c r="Z30" s="182">
        <f>IFERROR(Y30/Q30,"-")</f>
        <v>500</v>
      </c>
      <c r="AA30" s="182">
        <f>IFERROR(Y30/W30,"-")</f>
        <v>1000</v>
      </c>
      <c r="AB30" s="176">
        <f>SUM(Y30:Y33)-SUM(K30:K33)</f>
        <v>-10000</v>
      </c>
      <c r="AC30" s="83">
        <f>SUM(Y30:Y33)/SUM(K30:K33)</f>
        <v>0.92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1</v>
      </c>
      <c r="BG30" s="110">
        <f>IF(Q30=0,"",IF(BF30=0,"",(BF30/Q30)))</f>
        <v>0.5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/>
      <c r="BP30" s="117">
        <f>IF(Q30=0,"",IF(BO30=0,"",(BO30/Q30)))</f>
        <v>0</v>
      </c>
      <c r="BQ30" s="118"/>
      <c r="BR30" s="119" t="str">
        <f>IFERROR(BQ30/BO30,"-")</f>
        <v>-</v>
      </c>
      <c r="BS30" s="120"/>
      <c r="BT30" s="121" t="str">
        <f>IFERROR(BS30/BO30,"-")</f>
        <v>-</v>
      </c>
      <c r="BU30" s="122"/>
      <c r="BV30" s="122"/>
      <c r="BW30" s="122"/>
      <c r="BX30" s="123">
        <v>1</v>
      </c>
      <c r="BY30" s="124">
        <f>IF(Q30=0,"",IF(BX30=0,"",(BX30/Q30)))</f>
        <v>0.5</v>
      </c>
      <c r="BZ30" s="125">
        <v>1</v>
      </c>
      <c r="CA30" s="126">
        <f>IFERROR(BZ30/BX30,"-")</f>
        <v>1</v>
      </c>
      <c r="CB30" s="127">
        <v>1000</v>
      </c>
      <c r="CC30" s="128">
        <f>IFERROR(CB30/BX30,"-")</f>
        <v>1000</v>
      </c>
      <c r="CD30" s="129">
        <v>1</v>
      </c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1</v>
      </c>
      <c r="CQ30" s="138">
        <v>1000</v>
      </c>
      <c r="CR30" s="138">
        <v>1000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132</v>
      </c>
      <c r="C31" s="184" t="s">
        <v>58</v>
      </c>
      <c r="D31" s="184"/>
      <c r="E31" s="184" t="s">
        <v>101</v>
      </c>
      <c r="F31" s="184" t="s">
        <v>102</v>
      </c>
      <c r="G31" s="184" t="s">
        <v>61</v>
      </c>
      <c r="H31" s="87"/>
      <c r="I31" s="87" t="s">
        <v>130</v>
      </c>
      <c r="J31" s="87" t="s">
        <v>133</v>
      </c>
      <c r="K31" s="176"/>
      <c r="L31" s="79">
        <v>5</v>
      </c>
      <c r="M31" s="79">
        <v>0</v>
      </c>
      <c r="N31" s="79">
        <v>24</v>
      </c>
      <c r="O31" s="88">
        <v>1</v>
      </c>
      <c r="P31" s="89">
        <v>0</v>
      </c>
      <c r="Q31" s="90">
        <f>O31+P31</f>
        <v>1</v>
      </c>
      <c r="R31" s="80">
        <f>IFERROR(Q31/N31,"-")</f>
        <v>0.041666666666667</v>
      </c>
      <c r="S31" s="79">
        <v>0</v>
      </c>
      <c r="T31" s="79">
        <v>0</v>
      </c>
      <c r="U31" s="80">
        <f>IFERROR(T31/(Q31),"-")</f>
        <v>0</v>
      </c>
      <c r="V31" s="81"/>
      <c r="W31" s="82">
        <v>0</v>
      </c>
      <c r="X31" s="80">
        <f>IF(Q31=0,"-",W31/Q31)</f>
        <v>0</v>
      </c>
      <c r="Y31" s="181">
        <v>0</v>
      </c>
      <c r="Z31" s="182">
        <f>IFERROR(Y31/Q31,"-")</f>
        <v>0</v>
      </c>
      <c r="AA31" s="182" t="str">
        <f>IFERROR(Y31/W31,"-")</f>
        <v>-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1</v>
      </c>
      <c r="BG31" s="110">
        <f>IF(Q31=0,"",IF(BF31=0,"",(BF31/Q31)))</f>
        <v>1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/>
      <c r="BP31" s="117">
        <f>IF(Q31=0,"",IF(BO31=0,"",(BO31/Q31)))</f>
        <v>0</v>
      </c>
      <c r="BQ31" s="118"/>
      <c r="BR31" s="119" t="str">
        <f>IFERROR(BQ31/BO31,"-")</f>
        <v>-</v>
      </c>
      <c r="BS31" s="120"/>
      <c r="BT31" s="121" t="str">
        <f>IFERROR(BS31/BO31,"-")</f>
        <v>-</v>
      </c>
      <c r="BU31" s="122"/>
      <c r="BV31" s="122"/>
      <c r="BW31" s="122"/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134</v>
      </c>
      <c r="C32" s="184" t="s">
        <v>58</v>
      </c>
      <c r="D32" s="184"/>
      <c r="E32" s="184" t="s">
        <v>104</v>
      </c>
      <c r="F32" s="184" t="s">
        <v>135</v>
      </c>
      <c r="G32" s="184" t="s">
        <v>61</v>
      </c>
      <c r="H32" s="87"/>
      <c r="I32" s="87" t="s">
        <v>130</v>
      </c>
      <c r="J32" s="87" t="s">
        <v>136</v>
      </c>
      <c r="K32" s="176"/>
      <c r="L32" s="79">
        <v>6</v>
      </c>
      <c r="M32" s="79">
        <v>0</v>
      </c>
      <c r="N32" s="79">
        <v>27</v>
      </c>
      <c r="O32" s="88">
        <v>4</v>
      </c>
      <c r="P32" s="89">
        <v>0</v>
      </c>
      <c r="Q32" s="90">
        <f>O32+P32</f>
        <v>4</v>
      </c>
      <c r="R32" s="80">
        <f>IFERROR(Q32/N32,"-")</f>
        <v>0.14814814814815</v>
      </c>
      <c r="S32" s="79">
        <v>1</v>
      </c>
      <c r="T32" s="79">
        <v>1</v>
      </c>
      <c r="U32" s="80">
        <f>IFERROR(T32/(Q32),"-")</f>
        <v>0.25</v>
      </c>
      <c r="V32" s="81"/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3</v>
      </c>
      <c r="BG32" s="110">
        <f>IF(Q32=0,"",IF(BF32=0,"",(BF32/Q32)))</f>
        <v>0.75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>
        <v>1</v>
      </c>
      <c r="BP32" s="117">
        <f>IF(Q32=0,"",IF(BO32=0,"",(BO32/Q32)))</f>
        <v>0.25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/>
      <c r="BY32" s="124">
        <f>IF(Q32=0,"",IF(BX32=0,"",(BX32/Q32)))</f>
        <v>0</v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137</v>
      </c>
      <c r="C33" s="184" t="s">
        <v>58</v>
      </c>
      <c r="D33" s="184"/>
      <c r="E33" s="184" t="s">
        <v>72</v>
      </c>
      <c r="F33" s="184" t="s">
        <v>72</v>
      </c>
      <c r="G33" s="184" t="s">
        <v>73</v>
      </c>
      <c r="H33" s="87"/>
      <c r="I33" s="87"/>
      <c r="J33" s="87"/>
      <c r="K33" s="176"/>
      <c r="L33" s="79">
        <v>43</v>
      </c>
      <c r="M33" s="79">
        <v>19</v>
      </c>
      <c r="N33" s="79">
        <v>10</v>
      </c>
      <c r="O33" s="88">
        <v>5</v>
      </c>
      <c r="P33" s="89">
        <v>0</v>
      </c>
      <c r="Q33" s="90">
        <f>O33+P33</f>
        <v>5</v>
      </c>
      <c r="R33" s="80">
        <f>IFERROR(Q33/N33,"-")</f>
        <v>0.5</v>
      </c>
      <c r="S33" s="79">
        <v>1</v>
      </c>
      <c r="T33" s="79">
        <v>0</v>
      </c>
      <c r="U33" s="80">
        <f>IFERROR(T33/(Q33),"-")</f>
        <v>0</v>
      </c>
      <c r="V33" s="81"/>
      <c r="W33" s="82">
        <v>3</v>
      </c>
      <c r="X33" s="80">
        <f>IF(Q33=0,"-",W33/Q33)</f>
        <v>0.6</v>
      </c>
      <c r="Y33" s="181">
        <v>114000</v>
      </c>
      <c r="Z33" s="182">
        <f>IFERROR(Y33/Q33,"-")</f>
        <v>22800</v>
      </c>
      <c r="AA33" s="182">
        <f>IFERROR(Y33/W33,"-")</f>
        <v>38000</v>
      </c>
      <c r="AB33" s="176"/>
      <c r="AC33" s="83"/>
      <c r="AD33" s="77"/>
      <c r="AE33" s="91">
        <v>1</v>
      </c>
      <c r="AF33" s="92">
        <f>IF(Q33=0,"",IF(AE33=0,"",(AE33/Q33)))</f>
        <v>0.2</v>
      </c>
      <c r="AG33" s="91"/>
      <c r="AH33" s="93">
        <f>IFERROR(AG33/AE33,"-")</f>
        <v>0</v>
      </c>
      <c r="AI33" s="94"/>
      <c r="AJ33" s="95">
        <f>IFERROR(AI33/AE33,"-")</f>
        <v>0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>
        <v>2</v>
      </c>
      <c r="BP33" s="117">
        <f>IF(Q33=0,"",IF(BO33=0,"",(BO33/Q33)))</f>
        <v>0.4</v>
      </c>
      <c r="BQ33" s="118">
        <v>1</v>
      </c>
      <c r="BR33" s="119">
        <f>IFERROR(BQ33/BO33,"-")</f>
        <v>0.5</v>
      </c>
      <c r="BS33" s="120">
        <v>7000</v>
      </c>
      <c r="BT33" s="121">
        <f>IFERROR(BS33/BO33,"-")</f>
        <v>3500</v>
      </c>
      <c r="BU33" s="122"/>
      <c r="BV33" s="122"/>
      <c r="BW33" s="122">
        <v>1</v>
      </c>
      <c r="BX33" s="123">
        <v>2</v>
      </c>
      <c r="BY33" s="124">
        <f>IF(Q33=0,"",IF(BX33=0,"",(BX33/Q33)))</f>
        <v>0.4</v>
      </c>
      <c r="BZ33" s="125">
        <v>2</v>
      </c>
      <c r="CA33" s="126">
        <f>IFERROR(BZ33/BX33,"-")</f>
        <v>1</v>
      </c>
      <c r="CB33" s="127">
        <v>107000</v>
      </c>
      <c r="CC33" s="128">
        <f>IFERROR(CB33/BX33,"-")</f>
        <v>53500</v>
      </c>
      <c r="CD33" s="129">
        <v>1</v>
      </c>
      <c r="CE33" s="129"/>
      <c r="CF33" s="129">
        <v>1</v>
      </c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3</v>
      </c>
      <c r="CQ33" s="138">
        <v>114000</v>
      </c>
      <c r="CR33" s="138">
        <v>104000</v>
      </c>
      <c r="CS33" s="138"/>
      <c r="CT33" s="139" t="str">
        <f>IF(AND(CR33=0,CS33=0),"",IF(AND(CR33&lt;=100000,CS33&lt;=100000),"",IF(CR33/CQ33&gt;0.7,"男高",IF(CS33/CQ33&gt;0.7,"女高",""))))</f>
        <v>男高</v>
      </c>
    </row>
    <row r="34" spans="1:99">
      <c r="A34" s="78">
        <f>AC34</f>
        <v>1.002</v>
      </c>
      <c r="B34" s="184" t="s">
        <v>138</v>
      </c>
      <c r="C34" s="184" t="s">
        <v>58</v>
      </c>
      <c r="D34" s="184"/>
      <c r="E34" s="184" t="s">
        <v>139</v>
      </c>
      <c r="F34" s="184" t="s">
        <v>140</v>
      </c>
      <c r="G34" s="184" t="s">
        <v>61</v>
      </c>
      <c r="H34" s="87" t="s">
        <v>141</v>
      </c>
      <c r="I34" s="87" t="s">
        <v>142</v>
      </c>
      <c r="J34" s="87" t="s">
        <v>143</v>
      </c>
      <c r="K34" s="176">
        <v>500000</v>
      </c>
      <c r="L34" s="79">
        <v>38</v>
      </c>
      <c r="M34" s="79">
        <v>0</v>
      </c>
      <c r="N34" s="79">
        <v>172</v>
      </c>
      <c r="O34" s="88">
        <v>14</v>
      </c>
      <c r="P34" s="89">
        <v>0</v>
      </c>
      <c r="Q34" s="90">
        <f>O34+P34</f>
        <v>14</v>
      </c>
      <c r="R34" s="80">
        <f>IFERROR(Q34/N34,"-")</f>
        <v>0.081395348837209</v>
      </c>
      <c r="S34" s="79">
        <v>1</v>
      </c>
      <c r="T34" s="79">
        <v>3</v>
      </c>
      <c r="U34" s="80">
        <f>IFERROR(T34/(Q34),"-")</f>
        <v>0.21428571428571</v>
      </c>
      <c r="V34" s="81">
        <f>IFERROR(K34/SUM(Q34:Q37),"-")</f>
        <v>9433.9622641509</v>
      </c>
      <c r="W34" s="82">
        <v>5</v>
      </c>
      <c r="X34" s="80">
        <f>IF(Q34=0,"-",W34/Q34)</f>
        <v>0.35714285714286</v>
      </c>
      <c r="Y34" s="181">
        <v>289000</v>
      </c>
      <c r="Z34" s="182">
        <f>IFERROR(Y34/Q34,"-")</f>
        <v>20642.857142857</v>
      </c>
      <c r="AA34" s="182">
        <f>IFERROR(Y34/W34,"-")</f>
        <v>57800</v>
      </c>
      <c r="AB34" s="176">
        <f>SUM(Y34:Y37)-SUM(K34:K37)</f>
        <v>1000</v>
      </c>
      <c r="AC34" s="83">
        <f>SUM(Y34:Y37)/SUM(K34:K37)</f>
        <v>1.002</v>
      </c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1</v>
      </c>
      <c r="BG34" s="110">
        <f>IF(Q34=0,"",IF(BF34=0,"",(BF34/Q34)))</f>
        <v>0.071428571428571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>
        <v>5</v>
      </c>
      <c r="BP34" s="117">
        <f>IF(Q34=0,"",IF(BO34=0,"",(BO34/Q34)))</f>
        <v>0.35714285714286</v>
      </c>
      <c r="BQ34" s="118">
        <v>1</v>
      </c>
      <c r="BR34" s="119">
        <f>IFERROR(BQ34/BO34,"-")</f>
        <v>0.2</v>
      </c>
      <c r="BS34" s="120">
        <v>30000</v>
      </c>
      <c r="BT34" s="121">
        <f>IFERROR(BS34/BO34,"-")</f>
        <v>6000</v>
      </c>
      <c r="BU34" s="122"/>
      <c r="BV34" s="122"/>
      <c r="BW34" s="122">
        <v>1</v>
      </c>
      <c r="BX34" s="123">
        <v>5</v>
      </c>
      <c r="BY34" s="124">
        <f>IF(Q34=0,"",IF(BX34=0,"",(BX34/Q34)))</f>
        <v>0.35714285714286</v>
      </c>
      <c r="BZ34" s="125">
        <v>3</v>
      </c>
      <c r="CA34" s="126">
        <f>IFERROR(BZ34/BX34,"-")</f>
        <v>0.6</v>
      </c>
      <c r="CB34" s="127">
        <v>251000</v>
      </c>
      <c r="CC34" s="128">
        <f>IFERROR(CB34/BX34,"-")</f>
        <v>50200</v>
      </c>
      <c r="CD34" s="129">
        <v>1</v>
      </c>
      <c r="CE34" s="129"/>
      <c r="CF34" s="129">
        <v>2</v>
      </c>
      <c r="CG34" s="130">
        <v>3</v>
      </c>
      <c r="CH34" s="131">
        <f>IF(Q34=0,"",IF(CG34=0,"",(CG34/Q34)))</f>
        <v>0.21428571428571</v>
      </c>
      <c r="CI34" s="132">
        <v>1</v>
      </c>
      <c r="CJ34" s="133">
        <f>IFERROR(CI34/CG34,"-")</f>
        <v>0.33333333333333</v>
      </c>
      <c r="CK34" s="134">
        <v>8000</v>
      </c>
      <c r="CL34" s="135">
        <f>IFERROR(CK34/CG34,"-")</f>
        <v>2666.6666666667</v>
      </c>
      <c r="CM34" s="136"/>
      <c r="CN34" s="136">
        <v>1</v>
      </c>
      <c r="CO34" s="136"/>
      <c r="CP34" s="137">
        <v>5</v>
      </c>
      <c r="CQ34" s="138">
        <v>289000</v>
      </c>
      <c r="CR34" s="138">
        <v>190000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144</v>
      </c>
      <c r="C35" s="184" t="s">
        <v>58</v>
      </c>
      <c r="D35" s="184"/>
      <c r="E35" s="184" t="s">
        <v>145</v>
      </c>
      <c r="F35" s="184" t="s">
        <v>146</v>
      </c>
      <c r="G35" s="184" t="s">
        <v>61</v>
      </c>
      <c r="H35" s="87"/>
      <c r="I35" s="87" t="s">
        <v>142</v>
      </c>
      <c r="J35" s="87"/>
      <c r="K35" s="176"/>
      <c r="L35" s="79">
        <v>22</v>
      </c>
      <c r="M35" s="79">
        <v>0</v>
      </c>
      <c r="N35" s="79">
        <v>104</v>
      </c>
      <c r="O35" s="88">
        <v>13</v>
      </c>
      <c r="P35" s="89">
        <v>0</v>
      </c>
      <c r="Q35" s="90">
        <f>O35+P35</f>
        <v>13</v>
      </c>
      <c r="R35" s="80">
        <f>IFERROR(Q35/N35,"-")</f>
        <v>0.125</v>
      </c>
      <c r="S35" s="79">
        <v>0</v>
      </c>
      <c r="T35" s="79">
        <v>5</v>
      </c>
      <c r="U35" s="80">
        <f>IFERROR(T35/(Q35),"-")</f>
        <v>0.38461538461538</v>
      </c>
      <c r="V35" s="81"/>
      <c r="W35" s="82">
        <v>2</v>
      </c>
      <c r="X35" s="80">
        <f>IF(Q35=0,"-",W35/Q35)</f>
        <v>0.15384615384615</v>
      </c>
      <c r="Y35" s="181">
        <v>3000</v>
      </c>
      <c r="Z35" s="182">
        <f>IFERROR(Y35/Q35,"-")</f>
        <v>230.76923076923</v>
      </c>
      <c r="AA35" s="182">
        <f>IFERROR(Y35/W35,"-")</f>
        <v>1500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6</v>
      </c>
      <c r="BG35" s="110">
        <f>IF(Q35=0,"",IF(BF35=0,"",(BF35/Q35)))</f>
        <v>0.46153846153846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5</v>
      </c>
      <c r="BP35" s="117">
        <f>IF(Q35=0,"",IF(BO35=0,"",(BO35/Q35)))</f>
        <v>0.38461538461538</v>
      </c>
      <c r="BQ35" s="118">
        <v>1</v>
      </c>
      <c r="BR35" s="119">
        <f>IFERROR(BQ35/BO35,"-")</f>
        <v>0.2</v>
      </c>
      <c r="BS35" s="120">
        <v>1000</v>
      </c>
      <c r="BT35" s="121">
        <f>IFERROR(BS35/BO35,"-")</f>
        <v>200</v>
      </c>
      <c r="BU35" s="122">
        <v>1</v>
      </c>
      <c r="BV35" s="122"/>
      <c r="BW35" s="122"/>
      <c r="BX35" s="123">
        <v>1</v>
      </c>
      <c r="BY35" s="124">
        <f>IF(Q35=0,"",IF(BX35=0,"",(BX35/Q35)))</f>
        <v>0.076923076923077</v>
      </c>
      <c r="BZ35" s="125"/>
      <c r="CA35" s="126">
        <f>IFERROR(BZ35/BX35,"-")</f>
        <v>0</v>
      </c>
      <c r="CB35" s="127"/>
      <c r="CC35" s="128">
        <f>IFERROR(CB35/BX35,"-")</f>
        <v>0</v>
      </c>
      <c r="CD35" s="129"/>
      <c r="CE35" s="129"/>
      <c r="CF35" s="129"/>
      <c r="CG35" s="130">
        <v>1</v>
      </c>
      <c r="CH35" s="131">
        <f>IF(Q35=0,"",IF(CG35=0,"",(CG35/Q35)))</f>
        <v>0.076923076923077</v>
      </c>
      <c r="CI35" s="132">
        <v>1</v>
      </c>
      <c r="CJ35" s="133">
        <f>IFERROR(CI35/CG35,"-")</f>
        <v>1</v>
      </c>
      <c r="CK35" s="134">
        <v>2000</v>
      </c>
      <c r="CL35" s="135">
        <f>IFERROR(CK35/CG35,"-")</f>
        <v>2000</v>
      </c>
      <c r="CM35" s="136">
        <v>1</v>
      </c>
      <c r="CN35" s="136"/>
      <c r="CO35" s="136"/>
      <c r="CP35" s="137">
        <v>2</v>
      </c>
      <c r="CQ35" s="138">
        <v>3000</v>
      </c>
      <c r="CR35" s="138">
        <v>2000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147</v>
      </c>
      <c r="C36" s="184" t="s">
        <v>58</v>
      </c>
      <c r="D36" s="184"/>
      <c r="E36" s="184" t="s">
        <v>148</v>
      </c>
      <c r="F36" s="184" t="s">
        <v>149</v>
      </c>
      <c r="G36" s="184" t="s">
        <v>61</v>
      </c>
      <c r="H36" s="87"/>
      <c r="I36" s="87" t="s">
        <v>142</v>
      </c>
      <c r="J36" s="87"/>
      <c r="K36" s="176"/>
      <c r="L36" s="79">
        <v>21</v>
      </c>
      <c r="M36" s="79">
        <v>0</v>
      </c>
      <c r="N36" s="79">
        <v>44</v>
      </c>
      <c r="O36" s="88">
        <v>6</v>
      </c>
      <c r="P36" s="89">
        <v>0</v>
      </c>
      <c r="Q36" s="90">
        <f>O36+P36</f>
        <v>6</v>
      </c>
      <c r="R36" s="80">
        <f>IFERROR(Q36/N36,"-")</f>
        <v>0.13636363636364</v>
      </c>
      <c r="S36" s="79">
        <v>0</v>
      </c>
      <c r="T36" s="79">
        <v>2</v>
      </c>
      <c r="U36" s="80">
        <f>IFERROR(T36/(Q36),"-")</f>
        <v>0.33333333333333</v>
      </c>
      <c r="V36" s="81"/>
      <c r="W36" s="82">
        <v>1</v>
      </c>
      <c r="X36" s="80">
        <f>IF(Q36=0,"-",W36/Q36)</f>
        <v>0.16666666666667</v>
      </c>
      <c r="Y36" s="181">
        <v>3000</v>
      </c>
      <c r="Z36" s="182">
        <f>IFERROR(Y36/Q36,"-")</f>
        <v>500</v>
      </c>
      <c r="AA36" s="182">
        <f>IFERROR(Y36/W36,"-")</f>
        <v>3000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>
        <v>1</v>
      </c>
      <c r="AX36" s="104">
        <f>IF(Q36=0,"",IF(AW36=0,"",(AW36/Q36)))</f>
        <v>0.16666666666667</v>
      </c>
      <c r="AY36" s="103"/>
      <c r="AZ36" s="105">
        <f>IFERROR(AY36/AW36,"-")</f>
        <v>0</v>
      </c>
      <c r="BA36" s="106"/>
      <c r="BB36" s="107">
        <f>IFERROR(BA36/AW36,"-")</f>
        <v>0</v>
      </c>
      <c r="BC36" s="108"/>
      <c r="BD36" s="108"/>
      <c r="BE36" s="108"/>
      <c r="BF36" s="109">
        <v>2</v>
      </c>
      <c r="BG36" s="110">
        <f>IF(Q36=0,"",IF(BF36=0,"",(BF36/Q36)))</f>
        <v>0.33333333333333</v>
      </c>
      <c r="BH36" s="109">
        <v>1</v>
      </c>
      <c r="BI36" s="111">
        <f>IFERROR(BH36/BF36,"-")</f>
        <v>0.5</v>
      </c>
      <c r="BJ36" s="112">
        <v>3000</v>
      </c>
      <c r="BK36" s="113">
        <f>IFERROR(BJ36/BF36,"-")</f>
        <v>1500</v>
      </c>
      <c r="BL36" s="114">
        <v>1</v>
      </c>
      <c r="BM36" s="114"/>
      <c r="BN36" s="114"/>
      <c r="BO36" s="116">
        <v>2</v>
      </c>
      <c r="BP36" s="117">
        <f>IF(Q36=0,"",IF(BO36=0,"",(BO36/Q36)))</f>
        <v>0.33333333333333</v>
      </c>
      <c r="BQ36" s="118"/>
      <c r="BR36" s="119">
        <f>IFERROR(BQ36/BO36,"-")</f>
        <v>0</v>
      </c>
      <c r="BS36" s="120"/>
      <c r="BT36" s="121">
        <f>IFERROR(BS36/BO36,"-")</f>
        <v>0</v>
      </c>
      <c r="BU36" s="122"/>
      <c r="BV36" s="122"/>
      <c r="BW36" s="122"/>
      <c r="BX36" s="123">
        <v>1</v>
      </c>
      <c r="BY36" s="124">
        <f>IF(Q36=0,"",IF(BX36=0,"",(BX36/Q36)))</f>
        <v>0.16666666666667</v>
      </c>
      <c r="BZ36" s="125"/>
      <c r="CA36" s="126">
        <f>IFERROR(BZ36/BX36,"-")</f>
        <v>0</v>
      </c>
      <c r="CB36" s="127"/>
      <c r="CC36" s="128">
        <f>IFERROR(CB36/BX36,"-")</f>
        <v>0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1</v>
      </c>
      <c r="CQ36" s="138">
        <v>3000</v>
      </c>
      <c r="CR36" s="138">
        <v>3000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150</v>
      </c>
      <c r="C37" s="184" t="s">
        <v>58</v>
      </c>
      <c r="D37" s="184"/>
      <c r="E37" s="184" t="s">
        <v>72</v>
      </c>
      <c r="F37" s="184" t="s">
        <v>72</v>
      </c>
      <c r="G37" s="184" t="s">
        <v>73</v>
      </c>
      <c r="H37" s="87"/>
      <c r="I37" s="87"/>
      <c r="J37" s="87"/>
      <c r="K37" s="176"/>
      <c r="L37" s="79">
        <v>84</v>
      </c>
      <c r="M37" s="79">
        <v>47</v>
      </c>
      <c r="N37" s="79">
        <v>34</v>
      </c>
      <c r="O37" s="88">
        <v>20</v>
      </c>
      <c r="P37" s="89">
        <v>0</v>
      </c>
      <c r="Q37" s="90">
        <f>O37+P37</f>
        <v>20</v>
      </c>
      <c r="R37" s="80">
        <f>IFERROR(Q37/N37,"-")</f>
        <v>0.58823529411765</v>
      </c>
      <c r="S37" s="79">
        <v>2</v>
      </c>
      <c r="T37" s="79">
        <v>10</v>
      </c>
      <c r="U37" s="80">
        <f>IFERROR(T37/(Q37),"-")</f>
        <v>0.5</v>
      </c>
      <c r="V37" s="81"/>
      <c r="W37" s="82">
        <v>12</v>
      </c>
      <c r="X37" s="80">
        <f>IF(Q37=0,"-",W37/Q37)</f>
        <v>0.6</v>
      </c>
      <c r="Y37" s="181">
        <v>206000</v>
      </c>
      <c r="Z37" s="182">
        <f>IFERROR(Y37/Q37,"-")</f>
        <v>10300</v>
      </c>
      <c r="AA37" s="182">
        <f>IFERROR(Y37/W37,"-")</f>
        <v>17166.666666667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>
        <v>2</v>
      </c>
      <c r="BG37" s="110">
        <f>IF(Q37=0,"",IF(BF37=0,"",(BF37/Q37)))</f>
        <v>0.1</v>
      </c>
      <c r="BH37" s="109">
        <v>1</v>
      </c>
      <c r="BI37" s="111">
        <f>IFERROR(BH37/BF37,"-")</f>
        <v>0.5</v>
      </c>
      <c r="BJ37" s="112">
        <v>15000</v>
      </c>
      <c r="BK37" s="113">
        <f>IFERROR(BJ37/BF37,"-")</f>
        <v>7500</v>
      </c>
      <c r="BL37" s="114"/>
      <c r="BM37" s="114">
        <v>1</v>
      </c>
      <c r="BN37" s="114"/>
      <c r="BO37" s="116">
        <v>6</v>
      </c>
      <c r="BP37" s="117">
        <f>IF(Q37=0,"",IF(BO37=0,"",(BO37/Q37)))</f>
        <v>0.3</v>
      </c>
      <c r="BQ37" s="118">
        <v>4</v>
      </c>
      <c r="BR37" s="119">
        <f>IFERROR(BQ37/BO37,"-")</f>
        <v>0.66666666666667</v>
      </c>
      <c r="BS37" s="120">
        <v>69000</v>
      </c>
      <c r="BT37" s="121">
        <f>IFERROR(BS37/BO37,"-")</f>
        <v>11500</v>
      </c>
      <c r="BU37" s="122">
        <v>2</v>
      </c>
      <c r="BV37" s="122"/>
      <c r="BW37" s="122">
        <v>2</v>
      </c>
      <c r="BX37" s="123">
        <v>7</v>
      </c>
      <c r="BY37" s="124">
        <f>IF(Q37=0,"",IF(BX37=0,"",(BX37/Q37)))</f>
        <v>0.35</v>
      </c>
      <c r="BZ37" s="125">
        <v>4</v>
      </c>
      <c r="CA37" s="126">
        <f>IFERROR(BZ37/BX37,"-")</f>
        <v>0.57142857142857</v>
      </c>
      <c r="CB37" s="127">
        <v>85000</v>
      </c>
      <c r="CC37" s="128">
        <f>IFERROR(CB37/BX37,"-")</f>
        <v>12142.857142857</v>
      </c>
      <c r="CD37" s="129"/>
      <c r="CE37" s="129">
        <v>1</v>
      </c>
      <c r="CF37" s="129">
        <v>3</v>
      </c>
      <c r="CG37" s="130">
        <v>5</v>
      </c>
      <c r="CH37" s="131">
        <f>IF(Q37=0,"",IF(CG37=0,"",(CG37/Q37)))</f>
        <v>0.25</v>
      </c>
      <c r="CI37" s="132">
        <v>3</v>
      </c>
      <c r="CJ37" s="133">
        <f>IFERROR(CI37/CG37,"-")</f>
        <v>0.6</v>
      </c>
      <c r="CK37" s="134">
        <v>37000</v>
      </c>
      <c r="CL37" s="135">
        <f>IFERROR(CK37/CG37,"-")</f>
        <v>7400</v>
      </c>
      <c r="CM37" s="136">
        <v>1</v>
      </c>
      <c r="CN37" s="136"/>
      <c r="CO37" s="136">
        <v>2</v>
      </c>
      <c r="CP37" s="137">
        <v>12</v>
      </c>
      <c r="CQ37" s="138">
        <v>206000</v>
      </c>
      <c r="CR37" s="138">
        <v>50000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>
        <f>AC38</f>
        <v>0.525</v>
      </c>
      <c r="B38" s="184" t="s">
        <v>151</v>
      </c>
      <c r="C38" s="184" t="s">
        <v>58</v>
      </c>
      <c r="D38" s="184"/>
      <c r="E38" s="184" t="s">
        <v>123</v>
      </c>
      <c r="F38" s="184" t="s">
        <v>124</v>
      </c>
      <c r="G38" s="184" t="s">
        <v>61</v>
      </c>
      <c r="H38" s="87" t="s">
        <v>62</v>
      </c>
      <c r="I38" s="87" t="s">
        <v>83</v>
      </c>
      <c r="J38" s="186" t="s">
        <v>84</v>
      </c>
      <c r="K38" s="176">
        <v>120000</v>
      </c>
      <c r="L38" s="79">
        <v>13</v>
      </c>
      <c r="M38" s="79">
        <v>0</v>
      </c>
      <c r="N38" s="79">
        <v>53</v>
      </c>
      <c r="O38" s="88">
        <v>5</v>
      </c>
      <c r="P38" s="89">
        <v>0</v>
      </c>
      <c r="Q38" s="90">
        <f>O38+P38</f>
        <v>5</v>
      </c>
      <c r="R38" s="80">
        <f>IFERROR(Q38/N38,"-")</f>
        <v>0.094339622641509</v>
      </c>
      <c r="S38" s="79">
        <v>0</v>
      </c>
      <c r="T38" s="79">
        <v>3</v>
      </c>
      <c r="U38" s="80">
        <f>IFERROR(T38/(Q38),"-")</f>
        <v>0.6</v>
      </c>
      <c r="V38" s="81">
        <f>IFERROR(K38/SUM(Q38:Q39),"-")</f>
        <v>7058.8235294118</v>
      </c>
      <c r="W38" s="82">
        <v>1</v>
      </c>
      <c r="X38" s="80">
        <f>IF(Q38=0,"-",W38/Q38)</f>
        <v>0.2</v>
      </c>
      <c r="Y38" s="181">
        <v>3000</v>
      </c>
      <c r="Z38" s="182">
        <f>IFERROR(Y38/Q38,"-")</f>
        <v>600</v>
      </c>
      <c r="AA38" s="182">
        <f>IFERROR(Y38/W38,"-")</f>
        <v>3000</v>
      </c>
      <c r="AB38" s="176">
        <f>SUM(Y38:Y39)-SUM(K38:K39)</f>
        <v>-57000</v>
      </c>
      <c r="AC38" s="83">
        <f>SUM(Y38:Y39)/SUM(K38:K39)</f>
        <v>0.525</v>
      </c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>
        <v>1</v>
      </c>
      <c r="AX38" s="104">
        <f>IF(Q38=0,"",IF(AW38=0,"",(AW38/Q38)))</f>
        <v>0.2</v>
      </c>
      <c r="AY38" s="103"/>
      <c r="AZ38" s="105">
        <f>IFERROR(AY38/AW38,"-")</f>
        <v>0</v>
      </c>
      <c r="BA38" s="106"/>
      <c r="BB38" s="107">
        <f>IFERROR(BA38/AW38,"-")</f>
        <v>0</v>
      </c>
      <c r="BC38" s="108"/>
      <c r="BD38" s="108"/>
      <c r="BE38" s="108"/>
      <c r="BF38" s="109">
        <v>1</v>
      </c>
      <c r="BG38" s="110">
        <f>IF(Q38=0,"",IF(BF38=0,"",(BF38/Q38)))</f>
        <v>0.2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>
        <v>2</v>
      </c>
      <c r="BP38" s="117">
        <f>IF(Q38=0,"",IF(BO38=0,"",(BO38/Q38)))</f>
        <v>0.4</v>
      </c>
      <c r="BQ38" s="118">
        <v>1</v>
      </c>
      <c r="BR38" s="119">
        <f>IFERROR(BQ38/BO38,"-")</f>
        <v>0.5</v>
      </c>
      <c r="BS38" s="120">
        <v>3000</v>
      </c>
      <c r="BT38" s="121">
        <f>IFERROR(BS38/BO38,"-")</f>
        <v>1500</v>
      </c>
      <c r="BU38" s="122">
        <v>1</v>
      </c>
      <c r="BV38" s="122"/>
      <c r="BW38" s="122"/>
      <c r="BX38" s="123">
        <v>1</v>
      </c>
      <c r="BY38" s="124">
        <f>IF(Q38=0,"",IF(BX38=0,"",(BX38/Q38)))</f>
        <v>0.2</v>
      </c>
      <c r="BZ38" s="125"/>
      <c r="CA38" s="126">
        <f>IFERROR(BZ38/BX38,"-")</f>
        <v>0</v>
      </c>
      <c r="CB38" s="127"/>
      <c r="CC38" s="128">
        <f>IFERROR(CB38/BX38,"-")</f>
        <v>0</v>
      </c>
      <c r="CD38" s="129"/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1</v>
      </c>
      <c r="CQ38" s="138">
        <v>3000</v>
      </c>
      <c r="CR38" s="138">
        <v>3000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152</v>
      </c>
      <c r="C39" s="184" t="s">
        <v>58</v>
      </c>
      <c r="D39" s="184"/>
      <c r="E39" s="184" t="s">
        <v>123</v>
      </c>
      <c r="F39" s="184" t="s">
        <v>124</v>
      </c>
      <c r="G39" s="184" t="s">
        <v>73</v>
      </c>
      <c r="H39" s="87"/>
      <c r="I39" s="87"/>
      <c r="J39" s="87"/>
      <c r="K39" s="176"/>
      <c r="L39" s="79">
        <v>31</v>
      </c>
      <c r="M39" s="79">
        <v>29</v>
      </c>
      <c r="N39" s="79">
        <v>13</v>
      </c>
      <c r="O39" s="88">
        <v>12</v>
      </c>
      <c r="P39" s="89">
        <v>0</v>
      </c>
      <c r="Q39" s="90">
        <f>O39+P39</f>
        <v>12</v>
      </c>
      <c r="R39" s="80">
        <f>IFERROR(Q39/N39,"-")</f>
        <v>0.92307692307692</v>
      </c>
      <c r="S39" s="79">
        <v>3</v>
      </c>
      <c r="T39" s="79">
        <v>0</v>
      </c>
      <c r="U39" s="80">
        <f>IFERROR(T39/(Q39),"-")</f>
        <v>0</v>
      </c>
      <c r="V39" s="81"/>
      <c r="W39" s="82">
        <v>4</v>
      </c>
      <c r="X39" s="80">
        <f>IF(Q39=0,"-",W39/Q39)</f>
        <v>0.33333333333333</v>
      </c>
      <c r="Y39" s="181">
        <v>60000</v>
      </c>
      <c r="Z39" s="182">
        <f>IFERROR(Y39/Q39,"-")</f>
        <v>5000</v>
      </c>
      <c r="AA39" s="182">
        <f>IFERROR(Y39/W39,"-")</f>
        <v>15000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3</v>
      </c>
      <c r="BG39" s="110">
        <f>IF(Q39=0,"",IF(BF39=0,"",(BF39/Q39)))</f>
        <v>0.25</v>
      </c>
      <c r="BH39" s="109">
        <v>1</v>
      </c>
      <c r="BI39" s="111">
        <f>IFERROR(BH39/BF39,"-")</f>
        <v>0.33333333333333</v>
      </c>
      <c r="BJ39" s="112">
        <v>50000</v>
      </c>
      <c r="BK39" s="113">
        <f>IFERROR(BJ39/BF39,"-")</f>
        <v>16666.666666667</v>
      </c>
      <c r="BL39" s="114"/>
      <c r="BM39" s="114"/>
      <c r="BN39" s="114">
        <v>1</v>
      </c>
      <c r="BO39" s="116">
        <v>2</v>
      </c>
      <c r="BP39" s="117">
        <f>IF(Q39=0,"",IF(BO39=0,"",(BO39/Q39)))</f>
        <v>0.16666666666667</v>
      </c>
      <c r="BQ39" s="118">
        <v>1</v>
      </c>
      <c r="BR39" s="119">
        <f>IFERROR(BQ39/BO39,"-")</f>
        <v>0.5</v>
      </c>
      <c r="BS39" s="120">
        <v>5000</v>
      </c>
      <c r="BT39" s="121">
        <f>IFERROR(BS39/BO39,"-")</f>
        <v>2500</v>
      </c>
      <c r="BU39" s="122">
        <v>1</v>
      </c>
      <c r="BV39" s="122"/>
      <c r="BW39" s="122"/>
      <c r="BX39" s="123">
        <v>5</v>
      </c>
      <c r="BY39" s="124">
        <f>IF(Q39=0,"",IF(BX39=0,"",(BX39/Q39)))</f>
        <v>0.41666666666667</v>
      </c>
      <c r="BZ39" s="125">
        <v>2</v>
      </c>
      <c r="CA39" s="126">
        <f>IFERROR(BZ39/BX39,"-")</f>
        <v>0.4</v>
      </c>
      <c r="CB39" s="127">
        <v>5000</v>
      </c>
      <c r="CC39" s="128">
        <f>IFERROR(CB39/BX39,"-")</f>
        <v>1000</v>
      </c>
      <c r="CD39" s="129">
        <v>2</v>
      </c>
      <c r="CE39" s="129"/>
      <c r="CF39" s="129"/>
      <c r="CG39" s="130">
        <v>2</v>
      </c>
      <c r="CH39" s="131">
        <f>IF(Q39=0,"",IF(CG39=0,"",(CG39/Q39)))</f>
        <v>0.16666666666667</v>
      </c>
      <c r="CI39" s="132"/>
      <c r="CJ39" s="133">
        <f>IFERROR(CI39/CG39,"-")</f>
        <v>0</v>
      </c>
      <c r="CK39" s="134"/>
      <c r="CL39" s="135">
        <f>IFERROR(CK39/CG39,"-")</f>
        <v>0</v>
      </c>
      <c r="CM39" s="136"/>
      <c r="CN39" s="136"/>
      <c r="CO39" s="136"/>
      <c r="CP39" s="137">
        <v>4</v>
      </c>
      <c r="CQ39" s="138">
        <v>60000</v>
      </c>
      <c r="CR39" s="138">
        <v>50000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>
        <f>AC40</f>
        <v>0.033333333333333</v>
      </c>
      <c r="B40" s="184" t="s">
        <v>153</v>
      </c>
      <c r="C40" s="184" t="s">
        <v>58</v>
      </c>
      <c r="D40" s="184"/>
      <c r="E40" s="184" t="s">
        <v>123</v>
      </c>
      <c r="F40" s="184" t="s">
        <v>124</v>
      </c>
      <c r="G40" s="184" t="s">
        <v>61</v>
      </c>
      <c r="H40" s="87" t="s">
        <v>66</v>
      </c>
      <c r="I40" s="87" t="s">
        <v>83</v>
      </c>
      <c r="J40" s="185" t="s">
        <v>154</v>
      </c>
      <c r="K40" s="176">
        <v>150000</v>
      </c>
      <c r="L40" s="79">
        <v>16</v>
      </c>
      <c r="M40" s="79">
        <v>0</v>
      </c>
      <c r="N40" s="79">
        <v>45</v>
      </c>
      <c r="O40" s="88">
        <v>9</v>
      </c>
      <c r="P40" s="89">
        <v>0</v>
      </c>
      <c r="Q40" s="90">
        <f>O40+P40</f>
        <v>9</v>
      </c>
      <c r="R40" s="80">
        <f>IFERROR(Q40/N40,"-")</f>
        <v>0.2</v>
      </c>
      <c r="S40" s="79">
        <v>0</v>
      </c>
      <c r="T40" s="79">
        <v>4</v>
      </c>
      <c r="U40" s="80">
        <f>IFERROR(T40/(Q40),"-")</f>
        <v>0.44444444444444</v>
      </c>
      <c r="V40" s="81">
        <f>IFERROR(K40/SUM(Q40:Q41),"-")</f>
        <v>9375</v>
      </c>
      <c r="W40" s="82">
        <v>0</v>
      </c>
      <c r="X40" s="80">
        <f>IF(Q40=0,"-",W40/Q40)</f>
        <v>0</v>
      </c>
      <c r="Y40" s="181">
        <v>0</v>
      </c>
      <c r="Z40" s="182">
        <f>IFERROR(Y40/Q40,"-")</f>
        <v>0</v>
      </c>
      <c r="AA40" s="182" t="str">
        <f>IFERROR(Y40/W40,"-")</f>
        <v>-</v>
      </c>
      <c r="AB40" s="176">
        <f>SUM(Y40:Y41)-SUM(K40:K41)</f>
        <v>-145000</v>
      </c>
      <c r="AC40" s="83">
        <f>SUM(Y40:Y41)/SUM(K40:K41)</f>
        <v>0.033333333333333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>
        <v>1</v>
      </c>
      <c r="AO40" s="98">
        <f>IF(Q40=0,"",IF(AN40=0,"",(AN40/Q40)))</f>
        <v>0.11111111111111</v>
      </c>
      <c r="AP40" s="97"/>
      <c r="AQ40" s="99">
        <f>IFERROR(AP40/AN40,"-")</f>
        <v>0</v>
      </c>
      <c r="AR40" s="100"/>
      <c r="AS40" s="101">
        <f>IFERROR(AR40/AN40,"-")</f>
        <v>0</v>
      </c>
      <c r="AT40" s="102"/>
      <c r="AU40" s="102"/>
      <c r="AV40" s="102"/>
      <c r="AW40" s="103">
        <v>1</v>
      </c>
      <c r="AX40" s="104">
        <f>IF(Q40=0,"",IF(AW40=0,"",(AW40/Q40)))</f>
        <v>0.11111111111111</v>
      </c>
      <c r="AY40" s="103"/>
      <c r="AZ40" s="105">
        <f>IFERROR(AY40/AW40,"-")</f>
        <v>0</v>
      </c>
      <c r="BA40" s="106"/>
      <c r="BB40" s="107">
        <f>IFERROR(BA40/AW40,"-")</f>
        <v>0</v>
      </c>
      <c r="BC40" s="108"/>
      <c r="BD40" s="108"/>
      <c r="BE40" s="108"/>
      <c r="BF40" s="109">
        <v>1</v>
      </c>
      <c r="BG40" s="110">
        <f>IF(Q40=0,"",IF(BF40=0,"",(BF40/Q40)))</f>
        <v>0.11111111111111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>
        <v>4</v>
      </c>
      <c r="BP40" s="117">
        <f>IF(Q40=0,"",IF(BO40=0,"",(BO40/Q40)))</f>
        <v>0.44444444444444</v>
      </c>
      <c r="BQ40" s="118"/>
      <c r="BR40" s="119">
        <f>IFERROR(BQ40/BO40,"-")</f>
        <v>0</v>
      </c>
      <c r="BS40" s="120"/>
      <c r="BT40" s="121">
        <f>IFERROR(BS40/BO40,"-")</f>
        <v>0</v>
      </c>
      <c r="BU40" s="122"/>
      <c r="BV40" s="122"/>
      <c r="BW40" s="122"/>
      <c r="BX40" s="123">
        <v>2</v>
      </c>
      <c r="BY40" s="124">
        <f>IF(Q40=0,"",IF(BX40=0,"",(BX40/Q40)))</f>
        <v>0.22222222222222</v>
      </c>
      <c r="BZ40" s="125"/>
      <c r="CA40" s="126">
        <f>IFERROR(BZ40/BX40,"-")</f>
        <v>0</v>
      </c>
      <c r="CB40" s="127"/>
      <c r="CC40" s="128">
        <f>IFERROR(CB40/BX40,"-")</f>
        <v>0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0</v>
      </c>
      <c r="CQ40" s="138">
        <v>0</v>
      </c>
      <c r="CR40" s="138"/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155</v>
      </c>
      <c r="C41" s="184" t="s">
        <v>58</v>
      </c>
      <c r="D41" s="184"/>
      <c r="E41" s="184" t="s">
        <v>123</v>
      </c>
      <c r="F41" s="184" t="s">
        <v>124</v>
      </c>
      <c r="G41" s="184" t="s">
        <v>73</v>
      </c>
      <c r="H41" s="87"/>
      <c r="I41" s="87"/>
      <c r="J41" s="87"/>
      <c r="K41" s="176"/>
      <c r="L41" s="79">
        <v>24</v>
      </c>
      <c r="M41" s="79">
        <v>22</v>
      </c>
      <c r="N41" s="79">
        <v>13</v>
      </c>
      <c r="O41" s="88">
        <v>7</v>
      </c>
      <c r="P41" s="89">
        <v>0</v>
      </c>
      <c r="Q41" s="90">
        <f>O41+P41</f>
        <v>7</v>
      </c>
      <c r="R41" s="80">
        <f>IFERROR(Q41/N41,"-")</f>
        <v>0.53846153846154</v>
      </c>
      <c r="S41" s="79">
        <v>1</v>
      </c>
      <c r="T41" s="79">
        <v>3</v>
      </c>
      <c r="U41" s="80">
        <f>IFERROR(T41/(Q41),"-")</f>
        <v>0.42857142857143</v>
      </c>
      <c r="V41" s="81"/>
      <c r="W41" s="82">
        <v>1</v>
      </c>
      <c r="X41" s="80">
        <f>IF(Q41=0,"-",W41/Q41)</f>
        <v>0.14285714285714</v>
      </c>
      <c r="Y41" s="181">
        <v>5000</v>
      </c>
      <c r="Z41" s="182">
        <f>IFERROR(Y41/Q41,"-")</f>
        <v>714.28571428571</v>
      </c>
      <c r="AA41" s="182">
        <f>IFERROR(Y41/W41,"-")</f>
        <v>5000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>
        <v>1</v>
      </c>
      <c r="BG41" s="110">
        <f>IF(Q41=0,"",IF(BF41=0,"",(BF41/Q41)))</f>
        <v>0.14285714285714</v>
      </c>
      <c r="BH41" s="109">
        <v>1</v>
      </c>
      <c r="BI41" s="111">
        <f>IFERROR(BH41/BF41,"-")</f>
        <v>1</v>
      </c>
      <c r="BJ41" s="112">
        <v>5000</v>
      </c>
      <c r="BK41" s="113">
        <f>IFERROR(BJ41/BF41,"-")</f>
        <v>5000</v>
      </c>
      <c r="BL41" s="114">
        <v>1</v>
      </c>
      <c r="BM41" s="114"/>
      <c r="BN41" s="114"/>
      <c r="BO41" s="116">
        <v>4</v>
      </c>
      <c r="BP41" s="117">
        <f>IF(Q41=0,"",IF(BO41=0,"",(BO41/Q41)))</f>
        <v>0.57142857142857</v>
      </c>
      <c r="BQ41" s="118"/>
      <c r="BR41" s="119">
        <f>IFERROR(BQ41/BO41,"-")</f>
        <v>0</v>
      </c>
      <c r="BS41" s="120"/>
      <c r="BT41" s="121">
        <f>IFERROR(BS41/BO41,"-")</f>
        <v>0</v>
      </c>
      <c r="BU41" s="122"/>
      <c r="BV41" s="122"/>
      <c r="BW41" s="122"/>
      <c r="BX41" s="123">
        <v>2</v>
      </c>
      <c r="BY41" s="124">
        <f>IF(Q41=0,"",IF(BX41=0,"",(BX41/Q41)))</f>
        <v>0.28571428571429</v>
      </c>
      <c r="BZ41" s="125"/>
      <c r="CA41" s="126">
        <f>IFERROR(BZ41/BX41,"-")</f>
        <v>0</v>
      </c>
      <c r="CB41" s="127"/>
      <c r="CC41" s="128">
        <f>IFERROR(CB41/BX41,"-")</f>
        <v>0</v>
      </c>
      <c r="CD41" s="129"/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1</v>
      </c>
      <c r="CQ41" s="138">
        <v>5000</v>
      </c>
      <c r="CR41" s="138">
        <v>5000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>
        <f>AC42</f>
        <v>1.2666666666667</v>
      </c>
      <c r="B42" s="184" t="s">
        <v>156</v>
      </c>
      <c r="C42" s="184" t="s">
        <v>58</v>
      </c>
      <c r="D42" s="184"/>
      <c r="E42" s="184" t="s">
        <v>123</v>
      </c>
      <c r="F42" s="184" t="s">
        <v>124</v>
      </c>
      <c r="G42" s="184" t="s">
        <v>61</v>
      </c>
      <c r="H42" s="87" t="s">
        <v>157</v>
      </c>
      <c r="I42" s="87" t="s">
        <v>83</v>
      </c>
      <c r="J42" s="185" t="s">
        <v>64</v>
      </c>
      <c r="K42" s="176">
        <v>150000</v>
      </c>
      <c r="L42" s="79">
        <v>10</v>
      </c>
      <c r="M42" s="79">
        <v>0</v>
      </c>
      <c r="N42" s="79">
        <v>49</v>
      </c>
      <c r="O42" s="88">
        <v>4</v>
      </c>
      <c r="P42" s="89">
        <v>0</v>
      </c>
      <c r="Q42" s="90">
        <f>O42+P42</f>
        <v>4</v>
      </c>
      <c r="R42" s="80">
        <f>IFERROR(Q42/N42,"-")</f>
        <v>0.081632653061224</v>
      </c>
      <c r="S42" s="79">
        <v>0</v>
      </c>
      <c r="T42" s="79">
        <v>2</v>
      </c>
      <c r="U42" s="80">
        <f>IFERROR(T42/(Q42),"-")</f>
        <v>0.5</v>
      </c>
      <c r="V42" s="81">
        <f>IFERROR(K42/SUM(Q42:Q43),"-")</f>
        <v>13636.363636364</v>
      </c>
      <c r="W42" s="82">
        <v>1</v>
      </c>
      <c r="X42" s="80">
        <f>IF(Q42=0,"-",W42/Q42)</f>
        <v>0.25</v>
      </c>
      <c r="Y42" s="181">
        <v>15000</v>
      </c>
      <c r="Z42" s="182">
        <f>IFERROR(Y42/Q42,"-")</f>
        <v>3750</v>
      </c>
      <c r="AA42" s="182">
        <f>IFERROR(Y42/W42,"-")</f>
        <v>15000</v>
      </c>
      <c r="AB42" s="176">
        <f>SUM(Y42:Y43)-SUM(K42:K43)</f>
        <v>40000</v>
      </c>
      <c r="AC42" s="83">
        <f>SUM(Y42:Y43)/SUM(K42:K43)</f>
        <v>1.2666666666667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2</v>
      </c>
      <c r="BG42" s="110">
        <f>IF(Q42=0,"",IF(BF42=0,"",(BF42/Q42)))</f>
        <v>0.5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/>
      <c r="BP42" s="117">
        <f>IF(Q42=0,"",IF(BO42=0,"",(BO42/Q42)))</f>
        <v>0</v>
      </c>
      <c r="BQ42" s="118"/>
      <c r="BR42" s="119" t="str">
        <f>IFERROR(BQ42/BO42,"-")</f>
        <v>-</v>
      </c>
      <c r="BS42" s="120"/>
      <c r="BT42" s="121" t="str">
        <f>IFERROR(BS42/BO42,"-")</f>
        <v>-</v>
      </c>
      <c r="BU42" s="122"/>
      <c r="BV42" s="122"/>
      <c r="BW42" s="122"/>
      <c r="BX42" s="123">
        <v>2</v>
      </c>
      <c r="BY42" s="124">
        <f>IF(Q42=0,"",IF(BX42=0,"",(BX42/Q42)))</f>
        <v>0.5</v>
      </c>
      <c r="BZ42" s="125">
        <v>1</v>
      </c>
      <c r="CA42" s="126">
        <f>IFERROR(BZ42/BX42,"-")</f>
        <v>0.5</v>
      </c>
      <c r="CB42" s="127">
        <v>15000</v>
      </c>
      <c r="CC42" s="128">
        <f>IFERROR(CB42/BX42,"-")</f>
        <v>7500</v>
      </c>
      <c r="CD42" s="129"/>
      <c r="CE42" s="129"/>
      <c r="CF42" s="129">
        <v>1</v>
      </c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1</v>
      </c>
      <c r="CQ42" s="138">
        <v>15000</v>
      </c>
      <c r="CR42" s="138">
        <v>15000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158</v>
      </c>
      <c r="C43" s="184" t="s">
        <v>58</v>
      </c>
      <c r="D43" s="184"/>
      <c r="E43" s="184" t="s">
        <v>123</v>
      </c>
      <c r="F43" s="184" t="s">
        <v>124</v>
      </c>
      <c r="G43" s="184" t="s">
        <v>73</v>
      </c>
      <c r="H43" s="87"/>
      <c r="I43" s="87"/>
      <c r="J43" s="87"/>
      <c r="K43" s="176"/>
      <c r="L43" s="79">
        <v>31</v>
      </c>
      <c r="M43" s="79">
        <v>25</v>
      </c>
      <c r="N43" s="79">
        <v>20</v>
      </c>
      <c r="O43" s="88">
        <v>7</v>
      </c>
      <c r="P43" s="89">
        <v>0</v>
      </c>
      <c r="Q43" s="90">
        <f>O43+P43</f>
        <v>7</v>
      </c>
      <c r="R43" s="80">
        <f>IFERROR(Q43/N43,"-")</f>
        <v>0.35</v>
      </c>
      <c r="S43" s="79">
        <v>1</v>
      </c>
      <c r="T43" s="79">
        <v>2</v>
      </c>
      <c r="U43" s="80">
        <f>IFERROR(T43/(Q43),"-")</f>
        <v>0.28571428571429</v>
      </c>
      <c r="V43" s="81"/>
      <c r="W43" s="82">
        <v>2</v>
      </c>
      <c r="X43" s="80">
        <f>IF(Q43=0,"-",W43/Q43)</f>
        <v>0.28571428571429</v>
      </c>
      <c r="Y43" s="181">
        <v>175000</v>
      </c>
      <c r="Z43" s="182">
        <f>IFERROR(Y43/Q43,"-")</f>
        <v>25000</v>
      </c>
      <c r="AA43" s="182">
        <f>IFERROR(Y43/W43,"-")</f>
        <v>87500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>
        <v>2</v>
      </c>
      <c r="BG43" s="110">
        <f>IF(Q43=0,"",IF(BF43=0,"",(BF43/Q43)))</f>
        <v>0.28571428571429</v>
      </c>
      <c r="BH43" s="109">
        <v>1</v>
      </c>
      <c r="BI43" s="111">
        <f>IFERROR(BH43/BF43,"-")</f>
        <v>0.5</v>
      </c>
      <c r="BJ43" s="112">
        <v>160000</v>
      </c>
      <c r="BK43" s="113">
        <f>IFERROR(BJ43/BF43,"-")</f>
        <v>80000</v>
      </c>
      <c r="BL43" s="114"/>
      <c r="BM43" s="114"/>
      <c r="BN43" s="114">
        <v>1</v>
      </c>
      <c r="BO43" s="116">
        <v>3</v>
      </c>
      <c r="BP43" s="117">
        <f>IF(Q43=0,"",IF(BO43=0,"",(BO43/Q43)))</f>
        <v>0.42857142857143</v>
      </c>
      <c r="BQ43" s="118"/>
      <c r="BR43" s="119">
        <f>IFERROR(BQ43/BO43,"-")</f>
        <v>0</v>
      </c>
      <c r="BS43" s="120"/>
      <c r="BT43" s="121">
        <f>IFERROR(BS43/BO43,"-")</f>
        <v>0</v>
      </c>
      <c r="BU43" s="122"/>
      <c r="BV43" s="122"/>
      <c r="BW43" s="122"/>
      <c r="BX43" s="123"/>
      <c r="BY43" s="124">
        <f>IF(Q43=0,"",IF(BX43=0,"",(BX43/Q43)))</f>
        <v>0</v>
      </c>
      <c r="BZ43" s="125"/>
      <c r="CA43" s="126" t="str">
        <f>IFERROR(BZ43/BX43,"-")</f>
        <v>-</v>
      </c>
      <c r="CB43" s="127"/>
      <c r="CC43" s="128" t="str">
        <f>IFERROR(CB43/BX43,"-")</f>
        <v>-</v>
      </c>
      <c r="CD43" s="129"/>
      <c r="CE43" s="129"/>
      <c r="CF43" s="129"/>
      <c r="CG43" s="130">
        <v>2</v>
      </c>
      <c r="CH43" s="131">
        <f>IF(Q43=0,"",IF(CG43=0,"",(CG43/Q43)))</f>
        <v>0.28571428571429</v>
      </c>
      <c r="CI43" s="132">
        <v>1</v>
      </c>
      <c r="CJ43" s="133">
        <f>IFERROR(CI43/CG43,"-")</f>
        <v>0.5</v>
      </c>
      <c r="CK43" s="134">
        <v>15000</v>
      </c>
      <c r="CL43" s="135">
        <f>IFERROR(CK43/CG43,"-")</f>
        <v>7500</v>
      </c>
      <c r="CM43" s="136"/>
      <c r="CN43" s="136">
        <v>1</v>
      </c>
      <c r="CO43" s="136"/>
      <c r="CP43" s="137">
        <v>2</v>
      </c>
      <c r="CQ43" s="138">
        <v>175000</v>
      </c>
      <c r="CR43" s="138">
        <v>160000</v>
      </c>
      <c r="CS43" s="138"/>
      <c r="CT43" s="139" t="str">
        <f>IF(AND(CR43=0,CS43=0),"",IF(AND(CR43&lt;=100000,CS43&lt;=100000),"",IF(CR43/CQ43&gt;0.7,"男高",IF(CS43/CQ43&gt;0.7,"女高",""))))</f>
        <v>男高</v>
      </c>
    </row>
    <row r="44" spans="1:99">
      <c r="A44" s="78">
        <f>AC44</f>
        <v>1.1226</v>
      </c>
      <c r="B44" s="184" t="s">
        <v>159</v>
      </c>
      <c r="C44" s="184" t="s">
        <v>58</v>
      </c>
      <c r="D44" s="184"/>
      <c r="E44" s="184" t="s">
        <v>119</v>
      </c>
      <c r="F44" s="184" t="s">
        <v>120</v>
      </c>
      <c r="G44" s="184" t="s">
        <v>61</v>
      </c>
      <c r="H44" s="87" t="s">
        <v>157</v>
      </c>
      <c r="I44" s="87" t="s">
        <v>83</v>
      </c>
      <c r="J44" s="186" t="s">
        <v>160</v>
      </c>
      <c r="K44" s="176">
        <v>150000</v>
      </c>
      <c r="L44" s="79">
        <v>25</v>
      </c>
      <c r="M44" s="79">
        <v>0</v>
      </c>
      <c r="N44" s="79">
        <v>61</v>
      </c>
      <c r="O44" s="88">
        <v>6</v>
      </c>
      <c r="P44" s="89">
        <v>0</v>
      </c>
      <c r="Q44" s="90">
        <f>O44+P44</f>
        <v>6</v>
      </c>
      <c r="R44" s="80">
        <f>IFERROR(Q44/N44,"-")</f>
        <v>0.098360655737705</v>
      </c>
      <c r="S44" s="79">
        <v>1</v>
      </c>
      <c r="T44" s="79">
        <v>1</v>
      </c>
      <c r="U44" s="80">
        <f>IFERROR(T44/(Q44),"-")</f>
        <v>0.16666666666667</v>
      </c>
      <c r="V44" s="81">
        <f>IFERROR(K44/SUM(Q44:Q45),"-")</f>
        <v>11538.461538462</v>
      </c>
      <c r="W44" s="82">
        <v>2</v>
      </c>
      <c r="X44" s="80">
        <f>IF(Q44=0,"-",W44/Q44)</f>
        <v>0.33333333333333</v>
      </c>
      <c r="Y44" s="181">
        <v>72000</v>
      </c>
      <c r="Z44" s="182">
        <f>IFERROR(Y44/Q44,"-")</f>
        <v>12000</v>
      </c>
      <c r="AA44" s="182">
        <f>IFERROR(Y44/W44,"-")</f>
        <v>36000</v>
      </c>
      <c r="AB44" s="176">
        <f>SUM(Y44:Y45)-SUM(K44:K45)</f>
        <v>18390</v>
      </c>
      <c r="AC44" s="83">
        <f>SUM(Y44:Y45)/SUM(K44:K45)</f>
        <v>1.1226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1</v>
      </c>
      <c r="BG44" s="110">
        <f>IF(Q44=0,"",IF(BF44=0,"",(BF44/Q44)))</f>
        <v>0.16666666666667</v>
      </c>
      <c r="BH44" s="109"/>
      <c r="BI44" s="111">
        <f>IFERROR(BH44/BF44,"-")</f>
        <v>0</v>
      </c>
      <c r="BJ44" s="112"/>
      <c r="BK44" s="113">
        <f>IFERROR(BJ44/BF44,"-")</f>
        <v>0</v>
      </c>
      <c r="BL44" s="114"/>
      <c r="BM44" s="114"/>
      <c r="BN44" s="114"/>
      <c r="BO44" s="116">
        <v>4</v>
      </c>
      <c r="BP44" s="117">
        <f>IF(Q44=0,"",IF(BO44=0,"",(BO44/Q44)))</f>
        <v>0.66666666666667</v>
      </c>
      <c r="BQ44" s="118">
        <v>2</v>
      </c>
      <c r="BR44" s="119">
        <f>IFERROR(BQ44/BO44,"-")</f>
        <v>0.5</v>
      </c>
      <c r="BS44" s="120">
        <v>72000</v>
      </c>
      <c r="BT44" s="121">
        <f>IFERROR(BS44/BO44,"-")</f>
        <v>18000</v>
      </c>
      <c r="BU44" s="122">
        <v>1</v>
      </c>
      <c r="BV44" s="122"/>
      <c r="BW44" s="122">
        <v>1</v>
      </c>
      <c r="BX44" s="123">
        <v>1</v>
      </c>
      <c r="BY44" s="124">
        <f>IF(Q44=0,"",IF(BX44=0,"",(BX44/Q44)))</f>
        <v>0.16666666666667</v>
      </c>
      <c r="BZ44" s="125"/>
      <c r="CA44" s="126">
        <f>IFERROR(BZ44/BX44,"-")</f>
        <v>0</v>
      </c>
      <c r="CB44" s="127"/>
      <c r="CC44" s="128">
        <f>IFERROR(CB44/BX44,"-")</f>
        <v>0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2</v>
      </c>
      <c r="CQ44" s="138">
        <v>72000</v>
      </c>
      <c r="CR44" s="138">
        <v>69000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161</v>
      </c>
      <c r="C45" s="184" t="s">
        <v>58</v>
      </c>
      <c r="D45" s="184"/>
      <c r="E45" s="184" t="s">
        <v>119</v>
      </c>
      <c r="F45" s="184" t="s">
        <v>120</v>
      </c>
      <c r="G45" s="184" t="s">
        <v>73</v>
      </c>
      <c r="H45" s="87"/>
      <c r="I45" s="87"/>
      <c r="J45" s="87"/>
      <c r="K45" s="176"/>
      <c r="L45" s="79">
        <v>25</v>
      </c>
      <c r="M45" s="79">
        <v>18</v>
      </c>
      <c r="N45" s="79">
        <v>2</v>
      </c>
      <c r="O45" s="88">
        <v>7</v>
      </c>
      <c r="P45" s="89">
        <v>0</v>
      </c>
      <c r="Q45" s="90">
        <f>O45+P45</f>
        <v>7</v>
      </c>
      <c r="R45" s="80">
        <f>IFERROR(Q45/N45,"-")</f>
        <v>3.5</v>
      </c>
      <c r="S45" s="79">
        <v>5</v>
      </c>
      <c r="T45" s="79">
        <v>1</v>
      </c>
      <c r="U45" s="80">
        <f>IFERROR(T45/(Q45),"-")</f>
        <v>0.14285714285714</v>
      </c>
      <c r="V45" s="81"/>
      <c r="W45" s="82">
        <v>6</v>
      </c>
      <c r="X45" s="80">
        <f>IF(Q45=0,"-",W45/Q45)</f>
        <v>0.85714285714286</v>
      </c>
      <c r="Y45" s="181">
        <v>96390</v>
      </c>
      <c r="Z45" s="182">
        <f>IFERROR(Y45/Q45,"-")</f>
        <v>13770</v>
      </c>
      <c r="AA45" s="182">
        <f>IFERROR(Y45/W45,"-")</f>
        <v>16065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>
        <v>1</v>
      </c>
      <c r="BG45" s="110">
        <f>IF(Q45=0,"",IF(BF45=0,"",(BF45/Q45)))</f>
        <v>0.14285714285714</v>
      </c>
      <c r="BH45" s="109">
        <v>1</v>
      </c>
      <c r="BI45" s="111">
        <f>IFERROR(BH45/BF45,"-")</f>
        <v>1</v>
      </c>
      <c r="BJ45" s="112">
        <v>3000</v>
      </c>
      <c r="BK45" s="113">
        <f>IFERROR(BJ45/BF45,"-")</f>
        <v>3000</v>
      </c>
      <c r="BL45" s="114"/>
      <c r="BM45" s="114">
        <v>1</v>
      </c>
      <c r="BN45" s="114"/>
      <c r="BO45" s="116">
        <v>3</v>
      </c>
      <c r="BP45" s="117">
        <f>IF(Q45=0,"",IF(BO45=0,"",(BO45/Q45)))</f>
        <v>0.42857142857143</v>
      </c>
      <c r="BQ45" s="118">
        <v>2</v>
      </c>
      <c r="BR45" s="119">
        <f>IFERROR(BQ45/BO45,"-")</f>
        <v>0.66666666666667</v>
      </c>
      <c r="BS45" s="120">
        <v>80390</v>
      </c>
      <c r="BT45" s="121">
        <f>IFERROR(BS45/BO45,"-")</f>
        <v>26796.666666667</v>
      </c>
      <c r="BU45" s="122"/>
      <c r="BV45" s="122">
        <v>2</v>
      </c>
      <c r="BW45" s="122"/>
      <c r="BX45" s="123">
        <v>1</v>
      </c>
      <c r="BY45" s="124">
        <f>IF(Q45=0,"",IF(BX45=0,"",(BX45/Q45)))</f>
        <v>0.14285714285714</v>
      </c>
      <c r="BZ45" s="125">
        <v>1</v>
      </c>
      <c r="CA45" s="126">
        <f>IFERROR(BZ45/BX45,"-")</f>
        <v>1</v>
      </c>
      <c r="CB45" s="127">
        <v>5000</v>
      </c>
      <c r="CC45" s="128">
        <f>IFERROR(CB45/BX45,"-")</f>
        <v>5000</v>
      </c>
      <c r="CD45" s="129">
        <v>1</v>
      </c>
      <c r="CE45" s="129"/>
      <c r="CF45" s="129"/>
      <c r="CG45" s="130">
        <v>2</v>
      </c>
      <c r="CH45" s="131">
        <f>IF(Q45=0,"",IF(CG45=0,"",(CG45/Q45)))</f>
        <v>0.28571428571429</v>
      </c>
      <c r="CI45" s="132">
        <v>2</v>
      </c>
      <c r="CJ45" s="133">
        <f>IFERROR(CI45/CG45,"-")</f>
        <v>1</v>
      </c>
      <c r="CK45" s="134">
        <v>8000</v>
      </c>
      <c r="CL45" s="135">
        <f>IFERROR(CK45/CG45,"-")</f>
        <v>4000</v>
      </c>
      <c r="CM45" s="136">
        <v>2</v>
      </c>
      <c r="CN45" s="136"/>
      <c r="CO45" s="136"/>
      <c r="CP45" s="137">
        <v>6</v>
      </c>
      <c r="CQ45" s="138">
        <v>96390</v>
      </c>
      <c r="CR45" s="138">
        <v>70390</v>
      </c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>
        <f>AC46</f>
        <v>2.2684210526316</v>
      </c>
      <c r="B46" s="184" t="s">
        <v>162</v>
      </c>
      <c r="C46" s="184" t="s">
        <v>58</v>
      </c>
      <c r="D46" s="184"/>
      <c r="E46" s="184" t="s">
        <v>119</v>
      </c>
      <c r="F46" s="184" t="s">
        <v>120</v>
      </c>
      <c r="G46" s="184" t="s">
        <v>61</v>
      </c>
      <c r="H46" s="87" t="s">
        <v>163</v>
      </c>
      <c r="I46" s="87" t="s">
        <v>63</v>
      </c>
      <c r="J46" s="185" t="s">
        <v>64</v>
      </c>
      <c r="K46" s="176">
        <v>190000</v>
      </c>
      <c r="L46" s="79">
        <v>14</v>
      </c>
      <c r="M46" s="79">
        <v>0</v>
      </c>
      <c r="N46" s="79">
        <v>61</v>
      </c>
      <c r="O46" s="88">
        <v>6</v>
      </c>
      <c r="P46" s="89">
        <v>0</v>
      </c>
      <c r="Q46" s="90">
        <f>O46+P46</f>
        <v>6</v>
      </c>
      <c r="R46" s="80">
        <f>IFERROR(Q46/N46,"-")</f>
        <v>0.098360655737705</v>
      </c>
      <c r="S46" s="79">
        <v>1</v>
      </c>
      <c r="T46" s="79">
        <v>2</v>
      </c>
      <c r="U46" s="80">
        <f>IFERROR(T46/(Q46),"-")</f>
        <v>0.33333333333333</v>
      </c>
      <c r="V46" s="81">
        <f>IFERROR(K46/SUM(Q46:Q47),"-")</f>
        <v>17272.727272727</v>
      </c>
      <c r="W46" s="82">
        <v>1</v>
      </c>
      <c r="X46" s="80">
        <f>IF(Q46=0,"-",W46/Q46)</f>
        <v>0.16666666666667</v>
      </c>
      <c r="Y46" s="181">
        <v>3000</v>
      </c>
      <c r="Z46" s="182">
        <f>IFERROR(Y46/Q46,"-")</f>
        <v>500</v>
      </c>
      <c r="AA46" s="182">
        <f>IFERROR(Y46/W46,"-")</f>
        <v>3000</v>
      </c>
      <c r="AB46" s="176">
        <f>SUM(Y46:Y47)-SUM(K46:K47)</f>
        <v>241000</v>
      </c>
      <c r="AC46" s="83">
        <f>SUM(Y46:Y47)/SUM(K46:K47)</f>
        <v>2.2684210526316</v>
      </c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>
        <v>1</v>
      </c>
      <c r="AX46" s="104">
        <f>IF(Q46=0,"",IF(AW46=0,"",(AW46/Q46)))</f>
        <v>0.16666666666667</v>
      </c>
      <c r="AY46" s="103"/>
      <c r="AZ46" s="105">
        <f>IFERROR(AY46/AW46,"-")</f>
        <v>0</v>
      </c>
      <c r="BA46" s="106"/>
      <c r="BB46" s="107">
        <f>IFERROR(BA46/AW46,"-")</f>
        <v>0</v>
      </c>
      <c r="BC46" s="108"/>
      <c r="BD46" s="108"/>
      <c r="BE46" s="108"/>
      <c r="BF46" s="109">
        <v>3</v>
      </c>
      <c r="BG46" s="110">
        <f>IF(Q46=0,"",IF(BF46=0,"",(BF46/Q46)))</f>
        <v>0.5</v>
      </c>
      <c r="BH46" s="109"/>
      <c r="BI46" s="111">
        <f>IFERROR(BH46/BF46,"-")</f>
        <v>0</v>
      </c>
      <c r="BJ46" s="112"/>
      <c r="BK46" s="113">
        <f>IFERROR(BJ46/BF46,"-")</f>
        <v>0</v>
      </c>
      <c r="BL46" s="114"/>
      <c r="BM46" s="114"/>
      <c r="BN46" s="114"/>
      <c r="BO46" s="116"/>
      <c r="BP46" s="117">
        <f>IF(Q46=0,"",IF(BO46=0,"",(BO46/Q46)))</f>
        <v>0</v>
      </c>
      <c r="BQ46" s="118"/>
      <c r="BR46" s="119" t="str">
        <f>IFERROR(BQ46/BO46,"-")</f>
        <v>-</v>
      </c>
      <c r="BS46" s="120"/>
      <c r="BT46" s="121" t="str">
        <f>IFERROR(BS46/BO46,"-")</f>
        <v>-</v>
      </c>
      <c r="BU46" s="122"/>
      <c r="BV46" s="122"/>
      <c r="BW46" s="122"/>
      <c r="BX46" s="123"/>
      <c r="BY46" s="124">
        <f>IF(Q46=0,"",IF(BX46=0,"",(BX46/Q46)))</f>
        <v>0</v>
      </c>
      <c r="BZ46" s="125"/>
      <c r="CA46" s="126" t="str">
        <f>IFERROR(BZ46/BX46,"-")</f>
        <v>-</v>
      </c>
      <c r="CB46" s="127"/>
      <c r="CC46" s="128" t="str">
        <f>IFERROR(CB46/BX46,"-")</f>
        <v>-</v>
      </c>
      <c r="CD46" s="129"/>
      <c r="CE46" s="129"/>
      <c r="CF46" s="129"/>
      <c r="CG46" s="130">
        <v>2</v>
      </c>
      <c r="CH46" s="131">
        <f>IF(Q46=0,"",IF(CG46=0,"",(CG46/Q46)))</f>
        <v>0.33333333333333</v>
      </c>
      <c r="CI46" s="132">
        <v>1</v>
      </c>
      <c r="CJ46" s="133">
        <f>IFERROR(CI46/CG46,"-")</f>
        <v>0.5</v>
      </c>
      <c r="CK46" s="134">
        <v>3000</v>
      </c>
      <c r="CL46" s="135">
        <f>IFERROR(CK46/CG46,"-")</f>
        <v>1500</v>
      </c>
      <c r="CM46" s="136">
        <v>1</v>
      </c>
      <c r="CN46" s="136"/>
      <c r="CO46" s="136"/>
      <c r="CP46" s="137">
        <v>1</v>
      </c>
      <c r="CQ46" s="138">
        <v>3000</v>
      </c>
      <c r="CR46" s="138">
        <v>3000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164</v>
      </c>
      <c r="C47" s="184" t="s">
        <v>58</v>
      </c>
      <c r="D47" s="184"/>
      <c r="E47" s="184" t="s">
        <v>119</v>
      </c>
      <c r="F47" s="184" t="s">
        <v>120</v>
      </c>
      <c r="G47" s="184" t="s">
        <v>73</v>
      </c>
      <c r="H47" s="87"/>
      <c r="I47" s="87"/>
      <c r="J47" s="87"/>
      <c r="K47" s="176"/>
      <c r="L47" s="79">
        <v>19</v>
      </c>
      <c r="M47" s="79">
        <v>17</v>
      </c>
      <c r="N47" s="79">
        <v>20</v>
      </c>
      <c r="O47" s="88">
        <v>5</v>
      </c>
      <c r="P47" s="89">
        <v>0</v>
      </c>
      <c r="Q47" s="90">
        <f>O47+P47</f>
        <v>5</v>
      </c>
      <c r="R47" s="80">
        <f>IFERROR(Q47/N47,"-")</f>
        <v>0.25</v>
      </c>
      <c r="S47" s="79">
        <v>1</v>
      </c>
      <c r="T47" s="79">
        <v>3</v>
      </c>
      <c r="U47" s="80">
        <f>IFERROR(T47/(Q47),"-")</f>
        <v>0.6</v>
      </c>
      <c r="V47" s="81"/>
      <c r="W47" s="82">
        <v>3</v>
      </c>
      <c r="X47" s="80">
        <f>IF(Q47=0,"-",W47/Q47)</f>
        <v>0.6</v>
      </c>
      <c r="Y47" s="181">
        <v>428000</v>
      </c>
      <c r="Z47" s="182">
        <f>IFERROR(Y47/Q47,"-")</f>
        <v>85600</v>
      </c>
      <c r="AA47" s="182">
        <f>IFERROR(Y47/W47,"-")</f>
        <v>142666.66666667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/>
      <c r="BG47" s="110">
        <f>IF(Q47=0,"",IF(BF47=0,"",(BF47/Q47)))</f>
        <v>0</v>
      </c>
      <c r="BH47" s="109"/>
      <c r="BI47" s="111" t="str">
        <f>IFERROR(BH47/BF47,"-")</f>
        <v>-</v>
      </c>
      <c r="BJ47" s="112"/>
      <c r="BK47" s="113" t="str">
        <f>IFERROR(BJ47/BF47,"-")</f>
        <v>-</v>
      </c>
      <c r="BL47" s="114"/>
      <c r="BM47" s="114"/>
      <c r="BN47" s="114"/>
      <c r="BO47" s="116">
        <v>3</v>
      </c>
      <c r="BP47" s="117">
        <f>IF(Q47=0,"",IF(BO47=0,"",(BO47/Q47)))</f>
        <v>0.6</v>
      </c>
      <c r="BQ47" s="118">
        <v>1</v>
      </c>
      <c r="BR47" s="119">
        <f>IFERROR(BQ47/BO47,"-")</f>
        <v>0.33333333333333</v>
      </c>
      <c r="BS47" s="120">
        <v>376000</v>
      </c>
      <c r="BT47" s="121">
        <f>IFERROR(BS47/BO47,"-")</f>
        <v>125333.33333333</v>
      </c>
      <c r="BU47" s="122"/>
      <c r="BV47" s="122"/>
      <c r="BW47" s="122">
        <v>1</v>
      </c>
      <c r="BX47" s="123">
        <v>2</v>
      </c>
      <c r="BY47" s="124">
        <f>IF(Q47=0,"",IF(BX47=0,"",(BX47/Q47)))</f>
        <v>0.4</v>
      </c>
      <c r="BZ47" s="125">
        <v>2</v>
      </c>
      <c r="CA47" s="126">
        <f>IFERROR(BZ47/BX47,"-")</f>
        <v>1</v>
      </c>
      <c r="CB47" s="127">
        <v>42000</v>
      </c>
      <c r="CC47" s="128">
        <f>IFERROR(CB47/BX47,"-")</f>
        <v>21000</v>
      </c>
      <c r="CD47" s="129">
        <v>1</v>
      </c>
      <c r="CE47" s="129"/>
      <c r="CF47" s="129">
        <v>1</v>
      </c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3</v>
      </c>
      <c r="CQ47" s="138">
        <v>428000</v>
      </c>
      <c r="CR47" s="138">
        <v>376000</v>
      </c>
      <c r="CS47" s="138"/>
      <c r="CT47" s="139" t="str">
        <f>IF(AND(CR47=0,CS47=0),"",IF(AND(CR47&lt;=100000,CS47&lt;=100000),"",IF(CR47/CQ47&gt;0.7,"男高",IF(CS47/CQ47&gt;0.7,"女高",""))))</f>
        <v>男高</v>
      </c>
    </row>
    <row r="48" spans="1:99">
      <c r="A48" s="78">
        <f>AC48</f>
        <v>0.12666666666667</v>
      </c>
      <c r="B48" s="184" t="s">
        <v>165</v>
      </c>
      <c r="C48" s="184" t="s">
        <v>58</v>
      </c>
      <c r="D48" s="184"/>
      <c r="E48" s="184" t="s">
        <v>59</v>
      </c>
      <c r="F48" s="184" t="s">
        <v>111</v>
      </c>
      <c r="G48" s="184" t="s">
        <v>61</v>
      </c>
      <c r="H48" s="87" t="s">
        <v>166</v>
      </c>
      <c r="I48" s="87" t="s">
        <v>63</v>
      </c>
      <c r="J48" s="87" t="s">
        <v>167</v>
      </c>
      <c r="K48" s="176">
        <v>150000</v>
      </c>
      <c r="L48" s="79">
        <v>41</v>
      </c>
      <c r="M48" s="79">
        <v>0</v>
      </c>
      <c r="N48" s="79">
        <v>165</v>
      </c>
      <c r="O48" s="88">
        <v>15</v>
      </c>
      <c r="P48" s="89">
        <v>0</v>
      </c>
      <c r="Q48" s="90">
        <f>O48+P48</f>
        <v>15</v>
      </c>
      <c r="R48" s="80">
        <f>IFERROR(Q48/N48,"-")</f>
        <v>0.090909090909091</v>
      </c>
      <c r="S48" s="79">
        <v>1</v>
      </c>
      <c r="T48" s="79">
        <v>8</v>
      </c>
      <c r="U48" s="80">
        <f>IFERROR(T48/(Q48),"-")</f>
        <v>0.53333333333333</v>
      </c>
      <c r="V48" s="81">
        <f>IFERROR(K48/SUM(Q48:Q49),"-")</f>
        <v>8333.3333333333</v>
      </c>
      <c r="W48" s="82">
        <v>2</v>
      </c>
      <c r="X48" s="80">
        <f>IF(Q48=0,"-",W48/Q48)</f>
        <v>0.13333333333333</v>
      </c>
      <c r="Y48" s="181">
        <v>13000</v>
      </c>
      <c r="Z48" s="182">
        <f>IFERROR(Y48/Q48,"-")</f>
        <v>866.66666666667</v>
      </c>
      <c r="AA48" s="182">
        <f>IFERROR(Y48/W48,"-")</f>
        <v>6500</v>
      </c>
      <c r="AB48" s="176">
        <f>SUM(Y48:Y49)-SUM(K48:K49)</f>
        <v>-131000</v>
      </c>
      <c r="AC48" s="83">
        <f>SUM(Y48:Y49)/SUM(K48:K49)</f>
        <v>0.12666666666667</v>
      </c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>
        <v>1</v>
      </c>
      <c r="AO48" s="98">
        <f>IF(Q48=0,"",IF(AN48=0,"",(AN48/Q48)))</f>
        <v>0.066666666666667</v>
      </c>
      <c r="AP48" s="97"/>
      <c r="AQ48" s="99">
        <f>IFERROR(AP48/AN48,"-")</f>
        <v>0</v>
      </c>
      <c r="AR48" s="100"/>
      <c r="AS48" s="101">
        <f>IFERROR(AR48/AN48,"-")</f>
        <v>0</v>
      </c>
      <c r="AT48" s="102"/>
      <c r="AU48" s="102"/>
      <c r="AV48" s="102"/>
      <c r="AW48" s="103">
        <v>1</v>
      </c>
      <c r="AX48" s="104">
        <f>IF(Q48=0,"",IF(AW48=0,"",(AW48/Q48)))</f>
        <v>0.066666666666667</v>
      </c>
      <c r="AY48" s="103"/>
      <c r="AZ48" s="105">
        <f>IFERROR(AY48/AW48,"-")</f>
        <v>0</v>
      </c>
      <c r="BA48" s="106"/>
      <c r="BB48" s="107">
        <f>IFERROR(BA48/AW48,"-")</f>
        <v>0</v>
      </c>
      <c r="BC48" s="108"/>
      <c r="BD48" s="108"/>
      <c r="BE48" s="108"/>
      <c r="BF48" s="109">
        <v>4</v>
      </c>
      <c r="BG48" s="110">
        <f>IF(Q48=0,"",IF(BF48=0,"",(BF48/Q48)))</f>
        <v>0.26666666666667</v>
      </c>
      <c r="BH48" s="109">
        <v>1</v>
      </c>
      <c r="BI48" s="111">
        <f>IFERROR(BH48/BF48,"-")</f>
        <v>0.25</v>
      </c>
      <c r="BJ48" s="112">
        <v>8000</v>
      </c>
      <c r="BK48" s="113">
        <f>IFERROR(BJ48/BF48,"-")</f>
        <v>2000</v>
      </c>
      <c r="BL48" s="114"/>
      <c r="BM48" s="114">
        <v>1</v>
      </c>
      <c r="BN48" s="114"/>
      <c r="BO48" s="116">
        <v>4</v>
      </c>
      <c r="BP48" s="117">
        <f>IF(Q48=0,"",IF(BO48=0,"",(BO48/Q48)))</f>
        <v>0.26666666666667</v>
      </c>
      <c r="BQ48" s="118"/>
      <c r="BR48" s="119">
        <f>IFERROR(BQ48/BO48,"-")</f>
        <v>0</v>
      </c>
      <c r="BS48" s="120"/>
      <c r="BT48" s="121">
        <f>IFERROR(BS48/BO48,"-")</f>
        <v>0</v>
      </c>
      <c r="BU48" s="122"/>
      <c r="BV48" s="122"/>
      <c r="BW48" s="122"/>
      <c r="BX48" s="123">
        <v>5</v>
      </c>
      <c r="BY48" s="124">
        <f>IF(Q48=0,"",IF(BX48=0,"",(BX48/Q48)))</f>
        <v>0.33333333333333</v>
      </c>
      <c r="BZ48" s="125">
        <v>1</v>
      </c>
      <c r="CA48" s="126">
        <f>IFERROR(BZ48/BX48,"-")</f>
        <v>0.2</v>
      </c>
      <c r="CB48" s="127">
        <v>5000</v>
      </c>
      <c r="CC48" s="128">
        <f>IFERROR(CB48/BX48,"-")</f>
        <v>1000</v>
      </c>
      <c r="CD48" s="129">
        <v>1</v>
      </c>
      <c r="CE48" s="129"/>
      <c r="CF48" s="129"/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2</v>
      </c>
      <c r="CQ48" s="138">
        <v>13000</v>
      </c>
      <c r="CR48" s="138">
        <v>8000</v>
      </c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168</v>
      </c>
      <c r="C49" s="184" t="s">
        <v>58</v>
      </c>
      <c r="D49" s="184"/>
      <c r="E49" s="184" t="s">
        <v>59</v>
      </c>
      <c r="F49" s="184" t="s">
        <v>111</v>
      </c>
      <c r="G49" s="184" t="s">
        <v>73</v>
      </c>
      <c r="H49" s="87"/>
      <c r="I49" s="87"/>
      <c r="J49" s="87"/>
      <c r="K49" s="176"/>
      <c r="L49" s="79">
        <v>22</v>
      </c>
      <c r="M49" s="79">
        <v>18</v>
      </c>
      <c r="N49" s="79">
        <v>3</v>
      </c>
      <c r="O49" s="88">
        <v>3</v>
      </c>
      <c r="P49" s="89">
        <v>0</v>
      </c>
      <c r="Q49" s="90">
        <f>O49+P49</f>
        <v>3</v>
      </c>
      <c r="R49" s="80">
        <f>IFERROR(Q49/N49,"-")</f>
        <v>1</v>
      </c>
      <c r="S49" s="79">
        <v>1</v>
      </c>
      <c r="T49" s="79">
        <v>0</v>
      </c>
      <c r="U49" s="80">
        <f>IFERROR(T49/(Q49),"-")</f>
        <v>0</v>
      </c>
      <c r="V49" s="81"/>
      <c r="W49" s="82">
        <v>1</v>
      </c>
      <c r="X49" s="80">
        <f>IF(Q49=0,"-",W49/Q49)</f>
        <v>0.33333333333333</v>
      </c>
      <c r="Y49" s="181">
        <v>6000</v>
      </c>
      <c r="Z49" s="182">
        <f>IFERROR(Y49/Q49,"-")</f>
        <v>2000</v>
      </c>
      <c r="AA49" s="182">
        <f>IFERROR(Y49/W49,"-")</f>
        <v>6000</v>
      </c>
      <c r="AB49" s="176"/>
      <c r="AC49" s="83"/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/>
      <c r="BG49" s="110">
        <f>IF(Q49=0,"",IF(BF49=0,"",(BF49/Q49)))</f>
        <v>0</v>
      </c>
      <c r="BH49" s="109"/>
      <c r="BI49" s="111" t="str">
        <f>IFERROR(BH49/BF49,"-")</f>
        <v>-</v>
      </c>
      <c r="BJ49" s="112"/>
      <c r="BK49" s="113" t="str">
        <f>IFERROR(BJ49/BF49,"-")</f>
        <v>-</v>
      </c>
      <c r="BL49" s="114"/>
      <c r="BM49" s="114"/>
      <c r="BN49" s="114"/>
      <c r="BO49" s="116">
        <v>2</v>
      </c>
      <c r="BP49" s="117">
        <f>IF(Q49=0,"",IF(BO49=0,"",(BO49/Q49)))</f>
        <v>0.66666666666667</v>
      </c>
      <c r="BQ49" s="118">
        <v>1</v>
      </c>
      <c r="BR49" s="119">
        <f>IFERROR(BQ49/BO49,"-")</f>
        <v>0.5</v>
      </c>
      <c r="BS49" s="120">
        <v>6000</v>
      </c>
      <c r="BT49" s="121">
        <f>IFERROR(BS49/BO49,"-")</f>
        <v>3000</v>
      </c>
      <c r="BU49" s="122"/>
      <c r="BV49" s="122">
        <v>1</v>
      </c>
      <c r="BW49" s="122"/>
      <c r="BX49" s="123">
        <v>1</v>
      </c>
      <c r="BY49" s="124">
        <f>IF(Q49=0,"",IF(BX49=0,"",(BX49/Q49)))</f>
        <v>0.33333333333333</v>
      </c>
      <c r="BZ49" s="125"/>
      <c r="CA49" s="126">
        <f>IFERROR(BZ49/BX49,"-")</f>
        <v>0</v>
      </c>
      <c r="CB49" s="127"/>
      <c r="CC49" s="128">
        <f>IFERROR(CB49/BX49,"-")</f>
        <v>0</v>
      </c>
      <c r="CD49" s="129"/>
      <c r="CE49" s="129"/>
      <c r="CF49" s="129"/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1</v>
      </c>
      <c r="CQ49" s="138">
        <v>6000</v>
      </c>
      <c r="CR49" s="138">
        <v>6000</v>
      </c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>
        <f>AC50</f>
        <v>6.9222222222222</v>
      </c>
      <c r="B50" s="184" t="s">
        <v>169</v>
      </c>
      <c r="C50" s="184" t="s">
        <v>58</v>
      </c>
      <c r="D50" s="184"/>
      <c r="E50" s="184" t="s">
        <v>87</v>
      </c>
      <c r="F50" s="184" t="s">
        <v>170</v>
      </c>
      <c r="G50" s="184" t="s">
        <v>61</v>
      </c>
      <c r="H50" s="87" t="s">
        <v>166</v>
      </c>
      <c r="I50" s="87" t="s">
        <v>83</v>
      </c>
      <c r="J50" s="185" t="s">
        <v>154</v>
      </c>
      <c r="K50" s="176">
        <v>90000</v>
      </c>
      <c r="L50" s="79">
        <v>16</v>
      </c>
      <c r="M50" s="79">
        <v>0</v>
      </c>
      <c r="N50" s="79">
        <v>31</v>
      </c>
      <c r="O50" s="88">
        <v>7</v>
      </c>
      <c r="P50" s="89">
        <v>0</v>
      </c>
      <c r="Q50" s="90">
        <f>O50+P50</f>
        <v>7</v>
      </c>
      <c r="R50" s="80">
        <f>IFERROR(Q50/N50,"-")</f>
        <v>0.2258064516129</v>
      </c>
      <c r="S50" s="79">
        <v>1</v>
      </c>
      <c r="T50" s="79">
        <v>3</v>
      </c>
      <c r="U50" s="80">
        <f>IFERROR(T50/(Q50),"-")</f>
        <v>0.42857142857143</v>
      </c>
      <c r="V50" s="81">
        <f>IFERROR(K50/SUM(Q50:Q51),"-")</f>
        <v>7500</v>
      </c>
      <c r="W50" s="82">
        <v>4</v>
      </c>
      <c r="X50" s="80">
        <f>IF(Q50=0,"-",W50/Q50)</f>
        <v>0.57142857142857</v>
      </c>
      <c r="Y50" s="181">
        <v>480000</v>
      </c>
      <c r="Z50" s="182">
        <f>IFERROR(Y50/Q50,"-")</f>
        <v>68571.428571429</v>
      </c>
      <c r="AA50" s="182">
        <f>IFERROR(Y50/W50,"-")</f>
        <v>120000</v>
      </c>
      <c r="AB50" s="176">
        <f>SUM(Y50:Y51)-SUM(K50:K51)</f>
        <v>533000</v>
      </c>
      <c r="AC50" s="83">
        <f>SUM(Y50:Y51)/SUM(K50:K51)</f>
        <v>6.9222222222222</v>
      </c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>
        <v>2</v>
      </c>
      <c r="BG50" s="110">
        <f>IF(Q50=0,"",IF(BF50=0,"",(BF50/Q50)))</f>
        <v>0.28571428571429</v>
      </c>
      <c r="BH50" s="109">
        <v>1</v>
      </c>
      <c r="BI50" s="111">
        <f>IFERROR(BH50/BF50,"-")</f>
        <v>0.5</v>
      </c>
      <c r="BJ50" s="112">
        <v>15000</v>
      </c>
      <c r="BK50" s="113">
        <f>IFERROR(BJ50/BF50,"-")</f>
        <v>7500</v>
      </c>
      <c r="BL50" s="114"/>
      <c r="BM50" s="114">
        <v>1</v>
      </c>
      <c r="BN50" s="114"/>
      <c r="BO50" s="116">
        <v>2</v>
      </c>
      <c r="BP50" s="117">
        <f>IF(Q50=0,"",IF(BO50=0,"",(BO50/Q50)))</f>
        <v>0.28571428571429</v>
      </c>
      <c r="BQ50" s="118">
        <v>2</v>
      </c>
      <c r="BR50" s="119">
        <f>IFERROR(BQ50/BO50,"-")</f>
        <v>1</v>
      </c>
      <c r="BS50" s="120">
        <v>462000</v>
      </c>
      <c r="BT50" s="121">
        <f>IFERROR(BS50/BO50,"-")</f>
        <v>231000</v>
      </c>
      <c r="BU50" s="122">
        <v>1</v>
      </c>
      <c r="BV50" s="122"/>
      <c r="BW50" s="122">
        <v>1</v>
      </c>
      <c r="BX50" s="123">
        <v>3</v>
      </c>
      <c r="BY50" s="124">
        <f>IF(Q50=0,"",IF(BX50=0,"",(BX50/Q50)))</f>
        <v>0.42857142857143</v>
      </c>
      <c r="BZ50" s="125">
        <v>1</v>
      </c>
      <c r="CA50" s="126">
        <f>IFERROR(BZ50/BX50,"-")</f>
        <v>0.33333333333333</v>
      </c>
      <c r="CB50" s="127">
        <v>3000</v>
      </c>
      <c r="CC50" s="128">
        <f>IFERROR(CB50/BX50,"-")</f>
        <v>1000</v>
      </c>
      <c r="CD50" s="129">
        <v>1</v>
      </c>
      <c r="CE50" s="129"/>
      <c r="CF50" s="129"/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4</v>
      </c>
      <c r="CQ50" s="138">
        <v>480000</v>
      </c>
      <c r="CR50" s="138">
        <v>460000</v>
      </c>
      <c r="CS50" s="138"/>
      <c r="CT50" s="139" t="str">
        <f>IF(AND(CR50=0,CS50=0),"",IF(AND(CR50&lt;=100000,CS50&lt;=100000),"",IF(CR50/CQ50&gt;0.7,"男高",IF(CS50/CQ50&gt;0.7,"女高",""))))</f>
        <v>男高</v>
      </c>
    </row>
    <row r="51" spans="1:99">
      <c r="A51" s="78"/>
      <c r="B51" s="184" t="s">
        <v>171</v>
      </c>
      <c r="C51" s="184" t="s">
        <v>58</v>
      </c>
      <c r="D51" s="184"/>
      <c r="E51" s="184" t="s">
        <v>87</v>
      </c>
      <c r="F51" s="184" t="s">
        <v>170</v>
      </c>
      <c r="G51" s="184" t="s">
        <v>73</v>
      </c>
      <c r="H51" s="87"/>
      <c r="I51" s="87"/>
      <c r="J51" s="87"/>
      <c r="K51" s="176"/>
      <c r="L51" s="79">
        <v>11</v>
      </c>
      <c r="M51" s="79">
        <v>8</v>
      </c>
      <c r="N51" s="79">
        <v>5</v>
      </c>
      <c r="O51" s="88">
        <v>5</v>
      </c>
      <c r="P51" s="89">
        <v>0</v>
      </c>
      <c r="Q51" s="90">
        <f>O51+P51</f>
        <v>5</v>
      </c>
      <c r="R51" s="80">
        <f>IFERROR(Q51/N51,"-")</f>
        <v>1</v>
      </c>
      <c r="S51" s="79">
        <v>1</v>
      </c>
      <c r="T51" s="79">
        <v>2</v>
      </c>
      <c r="U51" s="80">
        <f>IFERROR(T51/(Q51),"-")</f>
        <v>0.4</v>
      </c>
      <c r="V51" s="81"/>
      <c r="W51" s="82">
        <v>1</v>
      </c>
      <c r="X51" s="80">
        <f>IF(Q51=0,"-",W51/Q51)</f>
        <v>0.2</v>
      </c>
      <c r="Y51" s="181">
        <v>143000</v>
      </c>
      <c r="Z51" s="182">
        <f>IFERROR(Y51/Q51,"-")</f>
        <v>28600</v>
      </c>
      <c r="AA51" s="182">
        <f>IFERROR(Y51/W51,"-")</f>
        <v>143000</v>
      </c>
      <c r="AB51" s="176"/>
      <c r="AC51" s="83"/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/>
      <c r="BG51" s="110">
        <f>IF(Q51=0,"",IF(BF51=0,"",(BF51/Q51)))</f>
        <v>0</v>
      </c>
      <c r="BH51" s="109"/>
      <c r="BI51" s="111" t="str">
        <f>IFERROR(BH51/BF51,"-")</f>
        <v>-</v>
      </c>
      <c r="BJ51" s="112"/>
      <c r="BK51" s="113" t="str">
        <f>IFERROR(BJ51/BF51,"-")</f>
        <v>-</v>
      </c>
      <c r="BL51" s="114"/>
      <c r="BM51" s="114"/>
      <c r="BN51" s="114"/>
      <c r="BO51" s="116">
        <v>1</v>
      </c>
      <c r="BP51" s="117">
        <f>IF(Q51=0,"",IF(BO51=0,"",(BO51/Q51)))</f>
        <v>0.2</v>
      </c>
      <c r="BQ51" s="118"/>
      <c r="BR51" s="119">
        <f>IFERROR(BQ51/BO51,"-")</f>
        <v>0</v>
      </c>
      <c r="BS51" s="120"/>
      <c r="BT51" s="121">
        <f>IFERROR(BS51/BO51,"-")</f>
        <v>0</v>
      </c>
      <c r="BU51" s="122"/>
      <c r="BV51" s="122"/>
      <c r="BW51" s="122"/>
      <c r="BX51" s="123">
        <v>3</v>
      </c>
      <c r="BY51" s="124">
        <f>IF(Q51=0,"",IF(BX51=0,"",(BX51/Q51)))</f>
        <v>0.6</v>
      </c>
      <c r="BZ51" s="125">
        <v>1</v>
      </c>
      <c r="CA51" s="126">
        <f>IFERROR(BZ51/BX51,"-")</f>
        <v>0.33333333333333</v>
      </c>
      <c r="CB51" s="127">
        <v>143000</v>
      </c>
      <c r="CC51" s="128">
        <f>IFERROR(CB51/BX51,"-")</f>
        <v>47666.666666667</v>
      </c>
      <c r="CD51" s="129"/>
      <c r="CE51" s="129"/>
      <c r="CF51" s="129">
        <v>1</v>
      </c>
      <c r="CG51" s="130">
        <v>1</v>
      </c>
      <c r="CH51" s="131">
        <f>IF(Q51=0,"",IF(CG51=0,"",(CG51/Q51)))</f>
        <v>0.2</v>
      </c>
      <c r="CI51" s="132"/>
      <c r="CJ51" s="133">
        <f>IFERROR(CI51/CG51,"-")</f>
        <v>0</v>
      </c>
      <c r="CK51" s="134"/>
      <c r="CL51" s="135">
        <f>IFERROR(CK51/CG51,"-")</f>
        <v>0</v>
      </c>
      <c r="CM51" s="136"/>
      <c r="CN51" s="136"/>
      <c r="CO51" s="136"/>
      <c r="CP51" s="137">
        <v>1</v>
      </c>
      <c r="CQ51" s="138">
        <v>143000</v>
      </c>
      <c r="CR51" s="138">
        <v>143000</v>
      </c>
      <c r="CS51" s="138"/>
      <c r="CT51" s="139" t="str">
        <f>IF(AND(CR51=0,CS51=0),"",IF(AND(CR51&lt;=100000,CS51&lt;=100000),"",IF(CR51/CQ51&gt;0.7,"男高",IF(CS51/CQ51&gt;0.7,"女高",""))))</f>
        <v>男高</v>
      </c>
    </row>
    <row r="52" spans="1:99">
      <c r="A52" s="78">
        <f>AC52</f>
        <v>0.0625</v>
      </c>
      <c r="B52" s="184" t="s">
        <v>172</v>
      </c>
      <c r="C52" s="184" t="s">
        <v>58</v>
      </c>
      <c r="D52" s="184"/>
      <c r="E52" s="184" t="s">
        <v>123</v>
      </c>
      <c r="F52" s="184" t="s">
        <v>124</v>
      </c>
      <c r="G52" s="184" t="s">
        <v>61</v>
      </c>
      <c r="H52" s="87" t="s">
        <v>173</v>
      </c>
      <c r="I52" s="87" t="s">
        <v>83</v>
      </c>
      <c r="J52" s="185" t="s">
        <v>64</v>
      </c>
      <c r="K52" s="176">
        <v>80000</v>
      </c>
      <c r="L52" s="79">
        <v>5</v>
      </c>
      <c r="M52" s="79">
        <v>0</v>
      </c>
      <c r="N52" s="79">
        <v>21</v>
      </c>
      <c r="O52" s="88">
        <v>3</v>
      </c>
      <c r="P52" s="89">
        <v>0</v>
      </c>
      <c r="Q52" s="90">
        <f>O52+P52</f>
        <v>3</v>
      </c>
      <c r="R52" s="80">
        <f>IFERROR(Q52/N52,"-")</f>
        <v>0.14285714285714</v>
      </c>
      <c r="S52" s="79">
        <v>0</v>
      </c>
      <c r="T52" s="79">
        <v>1</v>
      </c>
      <c r="U52" s="80">
        <f>IFERROR(T52/(Q52),"-")</f>
        <v>0.33333333333333</v>
      </c>
      <c r="V52" s="81">
        <f>IFERROR(K52/SUM(Q52:Q53),"-")</f>
        <v>10000</v>
      </c>
      <c r="W52" s="82">
        <v>0</v>
      </c>
      <c r="X52" s="80">
        <f>IF(Q52=0,"-",W52/Q52)</f>
        <v>0</v>
      </c>
      <c r="Y52" s="181">
        <v>0</v>
      </c>
      <c r="Z52" s="182">
        <f>IFERROR(Y52/Q52,"-")</f>
        <v>0</v>
      </c>
      <c r="AA52" s="182" t="str">
        <f>IFERROR(Y52/W52,"-")</f>
        <v>-</v>
      </c>
      <c r="AB52" s="176">
        <f>SUM(Y52:Y53)-SUM(K52:K53)</f>
        <v>-75000</v>
      </c>
      <c r="AC52" s="83">
        <f>SUM(Y52:Y53)/SUM(K52:K53)</f>
        <v>0.0625</v>
      </c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>
        <v>1</v>
      </c>
      <c r="AX52" s="104">
        <f>IF(Q52=0,"",IF(AW52=0,"",(AW52/Q52)))</f>
        <v>0.33333333333333</v>
      </c>
      <c r="AY52" s="103"/>
      <c r="AZ52" s="105">
        <f>IFERROR(AY52/AW52,"-")</f>
        <v>0</v>
      </c>
      <c r="BA52" s="106"/>
      <c r="BB52" s="107">
        <f>IFERROR(BA52/AW52,"-")</f>
        <v>0</v>
      </c>
      <c r="BC52" s="108"/>
      <c r="BD52" s="108"/>
      <c r="BE52" s="108"/>
      <c r="BF52" s="109"/>
      <c r="BG52" s="110">
        <f>IF(Q52=0,"",IF(BF52=0,"",(BF52/Q52)))</f>
        <v>0</v>
      </c>
      <c r="BH52" s="109"/>
      <c r="BI52" s="111" t="str">
        <f>IFERROR(BH52/BF52,"-")</f>
        <v>-</v>
      </c>
      <c r="BJ52" s="112"/>
      <c r="BK52" s="113" t="str">
        <f>IFERROR(BJ52/BF52,"-")</f>
        <v>-</v>
      </c>
      <c r="BL52" s="114"/>
      <c r="BM52" s="114"/>
      <c r="BN52" s="114"/>
      <c r="BO52" s="116"/>
      <c r="BP52" s="117">
        <f>IF(Q52=0,"",IF(BO52=0,"",(BO52/Q52)))</f>
        <v>0</v>
      </c>
      <c r="BQ52" s="118"/>
      <c r="BR52" s="119" t="str">
        <f>IFERROR(BQ52/BO52,"-")</f>
        <v>-</v>
      </c>
      <c r="BS52" s="120"/>
      <c r="BT52" s="121" t="str">
        <f>IFERROR(BS52/BO52,"-")</f>
        <v>-</v>
      </c>
      <c r="BU52" s="122"/>
      <c r="BV52" s="122"/>
      <c r="BW52" s="122"/>
      <c r="BX52" s="123">
        <v>2</v>
      </c>
      <c r="BY52" s="124">
        <f>IF(Q52=0,"",IF(BX52=0,"",(BX52/Q52)))</f>
        <v>0.66666666666667</v>
      </c>
      <c r="BZ52" s="125"/>
      <c r="CA52" s="126">
        <f>IFERROR(BZ52/BX52,"-")</f>
        <v>0</v>
      </c>
      <c r="CB52" s="127"/>
      <c r="CC52" s="128">
        <f>IFERROR(CB52/BX52,"-")</f>
        <v>0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0</v>
      </c>
      <c r="CQ52" s="138">
        <v>0</v>
      </c>
      <c r="CR52" s="138"/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174</v>
      </c>
      <c r="C53" s="184" t="s">
        <v>58</v>
      </c>
      <c r="D53" s="184"/>
      <c r="E53" s="184" t="s">
        <v>123</v>
      </c>
      <c r="F53" s="184" t="s">
        <v>124</v>
      </c>
      <c r="G53" s="184" t="s">
        <v>73</v>
      </c>
      <c r="H53" s="87"/>
      <c r="I53" s="87"/>
      <c r="J53" s="87"/>
      <c r="K53" s="176"/>
      <c r="L53" s="79">
        <v>38</v>
      </c>
      <c r="M53" s="79">
        <v>15</v>
      </c>
      <c r="N53" s="79">
        <v>17</v>
      </c>
      <c r="O53" s="88">
        <v>5</v>
      </c>
      <c r="P53" s="89">
        <v>0</v>
      </c>
      <c r="Q53" s="90">
        <f>O53+P53</f>
        <v>5</v>
      </c>
      <c r="R53" s="80">
        <f>IFERROR(Q53/N53,"-")</f>
        <v>0.29411764705882</v>
      </c>
      <c r="S53" s="79">
        <v>1</v>
      </c>
      <c r="T53" s="79">
        <v>2</v>
      </c>
      <c r="U53" s="80">
        <f>IFERROR(T53/(Q53),"-")</f>
        <v>0.4</v>
      </c>
      <c r="V53" s="81"/>
      <c r="W53" s="82">
        <v>1</v>
      </c>
      <c r="X53" s="80">
        <f>IF(Q53=0,"-",W53/Q53)</f>
        <v>0.2</v>
      </c>
      <c r="Y53" s="181">
        <v>5000</v>
      </c>
      <c r="Z53" s="182">
        <f>IFERROR(Y53/Q53,"-")</f>
        <v>1000</v>
      </c>
      <c r="AA53" s="182">
        <f>IFERROR(Y53/W53,"-")</f>
        <v>5000</v>
      </c>
      <c r="AB53" s="176"/>
      <c r="AC53" s="83"/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/>
      <c r="BG53" s="110">
        <f>IF(Q53=0,"",IF(BF53=0,"",(BF53/Q53)))</f>
        <v>0</v>
      </c>
      <c r="BH53" s="109"/>
      <c r="BI53" s="111" t="str">
        <f>IFERROR(BH53/BF53,"-")</f>
        <v>-</v>
      </c>
      <c r="BJ53" s="112"/>
      <c r="BK53" s="113" t="str">
        <f>IFERROR(BJ53/BF53,"-")</f>
        <v>-</v>
      </c>
      <c r="BL53" s="114"/>
      <c r="BM53" s="114"/>
      <c r="BN53" s="114"/>
      <c r="BO53" s="116">
        <v>1</v>
      </c>
      <c r="BP53" s="117">
        <f>IF(Q53=0,"",IF(BO53=0,"",(BO53/Q53)))</f>
        <v>0.2</v>
      </c>
      <c r="BQ53" s="118"/>
      <c r="BR53" s="119">
        <f>IFERROR(BQ53/BO53,"-")</f>
        <v>0</v>
      </c>
      <c r="BS53" s="120"/>
      <c r="BT53" s="121">
        <f>IFERROR(BS53/BO53,"-")</f>
        <v>0</v>
      </c>
      <c r="BU53" s="122"/>
      <c r="BV53" s="122"/>
      <c r="BW53" s="122"/>
      <c r="BX53" s="123">
        <v>3</v>
      </c>
      <c r="BY53" s="124">
        <f>IF(Q53=0,"",IF(BX53=0,"",(BX53/Q53)))</f>
        <v>0.6</v>
      </c>
      <c r="BZ53" s="125">
        <v>1</v>
      </c>
      <c r="CA53" s="126">
        <f>IFERROR(BZ53/BX53,"-")</f>
        <v>0.33333333333333</v>
      </c>
      <c r="CB53" s="127">
        <v>5000</v>
      </c>
      <c r="CC53" s="128">
        <f>IFERROR(CB53/BX53,"-")</f>
        <v>1666.6666666667</v>
      </c>
      <c r="CD53" s="129">
        <v>1</v>
      </c>
      <c r="CE53" s="129"/>
      <c r="CF53" s="129"/>
      <c r="CG53" s="130">
        <v>1</v>
      </c>
      <c r="CH53" s="131">
        <f>IF(Q53=0,"",IF(CG53=0,"",(CG53/Q53)))</f>
        <v>0.2</v>
      </c>
      <c r="CI53" s="132"/>
      <c r="CJ53" s="133">
        <f>IFERROR(CI53/CG53,"-")</f>
        <v>0</v>
      </c>
      <c r="CK53" s="134"/>
      <c r="CL53" s="135">
        <f>IFERROR(CK53/CG53,"-")</f>
        <v>0</v>
      </c>
      <c r="CM53" s="136"/>
      <c r="CN53" s="136"/>
      <c r="CO53" s="136"/>
      <c r="CP53" s="137">
        <v>1</v>
      </c>
      <c r="CQ53" s="138">
        <v>5000</v>
      </c>
      <c r="CR53" s="138">
        <v>5000</v>
      </c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>
        <f>AC54</f>
        <v>0.125</v>
      </c>
      <c r="B54" s="184" t="s">
        <v>175</v>
      </c>
      <c r="C54" s="184" t="s">
        <v>58</v>
      </c>
      <c r="D54" s="184"/>
      <c r="E54" s="184" t="s">
        <v>80</v>
      </c>
      <c r="F54" s="184" t="s">
        <v>81</v>
      </c>
      <c r="G54" s="184" t="s">
        <v>61</v>
      </c>
      <c r="H54" s="87" t="s">
        <v>173</v>
      </c>
      <c r="I54" s="87" t="s">
        <v>83</v>
      </c>
      <c r="J54" s="185" t="s">
        <v>154</v>
      </c>
      <c r="K54" s="176">
        <v>80000</v>
      </c>
      <c r="L54" s="79">
        <v>7</v>
      </c>
      <c r="M54" s="79">
        <v>0</v>
      </c>
      <c r="N54" s="79">
        <v>19</v>
      </c>
      <c r="O54" s="88">
        <v>4</v>
      </c>
      <c r="P54" s="89">
        <v>0</v>
      </c>
      <c r="Q54" s="90">
        <f>O54+P54</f>
        <v>4</v>
      </c>
      <c r="R54" s="80">
        <f>IFERROR(Q54/N54,"-")</f>
        <v>0.21052631578947</v>
      </c>
      <c r="S54" s="79">
        <v>1</v>
      </c>
      <c r="T54" s="79">
        <v>3</v>
      </c>
      <c r="U54" s="80">
        <f>IFERROR(T54/(Q54),"-")</f>
        <v>0.75</v>
      </c>
      <c r="V54" s="81">
        <f>IFERROR(K54/SUM(Q54:Q55),"-")</f>
        <v>20000</v>
      </c>
      <c r="W54" s="82">
        <v>1</v>
      </c>
      <c r="X54" s="80">
        <f>IF(Q54=0,"-",W54/Q54)</f>
        <v>0.25</v>
      </c>
      <c r="Y54" s="181">
        <v>10000</v>
      </c>
      <c r="Z54" s="182">
        <f>IFERROR(Y54/Q54,"-")</f>
        <v>2500</v>
      </c>
      <c r="AA54" s="182">
        <f>IFERROR(Y54/W54,"-")</f>
        <v>10000</v>
      </c>
      <c r="AB54" s="176">
        <f>SUM(Y54:Y55)-SUM(K54:K55)</f>
        <v>-70000</v>
      </c>
      <c r="AC54" s="83">
        <f>SUM(Y54:Y55)/SUM(K54:K55)</f>
        <v>0.125</v>
      </c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>
        <v>1</v>
      </c>
      <c r="BG54" s="110">
        <f>IF(Q54=0,"",IF(BF54=0,"",(BF54/Q54)))</f>
        <v>0.25</v>
      </c>
      <c r="BH54" s="109"/>
      <c r="BI54" s="111">
        <f>IFERROR(BH54/BF54,"-")</f>
        <v>0</v>
      </c>
      <c r="BJ54" s="112"/>
      <c r="BK54" s="113">
        <f>IFERROR(BJ54/BF54,"-")</f>
        <v>0</v>
      </c>
      <c r="BL54" s="114"/>
      <c r="BM54" s="114"/>
      <c r="BN54" s="114"/>
      <c r="BO54" s="116">
        <v>3</v>
      </c>
      <c r="BP54" s="117">
        <f>IF(Q54=0,"",IF(BO54=0,"",(BO54/Q54)))</f>
        <v>0.75</v>
      </c>
      <c r="BQ54" s="118">
        <v>1</v>
      </c>
      <c r="BR54" s="119">
        <f>IFERROR(BQ54/BO54,"-")</f>
        <v>0.33333333333333</v>
      </c>
      <c r="BS54" s="120">
        <v>10000</v>
      </c>
      <c r="BT54" s="121">
        <f>IFERROR(BS54/BO54,"-")</f>
        <v>3333.3333333333</v>
      </c>
      <c r="BU54" s="122"/>
      <c r="BV54" s="122">
        <v>1</v>
      </c>
      <c r="BW54" s="122"/>
      <c r="BX54" s="123"/>
      <c r="BY54" s="124">
        <f>IF(Q54=0,"",IF(BX54=0,"",(BX54/Q54)))</f>
        <v>0</v>
      </c>
      <c r="BZ54" s="125"/>
      <c r="CA54" s="126" t="str">
        <f>IFERROR(BZ54/BX54,"-")</f>
        <v>-</v>
      </c>
      <c r="CB54" s="127"/>
      <c r="CC54" s="128" t="str">
        <f>IFERROR(CB54/BX54,"-")</f>
        <v>-</v>
      </c>
      <c r="CD54" s="129"/>
      <c r="CE54" s="129"/>
      <c r="CF54" s="129"/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1</v>
      </c>
      <c r="CQ54" s="138">
        <v>10000</v>
      </c>
      <c r="CR54" s="138">
        <v>10000</v>
      </c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/>
      <c r="B55" s="184" t="s">
        <v>176</v>
      </c>
      <c r="C55" s="184" t="s">
        <v>58</v>
      </c>
      <c r="D55" s="184"/>
      <c r="E55" s="184" t="s">
        <v>80</v>
      </c>
      <c r="F55" s="184" t="s">
        <v>81</v>
      </c>
      <c r="G55" s="184" t="s">
        <v>73</v>
      </c>
      <c r="H55" s="87"/>
      <c r="I55" s="87"/>
      <c r="J55" s="87"/>
      <c r="K55" s="176"/>
      <c r="L55" s="79">
        <v>9</v>
      </c>
      <c r="M55" s="79">
        <v>8</v>
      </c>
      <c r="N55" s="79">
        <v>0</v>
      </c>
      <c r="O55" s="88">
        <v>0</v>
      </c>
      <c r="P55" s="89">
        <v>0</v>
      </c>
      <c r="Q55" s="90">
        <f>O55+P55</f>
        <v>0</v>
      </c>
      <c r="R55" s="80" t="str">
        <f>IFERROR(Q55/N55,"-")</f>
        <v>-</v>
      </c>
      <c r="S55" s="79">
        <v>0</v>
      </c>
      <c r="T55" s="79">
        <v>0</v>
      </c>
      <c r="U55" s="80" t="str">
        <f>IFERROR(T55/(Q55),"-")</f>
        <v>-</v>
      </c>
      <c r="V55" s="81"/>
      <c r="W55" s="82">
        <v>0</v>
      </c>
      <c r="X55" s="80" t="str">
        <f>IF(Q55=0,"-",W55/Q55)</f>
        <v>-</v>
      </c>
      <c r="Y55" s="181">
        <v>0</v>
      </c>
      <c r="Z55" s="182" t="str">
        <f>IFERROR(Y55/Q55,"-")</f>
        <v>-</v>
      </c>
      <c r="AA55" s="182" t="str">
        <f>IFERROR(Y55/W55,"-")</f>
        <v>-</v>
      </c>
      <c r="AB55" s="176"/>
      <c r="AC55" s="83"/>
      <c r="AD55" s="77"/>
      <c r="AE55" s="91"/>
      <c r="AF55" s="92" t="str">
        <f>IF(Q55=0,"",IF(AE55=0,"",(AE55/Q55)))</f>
        <v/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 t="str">
        <f>IF(Q55=0,"",IF(AN55=0,"",(AN55/Q55)))</f>
        <v/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 t="str">
        <f>IF(Q55=0,"",IF(AW55=0,"",(AW55/Q55)))</f>
        <v/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/>
      <c r="BG55" s="110" t="str">
        <f>IF(Q55=0,"",IF(BF55=0,"",(BF55/Q55)))</f>
        <v/>
      </c>
      <c r="BH55" s="109"/>
      <c r="BI55" s="111" t="str">
        <f>IFERROR(BH55/BF55,"-")</f>
        <v>-</v>
      </c>
      <c r="BJ55" s="112"/>
      <c r="BK55" s="113" t="str">
        <f>IFERROR(BJ55/BF55,"-")</f>
        <v>-</v>
      </c>
      <c r="BL55" s="114"/>
      <c r="BM55" s="114"/>
      <c r="BN55" s="114"/>
      <c r="BO55" s="116"/>
      <c r="BP55" s="117" t="str">
        <f>IF(Q55=0,"",IF(BO55=0,"",(BO55/Q55)))</f>
        <v/>
      </c>
      <c r="BQ55" s="118"/>
      <c r="BR55" s="119" t="str">
        <f>IFERROR(BQ55/BO55,"-")</f>
        <v>-</v>
      </c>
      <c r="BS55" s="120"/>
      <c r="BT55" s="121" t="str">
        <f>IFERROR(BS55/BO55,"-")</f>
        <v>-</v>
      </c>
      <c r="BU55" s="122"/>
      <c r="BV55" s="122"/>
      <c r="BW55" s="122"/>
      <c r="BX55" s="123"/>
      <c r="BY55" s="124" t="str">
        <f>IF(Q55=0,"",IF(BX55=0,"",(BX55/Q55)))</f>
        <v/>
      </c>
      <c r="BZ55" s="125"/>
      <c r="CA55" s="126" t="str">
        <f>IFERROR(BZ55/BX55,"-")</f>
        <v>-</v>
      </c>
      <c r="CB55" s="127"/>
      <c r="CC55" s="128" t="str">
        <f>IFERROR(CB55/BX55,"-")</f>
        <v>-</v>
      </c>
      <c r="CD55" s="129"/>
      <c r="CE55" s="129"/>
      <c r="CF55" s="129"/>
      <c r="CG55" s="130"/>
      <c r="CH55" s="131" t="str">
        <f>IF(Q55=0,"",IF(CG55=0,"",(CG55/Q55)))</f>
        <v/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0</v>
      </c>
      <c r="CQ55" s="138">
        <v>0</v>
      </c>
      <c r="CR55" s="138"/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>
        <f>AC56</f>
        <v>0.16666666666667</v>
      </c>
      <c r="B56" s="184" t="s">
        <v>177</v>
      </c>
      <c r="C56" s="184" t="s">
        <v>58</v>
      </c>
      <c r="D56" s="184"/>
      <c r="E56" s="184" t="s">
        <v>178</v>
      </c>
      <c r="F56" s="184" t="s">
        <v>97</v>
      </c>
      <c r="G56" s="184" t="s">
        <v>61</v>
      </c>
      <c r="H56" s="87" t="s">
        <v>62</v>
      </c>
      <c r="I56" s="87" t="s">
        <v>179</v>
      </c>
      <c r="J56" s="185" t="s">
        <v>180</v>
      </c>
      <c r="K56" s="176">
        <v>30000</v>
      </c>
      <c r="L56" s="79">
        <v>6</v>
      </c>
      <c r="M56" s="79">
        <v>0</v>
      </c>
      <c r="N56" s="79">
        <v>40</v>
      </c>
      <c r="O56" s="88">
        <v>1</v>
      </c>
      <c r="P56" s="89">
        <v>0</v>
      </c>
      <c r="Q56" s="90">
        <f>O56+P56</f>
        <v>1</v>
      </c>
      <c r="R56" s="80">
        <f>IFERROR(Q56/N56,"-")</f>
        <v>0.025</v>
      </c>
      <c r="S56" s="79">
        <v>1</v>
      </c>
      <c r="T56" s="79">
        <v>0</v>
      </c>
      <c r="U56" s="80">
        <f>IFERROR(T56/(Q56),"-")</f>
        <v>0</v>
      </c>
      <c r="V56" s="81">
        <f>IFERROR(K56/SUM(Q56:Q57),"-")</f>
        <v>15000</v>
      </c>
      <c r="W56" s="82">
        <v>0</v>
      </c>
      <c r="X56" s="80">
        <f>IF(Q56=0,"-",W56/Q56)</f>
        <v>0</v>
      </c>
      <c r="Y56" s="181">
        <v>0</v>
      </c>
      <c r="Z56" s="182">
        <f>IFERROR(Y56/Q56,"-")</f>
        <v>0</v>
      </c>
      <c r="AA56" s="182" t="str">
        <f>IFERROR(Y56/W56,"-")</f>
        <v>-</v>
      </c>
      <c r="AB56" s="176">
        <f>SUM(Y56:Y57)-SUM(K56:K57)</f>
        <v>-25000</v>
      </c>
      <c r="AC56" s="83">
        <f>SUM(Y56:Y57)/SUM(K56:K57)</f>
        <v>0.16666666666667</v>
      </c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>
        <f>IF(Q56=0,"",IF(AN56=0,"",(AN56/Q56)))</f>
        <v>0</v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>
        <f>IF(Q56=0,"",IF(AW56=0,"",(AW56/Q56)))</f>
        <v>0</v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/>
      <c r="BG56" s="110">
        <f>IF(Q56=0,"",IF(BF56=0,"",(BF56/Q56)))</f>
        <v>0</v>
      </c>
      <c r="BH56" s="109"/>
      <c r="BI56" s="111" t="str">
        <f>IFERROR(BH56/BF56,"-")</f>
        <v>-</v>
      </c>
      <c r="BJ56" s="112"/>
      <c r="BK56" s="113" t="str">
        <f>IFERROR(BJ56/BF56,"-")</f>
        <v>-</v>
      </c>
      <c r="BL56" s="114"/>
      <c r="BM56" s="114"/>
      <c r="BN56" s="114"/>
      <c r="BO56" s="116"/>
      <c r="BP56" s="117">
        <f>IF(Q56=0,"",IF(BO56=0,"",(BO56/Q56)))</f>
        <v>0</v>
      </c>
      <c r="BQ56" s="118"/>
      <c r="BR56" s="119" t="str">
        <f>IFERROR(BQ56/BO56,"-")</f>
        <v>-</v>
      </c>
      <c r="BS56" s="120"/>
      <c r="BT56" s="121" t="str">
        <f>IFERROR(BS56/BO56,"-")</f>
        <v>-</v>
      </c>
      <c r="BU56" s="122"/>
      <c r="BV56" s="122"/>
      <c r="BW56" s="122"/>
      <c r="BX56" s="123">
        <v>1</v>
      </c>
      <c r="BY56" s="124">
        <f>IF(Q56=0,"",IF(BX56=0,"",(BX56/Q56)))</f>
        <v>1</v>
      </c>
      <c r="BZ56" s="125"/>
      <c r="CA56" s="126">
        <f>IFERROR(BZ56/BX56,"-")</f>
        <v>0</v>
      </c>
      <c r="CB56" s="127"/>
      <c r="CC56" s="128">
        <f>IFERROR(CB56/BX56,"-")</f>
        <v>0</v>
      </c>
      <c r="CD56" s="129"/>
      <c r="CE56" s="129"/>
      <c r="CF56" s="129"/>
      <c r="CG56" s="130"/>
      <c r="CH56" s="131">
        <f>IF(Q56=0,"",IF(CG56=0,"",(CG56/Q56)))</f>
        <v>0</v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0</v>
      </c>
      <c r="CQ56" s="138">
        <v>0</v>
      </c>
      <c r="CR56" s="138"/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/>
      <c r="B57" s="184" t="s">
        <v>181</v>
      </c>
      <c r="C57" s="184" t="s">
        <v>58</v>
      </c>
      <c r="D57" s="184"/>
      <c r="E57" s="184" t="s">
        <v>178</v>
      </c>
      <c r="F57" s="184" t="s">
        <v>97</v>
      </c>
      <c r="G57" s="184" t="s">
        <v>73</v>
      </c>
      <c r="H57" s="87"/>
      <c r="I57" s="87"/>
      <c r="J57" s="87"/>
      <c r="K57" s="176"/>
      <c r="L57" s="79">
        <v>8</v>
      </c>
      <c r="M57" s="79">
        <v>7</v>
      </c>
      <c r="N57" s="79">
        <v>3</v>
      </c>
      <c r="O57" s="88">
        <v>1</v>
      </c>
      <c r="P57" s="89">
        <v>0</v>
      </c>
      <c r="Q57" s="90">
        <f>O57+P57</f>
        <v>1</v>
      </c>
      <c r="R57" s="80">
        <f>IFERROR(Q57/N57,"-")</f>
        <v>0.33333333333333</v>
      </c>
      <c r="S57" s="79">
        <v>0</v>
      </c>
      <c r="T57" s="79">
        <v>0</v>
      </c>
      <c r="U57" s="80">
        <f>IFERROR(T57/(Q57),"-")</f>
        <v>0</v>
      </c>
      <c r="V57" s="81"/>
      <c r="W57" s="82">
        <v>1</v>
      </c>
      <c r="X57" s="80">
        <f>IF(Q57=0,"-",W57/Q57)</f>
        <v>1</v>
      </c>
      <c r="Y57" s="181">
        <v>5000</v>
      </c>
      <c r="Z57" s="182">
        <f>IFERROR(Y57/Q57,"-")</f>
        <v>5000</v>
      </c>
      <c r="AA57" s="182">
        <f>IFERROR(Y57/W57,"-")</f>
        <v>5000</v>
      </c>
      <c r="AB57" s="176"/>
      <c r="AC57" s="83"/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/>
      <c r="BG57" s="110">
        <f>IF(Q57=0,"",IF(BF57=0,"",(BF57/Q57)))</f>
        <v>0</v>
      </c>
      <c r="BH57" s="109"/>
      <c r="BI57" s="111" t="str">
        <f>IFERROR(BH57/BF57,"-")</f>
        <v>-</v>
      </c>
      <c r="BJ57" s="112"/>
      <c r="BK57" s="113" t="str">
        <f>IFERROR(BJ57/BF57,"-")</f>
        <v>-</v>
      </c>
      <c r="BL57" s="114"/>
      <c r="BM57" s="114"/>
      <c r="BN57" s="114"/>
      <c r="BO57" s="116"/>
      <c r="BP57" s="117">
        <f>IF(Q57=0,"",IF(BO57=0,"",(BO57/Q57)))</f>
        <v>0</v>
      </c>
      <c r="BQ57" s="118"/>
      <c r="BR57" s="119" t="str">
        <f>IFERROR(BQ57/BO57,"-")</f>
        <v>-</v>
      </c>
      <c r="BS57" s="120"/>
      <c r="BT57" s="121" t="str">
        <f>IFERROR(BS57/BO57,"-")</f>
        <v>-</v>
      </c>
      <c r="BU57" s="122"/>
      <c r="BV57" s="122"/>
      <c r="BW57" s="122"/>
      <c r="BX57" s="123"/>
      <c r="BY57" s="124">
        <f>IF(Q57=0,"",IF(BX57=0,"",(BX57/Q57)))</f>
        <v>0</v>
      </c>
      <c r="BZ57" s="125"/>
      <c r="CA57" s="126" t="str">
        <f>IFERROR(BZ57/BX57,"-")</f>
        <v>-</v>
      </c>
      <c r="CB57" s="127"/>
      <c r="CC57" s="128" t="str">
        <f>IFERROR(CB57/BX57,"-")</f>
        <v>-</v>
      </c>
      <c r="CD57" s="129"/>
      <c r="CE57" s="129"/>
      <c r="CF57" s="129"/>
      <c r="CG57" s="130">
        <v>1</v>
      </c>
      <c r="CH57" s="131">
        <f>IF(Q57=0,"",IF(CG57=0,"",(CG57/Q57)))</f>
        <v>1</v>
      </c>
      <c r="CI57" s="132">
        <v>1</v>
      </c>
      <c r="CJ57" s="133">
        <f>IFERROR(CI57/CG57,"-")</f>
        <v>1</v>
      </c>
      <c r="CK57" s="134">
        <v>5000</v>
      </c>
      <c r="CL57" s="135">
        <f>IFERROR(CK57/CG57,"-")</f>
        <v>5000</v>
      </c>
      <c r="CM57" s="136">
        <v>1</v>
      </c>
      <c r="CN57" s="136"/>
      <c r="CO57" s="136"/>
      <c r="CP57" s="137">
        <v>1</v>
      </c>
      <c r="CQ57" s="138">
        <v>5000</v>
      </c>
      <c r="CR57" s="138">
        <v>5000</v>
      </c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>
        <f>AC58</f>
        <v>0</v>
      </c>
      <c r="B58" s="184" t="s">
        <v>182</v>
      </c>
      <c r="C58" s="184" t="s">
        <v>58</v>
      </c>
      <c r="D58" s="184"/>
      <c r="E58" s="184" t="s">
        <v>183</v>
      </c>
      <c r="F58" s="184" t="s">
        <v>102</v>
      </c>
      <c r="G58" s="184" t="s">
        <v>61</v>
      </c>
      <c r="H58" s="87" t="s">
        <v>62</v>
      </c>
      <c r="I58" s="87" t="s">
        <v>179</v>
      </c>
      <c r="J58" s="186" t="s">
        <v>184</v>
      </c>
      <c r="K58" s="176">
        <v>30000</v>
      </c>
      <c r="L58" s="79">
        <v>2</v>
      </c>
      <c r="M58" s="79">
        <v>0</v>
      </c>
      <c r="N58" s="79">
        <v>38</v>
      </c>
      <c r="O58" s="88">
        <v>1</v>
      </c>
      <c r="P58" s="89">
        <v>0</v>
      </c>
      <c r="Q58" s="90">
        <f>O58+P58</f>
        <v>1</v>
      </c>
      <c r="R58" s="80">
        <f>IFERROR(Q58/N58,"-")</f>
        <v>0.026315789473684</v>
      </c>
      <c r="S58" s="79">
        <v>0</v>
      </c>
      <c r="T58" s="79">
        <v>0</v>
      </c>
      <c r="U58" s="80">
        <f>IFERROR(T58/(Q58),"-")</f>
        <v>0</v>
      </c>
      <c r="V58" s="81">
        <f>IFERROR(K58/SUM(Q58:Q59),"-")</f>
        <v>30000</v>
      </c>
      <c r="W58" s="82">
        <v>0</v>
      </c>
      <c r="X58" s="80">
        <f>IF(Q58=0,"-",W58/Q58)</f>
        <v>0</v>
      </c>
      <c r="Y58" s="181">
        <v>0</v>
      </c>
      <c r="Z58" s="182">
        <f>IFERROR(Y58/Q58,"-")</f>
        <v>0</v>
      </c>
      <c r="AA58" s="182" t="str">
        <f>IFERROR(Y58/W58,"-")</f>
        <v>-</v>
      </c>
      <c r="AB58" s="176">
        <f>SUM(Y58:Y59)-SUM(K58:K59)</f>
        <v>-30000</v>
      </c>
      <c r="AC58" s="83">
        <f>SUM(Y58:Y59)/SUM(K58:K59)</f>
        <v>0</v>
      </c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>
        <f>IF(Q58=0,"",IF(AN58=0,"",(AN58/Q58)))</f>
        <v>0</v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/>
      <c r="BG58" s="110">
        <f>IF(Q58=0,"",IF(BF58=0,"",(BF58/Q58)))</f>
        <v>0</v>
      </c>
      <c r="BH58" s="109"/>
      <c r="BI58" s="111" t="str">
        <f>IFERROR(BH58/BF58,"-")</f>
        <v>-</v>
      </c>
      <c r="BJ58" s="112"/>
      <c r="BK58" s="113" t="str">
        <f>IFERROR(BJ58/BF58,"-")</f>
        <v>-</v>
      </c>
      <c r="BL58" s="114"/>
      <c r="BM58" s="114"/>
      <c r="BN58" s="114"/>
      <c r="BO58" s="116">
        <v>1</v>
      </c>
      <c r="BP58" s="117">
        <f>IF(Q58=0,"",IF(BO58=0,"",(BO58/Q58)))</f>
        <v>1</v>
      </c>
      <c r="BQ58" s="118"/>
      <c r="BR58" s="119">
        <f>IFERROR(BQ58/BO58,"-")</f>
        <v>0</v>
      </c>
      <c r="BS58" s="120"/>
      <c r="BT58" s="121">
        <f>IFERROR(BS58/BO58,"-")</f>
        <v>0</v>
      </c>
      <c r="BU58" s="122"/>
      <c r="BV58" s="122"/>
      <c r="BW58" s="122"/>
      <c r="BX58" s="123"/>
      <c r="BY58" s="124">
        <f>IF(Q58=0,"",IF(BX58=0,"",(BX58/Q58)))</f>
        <v>0</v>
      </c>
      <c r="BZ58" s="125"/>
      <c r="CA58" s="126" t="str">
        <f>IFERROR(BZ58/BX58,"-")</f>
        <v>-</v>
      </c>
      <c r="CB58" s="127"/>
      <c r="CC58" s="128" t="str">
        <f>IFERROR(CB58/BX58,"-")</f>
        <v>-</v>
      </c>
      <c r="CD58" s="129"/>
      <c r="CE58" s="129"/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0</v>
      </c>
      <c r="CQ58" s="138">
        <v>0</v>
      </c>
      <c r="CR58" s="138"/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/>
      <c r="B59" s="184" t="s">
        <v>185</v>
      </c>
      <c r="C59" s="184" t="s">
        <v>58</v>
      </c>
      <c r="D59" s="184"/>
      <c r="E59" s="184" t="s">
        <v>183</v>
      </c>
      <c r="F59" s="184" t="s">
        <v>102</v>
      </c>
      <c r="G59" s="184" t="s">
        <v>73</v>
      </c>
      <c r="H59" s="87"/>
      <c r="I59" s="87"/>
      <c r="J59" s="87"/>
      <c r="K59" s="176"/>
      <c r="L59" s="79">
        <v>3</v>
      </c>
      <c r="M59" s="79">
        <v>2</v>
      </c>
      <c r="N59" s="79">
        <v>0</v>
      </c>
      <c r="O59" s="88">
        <v>0</v>
      </c>
      <c r="P59" s="89">
        <v>0</v>
      </c>
      <c r="Q59" s="90">
        <f>O59+P59</f>
        <v>0</v>
      </c>
      <c r="R59" s="80" t="str">
        <f>IFERROR(Q59/N59,"-")</f>
        <v>-</v>
      </c>
      <c r="S59" s="79">
        <v>0</v>
      </c>
      <c r="T59" s="79">
        <v>0</v>
      </c>
      <c r="U59" s="80" t="str">
        <f>IFERROR(T59/(Q59),"-")</f>
        <v>-</v>
      </c>
      <c r="V59" s="81"/>
      <c r="W59" s="82">
        <v>0</v>
      </c>
      <c r="X59" s="80" t="str">
        <f>IF(Q59=0,"-",W59/Q59)</f>
        <v>-</v>
      </c>
      <c r="Y59" s="181">
        <v>0</v>
      </c>
      <c r="Z59" s="182" t="str">
        <f>IFERROR(Y59/Q59,"-")</f>
        <v>-</v>
      </c>
      <c r="AA59" s="182" t="str">
        <f>IFERROR(Y59/W59,"-")</f>
        <v>-</v>
      </c>
      <c r="AB59" s="176"/>
      <c r="AC59" s="83"/>
      <c r="AD59" s="77"/>
      <c r="AE59" s="91"/>
      <c r="AF59" s="92" t="str">
        <f>IF(Q59=0,"",IF(AE59=0,"",(AE59/Q59)))</f>
        <v/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 t="str">
        <f>IF(Q59=0,"",IF(AN59=0,"",(AN59/Q59)))</f>
        <v/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/>
      <c r="AX59" s="104" t="str">
        <f>IF(Q59=0,"",IF(AW59=0,"",(AW59/Q59)))</f>
        <v/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/>
      <c r="BG59" s="110" t="str">
        <f>IF(Q59=0,"",IF(BF59=0,"",(BF59/Q59)))</f>
        <v/>
      </c>
      <c r="BH59" s="109"/>
      <c r="BI59" s="111" t="str">
        <f>IFERROR(BH59/BF59,"-")</f>
        <v>-</v>
      </c>
      <c r="BJ59" s="112"/>
      <c r="BK59" s="113" t="str">
        <f>IFERROR(BJ59/BF59,"-")</f>
        <v>-</v>
      </c>
      <c r="BL59" s="114"/>
      <c r="BM59" s="114"/>
      <c r="BN59" s="114"/>
      <c r="BO59" s="116"/>
      <c r="BP59" s="117" t="str">
        <f>IF(Q59=0,"",IF(BO59=0,"",(BO59/Q59)))</f>
        <v/>
      </c>
      <c r="BQ59" s="118"/>
      <c r="BR59" s="119" t="str">
        <f>IFERROR(BQ59/BO59,"-")</f>
        <v>-</v>
      </c>
      <c r="BS59" s="120"/>
      <c r="BT59" s="121" t="str">
        <f>IFERROR(BS59/BO59,"-")</f>
        <v>-</v>
      </c>
      <c r="BU59" s="122"/>
      <c r="BV59" s="122"/>
      <c r="BW59" s="122"/>
      <c r="BX59" s="123"/>
      <c r="BY59" s="124" t="str">
        <f>IF(Q59=0,"",IF(BX59=0,"",(BX59/Q59)))</f>
        <v/>
      </c>
      <c r="BZ59" s="125"/>
      <c r="CA59" s="126" t="str">
        <f>IFERROR(BZ59/BX59,"-")</f>
        <v>-</v>
      </c>
      <c r="CB59" s="127"/>
      <c r="CC59" s="128" t="str">
        <f>IFERROR(CB59/BX59,"-")</f>
        <v>-</v>
      </c>
      <c r="CD59" s="129"/>
      <c r="CE59" s="129"/>
      <c r="CF59" s="129"/>
      <c r="CG59" s="130"/>
      <c r="CH59" s="131" t="str">
        <f>IF(Q59=0,"",IF(CG59=0,"",(CG59/Q59)))</f>
        <v/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0</v>
      </c>
      <c r="CQ59" s="138">
        <v>0</v>
      </c>
      <c r="CR59" s="138"/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>
        <f>AC60</f>
        <v>0</v>
      </c>
      <c r="B60" s="184" t="s">
        <v>186</v>
      </c>
      <c r="C60" s="184" t="s">
        <v>58</v>
      </c>
      <c r="D60" s="184"/>
      <c r="E60" s="184" t="s">
        <v>187</v>
      </c>
      <c r="F60" s="184" t="s">
        <v>105</v>
      </c>
      <c r="G60" s="184" t="s">
        <v>61</v>
      </c>
      <c r="H60" s="87" t="s">
        <v>62</v>
      </c>
      <c r="I60" s="87" t="s">
        <v>179</v>
      </c>
      <c r="J60" s="185" t="s">
        <v>77</v>
      </c>
      <c r="K60" s="176">
        <v>30000</v>
      </c>
      <c r="L60" s="79">
        <v>1</v>
      </c>
      <c r="M60" s="79">
        <v>0</v>
      </c>
      <c r="N60" s="79">
        <v>21</v>
      </c>
      <c r="O60" s="88">
        <v>0</v>
      </c>
      <c r="P60" s="89">
        <v>0</v>
      </c>
      <c r="Q60" s="90">
        <f>O60+P60</f>
        <v>0</v>
      </c>
      <c r="R60" s="80">
        <f>IFERROR(Q60/N60,"-")</f>
        <v>0</v>
      </c>
      <c r="S60" s="79">
        <v>0</v>
      </c>
      <c r="T60" s="79">
        <v>0</v>
      </c>
      <c r="U60" s="80" t="str">
        <f>IFERROR(T60/(Q60),"-")</f>
        <v>-</v>
      </c>
      <c r="V60" s="81">
        <f>IFERROR(K60/SUM(Q60:Q61),"-")</f>
        <v>15000</v>
      </c>
      <c r="W60" s="82">
        <v>0</v>
      </c>
      <c r="X60" s="80" t="str">
        <f>IF(Q60=0,"-",W60/Q60)</f>
        <v>-</v>
      </c>
      <c r="Y60" s="181">
        <v>0</v>
      </c>
      <c r="Z60" s="182" t="str">
        <f>IFERROR(Y60/Q60,"-")</f>
        <v>-</v>
      </c>
      <c r="AA60" s="182" t="str">
        <f>IFERROR(Y60/W60,"-")</f>
        <v>-</v>
      </c>
      <c r="AB60" s="176">
        <f>SUM(Y60:Y61)-SUM(K60:K61)</f>
        <v>-30000</v>
      </c>
      <c r="AC60" s="83">
        <f>SUM(Y60:Y61)/SUM(K60:K61)</f>
        <v>0</v>
      </c>
      <c r="AD60" s="77"/>
      <c r="AE60" s="91"/>
      <c r="AF60" s="92" t="str">
        <f>IF(Q60=0,"",IF(AE60=0,"",(AE60/Q60)))</f>
        <v/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 t="str">
        <f>IF(Q60=0,"",IF(AN60=0,"",(AN60/Q60)))</f>
        <v/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 t="str">
        <f>IF(Q60=0,"",IF(AW60=0,"",(AW60/Q60)))</f>
        <v/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/>
      <c r="BG60" s="110" t="str">
        <f>IF(Q60=0,"",IF(BF60=0,"",(BF60/Q60)))</f>
        <v/>
      </c>
      <c r="BH60" s="109"/>
      <c r="BI60" s="111" t="str">
        <f>IFERROR(BH60/BF60,"-")</f>
        <v>-</v>
      </c>
      <c r="BJ60" s="112"/>
      <c r="BK60" s="113" t="str">
        <f>IFERROR(BJ60/BF60,"-")</f>
        <v>-</v>
      </c>
      <c r="BL60" s="114"/>
      <c r="BM60" s="114"/>
      <c r="BN60" s="114"/>
      <c r="BO60" s="116"/>
      <c r="BP60" s="117" t="str">
        <f>IF(Q60=0,"",IF(BO60=0,"",(BO60/Q60)))</f>
        <v/>
      </c>
      <c r="BQ60" s="118"/>
      <c r="BR60" s="119" t="str">
        <f>IFERROR(BQ60/BO60,"-")</f>
        <v>-</v>
      </c>
      <c r="BS60" s="120"/>
      <c r="BT60" s="121" t="str">
        <f>IFERROR(BS60/BO60,"-")</f>
        <v>-</v>
      </c>
      <c r="BU60" s="122"/>
      <c r="BV60" s="122"/>
      <c r="BW60" s="122"/>
      <c r="BX60" s="123"/>
      <c r="BY60" s="124" t="str">
        <f>IF(Q60=0,"",IF(BX60=0,"",(BX60/Q60)))</f>
        <v/>
      </c>
      <c r="BZ60" s="125"/>
      <c r="CA60" s="126" t="str">
        <f>IFERROR(BZ60/BX60,"-")</f>
        <v>-</v>
      </c>
      <c r="CB60" s="127"/>
      <c r="CC60" s="128" t="str">
        <f>IFERROR(CB60/BX60,"-")</f>
        <v>-</v>
      </c>
      <c r="CD60" s="129"/>
      <c r="CE60" s="129"/>
      <c r="CF60" s="129"/>
      <c r="CG60" s="130"/>
      <c r="CH60" s="131" t="str">
        <f>IF(Q60=0,"",IF(CG60=0,"",(CG60/Q60)))</f>
        <v/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0</v>
      </c>
      <c r="CQ60" s="138">
        <v>0</v>
      </c>
      <c r="CR60" s="138"/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/>
      <c r="B61" s="184" t="s">
        <v>188</v>
      </c>
      <c r="C61" s="184" t="s">
        <v>58</v>
      </c>
      <c r="D61" s="184"/>
      <c r="E61" s="184" t="s">
        <v>187</v>
      </c>
      <c r="F61" s="184" t="s">
        <v>105</v>
      </c>
      <c r="G61" s="184" t="s">
        <v>73</v>
      </c>
      <c r="H61" s="87"/>
      <c r="I61" s="87"/>
      <c r="J61" s="87"/>
      <c r="K61" s="176"/>
      <c r="L61" s="79">
        <v>5</v>
      </c>
      <c r="M61" s="79">
        <v>5</v>
      </c>
      <c r="N61" s="79">
        <v>5</v>
      </c>
      <c r="O61" s="88">
        <v>2</v>
      </c>
      <c r="P61" s="89">
        <v>0</v>
      </c>
      <c r="Q61" s="90">
        <f>O61+P61</f>
        <v>2</v>
      </c>
      <c r="R61" s="80">
        <f>IFERROR(Q61/N61,"-")</f>
        <v>0.4</v>
      </c>
      <c r="S61" s="79">
        <v>1</v>
      </c>
      <c r="T61" s="79">
        <v>0</v>
      </c>
      <c r="U61" s="80">
        <f>IFERROR(T61/(Q61),"-")</f>
        <v>0</v>
      </c>
      <c r="V61" s="81"/>
      <c r="W61" s="82">
        <v>0</v>
      </c>
      <c r="X61" s="80">
        <f>IF(Q61=0,"-",W61/Q61)</f>
        <v>0</v>
      </c>
      <c r="Y61" s="181">
        <v>0</v>
      </c>
      <c r="Z61" s="182">
        <f>IFERROR(Y61/Q61,"-")</f>
        <v>0</v>
      </c>
      <c r="AA61" s="182" t="str">
        <f>IFERROR(Y61/W61,"-")</f>
        <v>-</v>
      </c>
      <c r="AB61" s="176"/>
      <c r="AC61" s="83"/>
      <c r="AD61" s="77"/>
      <c r="AE61" s="91"/>
      <c r="AF61" s="92">
        <f>IF(Q61=0,"",IF(AE61=0,"",(AE61/Q61)))</f>
        <v>0</v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>
        <f>IF(Q61=0,"",IF(AN61=0,"",(AN61/Q61)))</f>
        <v>0</v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>
        <f>IF(Q61=0,"",IF(AW61=0,"",(AW61/Q61)))</f>
        <v>0</v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>
        <v>1</v>
      </c>
      <c r="BG61" s="110">
        <f>IF(Q61=0,"",IF(BF61=0,"",(BF61/Q61)))</f>
        <v>0.5</v>
      </c>
      <c r="BH61" s="109"/>
      <c r="BI61" s="111">
        <f>IFERROR(BH61/BF61,"-")</f>
        <v>0</v>
      </c>
      <c r="BJ61" s="112"/>
      <c r="BK61" s="113">
        <f>IFERROR(BJ61/BF61,"-")</f>
        <v>0</v>
      </c>
      <c r="BL61" s="114"/>
      <c r="BM61" s="114"/>
      <c r="BN61" s="114"/>
      <c r="BO61" s="116">
        <v>1</v>
      </c>
      <c r="BP61" s="117">
        <f>IF(Q61=0,"",IF(BO61=0,"",(BO61/Q61)))</f>
        <v>0.5</v>
      </c>
      <c r="BQ61" s="118"/>
      <c r="BR61" s="119">
        <f>IFERROR(BQ61/BO61,"-")</f>
        <v>0</v>
      </c>
      <c r="BS61" s="120"/>
      <c r="BT61" s="121">
        <f>IFERROR(BS61/BO61,"-")</f>
        <v>0</v>
      </c>
      <c r="BU61" s="122"/>
      <c r="BV61" s="122"/>
      <c r="BW61" s="122"/>
      <c r="BX61" s="123"/>
      <c r="BY61" s="124">
        <f>IF(Q61=0,"",IF(BX61=0,"",(BX61/Q61)))</f>
        <v>0</v>
      </c>
      <c r="BZ61" s="125"/>
      <c r="CA61" s="126" t="str">
        <f>IFERROR(BZ61/BX61,"-")</f>
        <v>-</v>
      </c>
      <c r="CB61" s="127"/>
      <c r="CC61" s="128" t="str">
        <f>IFERROR(CB61/BX61,"-")</f>
        <v>-</v>
      </c>
      <c r="CD61" s="129"/>
      <c r="CE61" s="129"/>
      <c r="CF61" s="129"/>
      <c r="CG61" s="130"/>
      <c r="CH61" s="131">
        <f>IF(Q61=0,"",IF(CG61=0,"",(CG61/Q61)))</f>
        <v>0</v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0</v>
      </c>
      <c r="CQ61" s="138">
        <v>0</v>
      </c>
      <c r="CR61" s="138"/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>
        <f>AC62</f>
        <v>0.5</v>
      </c>
      <c r="B62" s="184" t="s">
        <v>189</v>
      </c>
      <c r="C62" s="184" t="s">
        <v>58</v>
      </c>
      <c r="D62" s="184"/>
      <c r="E62" s="184" t="s">
        <v>190</v>
      </c>
      <c r="F62" s="184" t="s">
        <v>108</v>
      </c>
      <c r="G62" s="184" t="s">
        <v>61</v>
      </c>
      <c r="H62" s="87" t="s">
        <v>62</v>
      </c>
      <c r="I62" s="87" t="s">
        <v>179</v>
      </c>
      <c r="J62" s="186" t="s">
        <v>191</v>
      </c>
      <c r="K62" s="176">
        <v>30000</v>
      </c>
      <c r="L62" s="79">
        <v>9</v>
      </c>
      <c r="M62" s="79">
        <v>0</v>
      </c>
      <c r="N62" s="79">
        <v>69</v>
      </c>
      <c r="O62" s="88">
        <v>5</v>
      </c>
      <c r="P62" s="89">
        <v>0</v>
      </c>
      <c r="Q62" s="90">
        <f>O62+P62</f>
        <v>5</v>
      </c>
      <c r="R62" s="80">
        <f>IFERROR(Q62/N62,"-")</f>
        <v>0.072463768115942</v>
      </c>
      <c r="S62" s="79">
        <v>1</v>
      </c>
      <c r="T62" s="79">
        <v>3</v>
      </c>
      <c r="U62" s="80">
        <f>IFERROR(T62/(Q62),"-")</f>
        <v>0.6</v>
      </c>
      <c r="V62" s="81">
        <f>IFERROR(K62/SUM(Q62:Q63),"-")</f>
        <v>5000</v>
      </c>
      <c r="W62" s="82">
        <v>1</v>
      </c>
      <c r="X62" s="80">
        <f>IF(Q62=0,"-",W62/Q62)</f>
        <v>0.2</v>
      </c>
      <c r="Y62" s="181">
        <v>15000</v>
      </c>
      <c r="Z62" s="182">
        <f>IFERROR(Y62/Q62,"-")</f>
        <v>3000</v>
      </c>
      <c r="AA62" s="182">
        <f>IFERROR(Y62/W62,"-")</f>
        <v>15000</v>
      </c>
      <c r="AB62" s="176">
        <f>SUM(Y62:Y63)-SUM(K62:K63)</f>
        <v>-15000</v>
      </c>
      <c r="AC62" s="83">
        <f>SUM(Y62:Y63)/SUM(K62:K63)</f>
        <v>0.5</v>
      </c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>
        <v>1</v>
      </c>
      <c r="AO62" s="98">
        <f>IF(Q62=0,"",IF(AN62=0,"",(AN62/Q62)))</f>
        <v>0.2</v>
      </c>
      <c r="AP62" s="97"/>
      <c r="AQ62" s="99">
        <f>IFERROR(AP62/AN62,"-")</f>
        <v>0</v>
      </c>
      <c r="AR62" s="100"/>
      <c r="AS62" s="101">
        <f>IFERROR(AR62/AN62,"-")</f>
        <v>0</v>
      </c>
      <c r="AT62" s="102"/>
      <c r="AU62" s="102"/>
      <c r="AV62" s="102"/>
      <c r="AW62" s="103"/>
      <c r="AX62" s="104">
        <f>IF(Q62=0,"",IF(AW62=0,"",(AW62/Q62)))</f>
        <v>0</v>
      </c>
      <c r="AY62" s="103"/>
      <c r="AZ62" s="105" t="str">
        <f>IFERROR(AY62/AW62,"-")</f>
        <v>-</v>
      </c>
      <c r="BA62" s="106"/>
      <c r="BB62" s="107" t="str">
        <f>IFERROR(BA62/AW62,"-")</f>
        <v>-</v>
      </c>
      <c r="BC62" s="108"/>
      <c r="BD62" s="108"/>
      <c r="BE62" s="108"/>
      <c r="BF62" s="109">
        <v>1</v>
      </c>
      <c r="BG62" s="110">
        <f>IF(Q62=0,"",IF(BF62=0,"",(BF62/Q62)))</f>
        <v>0.2</v>
      </c>
      <c r="BH62" s="109"/>
      <c r="BI62" s="111">
        <f>IFERROR(BH62/BF62,"-")</f>
        <v>0</v>
      </c>
      <c r="BJ62" s="112"/>
      <c r="BK62" s="113">
        <f>IFERROR(BJ62/BF62,"-")</f>
        <v>0</v>
      </c>
      <c r="BL62" s="114"/>
      <c r="BM62" s="114"/>
      <c r="BN62" s="114"/>
      <c r="BO62" s="116">
        <v>3</v>
      </c>
      <c r="BP62" s="117">
        <f>IF(Q62=0,"",IF(BO62=0,"",(BO62/Q62)))</f>
        <v>0.6</v>
      </c>
      <c r="BQ62" s="118">
        <v>1</v>
      </c>
      <c r="BR62" s="119">
        <f>IFERROR(BQ62/BO62,"-")</f>
        <v>0.33333333333333</v>
      </c>
      <c r="BS62" s="120">
        <v>15000</v>
      </c>
      <c r="BT62" s="121">
        <f>IFERROR(BS62/BO62,"-")</f>
        <v>5000</v>
      </c>
      <c r="BU62" s="122"/>
      <c r="BV62" s="122"/>
      <c r="BW62" s="122">
        <v>1</v>
      </c>
      <c r="BX62" s="123"/>
      <c r="BY62" s="124">
        <f>IF(Q62=0,"",IF(BX62=0,"",(BX62/Q62)))</f>
        <v>0</v>
      </c>
      <c r="BZ62" s="125"/>
      <c r="CA62" s="126" t="str">
        <f>IFERROR(BZ62/BX62,"-")</f>
        <v>-</v>
      </c>
      <c r="CB62" s="127"/>
      <c r="CC62" s="128" t="str">
        <f>IFERROR(CB62/BX62,"-")</f>
        <v>-</v>
      </c>
      <c r="CD62" s="129"/>
      <c r="CE62" s="129"/>
      <c r="CF62" s="129"/>
      <c r="CG62" s="130"/>
      <c r="CH62" s="131">
        <f>IF(Q62=0,"",IF(CG62=0,"",(CG62/Q62)))</f>
        <v>0</v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1</v>
      </c>
      <c r="CQ62" s="138">
        <v>15000</v>
      </c>
      <c r="CR62" s="138">
        <v>15000</v>
      </c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/>
      <c r="B63" s="184" t="s">
        <v>192</v>
      </c>
      <c r="C63" s="184" t="s">
        <v>58</v>
      </c>
      <c r="D63" s="184"/>
      <c r="E63" s="184" t="s">
        <v>190</v>
      </c>
      <c r="F63" s="184" t="s">
        <v>108</v>
      </c>
      <c r="G63" s="184" t="s">
        <v>73</v>
      </c>
      <c r="H63" s="87"/>
      <c r="I63" s="87"/>
      <c r="J63" s="87"/>
      <c r="K63" s="176"/>
      <c r="L63" s="79">
        <v>13</v>
      </c>
      <c r="M63" s="79">
        <v>6</v>
      </c>
      <c r="N63" s="79">
        <v>0</v>
      </c>
      <c r="O63" s="88">
        <v>1</v>
      </c>
      <c r="P63" s="89">
        <v>0</v>
      </c>
      <c r="Q63" s="90">
        <f>O63+P63</f>
        <v>1</v>
      </c>
      <c r="R63" s="80" t="str">
        <f>IFERROR(Q63/N63,"-")</f>
        <v>-</v>
      </c>
      <c r="S63" s="79">
        <v>0</v>
      </c>
      <c r="T63" s="79">
        <v>0</v>
      </c>
      <c r="U63" s="80">
        <f>IFERROR(T63/(Q63),"-")</f>
        <v>0</v>
      </c>
      <c r="V63" s="81"/>
      <c r="W63" s="82">
        <v>0</v>
      </c>
      <c r="X63" s="80">
        <f>IF(Q63=0,"-",W63/Q63)</f>
        <v>0</v>
      </c>
      <c r="Y63" s="181">
        <v>0</v>
      </c>
      <c r="Z63" s="182">
        <f>IFERROR(Y63/Q63,"-")</f>
        <v>0</v>
      </c>
      <c r="AA63" s="182" t="str">
        <f>IFERROR(Y63/W63,"-")</f>
        <v>-</v>
      </c>
      <c r="AB63" s="176"/>
      <c r="AC63" s="83"/>
      <c r="AD63" s="77"/>
      <c r="AE63" s="91"/>
      <c r="AF63" s="92">
        <f>IF(Q63=0,"",IF(AE63=0,"",(AE63/Q63)))</f>
        <v>0</v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/>
      <c r="AO63" s="98">
        <f>IF(Q63=0,"",IF(AN63=0,"",(AN63/Q63)))</f>
        <v>0</v>
      </c>
      <c r="AP63" s="97"/>
      <c r="AQ63" s="99" t="str">
        <f>IFERROR(AP63/AN63,"-")</f>
        <v>-</v>
      </c>
      <c r="AR63" s="100"/>
      <c r="AS63" s="101" t="str">
        <f>IFERROR(AR63/AN63,"-")</f>
        <v>-</v>
      </c>
      <c r="AT63" s="102"/>
      <c r="AU63" s="102"/>
      <c r="AV63" s="102"/>
      <c r="AW63" s="103"/>
      <c r="AX63" s="104">
        <f>IF(Q63=0,"",IF(AW63=0,"",(AW63/Q63)))</f>
        <v>0</v>
      </c>
      <c r="AY63" s="103"/>
      <c r="AZ63" s="105" t="str">
        <f>IFERROR(AY63/AW63,"-")</f>
        <v>-</v>
      </c>
      <c r="BA63" s="106"/>
      <c r="BB63" s="107" t="str">
        <f>IFERROR(BA63/AW63,"-")</f>
        <v>-</v>
      </c>
      <c r="BC63" s="108"/>
      <c r="BD63" s="108"/>
      <c r="BE63" s="108"/>
      <c r="BF63" s="109"/>
      <c r="BG63" s="110">
        <f>IF(Q63=0,"",IF(BF63=0,"",(BF63/Q63)))</f>
        <v>0</v>
      </c>
      <c r="BH63" s="109"/>
      <c r="BI63" s="111" t="str">
        <f>IFERROR(BH63/BF63,"-")</f>
        <v>-</v>
      </c>
      <c r="BJ63" s="112"/>
      <c r="BK63" s="113" t="str">
        <f>IFERROR(BJ63/BF63,"-")</f>
        <v>-</v>
      </c>
      <c r="BL63" s="114"/>
      <c r="BM63" s="114"/>
      <c r="BN63" s="114"/>
      <c r="BO63" s="116"/>
      <c r="BP63" s="117">
        <f>IF(Q63=0,"",IF(BO63=0,"",(BO63/Q63)))</f>
        <v>0</v>
      </c>
      <c r="BQ63" s="118"/>
      <c r="BR63" s="119" t="str">
        <f>IFERROR(BQ63/BO63,"-")</f>
        <v>-</v>
      </c>
      <c r="BS63" s="120"/>
      <c r="BT63" s="121" t="str">
        <f>IFERROR(BS63/BO63,"-")</f>
        <v>-</v>
      </c>
      <c r="BU63" s="122"/>
      <c r="BV63" s="122"/>
      <c r="BW63" s="122"/>
      <c r="BX63" s="123">
        <v>1</v>
      </c>
      <c r="BY63" s="124">
        <f>IF(Q63=0,"",IF(BX63=0,"",(BX63/Q63)))</f>
        <v>1</v>
      </c>
      <c r="BZ63" s="125"/>
      <c r="CA63" s="126">
        <f>IFERROR(BZ63/BX63,"-")</f>
        <v>0</v>
      </c>
      <c r="CB63" s="127"/>
      <c r="CC63" s="128">
        <f>IFERROR(CB63/BX63,"-")</f>
        <v>0</v>
      </c>
      <c r="CD63" s="129"/>
      <c r="CE63" s="129"/>
      <c r="CF63" s="129"/>
      <c r="CG63" s="130"/>
      <c r="CH63" s="131">
        <f>IF(Q63=0,"",IF(CG63=0,"",(CG63/Q63)))</f>
        <v>0</v>
      </c>
      <c r="CI63" s="132"/>
      <c r="CJ63" s="133" t="str">
        <f>IFERROR(CI63/CG63,"-")</f>
        <v>-</v>
      </c>
      <c r="CK63" s="134"/>
      <c r="CL63" s="135" t="str">
        <f>IFERROR(CK63/CG63,"-")</f>
        <v>-</v>
      </c>
      <c r="CM63" s="136"/>
      <c r="CN63" s="136"/>
      <c r="CO63" s="136"/>
      <c r="CP63" s="137">
        <v>0</v>
      </c>
      <c r="CQ63" s="138">
        <v>0</v>
      </c>
      <c r="CR63" s="138"/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>
        <f>AC64</f>
        <v>0.75</v>
      </c>
      <c r="B64" s="184" t="s">
        <v>193</v>
      </c>
      <c r="C64" s="184" t="s">
        <v>58</v>
      </c>
      <c r="D64" s="184"/>
      <c r="E64" s="184" t="s">
        <v>194</v>
      </c>
      <c r="F64" s="184" t="s">
        <v>97</v>
      </c>
      <c r="G64" s="184" t="s">
        <v>61</v>
      </c>
      <c r="H64" s="87" t="s">
        <v>195</v>
      </c>
      <c r="I64" s="87" t="s">
        <v>196</v>
      </c>
      <c r="J64" s="185" t="s">
        <v>180</v>
      </c>
      <c r="K64" s="176">
        <v>100000</v>
      </c>
      <c r="L64" s="79">
        <v>7</v>
      </c>
      <c r="M64" s="79">
        <v>0</v>
      </c>
      <c r="N64" s="79">
        <v>25</v>
      </c>
      <c r="O64" s="88">
        <v>3</v>
      </c>
      <c r="P64" s="89">
        <v>0</v>
      </c>
      <c r="Q64" s="90">
        <f>O64+P64</f>
        <v>3</v>
      </c>
      <c r="R64" s="80">
        <f>IFERROR(Q64/N64,"-")</f>
        <v>0.12</v>
      </c>
      <c r="S64" s="79">
        <v>0</v>
      </c>
      <c r="T64" s="79">
        <v>2</v>
      </c>
      <c r="U64" s="80">
        <f>IFERROR(T64/(Q64),"-")</f>
        <v>0.66666666666667</v>
      </c>
      <c r="V64" s="81">
        <f>IFERROR(K64/SUM(Q64:Q68),"-")</f>
        <v>4761.9047619048</v>
      </c>
      <c r="W64" s="82">
        <v>0</v>
      </c>
      <c r="X64" s="80">
        <f>IF(Q64=0,"-",W64/Q64)</f>
        <v>0</v>
      </c>
      <c r="Y64" s="181">
        <v>0</v>
      </c>
      <c r="Z64" s="182">
        <f>IFERROR(Y64/Q64,"-")</f>
        <v>0</v>
      </c>
      <c r="AA64" s="182" t="str">
        <f>IFERROR(Y64/W64,"-")</f>
        <v>-</v>
      </c>
      <c r="AB64" s="176">
        <f>SUM(Y64:Y68)-SUM(K64:K68)</f>
        <v>-25000</v>
      </c>
      <c r="AC64" s="83">
        <f>SUM(Y64:Y68)/SUM(K64:K68)</f>
        <v>0.75</v>
      </c>
      <c r="AD64" s="77"/>
      <c r="AE64" s="91"/>
      <c r="AF64" s="92">
        <f>IF(Q64=0,"",IF(AE64=0,"",(AE64/Q64)))</f>
        <v>0</v>
      </c>
      <c r="AG64" s="91"/>
      <c r="AH64" s="93" t="str">
        <f>IFERROR(AG64/AE64,"-")</f>
        <v>-</v>
      </c>
      <c r="AI64" s="94"/>
      <c r="AJ64" s="95" t="str">
        <f>IFERROR(AI64/AE64,"-")</f>
        <v>-</v>
      </c>
      <c r="AK64" s="96"/>
      <c r="AL64" s="96"/>
      <c r="AM64" s="96"/>
      <c r="AN64" s="97">
        <v>1</v>
      </c>
      <c r="AO64" s="98">
        <f>IF(Q64=0,"",IF(AN64=0,"",(AN64/Q64)))</f>
        <v>0.33333333333333</v>
      </c>
      <c r="AP64" s="97"/>
      <c r="AQ64" s="99">
        <f>IFERROR(AP64/AN64,"-")</f>
        <v>0</v>
      </c>
      <c r="AR64" s="100"/>
      <c r="AS64" s="101">
        <f>IFERROR(AR64/AN64,"-")</f>
        <v>0</v>
      </c>
      <c r="AT64" s="102"/>
      <c r="AU64" s="102"/>
      <c r="AV64" s="102"/>
      <c r="AW64" s="103"/>
      <c r="AX64" s="104">
        <f>IF(Q64=0,"",IF(AW64=0,"",(AW64/Q64)))</f>
        <v>0</v>
      </c>
      <c r="AY64" s="103"/>
      <c r="AZ64" s="105" t="str">
        <f>IFERROR(AY64/AW64,"-")</f>
        <v>-</v>
      </c>
      <c r="BA64" s="106"/>
      <c r="BB64" s="107" t="str">
        <f>IFERROR(BA64/AW64,"-")</f>
        <v>-</v>
      </c>
      <c r="BC64" s="108"/>
      <c r="BD64" s="108"/>
      <c r="BE64" s="108"/>
      <c r="BF64" s="109"/>
      <c r="BG64" s="110">
        <f>IF(Q64=0,"",IF(BF64=0,"",(BF64/Q64)))</f>
        <v>0</v>
      </c>
      <c r="BH64" s="109"/>
      <c r="BI64" s="111" t="str">
        <f>IFERROR(BH64/BF64,"-")</f>
        <v>-</v>
      </c>
      <c r="BJ64" s="112"/>
      <c r="BK64" s="113" t="str">
        <f>IFERROR(BJ64/BF64,"-")</f>
        <v>-</v>
      </c>
      <c r="BL64" s="114"/>
      <c r="BM64" s="114"/>
      <c r="BN64" s="114"/>
      <c r="BO64" s="116">
        <v>2</v>
      </c>
      <c r="BP64" s="117">
        <f>IF(Q64=0,"",IF(BO64=0,"",(BO64/Q64)))</f>
        <v>0.66666666666667</v>
      </c>
      <c r="BQ64" s="118"/>
      <c r="BR64" s="119">
        <f>IFERROR(BQ64/BO64,"-")</f>
        <v>0</v>
      </c>
      <c r="BS64" s="120"/>
      <c r="BT64" s="121">
        <f>IFERROR(BS64/BO64,"-")</f>
        <v>0</v>
      </c>
      <c r="BU64" s="122"/>
      <c r="BV64" s="122"/>
      <c r="BW64" s="122"/>
      <c r="BX64" s="123"/>
      <c r="BY64" s="124">
        <f>IF(Q64=0,"",IF(BX64=0,"",(BX64/Q64)))</f>
        <v>0</v>
      </c>
      <c r="BZ64" s="125"/>
      <c r="CA64" s="126" t="str">
        <f>IFERROR(BZ64/BX64,"-")</f>
        <v>-</v>
      </c>
      <c r="CB64" s="127"/>
      <c r="CC64" s="128" t="str">
        <f>IFERROR(CB64/BX64,"-")</f>
        <v>-</v>
      </c>
      <c r="CD64" s="129"/>
      <c r="CE64" s="129"/>
      <c r="CF64" s="129"/>
      <c r="CG64" s="130"/>
      <c r="CH64" s="131">
        <f>IF(Q64=0,"",IF(CG64=0,"",(CG64/Q64)))</f>
        <v>0</v>
      </c>
      <c r="CI64" s="132"/>
      <c r="CJ64" s="133" t="str">
        <f>IFERROR(CI64/CG64,"-")</f>
        <v>-</v>
      </c>
      <c r="CK64" s="134"/>
      <c r="CL64" s="135" t="str">
        <f>IFERROR(CK64/CG64,"-")</f>
        <v>-</v>
      </c>
      <c r="CM64" s="136"/>
      <c r="CN64" s="136"/>
      <c r="CO64" s="136"/>
      <c r="CP64" s="137">
        <v>0</v>
      </c>
      <c r="CQ64" s="138">
        <v>0</v>
      </c>
      <c r="CR64" s="138"/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/>
      <c r="B65" s="184" t="s">
        <v>197</v>
      </c>
      <c r="C65" s="184" t="s">
        <v>58</v>
      </c>
      <c r="D65" s="184"/>
      <c r="E65" s="184" t="s">
        <v>198</v>
      </c>
      <c r="F65" s="184" t="s">
        <v>102</v>
      </c>
      <c r="G65" s="184" t="s">
        <v>61</v>
      </c>
      <c r="H65" s="87" t="s">
        <v>195</v>
      </c>
      <c r="I65" s="87" t="s">
        <v>196</v>
      </c>
      <c r="J65" s="186" t="s">
        <v>184</v>
      </c>
      <c r="K65" s="176"/>
      <c r="L65" s="79">
        <v>9</v>
      </c>
      <c r="M65" s="79">
        <v>0</v>
      </c>
      <c r="N65" s="79">
        <v>55</v>
      </c>
      <c r="O65" s="88">
        <v>5</v>
      </c>
      <c r="P65" s="89">
        <v>0</v>
      </c>
      <c r="Q65" s="90">
        <f>O65+P65</f>
        <v>5</v>
      </c>
      <c r="R65" s="80">
        <f>IFERROR(Q65/N65,"-")</f>
        <v>0.090909090909091</v>
      </c>
      <c r="S65" s="79">
        <v>0</v>
      </c>
      <c r="T65" s="79">
        <v>3</v>
      </c>
      <c r="U65" s="80">
        <f>IFERROR(T65/(Q65),"-")</f>
        <v>0.6</v>
      </c>
      <c r="V65" s="81"/>
      <c r="W65" s="82">
        <v>1</v>
      </c>
      <c r="X65" s="80">
        <f>IF(Q65=0,"-",W65/Q65)</f>
        <v>0.2</v>
      </c>
      <c r="Y65" s="181">
        <v>3000</v>
      </c>
      <c r="Z65" s="182">
        <f>IFERROR(Y65/Q65,"-")</f>
        <v>600</v>
      </c>
      <c r="AA65" s="182">
        <f>IFERROR(Y65/W65,"-")</f>
        <v>3000</v>
      </c>
      <c r="AB65" s="176"/>
      <c r="AC65" s="83"/>
      <c r="AD65" s="77"/>
      <c r="AE65" s="91"/>
      <c r="AF65" s="92">
        <f>IF(Q65=0,"",IF(AE65=0,"",(AE65/Q65)))</f>
        <v>0</v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>
        <f>IF(Q65=0,"",IF(AN65=0,"",(AN65/Q65)))</f>
        <v>0</v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/>
      <c r="AX65" s="104">
        <f>IF(Q65=0,"",IF(AW65=0,"",(AW65/Q65)))</f>
        <v>0</v>
      </c>
      <c r="AY65" s="103"/>
      <c r="AZ65" s="105" t="str">
        <f>IFERROR(AY65/AW65,"-")</f>
        <v>-</v>
      </c>
      <c r="BA65" s="106"/>
      <c r="BB65" s="107" t="str">
        <f>IFERROR(BA65/AW65,"-")</f>
        <v>-</v>
      </c>
      <c r="BC65" s="108"/>
      <c r="BD65" s="108"/>
      <c r="BE65" s="108"/>
      <c r="BF65" s="109">
        <v>1</v>
      </c>
      <c r="BG65" s="110">
        <f>IF(Q65=0,"",IF(BF65=0,"",(BF65/Q65)))</f>
        <v>0.2</v>
      </c>
      <c r="BH65" s="109"/>
      <c r="BI65" s="111">
        <f>IFERROR(BH65/BF65,"-")</f>
        <v>0</v>
      </c>
      <c r="BJ65" s="112"/>
      <c r="BK65" s="113">
        <f>IFERROR(BJ65/BF65,"-")</f>
        <v>0</v>
      </c>
      <c r="BL65" s="114"/>
      <c r="BM65" s="114"/>
      <c r="BN65" s="114"/>
      <c r="BO65" s="116">
        <v>2</v>
      </c>
      <c r="BP65" s="117">
        <f>IF(Q65=0,"",IF(BO65=0,"",(BO65/Q65)))</f>
        <v>0.4</v>
      </c>
      <c r="BQ65" s="118"/>
      <c r="BR65" s="119">
        <f>IFERROR(BQ65/BO65,"-")</f>
        <v>0</v>
      </c>
      <c r="BS65" s="120"/>
      <c r="BT65" s="121">
        <f>IFERROR(BS65/BO65,"-")</f>
        <v>0</v>
      </c>
      <c r="BU65" s="122"/>
      <c r="BV65" s="122"/>
      <c r="BW65" s="122"/>
      <c r="BX65" s="123">
        <v>1</v>
      </c>
      <c r="BY65" s="124">
        <f>IF(Q65=0,"",IF(BX65=0,"",(BX65/Q65)))</f>
        <v>0.2</v>
      </c>
      <c r="BZ65" s="125">
        <v>1</v>
      </c>
      <c r="CA65" s="126">
        <f>IFERROR(BZ65/BX65,"-")</f>
        <v>1</v>
      </c>
      <c r="CB65" s="127">
        <v>3000</v>
      </c>
      <c r="CC65" s="128">
        <f>IFERROR(CB65/BX65,"-")</f>
        <v>3000</v>
      </c>
      <c r="CD65" s="129">
        <v>1</v>
      </c>
      <c r="CE65" s="129"/>
      <c r="CF65" s="129"/>
      <c r="CG65" s="130">
        <v>1</v>
      </c>
      <c r="CH65" s="131">
        <f>IF(Q65=0,"",IF(CG65=0,"",(CG65/Q65)))</f>
        <v>0.2</v>
      </c>
      <c r="CI65" s="132"/>
      <c r="CJ65" s="133">
        <f>IFERROR(CI65/CG65,"-")</f>
        <v>0</v>
      </c>
      <c r="CK65" s="134"/>
      <c r="CL65" s="135">
        <f>IFERROR(CK65/CG65,"-")</f>
        <v>0</v>
      </c>
      <c r="CM65" s="136"/>
      <c r="CN65" s="136"/>
      <c r="CO65" s="136"/>
      <c r="CP65" s="137">
        <v>1</v>
      </c>
      <c r="CQ65" s="138">
        <v>3000</v>
      </c>
      <c r="CR65" s="138">
        <v>3000</v>
      </c>
      <c r="CS65" s="138"/>
      <c r="CT65" s="139" t="str">
        <f>IF(AND(CR65=0,CS65=0),"",IF(AND(CR65&lt;=100000,CS65&lt;=100000),"",IF(CR65/CQ65&gt;0.7,"男高",IF(CS65/CQ65&gt;0.7,"女高",""))))</f>
        <v/>
      </c>
    </row>
    <row r="66" spans="1:99">
      <c r="A66" s="78"/>
      <c r="B66" s="184" t="s">
        <v>199</v>
      </c>
      <c r="C66" s="184" t="s">
        <v>58</v>
      </c>
      <c r="D66" s="184"/>
      <c r="E66" s="184" t="s">
        <v>200</v>
      </c>
      <c r="F66" s="184" t="s">
        <v>105</v>
      </c>
      <c r="G66" s="184" t="s">
        <v>61</v>
      </c>
      <c r="H66" s="87" t="s">
        <v>195</v>
      </c>
      <c r="I66" s="87" t="s">
        <v>196</v>
      </c>
      <c r="J66" s="185" t="s">
        <v>77</v>
      </c>
      <c r="K66" s="176"/>
      <c r="L66" s="79">
        <v>1</v>
      </c>
      <c r="M66" s="79">
        <v>0</v>
      </c>
      <c r="N66" s="79">
        <v>17</v>
      </c>
      <c r="O66" s="88">
        <v>1</v>
      </c>
      <c r="P66" s="89">
        <v>0</v>
      </c>
      <c r="Q66" s="90">
        <f>O66+P66</f>
        <v>1</v>
      </c>
      <c r="R66" s="80">
        <f>IFERROR(Q66/N66,"-")</f>
        <v>0.058823529411765</v>
      </c>
      <c r="S66" s="79">
        <v>0</v>
      </c>
      <c r="T66" s="79">
        <v>1</v>
      </c>
      <c r="U66" s="80">
        <f>IFERROR(T66/(Q66),"-")</f>
        <v>1</v>
      </c>
      <c r="V66" s="81"/>
      <c r="W66" s="82">
        <v>0</v>
      </c>
      <c r="X66" s="80">
        <f>IF(Q66=0,"-",W66/Q66)</f>
        <v>0</v>
      </c>
      <c r="Y66" s="181">
        <v>0</v>
      </c>
      <c r="Z66" s="182">
        <f>IFERROR(Y66/Q66,"-")</f>
        <v>0</v>
      </c>
      <c r="AA66" s="182" t="str">
        <f>IFERROR(Y66/W66,"-")</f>
        <v>-</v>
      </c>
      <c r="AB66" s="176"/>
      <c r="AC66" s="83"/>
      <c r="AD66" s="77"/>
      <c r="AE66" s="91"/>
      <c r="AF66" s="92">
        <f>IF(Q66=0,"",IF(AE66=0,"",(AE66/Q66)))</f>
        <v>0</v>
      </c>
      <c r="AG66" s="91"/>
      <c r="AH66" s="93" t="str">
        <f>IFERROR(AG66/AE66,"-")</f>
        <v>-</v>
      </c>
      <c r="AI66" s="94"/>
      <c r="AJ66" s="95" t="str">
        <f>IFERROR(AI66/AE66,"-")</f>
        <v>-</v>
      </c>
      <c r="AK66" s="96"/>
      <c r="AL66" s="96"/>
      <c r="AM66" s="96"/>
      <c r="AN66" s="97"/>
      <c r="AO66" s="98">
        <f>IF(Q66=0,"",IF(AN66=0,"",(AN66/Q66)))</f>
        <v>0</v>
      </c>
      <c r="AP66" s="97"/>
      <c r="AQ66" s="99" t="str">
        <f>IFERROR(AP66/AN66,"-")</f>
        <v>-</v>
      </c>
      <c r="AR66" s="100"/>
      <c r="AS66" s="101" t="str">
        <f>IFERROR(AR66/AN66,"-")</f>
        <v>-</v>
      </c>
      <c r="AT66" s="102"/>
      <c r="AU66" s="102"/>
      <c r="AV66" s="102"/>
      <c r="AW66" s="103"/>
      <c r="AX66" s="104">
        <f>IF(Q66=0,"",IF(AW66=0,"",(AW66/Q66)))</f>
        <v>0</v>
      </c>
      <c r="AY66" s="103"/>
      <c r="AZ66" s="105" t="str">
        <f>IFERROR(AY66/AW66,"-")</f>
        <v>-</v>
      </c>
      <c r="BA66" s="106"/>
      <c r="BB66" s="107" t="str">
        <f>IFERROR(BA66/AW66,"-")</f>
        <v>-</v>
      </c>
      <c r="BC66" s="108"/>
      <c r="BD66" s="108"/>
      <c r="BE66" s="108"/>
      <c r="BF66" s="109">
        <v>1</v>
      </c>
      <c r="BG66" s="110">
        <f>IF(Q66=0,"",IF(BF66=0,"",(BF66/Q66)))</f>
        <v>1</v>
      </c>
      <c r="BH66" s="109"/>
      <c r="BI66" s="111">
        <f>IFERROR(BH66/BF66,"-")</f>
        <v>0</v>
      </c>
      <c r="BJ66" s="112"/>
      <c r="BK66" s="113">
        <f>IFERROR(BJ66/BF66,"-")</f>
        <v>0</v>
      </c>
      <c r="BL66" s="114"/>
      <c r="BM66" s="114"/>
      <c r="BN66" s="114"/>
      <c r="BO66" s="116"/>
      <c r="BP66" s="117">
        <f>IF(Q66=0,"",IF(BO66=0,"",(BO66/Q66)))</f>
        <v>0</v>
      </c>
      <c r="BQ66" s="118"/>
      <c r="BR66" s="119" t="str">
        <f>IFERROR(BQ66/BO66,"-")</f>
        <v>-</v>
      </c>
      <c r="BS66" s="120"/>
      <c r="BT66" s="121" t="str">
        <f>IFERROR(BS66/BO66,"-")</f>
        <v>-</v>
      </c>
      <c r="BU66" s="122"/>
      <c r="BV66" s="122"/>
      <c r="BW66" s="122"/>
      <c r="BX66" s="123"/>
      <c r="BY66" s="124">
        <f>IF(Q66=0,"",IF(BX66=0,"",(BX66/Q66)))</f>
        <v>0</v>
      </c>
      <c r="BZ66" s="125"/>
      <c r="CA66" s="126" t="str">
        <f>IFERROR(BZ66/BX66,"-")</f>
        <v>-</v>
      </c>
      <c r="CB66" s="127"/>
      <c r="CC66" s="128" t="str">
        <f>IFERROR(CB66/BX66,"-")</f>
        <v>-</v>
      </c>
      <c r="CD66" s="129"/>
      <c r="CE66" s="129"/>
      <c r="CF66" s="129"/>
      <c r="CG66" s="130"/>
      <c r="CH66" s="131">
        <f>IF(Q66=0,"",IF(CG66=0,"",(CG66/Q66)))</f>
        <v>0</v>
      </c>
      <c r="CI66" s="132"/>
      <c r="CJ66" s="133" t="str">
        <f>IFERROR(CI66/CG66,"-")</f>
        <v>-</v>
      </c>
      <c r="CK66" s="134"/>
      <c r="CL66" s="135" t="str">
        <f>IFERROR(CK66/CG66,"-")</f>
        <v>-</v>
      </c>
      <c r="CM66" s="136"/>
      <c r="CN66" s="136"/>
      <c r="CO66" s="136"/>
      <c r="CP66" s="137">
        <v>0</v>
      </c>
      <c r="CQ66" s="138">
        <v>0</v>
      </c>
      <c r="CR66" s="138"/>
      <c r="CS66" s="138"/>
      <c r="CT66" s="139" t="str">
        <f>IF(AND(CR66=0,CS66=0),"",IF(AND(CR66&lt;=100000,CS66&lt;=100000),"",IF(CR66/CQ66&gt;0.7,"男高",IF(CS66/CQ66&gt;0.7,"女高",""))))</f>
        <v/>
      </c>
    </row>
    <row r="67" spans="1:99">
      <c r="A67" s="78"/>
      <c r="B67" s="184" t="s">
        <v>201</v>
      </c>
      <c r="C67" s="184" t="s">
        <v>58</v>
      </c>
      <c r="D67" s="184"/>
      <c r="E67" s="184" t="s">
        <v>202</v>
      </c>
      <c r="F67" s="184" t="s">
        <v>108</v>
      </c>
      <c r="G67" s="184" t="s">
        <v>61</v>
      </c>
      <c r="H67" s="87" t="s">
        <v>195</v>
      </c>
      <c r="I67" s="87" t="s">
        <v>196</v>
      </c>
      <c r="J67" s="186" t="s">
        <v>191</v>
      </c>
      <c r="K67" s="176"/>
      <c r="L67" s="79">
        <v>1</v>
      </c>
      <c r="M67" s="79">
        <v>0</v>
      </c>
      <c r="N67" s="79">
        <v>27</v>
      </c>
      <c r="O67" s="88">
        <v>0</v>
      </c>
      <c r="P67" s="89">
        <v>0</v>
      </c>
      <c r="Q67" s="90">
        <f>O67+P67</f>
        <v>0</v>
      </c>
      <c r="R67" s="80">
        <f>IFERROR(Q67/N67,"-")</f>
        <v>0</v>
      </c>
      <c r="S67" s="79">
        <v>0</v>
      </c>
      <c r="T67" s="79">
        <v>0</v>
      </c>
      <c r="U67" s="80" t="str">
        <f>IFERROR(T67/(Q67),"-")</f>
        <v>-</v>
      </c>
      <c r="V67" s="81"/>
      <c r="W67" s="82">
        <v>0</v>
      </c>
      <c r="X67" s="80" t="str">
        <f>IF(Q67=0,"-",W67/Q67)</f>
        <v>-</v>
      </c>
      <c r="Y67" s="181">
        <v>0</v>
      </c>
      <c r="Z67" s="182" t="str">
        <f>IFERROR(Y67/Q67,"-")</f>
        <v>-</v>
      </c>
      <c r="AA67" s="182" t="str">
        <f>IFERROR(Y67/W67,"-")</f>
        <v>-</v>
      </c>
      <c r="AB67" s="176"/>
      <c r="AC67" s="83"/>
      <c r="AD67" s="77"/>
      <c r="AE67" s="91"/>
      <c r="AF67" s="92" t="str">
        <f>IF(Q67=0,"",IF(AE67=0,"",(AE67/Q67)))</f>
        <v/>
      </c>
      <c r="AG67" s="91"/>
      <c r="AH67" s="93" t="str">
        <f>IFERROR(AG67/AE67,"-")</f>
        <v>-</v>
      </c>
      <c r="AI67" s="94"/>
      <c r="AJ67" s="95" t="str">
        <f>IFERROR(AI67/AE67,"-")</f>
        <v>-</v>
      </c>
      <c r="AK67" s="96"/>
      <c r="AL67" s="96"/>
      <c r="AM67" s="96"/>
      <c r="AN67" s="97"/>
      <c r="AO67" s="98" t="str">
        <f>IF(Q67=0,"",IF(AN67=0,"",(AN67/Q67)))</f>
        <v/>
      </c>
      <c r="AP67" s="97"/>
      <c r="AQ67" s="99" t="str">
        <f>IFERROR(AP67/AN67,"-")</f>
        <v>-</v>
      </c>
      <c r="AR67" s="100"/>
      <c r="AS67" s="101" t="str">
        <f>IFERROR(AR67/AN67,"-")</f>
        <v>-</v>
      </c>
      <c r="AT67" s="102"/>
      <c r="AU67" s="102"/>
      <c r="AV67" s="102"/>
      <c r="AW67" s="103"/>
      <c r="AX67" s="104" t="str">
        <f>IF(Q67=0,"",IF(AW67=0,"",(AW67/Q67)))</f>
        <v/>
      </c>
      <c r="AY67" s="103"/>
      <c r="AZ67" s="105" t="str">
        <f>IFERROR(AY67/AW67,"-")</f>
        <v>-</v>
      </c>
      <c r="BA67" s="106"/>
      <c r="BB67" s="107" t="str">
        <f>IFERROR(BA67/AW67,"-")</f>
        <v>-</v>
      </c>
      <c r="BC67" s="108"/>
      <c r="BD67" s="108"/>
      <c r="BE67" s="108"/>
      <c r="BF67" s="109"/>
      <c r="BG67" s="110" t="str">
        <f>IF(Q67=0,"",IF(BF67=0,"",(BF67/Q67)))</f>
        <v/>
      </c>
      <c r="BH67" s="109"/>
      <c r="BI67" s="111" t="str">
        <f>IFERROR(BH67/BF67,"-")</f>
        <v>-</v>
      </c>
      <c r="BJ67" s="112"/>
      <c r="BK67" s="113" t="str">
        <f>IFERROR(BJ67/BF67,"-")</f>
        <v>-</v>
      </c>
      <c r="BL67" s="114"/>
      <c r="BM67" s="114"/>
      <c r="BN67" s="114"/>
      <c r="BO67" s="116"/>
      <c r="BP67" s="117" t="str">
        <f>IF(Q67=0,"",IF(BO67=0,"",(BO67/Q67)))</f>
        <v/>
      </c>
      <c r="BQ67" s="118"/>
      <c r="BR67" s="119" t="str">
        <f>IFERROR(BQ67/BO67,"-")</f>
        <v>-</v>
      </c>
      <c r="BS67" s="120"/>
      <c r="BT67" s="121" t="str">
        <f>IFERROR(BS67/BO67,"-")</f>
        <v>-</v>
      </c>
      <c r="BU67" s="122"/>
      <c r="BV67" s="122"/>
      <c r="BW67" s="122"/>
      <c r="BX67" s="123"/>
      <c r="BY67" s="124" t="str">
        <f>IF(Q67=0,"",IF(BX67=0,"",(BX67/Q67)))</f>
        <v/>
      </c>
      <c r="BZ67" s="125"/>
      <c r="CA67" s="126" t="str">
        <f>IFERROR(BZ67/BX67,"-")</f>
        <v>-</v>
      </c>
      <c r="CB67" s="127"/>
      <c r="CC67" s="128" t="str">
        <f>IFERROR(CB67/BX67,"-")</f>
        <v>-</v>
      </c>
      <c r="CD67" s="129"/>
      <c r="CE67" s="129"/>
      <c r="CF67" s="129"/>
      <c r="CG67" s="130"/>
      <c r="CH67" s="131" t="str">
        <f>IF(Q67=0,"",IF(CG67=0,"",(CG67/Q67)))</f>
        <v/>
      </c>
      <c r="CI67" s="132"/>
      <c r="CJ67" s="133" t="str">
        <f>IFERROR(CI67/CG67,"-")</f>
        <v>-</v>
      </c>
      <c r="CK67" s="134"/>
      <c r="CL67" s="135" t="str">
        <f>IFERROR(CK67/CG67,"-")</f>
        <v>-</v>
      </c>
      <c r="CM67" s="136"/>
      <c r="CN67" s="136"/>
      <c r="CO67" s="136"/>
      <c r="CP67" s="137">
        <v>0</v>
      </c>
      <c r="CQ67" s="138">
        <v>0</v>
      </c>
      <c r="CR67" s="138"/>
      <c r="CS67" s="138"/>
      <c r="CT67" s="139" t="str">
        <f>IF(AND(CR67=0,CS67=0),"",IF(AND(CR67&lt;=100000,CS67&lt;=100000),"",IF(CR67/CQ67&gt;0.7,"男高",IF(CS67/CQ67&gt;0.7,"女高",""))))</f>
        <v/>
      </c>
    </row>
    <row r="68" spans="1:99">
      <c r="A68" s="78"/>
      <c r="B68" s="184" t="s">
        <v>203</v>
      </c>
      <c r="C68" s="184" t="s">
        <v>58</v>
      </c>
      <c r="D68" s="184"/>
      <c r="E68" s="184" t="s">
        <v>72</v>
      </c>
      <c r="F68" s="184" t="s">
        <v>72</v>
      </c>
      <c r="G68" s="184" t="s">
        <v>73</v>
      </c>
      <c r="H68" s="87" t="s">
        <v>204</v>
      </c>
      <c r="I68" s="87"/>
      <c r="J68" s="87"/>
      <c r="K68" s="176"/>
      <c r="L68" s="79">
        <v>36</v>
      </c>
      <c r="M68" s="79">
        <v>27</v>
      </c>
      <c r="N68" s="79">
        <v>5</v>
      </c>
      <c r="O68" s="88">
        <v>12</v>
      </c>
      <c r="P68" s="89">
        <v>0</v>
      </c>
      <c r="Q68" s="90">
        <f>O68+P68</f>
        <v>12</v>
      </c>
      <c r="R68" s="80">
        <f>IFERROR(Q68/N68,"-")</f>
        <v>2.4</v>
      </c>
      <c r="S68" s="79">
        <v>1</v>
      </c>
      <c r="T68" s="79">
        <v>3</v>
      </c>
      <c r="U68" s="80">
        <f>IFERROR(T68/(Q68),"-")</f>
        <v>0.25</v>
      </c>
      <c r="V68" s="81"/>
      <c r="W68" s="82">
        <v>3</v>
      </c>
      <c r="X68" s="80">
        <f>IF(Q68=0,"-",W68/Q68)</f>
        <v>0.25</v>
      </c>
      <c r="Y68" s="181">
        <v>72000</v>
      </c>
      <c r="Z68" s="182">
        <f>IFERROR(Y68/Q68,"-")</f>
        <v>6000</v>
      </c>
      <c r="AA68" s="182">
        <f>IFERROR(Y68/W68,"-")</f>
        <v>24000</v>
      </c>
      <c r="AB68" s="176"/>
      <c r="AC68" s="83"/>
      <c r="AD68" s="77"/>
      <c r="AE68" s="91"/>
      <c r="AF68" s="92">
        <f>IF(Q68=0,"",IF(AE68=0,"",(AE68/Q68)))</f>
        <v>0</v>
      </c>
      <c r="AG68" s="91"/>
      <c r="AH68" s="93" t="str">
        <f>IFERROR(AG68/AE68,"-")</f>
        <v>-</v>
      </c>
      <c r="AI68" s="94"/>
      <c r="AJ68" s="95" t="str">
        <f>IFERROR(AI68/AE68,"-")</f>
        <v>-</v>
      </c>
      <c r="AK68" s="96"/>
      <c r="AL68" s="96"/>
      <c r="AM68" s="96"/>
      <c r="AN68" s="97"/>
      <c r="AO68" s="98">
        <f>IF(Q68=0,"",IF(AN68=0,"",(AN68/Q68)))</f>
        <v>0</v>
      </c>
      <c r="AP68" s="97"/>
      <c r="AQ68" s="99" t="str">
        <f>IFERROR(AP68/AN68,"-")</f>
        <v>-</v>
      </c>
      <c r="AR68" s="100"/>
      <c r="AS68" s="101" t="str">
        <f>IFERROR(AR68/AN68,"-")</f>
        <v>-</v>
      </c>
      <c r="AT68" s="102"/>
      <c r="AU68" s="102"/>
      <c r="AV68" s="102"/>
      <c r="AW68" s="103"/>
      <c r="AX68" s="104">
        <f>IF(Q68=0,"",IF(AW68=0,"",(AW68/Q68)))</f>
        <v>0</v>
      </c>
      <c r="AY68" s="103"/>
      <c r="AZ68" s="105" t="str">
        <f>IFERROR(AY68/AW68,"-")</f>
        <v>-</v>
      </c>
      <c r="BA68" s="106"/>
      <c r="BB68" s="107" t="str">
        <f>IFERROR(BA68/AW68,"-")</f>
        <v>-</v>
      </c>
      <c r="BC68" s="108"/>
      <c r="BD68" s="108"/>
      <c r="BE68" s="108"/>
      <c r="BF68" s="109"/>
      <c r="BG68" s="110">
        <f>IF(Q68=0,"",IF(BF68=0,"",(BF68/Q68)))</f>
        <v>0</v>
      </c>
      <c r="BH68" s="109"/>
      <c r="BI68" s="111" t="str">
        <f>IFERROR(BH68/BF68,"-")</f>
        <v>-</v>
      </c>
      <c r="BJ68" s="112"/>
      <c r="BK68" s="113" t="str">
        <f>IFERROR(BJ68/BF68,"-")</f>
        <v>-</v>
      </c>
      <c r="BL68" s="114"/>
      <c r="BM68" s="114"/>
      <c r="BN68" s="114"/>
      <c r="BO68" s="116">
        <v>6</v>
      </c>
      <c r="BP68" s="117">
        <f>IF(Q68=0,"",IF(BO68=0,"",(BO68/Q68)))</f>
        <v>0.5</v>
      </c>
      <c r="BQ68" s="118">
        <v>2</v>
      </c>
      <c r="BR68" s="119">
        <f>IFERROR(BQ68/BO68,"-")</f>
        <v>0.33333333333333</v>
      </c>
      <c r="BS68" s="120">
        <v>8000</v>
      </c>
      <c r="BT68" s="121">
        <f>IFERROR(BS68/BO68,"-")</f>
        <v>1333.3333333333</v>
      </c>
      <c r="BU68" s="122">
        <v>2</v>
      </c>
      <c r="BV68" s="122"/>
      <c r="BW68" s="122"/>
      <c r="BX68" s="123">
        <v>6</v>
      </c>
      <c r="BY68" s="124">
        <f>IF(Q68=0,"",IF(BX68=0,"",(BX68/Q68)))</f>
        <v>0.5</v>
      </c>
      <c r="BZ68" s="125">
        <v>1</v>
      </c>
      <c r="CA68" s="126">
        <f>IFERROR(BZ68/BX68,"-")</f>
        <v>0.16666666666667</v>
      </c>
      <c r="CB68" s="127">
        <v>64000</v>
      </c>
      <c r="CC68" s="128">
        <f>IFERROR(CB68/BX68,"-")</f>
        <v>10666.666666667</v>
      </c>
      <c r="CD68" s="129"/>
      <c r="CE68" s="129"/>
      <c r="CF68" s="129">
        <v>1</v>
      </c>
      <c r="CG68" s="130"/>
      <c r="CH68" s="131">
        <f>IF(Q68=0,"",IF(CG68=0,"",(CG68/Q68)))</f>
        <v>0</v>
      </c>
      <c r="CI68" s="132"/>
      <c r="CJ68" s="133" t="str">
        <f>IFERROR(CI68/CG68,"-")</f>
        <v>-</v>
      </c>
      <c r="CK68" s="134"/>
      <c r="CL68" s="135" t="str">
        <f>IFERROR(CK68/CG68,"-")</f>
        <v>-</v>
      </c>
      <c r="CM68" s="136"/>
      <c r="CN68" s="136"/>
      <c r="CO68" s="136"/>
      <c r="CP68" s="137">
        <v>3</v>
      </c>
      <c r="CQ68" s="138">
        <v>72000</v>
      </c>
      <c r="CR68" s="138">
        <v>64000</v>
      </c>
      <c r="CS68" s="138"/>
      <c r="CT68" s="139" t="str">
        <f>IF(AND(CR68=0,CS68=0),"",IF(AND(CR68&lt;=100000,CS68&lt;=100000),"",IF(CR68/CQ68&gt;0.7,"男高",IF(CS68/CQ68&gt;0.7,"女高",""))))</f>
        <v/>
      </c>
    </row>
    <row r="69" spans="1:99">
      <c r="A69" s="30"/>
      <c r="B69" s="84"/>
      <c r="C69" s="84"/>
      <c r="D69" s="85"/>
      <c r="E69" s="85"/>
      <c r="F69" s="85"/>
      <c r="G69" s="86"/>
      <c r="H69" s="87"/>
      <c r="I69" s="87"/>
      <c r="J69" s="87"/>
      <c r="K69" s="177"/>
      <c r="L69" s="34"/>
      <c r="M69" s="34"/>
      <c r="N69" s="31"/>
      <c r="O69" s="23"/>
      <c r="P69" s="23"/>
      <c r="Q69" s="23"/>
      <c r="R69" s="32"/>
      <c r="S69" s="32"/>
      <c r="T69" s="23"/>
      <c r="U69" s="32"/>
      <c r="V69" s="25"/>
      <c r="W69" s="25"/>
      <c r="X69" s="25"/>
      <c r="Y69" s="183"/>
      <c r="Z69" s="183"/>
      <c r="AA69" s="183"/>
      <c r="AB69" s="183"/>
      <c r="AC69" s="33"/>
      <c r="AD69" s="57"/>
      <c r="AE69" s="61"/>
      <c r="AF69" s="62"/>
      <c r="AG69" s="61"/>
      <c r="AH69" s="65"/>
      <c r="AI69" s="66"/>
      <c r="AJ69" s="67"/>
      <c r="AK69" s="68"/>
      <c r="AL69" s="68"/>
      <c r="AM69" s="68"/>
      <c r="AN69" s="61"/>
      <c r="AO69" s="62"/>
      <c r="AP69" s="61"/>
      <c r="AQ69" s="65"/>
      <c r="AR69" s="66"/>
      <c r="AS69" s="67"/>
      <c r="AT69" s="68"/>
      <c r="AU69" s="68"/>
      <c r="AV69" s="68"/>
      <c r="AW69" s="61"/>
      <c r="AX69" s="62"/>
      <c r="AY69" s="61"/>
      <c r="AZ69" s="65"/>
      <c r="BA69" s="66"/>
      <c r="BB69" s="67"/>
      <c r="BC69" s="68"/>
      <c r="BD69" s="68"/>
      <c r="BE69" s="68"/>
      <c r="BF69" s="61"/>
      <c r="BG69" s="62"/>
      <c r="BH69" s="61"/>
      <c r="BI69" s="65"/>
      <c r="BJ69" s="66"/>
      <c r="BK69" s="67"/>
      <c r="BL69" s="68"/>
      <c r="BM69" s="68"/>
      <c r="BN69" s="68"/>
      <c r="BO69" s="63"/>
      <c r="BP69" s="64"/>
      <c r="BQ69" s="61"/>
      <c r="BR69" s="65"/>
      <c r="BS69" s="66"/>
      <c r="BT69" s="67"/>
      <c r="BU69" s="68"/>
      <c r="BV69" s="68"/>
      <c r="BW69" s="68"/>
      <c r="BX69" s="63"/>
      <c r="BY69" s="64"/>
      <c r="BZ69" s="61"/>
      <c r="CA69" s="65"/>
      <c r="CB69" s="66"/>
      <c r="CC69" s="67"/>
      <c r="CD69" s="68"/>
      <c r="CE69" s="68"/>
      <c r="CF69" s="68"/>
      <c r="CG69" s="63"/>
      <c r="CH69" s="64"/>
      <c r="CI69" s="61"/>
      <c r="CJ69" s="65"/>
      <c r="CK69" s="66"/>
      <c r="CL69" s="67"/>
      <c r="CM69" s="68"/>
      <c r="CN69" s="68"/>
      <c r="CO69" s="68"/>
      <c r="CP69" s="69"/>
      <c r="CQ69" s="66"/>
      <c r="CR69" s="66"/>
      <c r="CS69" s="66"/>
      <c r="CT69" s="70"/>
    </row>
    <row r="70" spans="1:99">
      <c r="A70" s="30"/>
      <c r="B70" s="37"/>
      <c r="C70" s="37"/>
      <c r="D70" s="21"/>
      <c r="E70" s="21"/>
      <c r="F70" s="21"/>
      <c r="G70" s="22"/>
      <c r="H70" s="36"/>
      <c r="I70" s="36"/>
      <c r="J70" s="73"/>
      <c r="K70" s="178"/>
      <c r="L70" s="34"/>
      <c r="M70" s="34"/>
      <c r="N70" s="31"/>
      <c r="O70" s="23"/>
      <c r="P70" s="23"/>
      <c r="Q70" s="23"/>
      <c r="R70" s="32"/>
      <c r="S70" s="32"/>
      <c r="T70" s="23"/>
      <c r="U70" s="32"/>
      <c r="V70" s="25"/>
      <c r="W70" s="25"/>
      <c r="X70" s="25"/>
      <c r="Y70" s="183"/>
      <c r="Z70" s="183"/>
      <c r="AA70" s="183"/>
      <c r="AB70" s="183"/>
      <c r="AC70" s="33"/>
      <c r="AD70" s="59"/>
      <c r="AE70" s="61"/>
      <c r="AF70" s="62"/>
      <c r="AG70" s="61"/>
      <c r="AH70" s="65"/>
      <c r="AI70" s="66"/>
      <c r="AJ70" s="67"/>
      <c r="AK70" s="68"/>
      <c r="AL70" s="68"/>
      <c r="AM70" s="68"/>
      <c r="AN70" s="61"/>
      <c r="AO70" s="62"/>
      <c r="AP70" s="61"/>
      <c r="AQ70" s="65"/>
      <c r="AR70" s="66"/>
      <c r="AS70" s="67"/>
      <c r="AT70" s="68"/>
      <c r="AU70" s="68"/>
      <c r="AV70" s="68"/>
      <c r="AW70" s="61"/>
      <c r="AX70" s="62"/>
      <c r="AY70" s="61"/>
      <c r="AZ70" s="65"/>
      <c r="BA70" s="66"/>
      <c r="BB70" s="67"/>
      <c r="BC70" s="68"/>
      <c r="BD70" s="68"/>
      <c r="BE70" s="68"/>
      <c r="BF70" s="61"/>
      <c r="BG70" s="62"/>
      <c r="BH70" s="61"/>
      <c r="BI70" s="65"/>
      <c r="BJ70" s="66"/>
      <c r="BK70" s="67"/>
      <c r="BL70" s="68"/>
      <c r="BM70" s="68"/>
      <c r="BN70" s="68"/>
      <c r="BO70" s="63"/>
      <c r="BP70" s="64"/>
      <c r="BQ70" s="61"/>
      <c r="BR70" s="65"/>
      <c r="BS70" s="66"/>
      <c r="BT70" s="67"/>
      <c r="BU70" s="68"/>
      <c r="BV70" s="68"/>
      <c r="BW70" s="68"/>
      <c r="BX70" s="63"/>
      <c r="BY70" s="64"/>
      <c r="BZ70" s="61"/>
      <c r="CA70" s="65"/>
      <c r="CB70" s="66"/>
      <c r="CC70" s="67"/>
      <c r="CD70" s="68"/>
      <c r="CE70" s="68"/>
      <c r="CF70" s="68"/>
      <c r="CG70" s="63"/>
      <c r="CH70" s="64"/>
      <c r="CI70" s="61"/>
      <c r="CJ70" s="65"/>
      <c r="CK70" s="66"/>
      <c r="CL70" s="67"/>
      <c r="CM70" s="68"/>
      <c r="CN70" s="68"/>
      <c r="CO70" s="68"/>
      <c r="CP70" s="69"/>
      <c r="CQ70" s="66"/>
      <c r="CR70" s="66"/>
      <c r="CS70" s="66"/>
      <c r="CT70" s="70"/>
    </row>
    <row r="71" spans="1:99">
      <c r="A71" s="19">
        <f>AC71</f>
        <v>1.4427302709069</v>
      </c>
      <c r="B71" s="39"/>
      <c r="C71" s="39"/>
      <c r="D71" s="39"/>
      <c r="E71" s="39"/>
      <c r="F71" s="39"/>
      <c r="G71" s="39"/>
      <c r="H71" s="40" t="s">
        <v>205</v>
      </c>
      <c r="I71" s="40"/>
      <c r="J71" s="40"/>
      <c r="K71" s="179">
        <f>SUM(K6:K70)</f>
        <v>4245000</v>
      </c>
      <c r="L71" s="41">
        <f>SUM(L6:L70)</f>
        <v>1532</v>
      </c>
      <c r="M71" s="41">
        <f>SUM(M6:M70)</f>
        <v>639</v>
      </c>
      <c r="N71" s="41">
        <f>SUM(N6:N70)</f>
        <v>2982</v>
      </c>
      <c r="O71" s="41">
        <f>SUM(O6:O70)</f>
        <v>418</v>
      </c>
      <c r="P71" s="41">
        <f>SUM(P6:P70)</f>
        <v>0</v>
      </c>
      <c r="Q71" s="41">
        <f>SUM(Q6:Q70)</f>
        <v>418</v>
      </c>
      <c r="R71" s="42">
        <f>IFERROR(Q71/N71,"-")</f>
        <v>0.140174379611</v>
      </c>
      <c r="S71" s="76">
        <f>SUM(S6:S70)</f>
        <v>66</v>
      </c>
      <c r="T71" s="76">
        <f>SUM(T6:T70)</f>
        <v>151</v>
      </c>
      <c r="U71" s="42">
        <f>IFERROR(S71/Q71,"-")</f>
        <v>0.15789473684211</v>
      </c>
      <c r="V71" s="43">
        <f>IFERROR(K71/Q71,"-")</f>
        <v>10155.502392344</v>
      </c>
      <c r="W71" s="44">
        <f>SUM(W6:W70)</f>
        <v>119</v>
      </c>
      <c r="X71" s="42">
        <f>IFERROR(W71/Q71,"-")</f>
        <v>0.28468899521531</v>
      </c>
      <c r="Y71" s="179">
        <f>SUM(Y6:Y70)</f>
        <v>6124390</v>
      </c>
      <c r="Z71" s="179">
        <f>IFERROR(Y71/Q71,"-")</f>
        <v>14651.650717703</v>
      </c>
      <c r="AA71" s="179">
        <f>IFERROR(Y71/W71,"-")</f>
        <v>51465.462184874</v>
      </c>
      <c r="AB71" s="179">
        <f>Y71-K71</f>
        <v>1879390</v>
      </c>
      <c r="AC71" s="45">
        <f>Y71/K71</f>
        <v>1.4427302709069</v>
      </c>
      <c r="AD71" s="58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18"/>
    <mergeCell ref="K17:K18"/>
    <mergeCell ref="V17:V18"/>
    <mergeCell ref="AB17:AB18"/>
    <mergeCell ref="AC17:AC18"/>
    <mergeCell ref="A19:A23"/>
    <mergeCell ref="K19:K23"/>
    <mergeCell ref="V19:V23"/>
    <mergeCell ref="AB19:AB23"/>
    <mergeCell ref="AC19:AC23"/>
    <mergeCell ref="A24:A29"/>
    <mergeCell ref="K24:K29"/>
    <mergeCell ref="V24:V29"/>
    <mergeCell ref="AB24:AB29"/>
    <mergeCell ref="AC24:AC29"/>
    <mergeCell ref="A30:A33"/>
    <mergeCell ref="K30:K33"/>
    <mergeCell ref="V30:V33"/>
    <mergeCell ref="AB30:AB33"/>
    <mergeCell ref="AC30:AC33"/>
    <mergeCell ref="A34:A37"/>
    <mergeCell ref="K34:K37"/>
    <mergeCell ref="V34:V37"/>
    <mergeCell ref="AB34:AB37"/>
    <mergeCell ref="AC34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8"/>
    <mergeCell ref="K64:K68"/>
    <mergeCell ref="V64:V68"/>
    <mergeCell ref="AB64:AB68"/>
    <mergeCell ref="AC64:AC6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206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0.24</v>
      </c>
      <c r="B6" s="184" t="s">
        <v>207</v>
      </c>
      <c r="C6" s="184" t="s">
        <v>58</v>
      </c>
      <c r="D6" s="184" t="s">
        <v>208</v>
      </c>
      <c r="E6" s="184" t="s">
        <v>209</v>
      </c>
      <c r="F6" s="184" t="s">
        <v>210</v>
      </c>
      <c r="G6" s="184" t="s">
        <v>61</v>
      </c>
      <c r="H6" s="87" t="s">
        <v>211</v>
      </c>
      <c r="I6" s="87" t="s">
        <v>212</v>
      </c>
      <c r="J6" s="87" t="s">
        <v>213</v>
      </c>
      <c r="K6" s="176">
        <v>100000</v>
      </c>
      <c r="L6" s="79">
        <v>20</v>
      </c>
      <c r="M6" s="79">
        <v>0</v>
      </c>
      <c r="N6" s="79">
        <v>49</v>
      </c>
      <c r="O6" s="88">
        <v>9</v>
      </c>
      <c r="P6" s="89">
        <v>0</v>
      </c>
      <c r="Q6" s="90">
        <f>O6+P6</f>
        <v>9</v>
      </c>
      <c r="R6" s="80">
        <f>IFERROR(Q6/N6,"-")</f>
        <v>0.18367346938776</v>
      </c>
      <c r="S6" s="79">
        <v>0</v>
      </c>
      <c r="T6" s="79">
        <v>5</v>
      </c>
      <c r="U6" s="80">
        <f>IFERROR(T6/(Q6),"-")</f>
        <v>0.55555555555556</v>
      </c>
      <c r="V6" s="81">
        <f>IFERROR(K6/SUM(Q6:Q7),"-")</f>
        <v>5263.1578947368</v>
      </c>
      <c r="W6" s="82">
        <v>1</v>
      </c>
      <c r="X6" s="80">
        <f>IF(Q6=0,"-",W6/Q6)</f>
        <v>0.11111111111111</v>
      </c>
      <c r="Y6" s="181">
        <v>3000</v>
      </c>
      <c r="Z6" s="182">
        <f>IFERROR(Y6/Q6,"-")</f>
        <v>333.33333333333</v>
      </c>
      <c r="AA6" s="182">
        <f>IFERROR(Y6/W6,"-")</f>
        <v>3000</v>
      </c>
      <c r="AB6" s="176">
        <f>SUM(Y6:Y7)-SUM(K6:K7)</f>
        <v>-76000</v>
      </c>
      <c r="AC6" s="83">
        <f>SUM(Y6:Y7)/SUM(K6:K7)</f>
        <v>0.24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0.11111111111111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0.11111111111111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3</v>
      </c>
      <c r="BG6" s="110">
        <f>IF(Q6=0,"",IF(BF6=0,"",(BF6/Q6)))</f>
        <v>0.33333333333333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2</v>
      </c>
      <c r="BP6" s="117">
        <f>IF(Q6=0,"",IF(BO6=0,"",(BO6/Q6)))</f>
        <v>0.22222222222222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2</v>
      </c>
      <c r="BY6" s="124">
        <f>IF(Q6=0,"",IF(BX6=0,"",(BX6/Q6)))</f>
        <v>0.22222222222222</v>
      </c>
      <c r="BZ6" s="125">
        <v>1</v>
      </c>
      <c r="CA6" s="126">
        <f>IFERROR(BZ6/BX6,"-")</f>
        <v>0.5</v>
      </c>
      <c r="CB6" s="127">
        <v>3000</v>
      </c>
      <c r="CC6" s="128">
        <f>IFERROR(CB6/BX6,"-")</f>
        <v>1500</v>
      </c>
      <c r="CD6" s="129">
        <v>1</v>
      </c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3000</v>
      </c>
      <c r="CR6" s="138">
        <v>3000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214</v>
      </c>
      <c r="C7" s="184" t="s">
        <v>58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27</v>
      </c>
      <c r="M7" s="79">
        <v>14</v>
      </c>
      <c r="N7" s="79">
        <v>0</v>
      </c>
      <c r="O7" s="88">
        <v>10</v>
      </c>
      <c r="P7" s="89">
        <v>0</v>
      </c>
      <c r="Q7" s="90">
        <f>O7+P7</f>
        <v>10</v>
      </c>
      <c r="R7" s="80" t="str">
        <f>IFERROR(Q7/N7,"-")</f>
        <v>-</v>
      </c>
      <c r="S7" s="79">
        <v>1</v>
      </c>
      <c r="T7" s="79">
        <v>3</v>
      </c>
      <c r="U7" s="80">
        <f>IFERROR(T7/(Q7),"-")</f>
        <v>0.3</v>
      </c>
      <c r="V7" s="81"/>
      <c r="W7" s="82">
        <v>2</v>
      </c>
      <c r="X7" s="80">
        <f>IF(Q7=0,"-",W7/Q7)</f>
        <v>0.2</v>
      </c>
      <c r="Y7" s="181">
        <v>21000</v>
      </c>
      <c r="Z7" s="182">
        <f>IFERROR(Y7/Q7,"-")</f>
        <v>2100</v>
      </c>
      <c r="AA7" s="182">
        <f>IFERROR(Y7/W7,"-")</f>
        <v>10500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2</v>
      </c>
      <c r="AO7" s="98">
        <f>IF(Q7=0,"",IF(AN7=0,"",(AN7/Q7)))</f>
        <v>0.2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2</v>
      </c>
      <c r="AX7" s="104">
        <f>IF(Q7=0,"",IF(AW7=0,"",(AW7/Q7)))</f>
        <v>0.2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3</v>
      </c>
      <c r="BG7" s="110">
        <f>IF(Q7=0,"",IF(BF7=0,"",(BF7/Q7)))</f>
        <v>0.3</v>
      </c>
      <c r="BH7" s="109">
        <v>2</v>
      </c>
      <c r="BI7" s="111">
        <f>IFERROR(BH7/BF7,"-")</f>
        <v>0.66666666666667</v>
      </c>
      <c r="BJ7" s="112">
        <v>21000</v>
      </c>
      <c r="BK7" s="113">
        <f>IFERROR(BJ7/BF7,"-")</f>
        <v>7000</v>
      </c>
      <c r="BL7" s="114"/>
      <c r="BM7" s="114">
        <v>1</v>
      </c>
      <c r="BN7" s="114">
        <v>1</v>
      </c>
      <c r="BO7" s="116">
        <v>3</v>
      </c>
      <c r="BP7" s="117">
        <f>IF(Q7=0,"",IF(BO7=0,"",(BO7/Q7)))</f>
        <v>0.3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2</v>
      </c>
      <c r="CQ7" s="138">
        <v>21000</v>
      </c>
      <c r="CR7" s="138">
        <v>15000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0.30909090909091</v>
      </c>
      <c r="B8" s="184" t="s">
        <v>215</v>
      </c>
      <c r="C8" s="184" t="s">
        <v>58</v>
      </c>
      <c r="D8" s="184" t="s">
        <v>216</v>
      </c>
      <c r="E8" s="184" t="s">
        <v>217</v>
      </c>
      <c r="F8" s="184" t="s">
        <v>88</v>
      </c>
      <c r="G8" s="184" t="s">
        <v>61</v>
      </c>
      <c r="H8" s="87" t="s">
        <v>218</v>
      </c>
      <c r="I8" s="87" t="s">
        <v>212</v>
      </c>
      <c r="J8" s="87" t="s">
        <v>219</v>
      </c>
      <c r="K8" s="176">
        <v>275000</v>
      </c>
      <c r="L8" s="79">
        <v>29</v>
      </c>
      <c r="M8" s="79">
        <v>0</v>
      </c>
      <c r="N8" s="79">
        <v>88</v>
      </c>
      <c r="O8" s="88">
        <v>15</v>
      </c>
      <c r="P8" s="89">
        <v>0</v>
      </c>
      <c r="Q8" s="90">
        <f>O8+P8</f>
        <v>15</v>
      </c>
      <c r="R8" s="80">
        <f>IFERROR(Q8/N8,"-")</f>
        <v>0.17045454545455</v>
      </c>
      <c r="S8" s="79">
        <v>0</v>
      </c>
      <c r="T8" s="79">
        <v>3</v>
      </c>
      <c r="U8" s="80">
        <f>IFERROR(T8/(Q8),"-")</f>
        <v>0.2</v>
      </c>
      <c r="V8" s="81">
        <f>IFERROR(K8/SUM(Q8:Q9),"-")</f>
        <v>11458.333333333</v>
      </c>
      <c r="W8" s="82">
        <v>2</v>
      </c>
      <c r="X8" s="80">
        <f>IF(Q8=0,"-",W8/Q8)</f>
        <v>0.13333333333333</v>
      </c>
      <c r="Y8" s="181">
        <v>14000</v>
      </c>
      <c r="Z8" s="182">
        <f>IFERROR(Y8/Q8,"-")</f>
        <v>933.33333333333</v>
      </c>
      <c r="AA8" s="182">
        <f>IFERROR(Y8/W8,"-")</f>
        <v>7000</v>
      </c>
      <c r="AB8" s="176">
        <f>SUM(Y8:Y9)-SUM(K8:K9)</f>
        <v>-190000</v>
      </c>
      <c r="AC8" s="83">
        <f>SUM(Y8:Y9)/SUM(K8:K9)</f>
        <v>0.30909090909091</v>
      </c>
      <c r="AD8" s="77"/>
      <c r="AE8" s="91">
        <v>1</v>
      </c>
      <c r="AF8" s="92">
        <f>IF(Q8=0,"",IF(AE8=0,"",(AE8/Q8)))</f>
        <v>0.066666666666667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>
        <v>3</v>
      </c>
      <c r="AO8" s="98">
        <f>IF(Q8=0,"",IF(AN8=0,"",(AN8/Q8)))</f>
        <v>0.2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2</v>
      </c>
      <c r="AX8" s="104">
        <f>IF(Q8=0,"",IF(AW8=0,"",(AW8/Q8)))</f>
        <v>0.13333333333333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2</v>
      </c>
      <c r="BG8" s="110">
        <f>IF(Q8=0,"",IF(BF8=0,"",(BF8/Q8)))</f>
        <v>0.13333333333333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4</v>
      </c>
      <c r="BP8" s="117">
        <f>IF(Q8=0,"",IF(BO8=0,"",(BO8/Q8)))</f>
        <v>0.26666666666667</v>
      </c>
      <c r="BQ8" s="118">
        <v>2</v>
      </c>
      <c r="BR8" s="119">
        <f>IFERROR(BQ8/BO8,"-")</f>
        <v>0.5</v>
      </c>
      <c r="BS8" s="120">
        <v>14000</v>
      </c>
      <c r="BT8" s="121">
        <f>IFERROR(BS8/BO8,"-")</f>
        <v>3500</v>
      </c>
      <c r="BU8" s="122">
        <v>1</v>
      </c>
      <c r="BV8" s="122"/>
      <c r="BW8" s="122">
        <v>1</v>
      </c>
      <c r="BX8" s="123">
        <v>2</v>
      </c>
      <c r="BY8" s="124">
        <f>IF(Q8=0,"",IF(BX8=0,"",(BX8/Q8)))</f>
        <v>0.13333333333333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>
        <v>1</v>
      </c>
      <c r="CH8" s="131">
        <f>IF(Q8=0,"",IF(CG8=0,"",(CG8/Q8)))</f>
        <v>0.066666666666667</v>
      </c>
      <c r="CI8" s="132"/>
      <c r="CJ8" s="133">
        <f>IFERROR(CI8/CG8,"-")</f>
        <v>0</v>
      </c>
      <c r="CK8" s="134"/>
      <c r="CL8" s="135">
        <f>IFERROR(CK8/CG8,"-")</f>
        <v>0</v>
      </c>
      <c r="CM8" s="136"/>
      <c r="CN8" s="136"/>
      <c r="CO8" s="136"/>
      <c r="CP8" s="137">
        <v>2</v>
      </c>
      <c r="CQ8" s="138">
        <v>14000</v>
      </c>
      <c r="CR8" s="138">
        <v>9000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220</v>
      </c>
      <c r="C9" s="184" t="s">
        <v>58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28</v>
      </c>
      <c r="M9" s="79">
        <v>20</v>
      </c>
      <c r="N9" s="79">
        <v>19</v>
      </c>
      <c r="O9" s="88">
        <v>9</v>
      </c>
      <c r="P9" s="89">
        <v>0</v>
      </c>
      <c r="Q9" s="90">
        <f>O9+P9</f>
        <v>9</v>
      </c>
      <c r="R9" s="80">
        <f>IFERROR(Q9/N9,"-")</f>
        <v>0.47368421052632</v>
      </c>
      <c r="S9" s="79">
        <v>1</v>
      </c>
      <c r="T9" s="79">
        <v>3</v>
      </c>
      <c r="U9" s="80">
        <f>IFERROR(T9/(Q9),"-")</f>
        <v>0.33333333333333</v>
      </c>
      <c r="V9" s="81"/>
      <c r="W9" s="82">
        <v>2</v>
      </c>
      <c r="X9" s="80">
        <f>IF(Q9=0,"-",W9/Q9)</f>
        <v>0.22222222222222</v>
      </c>
      <c r="Y9" s="181">
        <v>71000</v>
      </c>
      <c r="Z9" s="182">
        <f>IFERROR(Y9/Q9,"-")</f>
        <v>7888.8888888889</v>
      </c>
      <c r="AA9" s="182">
        <f>IFERROR(Y9/W9,"-")</f>
        <v>35500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1</v>
      </c>
      <c r="AO9" s="98">
        <f>IF(Q9=0,"",IF(AN9=0,"",(AN9/Q9)))</f>
        <v>0.11111111111111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1</v>
      </c>
      <c r="AX9" s="104">
        <f>IF(Q9=0,"",IF(AW9=0,"",(AW9/Q9)))</f>
        <v>0.11111111111111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2</v>
      </c>
      <c r="BG9" s="110">
        <f>IF(Q9=0,"",IF(BF9=0,"",(BF9/Q9)))</f>
        <v>0.22222222222222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2</v>
      </c>
      <c r="BP9" s="117">
        <f>IF(Q9=0,"",IF(BO9=0,"",(BO9/Q9)))</f>
        <v>0.22222222222222</v>
      </c>
      <c r="BQ9" s="118">
        <v>1</v>
      </c>
      <c r="BR9" s="119">
        <f>IFERROR(BQ9/BO9,"-")</f>
        <v>0.5</v>
      </c>
      <c r="BS9" s="120">
        <v>1000</v>
      </c>
      <c r="BT9" s="121">
        <f>IFERROR(BS9/BO9,"-")</f>
        <v>500</v>
      </c>
      <c r="BU9" s="122">
        <v>1</v>
      </c>
      <c r="BV9" s="122"/>
      <c r="BW9" s="122"/>
      <c r="BX9" s="123">
        <v>1</v>
      </c>
      <c r="BY9" s="124">
        <f>IF(Q9=0,"",IF(BX9=0,"",(BX9/Q9)))</f>
        <v>0.11111111111111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>
        <v>2</v>
      </c>
      <c r="CH9" s="131">
        <f>IF(Q9=0,"",IF(CG9=0,"",(CG9/Q9)))</f>
        <v>0.22222222222222</v>
      </c>
      <c r="CI9" s="132">
        <v>1</v>
      </c>
      <c r="CJ9" s="133">
        <f>IFERROR(CI9/CG9,"-")</f>
        <v>0.5</v>
      </c>
      <c r="CK9" s="134">
        <v>70000</v>
      </c>
      <c r="CL9" s="135">
        <f>IFERROR(CK9/CG9,"-")</f>
        <v>35000</v>
      </c>
      <c r="CM9" s="136"/>
      <c r="CN9" s="136"/>
      <c r="CO9" s="136">
        <v>1</v>
      </c>
      <c r="CP9" s="137">
        <v>2</v>
      </c>
      <c r="CQ9" s="138">
        <v>71000</v>
      </c>
      <c r="CR9" s="138">
        <v>70000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1.3675675675676</v>
      </c>
      <c r="B10" s="184" t="s">
        <v>221</v>
      </c>
      <c r="C10" s="184" t="s">
        <v>58</v>
      </c>
      <c r="D10" s="184" t="s">
        <v>222</v>
      </c>
      <c r="E10" s="184" t="s">
        <v>223</v>
      </c>
      <c r="F10" s="184" t="s">
        <v>60</v>
      </c>
      <c r="G10" s="184" t="s">
        <v>61</v>
      </c>
      <c r="H10" s="87" t="s">
        <v>224</v>
      </c>
      <c r="I10" s="87" t="s">
        <v>225</v>
      </c>
      <c r="J10" s="87" t="s">
        <v>226</v>
      </c>
      <c r="K10" s="176">
        <v>370000</v>
      </c>
      <c r="L10" s="79">
        <v>45</v>
      </c>
      <c r="M10" s="79">
        <v>0</v>
      </c>
      <c r="N10" s="79">
        <v>139</v>
      </c>
      <c r="O10" s="88">
        <v>17</v>
      </c>
      <c r="P10" s="89">
        <v>0</v>
      </c>
      <c r="Q10" s="90">
        <f>O10+P10</f>
        <v>17</v>
      </c>
      <c r="R10" s="80">
        <f>IFERROR(Q10/N10,"-")</f>
        <v>0.12230215827338</v>
      </c>
      <c r="S10" s="79">
        <v>1</v>
      </c>
      <c r="T10" s="79">
        <v>6</v>
      </c>
      <c r="U10" s="80">
        <f>IFERROR(T10/(Q10),"-")</f>
        <v>0.35294117647059</v>
      </c>
      <c r="V10" s="81">
        <f>IFERROR(K10/SUM(Q10:Q11),"-")</f>
        <v>7708.3333333333</v>
      </c>
      <c r="W10" s="82">
        <v>2</v>
      </c>
      <c r="X10" s="80">
        <f>IF(Q10=0,"-",W10/Q10)</f>
        <v>0.11764705882353</v>
      </c>
      <c r="Y10" s="181">
        <v>91000</v>
      </c>
      <c r="Z10" s="182">
        <f>IFERROR(Y10/Q10,"-")</f>
        <v>5352.9411764706</v>
      </c>
      <c r="AA10" s="182">
        <f>IFERROR(Y10/W10,"-")</f>
        <v>45500</v>
      </c>
      <c r="AB10" s="176">
        <f>SUM(Y10:Y11)-SUM(K10:K11)</f>
        <v>136000</v>
      </c>
      <c r="AC10" s="83">
        <f>SUM(Y10:Y11)/SUM(K10:K11)</f>
        <v>1.3675675675676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3</v>
      </c>
      <c r="AO10" s="98">
        <f>IF(Q10=0,"",IF(AN10=0,"",(AN10/Q10)))</f>
        <v>0.17647058823529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4</v>
      </c>
      <c r="AX10" s="104">
        <f>IF(Q10=0,"",IF(AW10=0,"",(AW10/Q10)))</f>
        <v>0.23529411764706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5</v>
      </c>
      <c r="BG10" s="110">
        <f>IF(Q10=0,"",IF(BF10=0,"",(BF10/Q10)))</f>
        <v>0.29411764705882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1</v>
      </c>
      <c r="BP10" s="117">
        <f>IF(Q10=0,"",IF(BO10=0,"",(BO10/Q10)))</f>
        <v>0.058823529411765</v>
      </c>
      <c r="BQ10" s="118">
        <v>1</v>
      </c>
      <c r="BR10" s="119">
        <f>IFERROR(BQ10/BO10,"-")</f>
        <v>1</v>
      </c>
      <c r="BS10" s="120">
        <v>88000</v>
      </c>
      <c r="BT10" s="121">
        <f>IFERROR(BS10/BO10,"-")</f>
        <v>88000</v>
      </c>
      <c r="BU10" s="122"/>
      <c r="BV10" s="122"/>
      <c r="BW10" s="122">
        <v>1</v>
      </c>
      <c r="BX10" s="123">
        <v>4</v>
      </c>
      <c r="BY10" s="124">
        <f>IF(Q10=0,"",IF(BX10=0,"",(BX10/Q10)))</f>
        <v>0.23529411764706</v>
      </c>
      <c r="BZ10" s="125">
        <v>1</v>
      </c>
      <c r="CA10" s="126">
        <f>IFERROR(BZ10/BX10,"-")</f>
        <v>0.25</v>
      </c>
      <c r="CB10" s="127">
        <v>3000</v>
      </c>
      <c r="CC10" s="128">
        <f>IFERROR(CB10/BX10,"-")</f>
        <v>750</v>
      </c>
      <c r="CD10" s="129">
        <v>1</v>
      </c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2</v>
      </c>
      <c r="CQ10" s="138">
        <v>91000</v>
      </c>
      <c r="CR10" s="138">
        <v>88000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227</v>
      </c>
      <c r="C11" s="184" t="s">
        <v>58</v>
      </c>
      <c r="D11" s="184"/>
      <c r="E11" s="184"/>
      <c r="F11" s="184"/>
      <c r="G11" s="184" t="s">
        <v>73</v>
      </c>
      <c r="H11" s="87"/>
      <c r="I11" s="87"/>
      <c r="J11" s="87"/>
      <c r="K11" s="176"/>
      <c r="L11" s="79">
        <v>1585</v>
      </c>
      <c r="M11" s="79">
        <v>69</v>
      </c>
      <c r="N11" s="79">
        <v>37</v>
      </c>
      <c r="O11" s="88">
        <v>31</v>
      </c>
      <c r="P11" s="89">
        <v>0</v>
      </c>
      <c r="Q11" s="90">
        <f>O11+P11</f>
        <v>31</v>
      </c>
      <c r="R11" s="80">
        <f>IFERROR(Q11/N11,"-")</f>
        <v>0.83783783783784</v>
      </c>
      <c r="S11" s="79">
        <v>6</v>
      </c>
      <c r="T11" s="79">
        <v>4</v>
      </c>
      <c r="U11" s="80">
        <f>IFERROR(T11/(Q11),"-")</f>
        <v>0.12903225806452</v>
      </c>
      <c r="V11" s="81"/>
      <c r="W11" s="82">
        <v>10</v>
      </c>
      <c r="X11" s="80">
        <f>IF(Q11=0,"-",W11/Q11)</f>
        <v>0.32258064516129</v>
      </c>
      <c r="Y11" s="181">
        <v>415000</v>
      </c>
      <c r="Z11" s="182">
        <f>IFERROR(Y11/Q11,"-")</f>
        <v>13387.096774194</v>
      </c>
      <c r="AA11" s="182">
        <f>IFERROR(Y11/W11,"-")</f>
        <v>41500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4</v>
      </c>
      <c r="AO11" s="98">
        <f>IF(Q11=0,"",IF(AN11=0,"",(AN11/Q11)))</f>
        <v>0.12903225806452</v>
      </c>
      <c r="AP11" s="97">
        <v>1</v>
      </c>
      <c r="AQ11" s="99">
        <f>IFERROR(AP11/AN11,"-")</f>
        <v>0.25</v>
      </c>
      <c r="AR11" s="100">
        <v>3000</v>
      </c>
      <c r="AS11" s="101">
        <f>IFERROR(AR11/AN11,"-")</f>
        <v>750</v>
      </c>
      <c r="AT11" s="102">
        <v>1</v>
      </c>
      <c r="AU11" s="102"/>
      <c r="AV11" s="102"/>
      <c r="AW11" s="103">
        <v>4</v>
      </c>
      <c r="AX11" s="104">
        <f>IF(Q11=0,"",IF(AW11=0,"",(AW11/Q11)))</f>
        <v>0.12903225806452</v>
      </c>
      <c r="AY11" s="103">
        <v>1</v>
      </c>
      <c r="AZ11" s="105">
        <f>IFERROR(AY11/AW11,"-")</f>
        <v>0.25</v>
      </c>
      <c r="BA11" s="106">
        <v>37000</v>
      </c>
      <c r="BB11" s="107">
        <f>IFERROR(BA11/AW11,"-")</f>
        <v>9250</v>
      </c>
      <c r="BC11" s="108"/>
      <c r="BD11" s="108"/>
      <c r="BE11" s="108">
        <v>1</v>
      </c>
      <c r="BF11" s="109">
        <v>10</v>
      </c>
      <c r="BG11" s="110">
        <f>IF(Q11=0,"",IF(BF11=0,"",(BF11/Q11)))</f>
        <v>0.32258064516129</v>
      </c>
      <c r="BH11" s="109">
        <v>2</v>
      </c>
      <c r="BI11" s="111">
        <f>IFERROR(BH11/BF11,"-")</f>
        <v>0.2</v>
      </c>
      <c r="BJ11" s="112">
        <v>196000</v>
      </c>
      <c r="BK11" s="113">
        <f>IFERROR(BJ11/BF11,"-")</f>
        <v>19600</v>
      </c>
      <c r="BL11" s="114">
        <v>1</v>
      </c>
      <c r="BM11" s="114"/>
      <c r="BN11" s="114">
        <v>1</v>
      </c>
      <c r="BO11" s="116">
        <v>4</v>
      </c>
      <c r="BP11" s="117">
        <f>IF(Q11=0,"",IF(BO11=0,"",(BO11/Q11)))</f>
        <v>0.12903225806452</v>
      </c>
      <c r="BQ11" s="118">
        <v>2</v>
      </c>
      <c r="BR11" s="119">
        <f>IFERROR(BQ11/BO11,"-")</f>
        <v>0.5</v>
      </c>
      <c r="BS11" s="120">
        <v>69000</v>
      </c>
      <c r="BT11" s="121">
        <f>IFERROR(BS11/BO11,"-")</f>
        <v>17250</v>
      </c>
      <c r="BU11" s="122"/>
      <c r="BV11" s="122"/>
      <c r="BW11" s="122">
        <v>2</v>
      </c>
      <c r="BX11" s="123">
        <v>6</v>
      </c>
      <c r="BY11" s="124">
        <f>IF(Q11=0,"",IF(BX11=0,"",(BX11/Q11)))</f>
        <v>0.19354838709677</v>
      </c>
      <c r="BZ11" s="125">
        <v>2</v>
      </c>
      <c r="CA11" s="126">
        <f>IFERROR(BZ11/BX11,"-")</f>
        <v>0.33333333333333</v>
      </c>
      <c r="CB11" s="127">
        <v>36000</v>
      </c>
      <c r="CC11" s="128">
        <f>IFERROR(CB11/BX11,"-")</f>
        <v>6000</v>
      </c>
      <c r="CD11" s="129">
        <v>1</v>
      </c>
      <c r="CE11" s="129"/>
      <c r="CF11" s="129">
        <v>1</v>
      </c>
      <c r="CG11" s="130">
        <v>3</v>
      </c>
      <c r="CH11" s="131">
        <f>IF(Q11=0,"",IF(CG11=0,"",(CG11/Q11)))</f>
        <v>0.096774193548387</v>
      </c>
      <c r="CI11" s="132">
        <v>2</v>
      </c>
      <c r="CJ11" s="133">
        <f>IFERROR(CI11/CG11,"-")</f>
        <v>0.66666666666667</v>
      </c>
      <c r="CK11" s="134">
        <v>74000</v>
      </c>
      <c r="CL11" s="135">
        <f>IFERROR(CK11/CG11,"-")</f>
        <v>24666.666666667</v>
      </c>
      <c r="CM11" s="136">
        <v>1</v>
      </c>
      <c r="CN11" s="136"/>
      <c r="CO11" s="136">
        <v>1</v>
      </c>
      <c r="CP11" s="137">
        <v>10</v>
      </c>
      <c r="CQ11" s="138">
        <v>415000</v>
      </c>
      <c r="CR11" s="138">
        <v>192000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6.4666666666667</v>
      </c>
      <c r="B12" s="184" t="s">
        <v>228</v>
      </c>
      <c r="C12" s="184" t="s">
        <v>58</v>
      </c>
      <c r="D12" s="184" t="s">
        <v>229</v>
      </c>
      <c r="E12" s="184" t="s">
        <v>230</v>
      </c>
      <c r="F12" s="184" t="s">
        <v>88</v>
      </c>
      <c r="G12" s="184" t="s">
        <v>61</v>
      </c>
      <c r="H12" s="87" t="s">
        <v>231</v>
      </c>
      <c r="I12" s="87" t="s">
        <v>232</v>
      </c>
      <c r="J12" s="186" t="s">
        <v>184</v>
      </c>
      <c r="K12" s="176">
        <v>90000</v>
      </c>
      <c r="L12" s="79">
        <v>2</v>
      </c>
      <c r="M12" s="79">
        <v>0</v>
      </c>
      <c r="N12" s="79">
        <v>25</v>
      </c>
      <c r="O12" s="88">
        <v>2</v>
      </c>
      <c r="P12" s="89">
        <v>0</v>
      </c>
      <c r="Q12" s="90">
        <f>O12+P12</f>
        <v>2</v>
      </c>
      <c r="R12" s="80">
        <f>IFERROR(Q12/N12,"-")</f>
        <v>0.08</v>
      </c>
      <c r="S12" s="79">
        <v>1</v>
      </c>
      <c r="T12" s="79">
        <v>1</v>
      </c>
      <c r="U12" s="80">
        <f>IFERROR(T12/(Q12),"-")</f>
        <v>0.5</v>
      </c>
      <c r="V12" s="81">
        <f>IFERROR(K12/SUM(Q12:Q13),"-")</f>
        <v>15000</v>
      </c>
      <c r="W12" s="82">
        <v>2</v>
      </c>
      <c r="X12" s="80">
        <f>IF(Q12=0,"-",W12/Q12)</f>
        <v>1</v>
      </c>
      <c r="Y12" s="181">
        <v>156000</v>
      </c>
      <c r="Z12" s="182">
        <f>IFERROR(Y12/Q12,"-")</f>
        <v>78000</v>
      </c>
      <c r="AA12" s="182">
        <f>IFERROR(Y12/W12,"-")</f>
        <v>78000</v>
      </c>
      <c r="AB12" s="176">
        <f>SUM(Y12:Y13)-SUM(K12:K13)</f>
        <v>492000</v>
      </c>
      <c r="AC12" s="83">
        <f>SUM(Y12:Y13)/SUM(K12:K13)</f>
        <v>6.4666666666667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1</v>
      </c>
      <c r="BP12" s="117">
        <f>IF(Q12=0,"",IF(BO12=0,"",(BO12/Q12)))</f>
        <v>0.5</v>
      </c>
      <c r="BQ12" s="118">
        <v>1</v>
      </c>
      <c r="BR12" s="119">
        <f>IFERROR(BQ12/BO12,"-")</f>
        <v>1</v>
      </c>
      <c r="BS12" s="120">
        <v>21000</v>
      </c>
      <c r="BT12" s="121">
        <f>IFERROR(BS12/BO12,"-")</f>
        <v>21000</v>
      </c>
      <c r="BU12" s="122"/>
      <c r="BV12" s="122"/>
      <c r="BW12" s="122">
        <v>1</v>
      </c>
      <c r="BX12" s="123">
        <v>1</v>
      </c>
      <c r="BY12" s="124">
        <f>IF(Q12=0,"",IF(BX12=0,"",(BX12/Q12)))</f>
        <v>0.5</v>
      </c>
      <c r="BZ12" s="125">
        <v>1</v>
      </c>
      <c r="CA12" s="126">
        <f>IFERROR(BZ12/BX12,"-")</f>
        <v>1</v>
      </c>
      <c r="CB12" s="127">
        <v>135000</v>
      </c>
      <c r="CC12" s="128">
        <f>IFERROR(CB12/BX12,"-")</f>
        <v>135000</v>
      </c>
      <c r="CD12" s="129"/>
      <c r="CE12" s="129"/>
      <c r="CF12" s="129">
        <v>1</v>
      </c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2</v>
      </c>
      <c r="CQ12" s="138">
        <v>156000</v>
      </c>
      <c r="CR12" s="138">
        <v>135000</v>
      </c>
      <c r="CS12" s="138"/>
      <c r="CT12" s="139" t="str">
        <f>IF(AND(CR12=0,CS12=0),"",IF(AND(CR12&lt;=100000,CS12&lt;=100000),"",IF(CR12/CQ12&gt;0.7,"男高",IF(CS12/CQ12&gt;0.7,"女高",""))))</f>
        <v>男高</v>
      </c>
    </row>
    <row r="13" spans="1:99">
      <c r="A13" s="78"/>
      <c r="B13" s="184" t="s">
        <v>233</v>
      </c>
      <c r="C13" s="184" t="s">
        <v>58</v>
      </c>
      <c r="D13" s="184"/>
      <c r="E13" s="184"/>
      <c r="F13" s="184"/>
      <c r="G13" s="184" t="s">
        <v>73</v>
      </c>
      <c r="H13" s="87"/>
      <c r="I13" s="87"/>
      <c r="J13" s="87"/>
      <c r="K13" s="176"/>
      <c r="L13" s="79">
        <v>9</v>
      </c>
      <c r="M13" s="79">
        <v>8</v>
      </c>
      <c r="N13" s="79">
        <v>1</v>
      </c>
      <c r="O13" s="88">
        <v>4</v>
      </c>
      <c r="P13" s="89">
        <v>0</v>
      </c>
      <c r="Q13" s="90">
        <f>O13+P13</f>
        <v>4</v>
      </c>
      <c r="R13" s="80">
        <f>IFERROR(Q13/N13,"-")</f>
        <v>4</v>
      </c>
      <c r="S13" s="79">
        <v>3</v>
      </c>
      <c r="T13" s="79">
        <v>1</v>
      </c>
      <c r="U13" s="80">
        <f>IFERROR(T13/(Q13),"-")</f>
        <v>0.25</v>
      </c>
      <c r="V13" s="81"/>
      <c r="W13" s="82">
        <v>1</v>
      </c>
      <c r="X13" s="80">
        <f>IF(Q13=0,"-",W13/Q13)</f>
        <v>0.25</v>
      </c>
      <c r="Y13" s="181">
        <v>426000</v>
      </c>
      <c r="Z13" s="182">
        <f>IFERROR(Y13/Q13,"-")</f>
        <v>106500</v>
      </c>
      <c r="AA13" s="182">
        <f>IFERROR(Y13/W13,"-")</f>
        <v>426000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>
        <v>3</v>
      </c>
      <c r="BY13" s="124">
        <f>IF(Q13=0,"",IF(BX13=0,"",(BX13/Q13)))</f>
        <v>0.75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>
        <v>1</v>
      </c>
      <c r="CH13" s="131">
        <f>IF(Q13=0,"",IF(CG13=0,"",(CG13/Q13)))</f>
        <v>0.25</v>
      </c>
      <c r="CI13" s="132">
        <v>1</v>
      </c>
      <c r="CJ13" s="133">
        <f>IFERROR(CI13/CG13,"-")</f>
        <v>1</v>
      </c>
      <c r="CK13" s="134">
        <v>426000</v>
      </c>
      <c r="CL13" s="135">
        <f>IFERROR(CK13/CG13,"-")</f>
        <v>426000</v>
      </c>
      <c r="CM13" s="136"/>
      <c r="CN13" s="136"/>
      <c r="CO13" s="136">
        <v>1</v>
      </c>
      <c r="CP13" s="137">
        <v>1</v>
      </c>
      <c r="CQ13" s="138">
        <v>426000</v>
      </c>
      <c r="CR13" s="138">
        <v>426000</v>
      </c>
      <c r="CS13" s="138"/>
      <c r="CT13" s="139" t="str">
        <f>IF(AND(CR13=0,CS13=0),"",IF(AND(CR13&lt;=100000,CS13&lt;=100000),"",IF(CR13/CQ13&gt;0.7,"男高",IF(CS13/CQ13&gt;0.7,"女高",""))))</f>
        <v>男高</v>
      </c>
    </row>
    <row r="14" spans="1:99">
      <c r="A14" s="78">
        <f>AC14</f>
        <v>0.5</v>
      </c>
      <c r="B14" s="184" t="s">
        <v>234</v>
      </c>
      <c r="C14" s="184" t="s">
        <v>58</v>
      </c>
      <c r="D14" s="184" t="s">
        <v>235</v>
      </c>
      <c r="E14" s="184" t="s">
        <v>91</v>
      </c>
      <c r="F14" s="184" t="s">
        <v>60</v>
      </c>
      <c r="G14" s="184" t="s">
        <v>61</v>
      </c>
      <c r="H14" s="87" t="s">
        <v>236</v>
      </c>
      <c r="I14" s="87" t="s">
        <v>232</v>
      </c>
      <c r="J14" s="87" t="s">
        <v>237</v>
      </c>
      <c r="K14" s="176">
        <v>350000</v>
      </c>
      <c r="L14" s="79">
        <v>42</v>
      </c>
      <c r="M14" s="79">
        <v>0</v>
      </c>
      <c r="N14" s="79">
        <v>88</v>
      </c>
      <c r="O14" s="88">
        <v>22</v>
      </c>
      <c r="P14" s="89">
        <v>0</v>
      </c>
      <c r="Q14" s="90">
        <f>O14+P14</f>
        <v>22</v>
      </c>
      <c r="R14" s="80">
        <f>IFERROR(Q14/N14,"-")</f>
        <v>0.25</v>
      </c>
      <c r="S14" s="79">
        <v>3</v>
      </c>
      <c r="T14" s="79">
        <v>7</v>
      </c>
      <c r="U14" s="80">
        <f>IFERROR(T14/(Q14),"-")</f>
        <v>0.31818181818182</v>
      </c>
      <c r="V14" s="81">
        <f>IFERROR(K14/SUM(Q14:Q15),"-")</f>
        <v>7446.8085106383</v>
      </c>
      <c r="W14" s="82">
        <v>1</v>
      </c>
      <c r="X14" s="80">
        <f>IF(Q14=0,"-",W14/Q14)</f>
        <v>0.045454545454545</v>
      </c>
      <c r="Y14" s="181">
        <v>11000</v>
      </c>
      <c r="Z14" s="182">
        <f>IFERROR(Y14/Q14,"-")</f>
        <v>500</v>
      </c>
      <c r="AA14" s="182">
        <f>IFERROR(Y14/W14,"-")</f>
        <v>11000</v>
      </c>
      <c r="AB14" s="176">
        <f>SUM(Y14:Y15)-SUM(K14:K15)</f>
        <v>-175000</v>
      </c>
      <c r="AC14" s="83">
        <f>SUM(Y14:Y15)/SUM(K14:K15)</f>
        <v>0.5</v>
      </c>
      <c r="AD14" s="77"/>
      <c r="AE14" s="91">
        <v>1</v>
      </c>
      <c r="AF14" s="92">
        <f>IF(Q14=0,"",IF(AE14=0,"",(AE14/Q14)))</f>
        <v>0.045454545454545</v>
      </c>
      <c r="AG14" s="91"/>
      <c r="AH14" s="93">
        <f>IFERROR(AG14/AE14,"-")</f>
        <v>0</v>
      </c>
      <c r="AI14" s="94"/>
      <c r="AJ14" s="95">
        <f>IFERROR(AI14/AE14,"-")</f>
        <v>0</v>
      </c>
      <c r="AK14" s="96"/>
      <c r="AL14" s="96"/>
      <c r="AM14" s="96"/>
      <c r="AN14" s="97">
        <v>2</v>
      </c>
      <c r="AO14" s="98">
        <f>IF(Q14=0,"",IF(AN14=0,"",(AN14/Q14)))</f>
        <v>0.090909090909091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>
        <v>4</v>
      </c>
      <c r="AX14" s="104">
        <f>IF(Q14=0,"",IF(AW14=0,"",(AW14/Q14)))</f>
        <v>0.18181818181818</v>
      </c>
      <c r="AY14" s="103">
        <v>1</v>
      </c>
      <c r="AZ14" s="105">
        <f>IFERROR(AY14/AW14,"-")</f>
        <v>0.25</v>
      </c>
      <c r="BA14" s="106">
        <v>11000</v>
      </c>
      <c r="BB14" s="107">
        <f>IFERROR(BA14/AW14,"-")</f>
        <v>2750</v>
      </c>
      <c r="BC14" s="108"/>
      <c r="BD14" s="108"/>
      <c r="BE14" s="108">
        <v>1</v>
      </c>
      <c r="BF14" s="109">
        <v>5</v>
      </c>
      <c r="BG14" s="110">
        <f>IF(Q14=0,"",IF(BF14=0,"",(BF14/Q14)))</f>
        <v>0.22727272727273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6</v>
      </c>
      <c r="BP14" s="117">
        <f>IF(Q14=0,"",IF(BO14=0,"",(BO14/Q14)))</f>
        <v>0.27272727272727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3</v>
      </c>
      <c r="BY14" s="124">
        <f>IF(Q14=0,"",IF(BX14=0,"",(BX14/Q14)))</f>
        <v>0.13636363636364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>
        <v>1</v>
      </c>
      <c r="CH14" s="131">
        <f>IF(Q14=0,"",IF(CG14=0,"",(CG14/Q14)))</f>
        <v>0.045454545454545</v>
      </c>
      <c r="CI14" s="132"/>
      <c r="CJ14" s="133">
        <f>IFERROR(CI14/CG14,"-")</f>
        <v>0</v>
      </c>
      <c r="CK14" s="134"/>
      <c r="CL14" s="135">
        <f>IFERROR(CK14/CG14,"-")</f>
        <v>0</v>
      </c>
      <c r="CM14" s="136"/>
      <c r="CN14" s="136"/>
      <c r="CO14" s="136"/>
      <c r="CP14" s="137">
        <v>1</v>
      </c>
      <c r="CQ14" s="138">
        <v>11000</v>
      </c>
      <c r="CR14" s="138">
        <v>11000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238</v>
      </c>
      <c r="C15" s="184" t="s">
        <v>58</v>
      </c>
      <c r="D15" s="184"/>
      <c r="E15" s="184"/>
      <c r="F15" s="184"/>
      <c r="G15" s="184" t="s">
        <v>73</v>
      </c>
      <c r="H15" s="87"/>
      <c r="I15" s="87"/>
      <c r="J15" s="87"/>
      <c r="K15" s="176"/>
      <c r="L15" s="79">
        <v>79</v>
      </c>
      <c r="M15" s="79">
        <v>56</v>
      </c>
      <c r="N15" s="79">
        <v>26</v>
      </c>
      <c r="O15" s="88">
        <v>25</v>
      </c>
      <c r="P15" s="89">
        <v>0</v>
      </c>
      <c r="Q15" s="90">
        <f>O15+P15</f>
        <v>25</v>
      </c>
      <c r="R15" s="80">
        <f>IFERROR(Q15/N15,"-")</f>
        <v>0.96153846153846</v>
      </c>
      <c r="S15" s="79">
        <v>5</v>
      </c>
      <c r="T15" s="79">
        <v>9</v>
      </c>
      <c r="U15" s="80">
        <f>IFERROR(T15/(Q15),"-")</f>
        <v>0.36</v>
      </c>
      <c r="V15" s="81"/>
      <c r="W15" s="82">
        <v>7</v>
      </c>
      <c r="X15" s="80">
        <f>IF(Q15=0,"-",W15/Q15)</f>
        <v>0.28</v>
      </c>
      <c r="Y15" s="181">
        <v>164000</v>
      </c>
      <c r="Z15" s="182">
        <f>IFERROR(Y15/Q15,"-")</f>
        <v>6560</v>
      </c>
      <c r="AA15" s="182">
        <f>IFERROR(Y15/W15,"-")</f>
        <v>23428.571428571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>
        <v>1</v>
      </c>
      <c r="AO15" s="98">
        <f>IF(Q15=0,"",IF(AN15=0,"",(AN15/Q15)))</f>
        <v>0.04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>
        <v>1</v>
      </c>
      <c r="AX15" s="104">
        <f>IF(Q15=0,"",IF(AW15=0,"",(AW15/Q15)))</f>
        <v>0.04</v>
      </c>
      <c r="AY15" s="103"/>
      <c r="AZ15" s="105">
        <f>IFERROR(AY15/AW15,"-")</f>
        <v>0</v>
      </c>
      <c r="BA15" s="106"/>
      <c r="BB15" s="107">
        <f>IFERROR(BA15/AW15,"-")</f>
        <v>0</v>
      </c>
      <c r="BC15" s="108"/>
      <c r="BD15" s="108"/>
      <c r="BE15" s="108"/>
      <c r="BF15" s="109">
        <v>8</v>
      </c>
      <c r="BG15" s="110">
        <f>IF(Q15=0,"",IF(BF15=0,"",(BF15/Q15)))</f>
        <v>0.32</v>
      </c>
      <c r="BH15" s="109">
        <v>1</v>
      </c>
      <c r="BI15" s="111">
        <f>IFERROR(BH15/BF15,"-")</f>
        <v>0.125</v>
      </c>
      <c r="BJ15" s="112">
        <v>14000</v>
      </c>
      <c r="BK15" s="113">
        <f>IFERROR(BJ15/BF15,"-")</f>
        <v>1750</v>
      </c>
      <c r="BL15" s="114"/>
      <c r="BM15" s="114"/>
      <c r="BN15" s="114">
        <v>1</v>
      </c>
      <c r="BO15" s="116">
        <v>10</v>
      </c>
      <c r="BP15" s="117">
        <f>IF(Q15=0,"",IF(BO15=0,"",(BO15/Q15)))</f>
        <v>0.4</v>
      </c>
      <c r="BQ15" s="118">
        <v>2</v>
      </c>
      <c r="BR15" s="119">
        <f>IFERROR(BQ15/BO15,"-")</f>
        <v>0.2</v>
      </c>
      <c r="BS15" s="120">
        <v>3000</v>
      </c>
      <c r="BT15" s="121">
        <f>IFERROR(BS15/BO15,"-")</f>
        <v>300</v>
      </c>
      <c r="BU15" s="122">
        <v>2</v>
      </c>
      <c r="BV15" s="122"/>
      <c r="BW15" s="122"/>
      <c r="BX15" s="123">
        <v>5</v>
      </c>
      <c r="BY15" s="124">
        <f>IF(Q15=0,"",IF(BX15=0,"",(BX15/Q15)))</f>
        <v>0.2</v>
      </c>
      <c r="BZ15" s="125">
        <v>4</v>
      </c>
      <c r="CA15" s="126">
        <f>IFERROR(BZ15/BX15,"-")</f>
        <v>0.8</v>
      </c>
      <c r="CB15" s="127">
        <v>147000</v>
      </c>
      <c r="CC15" s="128">
        <f>IFERROR(CB15/BX15,"-")</f>
        <v>29400</v>
      </c>
      <c r="CD15" s="129"/>
      <c r="CE15" s="129">
        <v>2</v>
      </c>
      <c r="CF15" s="129">
        <v>2</v>
      </c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7</v>
      </c>
      <c r="CQ15" s="138">
        <v>164000</v>
      </c>
      <c r="CR15" s="138">
        <v>78000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2.4083333333333</v>
      </c>
      <c r="B16" s="184" t="s">
        <v>239</v>
      </c>
      <c r="C16" s="184" t="s">
        <v>58</v>
      </c>
      <c r="D16" s="184" t="s">
        <v>240</v>
      </c>
      <c r="E16" s="184" t="s">
        <v>241</v>
      </c>
      <c r="F16" s="184"/>
      <c r="G16" s="184" t="s">
        <v>61</v>
      </c>
      <c r="H16" s="87" t="s">
        <v>242</v>
      </c>
      <c r="I16" s="87" t="s">
        <v>243</v>
      </c>
      <c r="J16" s="87" t="s">
        <v>244</v>
      </c>
      <c r="K16" s="176">
        <v>240000</v>
      </c>
      <c r="L16" s="79">
        <v>30</v>
      </c>
      <c r="M16" s="79">
        <v>0</v>
      </c>
      <c r="N16" s="79">
        <v>182</v>
      </c>
      <c r="O16" s="88">
        <v>12</v>
      </c>
      <c r="P16" s="89">
        <v>2</v>
      </c>
      <c r="Q16" s="90">
        <f>O16+P16</f>
        <v>14</v>
      </c>
      <c r="R16" s="80">
        <f>IFERROR(Q16/N16,"-")</f>
        <v>0.076923076923077</v>
      </c>
      <c r="S16" s="79">
        <v>3</v>
      </c>
      <c r="T16" s="79">
        <v>5</v>
      </c>
      <c r="U16" s="80">
        <f>IFERROR(T16/(Q16),"-")</f>
        <v>0.35714285714286</v>
      </c>
      <c r="V16" s="81">
        <f>IFERROR(K16/SUM(Q16:Q19),"-")</f>
        <v>5000</v>
      </c>
      <c r="W16" s="82">
        <v>2</v>
      </c>
      <c r="X16" s="80">
        <f>IF(Q16=0,"-",W16/Q16)</f>
        <v>0.14285714285714</v>
      </c>
      <c r="Y16" s="181">
        <v>28000</v>
      </c>
      <c r="Z16" s="182">
        <f>IFERROR(Y16/Q16,"-")</f>
        <v>2000</v>
      </c>
      <c r="AA16" s="182">
        <f>IFERROR(Y16/W16,"-")</f>
        <v>14000</v>
      </c>
      <c r="AB16" s="176">
        <f>SUM(Y16:Y19)-SUM(K16:K19)</f>
        <v>338000</v>
      </c>
      <c r="AC16" s="83">
        <f>SUM(Y16:Y19)/SUM(K16:K19)</f>
        <v>2.4083333333333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>
        <v>1</v>
      </c>
      <c r="AO16" s="98">
        <f>IF(Q16=0,"",IF(AN16=0,"",(AN16/Q16)))</f>
        <v>0.071428571428571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2</v>
      </c>
      <c r="BG16" s="110">
        <f>IF(Q16=0,"",IF(BF16=0,"",(BF16/Q16)))</f>
        <v>0.14285714285714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7</v>
      </c>
      <c r="BP16" s="117">
        <f>IF(Q16=0,"",IF(BO16=0,"",(BO16/Q16)))</f>
        <v>0.5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2</v>
      </c>
      <c r="BY16" s="124">
        <f>IF(Q16=0,"",IF(BX16=0,"",(BX16/Q16)))</f>
        <v>0.14285714285714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>
        <v>2</v>
      </c>
      <c r="CH16" s="131">
        <f>IF(Q16=0,"",IF(CG16=0,"",(CG16/Q16)))</f>
        <v>0.14285714285714</v>
      </c>
      <c r="CI16" s="132">
        <v>2</v>
      </c>
      <c r="CJ16" s="133">
        <f>IFERROR(CI16/CG16,"-")</f>
        <v>1</v>
      </c>
      <c r="CK16" s="134">
        <v>28000</v>
      </c>
      <c r="CL16" s="135">
        <f>IFERROR(CK16/CG16,"-")</f>
        <v>14000</v>
      </c>
      <c r="CM16" s="136"/>
      <c r="CN16" s="136"/>
      <c r="CO16" s="136">
        <v>2</v>
      </c>
      <c r="CP16" s="137">
        <v>2</v>
      </c>
      <c r="CQ16" s="138">
        <v>28000</v>
      </c>
      <c r="CR16" s="138">
        <v>15000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245</v>
      </c>
      <c r="C17" s="184" t="s">
        <v>58</v>
      </c>
      <c r="D17" s="184"/>
      <c r="E17" s="184"/>
      <c r="F17" s="184"/>
      <c r="G17" s="184" t="s">
        <v>73</v>
      </c>
      <c r="H17" s="87"/>
      <c r="I17" s="87"/>
      <c r="J17" s="87"/>
      <c r="K17" s="176"/>
      <c r="L17" s="79">
        <v>90</v>
      </c>
      <c r="M17" s="79">
        <v>38</v>
      </c>
      <c r="N17" s="79">
        <v>28</v>
      </c>
      <c r="O17" s="88">
        <v>10</v>
      </c>
      <c r="P17" s="89">
        <v>1</v>
      </c>
      <c r="Q17" s="90">
        <f>O17+P17</f>
        <v>11</v>
      </c>
      <c r="R17" s="80">
        <f>IFERROR(Q17/N17,"-")</f>
        <v>0.39285714285714</v>
      </c>
      <c r="S17" s="79">
        <v>3</v>
      </c>
      <c r="T17" s="79">
        <v>5</v>
      </c>
      <c r="U17" s="80">
        <f>IFERROR(T17/(Q17),"-")</f>
        <v>0.45454545454545</v>
      </c>
      <c r="V17" s="81"/>
      <c r="W17" s="82">
        <v>3</v>
      </c>
      <c r="X17" s="80">
        <f>IF(Q17=0,"-",W17/Q17)</f>
        <v>0.27272727272727</v>
      </c>
      <c r="Y17" s="181">
        <v>460000</v>
      </c>
      <c r="Z17" s="182">
        <f>IFERROR(Y17/Q17,"-")</f>
        <v>41818.181818182</v>
      </c>
      <c r="AA17" s="182">
        <f>IFERROR(Y17/W17,"-")</f>
        <v>153333.33333333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1</v>
      </c>
      <c r="AO17" s="98">
        <f>IF(Q17=0,"",IF(AN17=0,"",(AN17/Q17)))</f>
        <v>0.090909090909091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0.090909090909091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5</v>
      </c>
      <c r="BP17" s="117">
        <f>IF(Q17=0,"",IF(BO17=0,"",(BO17/Q17)))</f>
        <v>0.45454545454545</v>
      </c>
      <c r="BQ17" s="118">
        <v>1</v>
      </c>
      <c r="BR17" s="119">
        <f>IFERROR(BQ17/BO17,"-")</f>
        <v>0.2</v>
      </c>
      <c r="BS17" s="120">
        <v>386000</v>
      </c>
      <c r="BT17" s="121">
        <f>IFERROR(BS17/BO17,"-")</f>
        <v>77200</v>
      </c>
      <c r="BU17" s="122"/>
      <c r="BV17" s="122"/>
      <c r="BW17" s="122">
        <v>1</v>
      </c>
      <c r="BX17" s="123">
        <v>4</v>
      </c>
      <c r="BY17" s="124">
        <f>IF(Q17=0,"",IF(BX17=0,"",(BX17/Q17)))</f>
        <v>0.36363636363636</v>
      </c>
      <c r="BZ17" s="125">
        <v>2</v>
      </c>
      <c r="CA17" s="126">
        <f>IFERROR(BZ17/BX17,"-")</f>
        <v>0.5</v>
      </c>
      <c r="CB17" s="127">
        <v>74000</v>
      </c>
      <c r="CC17" s="128">
        <f>IFERROR(CB17/BX17,"-")</f>
        <v>18500</v>
      </c>
      <c r="CD17" s="129"/>
      <c r="CE17" s="129">
        <v>1</v>
      </c>
      <c r="CF17" s="129">
        <v>1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3</v>
      </c>
      <c r="CQ17" s="138">
        <v>460000</v>
      </c>
      <c r="CR17" s="138">
        <v>386000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78"/>
      <c r="B18" s="184" t="s">
        <v>246</v>
      </c>
      <c r="C18" s="184" t="s">
        <v>58</v>
      </c>
      <c r="D18" s="184" t="s">
        <v>240</v>
      </c>
      <c r="E18" s="184" t="s">
        <v>241</v>
      </c>
      <c r="F18" s="184"/>
      <c r="G18" s="184" t="s">
        <v>61</v>
      </c>
      <c r="H18" s="87" t="s">
        <v>242</v>
      </c>
      <c r="I18" s="87" t="s">
        <v>243</v>
      </c>
      <c r="J18" s="87"/>
      <c r="K18" s="176"/>
      <c r="L18" s="79">
        <v>37</v>
      </c>
      <c r="M18" s="79">
        <v>0</v>
      </c>
      <c r="N18" s="79">
        <v>175</v>
      </c>
      <c r="O18" s="88">
        <v>12</v>
      </c>
      <c r="P18" s="89">
        <v>1</v>
      </c>
      <c r="Q18" s="90">
        <f>O18+P18</f>
        <v>13</v>
      </c>
      <c r="R18" s="80">
        <f>IFERROR(Q18/N18,"-")</f>
        <v>0.074285714285714</v>
      </c>
      <c r="S18" s="79">
        <v>0</v>
      </c>
      <c r="T18" s="79">
        <v>8</v>
      </c>
      <c r="U18" s="80">
        <f>IFERROR(T18/(Q18),"-")</f>
        <v>0.61538461538462</v>
      </c>
      <c r="V18" s="81"/>
      <c r="W18" s="82">
        <v>1</v>
      </c>
      <c r="X18" s="80">
        <f>IF(Q18=0,"-",W18/Q18)</f>
        <v>0.076923076923077</v>
      </c>
      <c r="Y18" s="181">
        <v>45000</v>
      </c>
      <c r="Z18" s="182">
        <f>IFERROR(Y18/Q18,"-")</f>
        <v>3461.5384615385</v>
      </c>
      <c r="AA18" s="182">
        <f>IFERROR(Y18/W18,"-")</f>
        <v>45000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3</v>
      </c>
      <c r="BG18" s="110">
        <f>IF(Q18=0,"",IF(BF18=0,"",(BF18/Q18)))</f>
        <v>0.23076923076923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9</v>
      </c>
      <c r="BP18" s="117">
        <f>IF(Q18=0,"",IF(BO18=0,"",(BO18/Q18)))</f>
        <v>0.69230769230769</v>
      </c>
      <c r="BQ18" s="118">
        <v>1</v>
      </c>
      <c r="BR18" s="119">
        <f>IFERROR(BQ18/BO18,"-")</f>
        <v>0.11111111111111</v>
      </c>
      <c r="BS18" s="120">
        <v>45000</v>
      </c>
      <c r="BT18" s="121">
        <f>IFERROR(BS18/BO18,"-")</f>
        <v>5000</v>
      </c>
      <c r="BU18" s="122"/>
      <c r="BV18" s="122"/>
      <c r="BW18" s="122">
        <v>1</v>
      </c>
      <c r="BX18" s="123">
        <v>1</v>
      </c>
      <c r="BY18" s="124">
        <f>IF(Q18=0,"",IF(BX18=0,"",(BX18/Q18)))</f>
        <v>0.076923076923077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1</v>
      </c>
      <c r="CQ18" s="138">
        <v>45000</v>
      </c>
      <c r="CR18" s="138">
        <v>45000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247</v>
      </c>
      <c r="C19" s="184" t="s">
        <v>58</v>
      </c>
      <c r="D19" s="184"/>
      <c r="E19" s="184"/>
      <c r="F19" s="184"/>
      <c r="G19" s="184" t="s">
        <v>73</v>
      </c>
      <c r="H19" s="87"/>
      <c r="I19" s="87"/>
      <c r="J19" s="87"/>
      <c r="K19" s="176"/>
      <c r="L19" s="79">
        <v>89</v>
      </c>
      <c r="M19" s="79">
        <v>33</v>
      </c>
      <c r="N19" s="79">
        <v>26</v>
      </c>
      <c r="O19" s="88">
        <v>10</v>
      </c>
      <c r="P19" s="89">
        <v>0</v>
      </c>
      <c r="Q19" s="90">
        <f>O19+P19</f>
        <v>10</v>
      </c>
      <c r="R19" s="80">
        <f>IFERROR(Q19/N19,"-")</f>
        <v>0.38461538461538</v>
      </c>
      <c r="S19" s="79">
        <v>2</v>
      </c>
      <c r="T19" s="79">
        <v>3</v>
      </c>
      <c r="U19" s="80">
        <f>IFERROR(T19/(Q19),"-")</f>
        <v>0.3</v>
      </c>
      <c r="V19" s="81"/>
      <c r="W19" s="82">
        <v>2</v>
      </c>
      <c r="X19" s="80">
        <f>IF(Q19=0,"-",W19/Q19)</f>
        <v>0.2</v>
      </c>
      <c r="Y19" s="181">
        <v>45000</v>
      </c>
      <c r="Z19" s="182">
        <f>IFERROR(Y19/Q19,"-")</f>
        <v>4500</v>
      </c>
      <c r="AA19" s="182">
        <f>IFERROR(Y19/W19,"-")</f>
        <v>22500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>
        <v>1</v>
      </c>
      <c r="AX19" s="104">
        <f>IF(Q19=0,"",IF(AW19=0,"",(AW19/Q19)))</f>
        <v>0.1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3</v>
      </c>
      <c r="BG19" s="110">
        <f>IF(Q19=0,"",IF(BF19=0,"",(BF19/Q19)))</f>
        <v>0.3</v>
      </c>
      <c r="BH19" s="109">
        <v>1</v>
      </c>
      <c r="BI19" s="111">
        <f>IFERROR(BH19/BF19,"-")</f>
        <v>0.33333333333333</v>
      </c>
      <c r="BJ19" s="112">
        <v>30000</v>
      </c>
      <c r="BK19" s="113">
        <f>IFERROR(BJ19/BF19,"-")</f>
        <v>10000</v>
      </c>
      <c r="BL19" s="114"/>
      <c r="BM19" s="114"/>
      <c r="BN19" s="114">
        <v>1</v>
      </c>
      <c r="BO19" s="116">
        <v>5</v>
      </c>
      <c r="BP19" s="117">
        <f>IF(Q19=0,"",IF(BO19=0,"",(BO19/Q19)))</f>
        <v>0.5</v>
      </c>
      <c r="BQ19" s="118">
        <v>1</v>
      </c>
      <c r="BR19" s="119">
        <f>IFERROR(BQ19/BO19,"-")</f>
        <v>0.2</v>
      </c>
      <c r="BS19" s="120">
        <v>15000</v>
      </c>
      <c r="BT19" s="121">
        <f>IFERROR(BS19/BO19,"-")</f>
        <v>3000</v>
      </c>
      <c r="BU19" s="122"/>
      <c r="BV19" s="122"/>
      <c r="BW19" s="122">
        <v>1</v>
      </c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>
        <v>1</v>
      </c>
      <c r="CH19" s="131">
        <f>IF(Q19=0,"",IF(CG19=0,"",(CG19/Q19)))</f>
        <v>0.1</v>
      </c>
      <c r="CI19" s="132"/>
      <c r="CJ19" s="133">
        <f>IFERROR(CI19/CG19,"-")</f>
        <v>0</v>
      </c>
      <c r="CK19" s="134"/>
      <c r="CL19" s="135">
        <f>IFERROR(CK19/CG19,"-")</f>
        <v>0</v>
      </c>
      <c r="CM19" s="136"/>
      <c r="CN19" s="136"/>
      <c r="CO19" s="136"/>
      <c r="CP19" s="137">
        <v>2</v>
      </c>
      <c r="CQ19" s="138">
        <v>45000</v>
      </c>
      <c r="CR19" s="138">
        <v>30000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2.6133333333333</v>
      </c>
      <c r="B20" s="184" t="s">
        <v>248</v>
      </c>
      <c r="C20" s="184" t="s">
        <v>249</v>
      </c>
      <c r="D20" s="184" t="s">
        <v>250</v>
      </c>
      <c r="E20" s="184" t="s">
        <v>251</v>
      </c>
      <c r="F20" s="184"/>
      <c r="G20" s="184" t="s">
        <v>61</v>
      </c>
      <c r="H20" s="87" t="s">
        <v>252</v>
      </c>
      <c r="I20" s="87" t="s">
        <v>253</v>
      </c>
      <c r="J20" s="87" t="s">
        <v>254</v>
      </c>
      <c r="K20" s="176">
        <v>75000</v>
      </c>
      <c r="L20" s="79">
        <v>16</v>
      </c>
      <c r="M20" s="79">
        <v>0</v>
      </c>
      <c r="N20" s="79">
        <v>49</v>
      </c>
      <c r="O20" s="88">
        <v>6</v>
      </c>
      <c r="P20" s="89">
        <v>0</v>
      </c>
      <c r="Q20" s="90">
        <f>O20+P20</f>
        <v>6</v>
      </c>
      <c r="R20" s="80">
        <f>IFERROR(Q20/N20,"-")</f>
        <v>0.12244897959184</v>
      </c>
      <c r="S20" s="79">
        <v>0</v>
      </c>
      <c r="T20" s="79">
        <v>1</v>
      </c>
      <c r="U20" s="80">
        <f>IFERROR(T20/(Q20),"-")</f>
        <v>0.16666666666667</v>
      </c>
      <c r="V20" s="81">
        <f>IFERROR(K20/SUM(Q20:Q21),"-")</f>
        <v>2343.75</v>
      </c>
      <c r="W20" s="82">
        <v>1</v>
      </c>
      <c r="X20" s="80">
        <f>IF(Q20=0,"-",W20/Q20)</f>
        <v>0.16666666666667</v>
      </c>
      <c r="Y20" s="181">
        <v>105000</v>
      </c>
      <c r="Z20" s="182">
        <f>IFERROR(Y20/Q20,"-")</f>
        <v>17500</v>
      </c>
      <c r="AA20" s="182">
        <f>IFERROR(Y20/W20,"-")</f>
        <v>105000</v>
      </c>
      <c r="AB20" s="176">
        <f>SUM(Y20:Y21)-SUM(K20:K21)</f>
        <v>121000</v>
      </c>
      <c r="AC20" s="83">
        <f>SUM(Y20:Y21)/SUM(K20:K21)</f>
        <v>2.6133333333333</v>
      </c>
      <c r="AD20" s="77"/>
      <c r="AE20" s="91">
        <v>1</v>
      </c>
      <c r="AF20" s="92">
        <f>IF(Q20=0,"",IF(AE20=0,"",(AE20/Q20)))</f>
        <v>0.16666666666667</v>
      </c>
      <c r="AG20" s="91"/>
      <c r="AH20" s="93">
        <f>IFERROR(AG20/AE20,"-")</f>
        <v>0</v>
      </c>
      <c r="AI20" s="94"/>
      <c r="AJ20" s="95">
        <f>IFERROR(AI20/AE20,"-")</f>
        <v>0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3</v>
      </c>
      <c r="BG20" s="110">
        <f>IF(Q20=0,"",IF(BF20=0,"",(BF20/Q20)))</f>
        <v>0.5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2</v>
      </c>
      <c r="BP20" s="117">
        <f>IF(Q20=0,"",IF(BO20=0,"",(BO20/Q20)))</f>
        <v>0.33333333333333</v>
      </c>
      <c r="BQ20" s="118">
        <v>1</v>
      </c>
      <c r="BR20" s="119">
        <f>IFERROR(BQ20/BO20,"-")</f>
        <v>0.5</v>
      </c>
      <c r="BS20" s="120">
        <v>105000</v>
      </c>
      <c r="BT20" s="121">
        <f>IFERROR(BS20/BO20,"-")</f>
        <v>52500</v>
      </c>
      <c r="BU20" s="122"/>
      <c r="BV20" s="122"/>
      <c r="BW20" s="122">
        <v>1</v>
      </c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105000</v>
      </c>
      <c r="CR20" s="138">
        <v>105000</v>
      </c>
      <c r="CS20" s="138"/>
      <c r="CT20" s="139" t="str">
        <f>IF(AND(CR20=0,CS20=0),"",IF(AND(CR20&lt;=100000,CS20&lt;=100000),"",IF(CR20/CQ20&gt;0.7,"男高",IF(CS20/CQ20&gt;0.7,"女高",""))))</f>
        <v>男高</v>
      </c>
    </row>
    <row r="21" spans="1:99">
      <c r="A21" s="78"/>
      <c r="B21" s="184" t="s">
        <v>255</v>
      </c>
      <c r="C21" s="184" t="s">
        <v>249</v>
      </c>
      <c r="D21" s="184"/>
      <c r="E21" s="184"/>
      <c r="F21" s="184"/>
      <c r="G21" s="184" t="s">
        <v>73</v>
      </c>
      <c r="H21" s="87"/>
      <c r="I21" s="87"/>
      <c r="J21" s="87"/>
      <c r="K21" s="176"/>
      <c r="L21" s="79">
        <v>60</v>
      </c>
      <c r="M21" s="79">
        <v>48</v>
      </c>
      <c r="N21" s="79">
        <v>19</v>
      </c>
      <c r="O21" s="88">
        <v>26</v>
      </c>
      <c r="P21" s="89">
        <v>0</v>
      </c>
      <c r="Q21" s="90">
        <f>O21+P21</f>
        <v>26</v>
      </c>
      <c r="R21" s="80">
        <f>IFERROR(Q21/N21,"-")</f>
        <v>1.3684210526316</v>
      </c>
      <c r="S21" s="79">
        <v>5</v>
      </c>
      <c r="T21" s="79">
        <v>2</v>
      </c>
      <c r="U21" s="80">
        <f>IFERROR(T21/(Q21),"-")</f>
        <v>0.076923076923077</v>
      </c>
      <c r="V21" s="81"/>
      <c r="W21" s="82">
        <v>4</v>
      </c>
      <c r="X21" s="80">
        <f>IF(Q21=0,"-",W21/Q21)</f>
        <v>0.15384615384615</v>
      </c>
      <c r="Y21" s="181">
        <v>91000</v>
      </c>
      <c r="Z21" s="182">
        <f>IFERROR(Y21/Q21,"-")</f>
        <v>3500</v>
      </c>
      <c r="AA21" s="182">
        <f>IFERROR(Y21/W21,"-")</f>
        <v>22750</v>
      </c>
      <c r="AB21" s="176"/>
      <c r="AC21" s="83"/>
      <c r="AD21" s="77"/>
      <c r="AE21" s="91">
        <v>1</v>
      </c>
      <c r="AF21" s="92">
        <f>IF(Q21=0,"",IF(AE21=0,"",(AE21/Q21)))</f>
        <v>0.038461538461538</v>
      </c>
      <c r="AG21" s="91"/>
      <c r="AH21" s="93">
        <f>IFERROR(AG21/AE21,"-")</f>
        <v>0</v>
      </c>
      <c r="AI21" s="94"/>
      <c r="AJ21" s="95">
        <f>IFERROR(AI21/AE21,"-")</f>
        <v>0</v>
      </c>
      <c r="AK21" s="96"/>
      <c r="AL21" s="96"/>
      <c r="AM21" s="96"/>
      <c r="AN21" s="97">
        <v>2</v>
      </c>
      <c r="AO21" s="98">
        <f>IF(Q21=0,"",IF(AN21=0,"",(AN21/Q21)))</f>
        <v>0.076923076923077</v>
      </c>
      <c r="AP21" s="97"/>
      <c r="AQ21" s="99">
        <f>IFERROR(AP21/AN21,"-")</f>
        <v>0</v>
      </c>
      <c r="AR21" s="100"/>
      <c r="AS21" s="101">
        <f>IFERROR(AR21/AN21,"-")</f>
        <v>0</v>
      </c>
      <c r="AT21" s="102"/>
      <c r="AU21" s="102"/>
      <c r="AV21" s="102"/>
      <c r="AW21" s="103">
        <v>5</v>
      </c>
      <c r="AX21" s="104">
        <f>IF(Q21=0,"",IF(AW21=0,"",(AW21/Q21)))</f>
        <v>0.19230769230769</v>
      </c>
      <c r="AY21" s="103"/>
      <c r="AZ21" s="105">
        <f>IFERROR(AY21/AW21,"-")</f>
        <v>0</v>
      </c>
      <c r="BA21" s="106"/>
      <c r="BB21" s="107">
        <f>IFERROR(BA21/AW21,"-")</f>
        <v>0</v>
      </c>
      <c r="BC21" s="108"/>
      <c r="BD21" s="108"/>
      <c r="BE21" s="108"/>
      <c r="BF21" s="109">
        <v>7</v>
      </c>
      <c r="BG21" s="110">
        <f>IF(Q21=0,"",IF(BF21=0,"",(BF21/Q21)))</f>
        <v>0.26923076923077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3</v>
      </c>
      <c r="BP21" s="117">
        <f>IF(Q21=0,"",IF(BO21=0,"",(BO21/Q21)))</f>
        <v>0.11538461538462</v>
      </c>
      <c r="BQ21" s="118">
        <v>1</v>
      </c>
      <c r="BR21" s="119">
        <f>IFERROR(BQ21/BO21,"-")</f>
        <v>0.33333333333333</v>
      </c>
      <c r="BS21" s="120">
        <v>12000</v>
      </c>
      <c r="BT21" s="121">
        <f>IFERROR(BS21/BO21,"-")</f>
        <v>4000</v>
      </c>
      <c r="BU21" s="122"/>
      <c r="BV21" s="122"/>
      <c r="BW21" s="122">
        <v>1</v>
      </c>
      <c r="BX21" s="123">
        <v>5</v>
      </c>
      <c r="BY21" s="124">
        <f>IF(Q21=0,"",IF(BX21=0,"",(BX21/Q21)))</f>
        <v>0.19230769230769</v>
      </c>
      <c r="BZ21" s="125">
        <v>2</v>
      </c>
      <c r="CA21" s="126">
        <f>IFERROR(BZ21/BX21,"-")</f>
        <v>0.4</v>
      </c>
      <c r="CB21" s="127">
        <v>51000</v>
      </c>
      <c r="CC21" s="128">
        <f>IFERROR(CB21/BX21,"-")</f>
        <v>10200</v>
      </c>
      <c r="CD21" s="129">
        <v>1</v>
      </c>
      <c r="CE21" s="129"/>
      <c r="CF21" s="129">
        <v>1</v>
      </c>
      <c r="CG21" s="130">
        <v>3</v>
      </c>
      <c r="CH21" s="131">
        <f>IF(Q21=0,"",IF(CG21=0,"",(CG21/Q21)))</f>
        <v>0.11538461538462</v>
      </c>
      <c r="CI21" s="132">
        <v>1</v>
      </c>
      <c r="CJ21" s="133">
        <f>IFERROR(CI21/CG21,"-")</f>
        <v>0.33333333333333</v>
      </c>
      <c r="CK21" s="134">
        <v>28000</v>
      </c>
      <c r="CL21" s="135">
        <f>IFERROR(CK21/CG21,"-")</f>
        <v>9333.3333333333</v>
      </c>
      <c r="CM21" s="136"/>
      <c r="CN21" s="136"/>
      <c r="CO21" s="136">
        <v>1</v>
      </c>
      <c r="CP21" s="137">
        <v>4</v>
      </c>
      <c r="CQ21" s="138">
        <v>91000</v>
      </c>
      <c r="CR21" s="138">
        <v>40000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0.816</v>
      </c>
      <c r="B22" s="184" t="s">
        <v>256</v>
      </c>
      <c r="C22" s="184" t="s">
        <v>249</v>
      </c>
      <c r="D22" s="184" t="s">
        <v>222</v>
      </c>
      <c r="E22" s="184" t="s">
        <v>251</v>
      </c>
      <c r="F22" s="184"/>
      <c r="G22" s="184" t="s">
        <v>61</v>
      </c>
      <c r="H22" s="87" t="s">
        <v>257</v>
      </c>
      <c r="I22" s="87" t="s">
        <v>253</v>
      </c>
      <c r="J22" s="87" t="s">
        <v>258</v>
      </c>
      <c r="K22" s="176">
        <v>125000</v>
      </c>
      <c r="L22" s="79">
        <v>15</v>
      </c>
      <c r="M22" s="79">
        <v>0</v>
      </c>
      <c r="N22" s="79">
        <v>28</v>
      </c>
      <c r="O22" s="88">
        <v>7</v>
      </c>
      <c r="P22" s="89">
        <v>0</v>
      </c>
      <c r="Q22" s="90">
        <f>O22+P22</f>
        <v>7</v>
      </c>
      <c r="R22" s="80">
        <f>IFERROR(Q22/N22,"-")</f>
        <v>0.25</v>
      </c>
      <c r="S22" s="79">
        <v>1</v>
      </c>
      <c r="T22" s="79">
        <v>1</v>
      </c>
      <c r="U22" s="80">
        <f>IFERROR(T22/(Q22),"-")</f>
        <v>0.14285714285714</v>
      </c>
      <c r="V22" s="81">
        <f>IFERROR(K22/SUM(Q22:Q23),"-")</f>
        <v>6944.4444444444</v>
      </c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>
        <f>SUM(Y22:Y23)-SUM(K22:K23)</f>
        <v>-23000</v>
      </c>
      <c r="AC22" s="83">
        <f>SUM(Y22:Y23)/SUM(K22:K23)</f>
        <v>0.816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>
        <v>2</v>
      </c>
      <c r="AO22" s="98">
        <f>IF(Q22=0,"",IF(AN22=0,"",(AN22/Q22)))</f>
        <v>0.28571428571429</v>
      </c>
      <c r="AP22" s="97"/>
      <c r="AQ22" s="99">
        <f>IFERROR(AP22/AN22,"-")</f>
        <v>0</v>
      </c>
      <c r="AR22" s="100"/>
      <c r="AS22" s="101">
        <f>IFERROR(AR22/AN22,"-")</f>
        <v>0</v>
      </c>
      <c r="AT22" s="102"/>
      <c r="AU22" s="102"/>
      <c r="AV22" s="102"/>
      <c r="AW22" s="103">
        <v>2</v>
      </c>
      <c r="AX22" s="104">
        <f>IF(Q22=0,"",IF(AW22=0,"",(AW22/Q22)))</f>
        <v>0.28571428571429</v>
      </c>
      <c r="AY22" s="103"/>
      <c r="AZ22" s="105">
        <f>IFERROR(AY22/AW22,"-")</f>
        <v>0</v>
      </c>
      <c r="BA22" s="106"/>
      <c r="BB22" s="107">
        <f>IFERROR(BA22/AW22,"-")</f>
        <v>0</v>
      </c>
      <c r="BC22" s="108"/>
      <c r="BD22" s="108"/>
      <c r="BE22" s="108"/>
      <c r="BF22" s="109">
        <v>1</v>
      </c>
      <c r="BG22" s="110">
        <f>IF(Q22=0,"",IF(BF22=0,"",(BF22/Q22)))</f>
        <v>0.14285714285714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1</v>
      </c>
      <c r="BP22" s="117">
        <f>IF(Q22=0,"",IF(BO22=0,"",(BO22/Q22)))</f>
        <v>0.14285714285714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1</v>
      </c>
      <c r="BY22" s="124">
        <f>IF(Q22=0,"",IF(BX22=0,"",(BX22/Q22)))</f>
        <v>0.14285714285714</v>
      </c>
      <c r="BZ22" s="125"/>
      <c r="CA22" s="126">
        <f>IFERROR(BZ22/BX22,"-")</f>
        <v>0</v>
      </c>
      <c r="CB22" s="127"/>
      <c r="CC22" s="128">
        <f>IFERROR(CB22/BX22,"-")</f>
        <v>0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259</v>
      </c>
      <c r="C23" s="184" t="s">
        <v>249</v>
      </c>
      <c r="D23" s="184"/>
      <c r="E23" s="184"/>
      <c r="F23" s="184"/>
      <c r="G23" s="184" t="s">
        <v>73</v>
      </c>
      <c r="H23" s="87"/>
      <c r="I23" s="87"/>
      <c r="J23" s="87"/>
      <c r="K23" s="176"/>
      <c r="L23" s="79">
        <v>49</v>
      </c>
      <c r="M23" s="79">
        <v>32</v>
      </c>
      <c r="N23" s="79">
        <v>8</v>
      </c>
      <c r="O23" s="88">
        <v>11</v>
      </c>
      <c r="P23" s="89">
        <v>0</v>
      </c>
      <c r="Q23" s="90">
        <f>O23+P23</f>
        <v>11</v>
      </c>
      <c r="R23" s="80">
        <f>IFERROR(Q23/N23,"-")</f>
        <v>1.375</v>
      </c>
      <c r="S23" s="79">
        <v>3</v>
      </c>
      <c r="T23" s="79">
        <v>0</v>
      </c>
      <c r="U23" s="80">
        <f>IFERROR(T23/(Q23),"-")</f>
        <v>0</v>
      </c>
      <c r="V23" s="81"/>
      <c r="W23" s="82">
        <v>2</v>
      </c>
      <c r="X23" s="80">
        <f>IF(Q23=0,"-",W23/Q23)</f>
        <v>0.18181818181818</v>
      </c>
      <c r="Y23" s="181">
        <v>102000</v>
      </c>
      <c r="Z23" s="182">
        <f>IFERROR(Y23/Q23,"-")</f>
        <v>9272.7272727273</v>
      </c>
      <c r="AA23" s="182">
        <f>IFERROR(Y23/W23,"-")</f>
        <v>51000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>
        <v>2</v>
      </c>
      <c r="AO23" s="98">
        <f>IF(Q23=0,"",IF(AN23=0,"",(AN23/Q23)))</f>
        <v>0.18181818181818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>
        <v>1</v>
      </c>
      <c r="AX23" s="104">
        <f>IF(Q23=0,"",IF(AW23=0,"",(AW23/Q23)))</f>
        <v>0.090909090909091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>
        <v>2</v>
      </c>
      <c r="BG23" s="110">
        <f>IF(Q23=0,"",IF(BF23=0,"",(BF23/Q23)))</f>
        <v>0.18181818181818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2</v>
      </c>
      <c r="BP23" s="117">
        <f>IF(Q23=0,"",IF(BO23=0,"",(BO23/Q23)))</f>
        <v>0.18181818181818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3</v>
      </c>
      <c r="BY23" s="124">
        <f>IF(Q23=0,"",IF(BX23=0,"",(BX23/Q23)))</f>
        <v>0.27272727272727</v>
      </c>
      <c r="BZ23" s="125">
        <v>2</v>
      </c>
      <c r="CA23" s="126">
        <f>IFERROR(BZ23/BX23,"-")</f>
        <v>0.66666666666667</v>
      </c>
      <c r="CB23" s="127">
        <v>102000</v>
      </c>
      <c r="CC23" s="128">
        <f>IFERROR(CB23/BX23,"-")</f>
        <v>34000</v>
      </c>
      <c r="CD23" s="129"/>
      <c r="CE23" s="129">
        <v>1</v>
      </c>
      <c r="CF23" s="129">
        <v>1</v>
      </c>
      <c r="CG23" s="130">
        <v>1</v>
      </c>
      <c r="CH23" s="131">
        <f>IF(Q23=0,"",IF(CG23=0,"",(CG23/Q23)))</f>
        <v>0.090909090909091</v>
      </c>
      <c r="CI23" s="132"/>
      <c r="CJ23" s="133">
        <f>IFERROR(CI23/CG23,"-")</f>
        <v>0</v>
      </c>
      <c r="CK23" s="134"/>
      <c r="CL23" s="135">
        <f>IFERROR(CK23/CG23,"-")</f>
        <v>0</v>
      </c>
      <c r="CM23" s="136"/>
      <c r="CN23" s="136"/>
      <c r="CO23" s="136"/>
      <c r="CP23" s="137">
        <v>2</v>
      </c>
      <c r="CQ23" s="138">
        <v>102000</v>
      </c>
      <c r="CR23" s="138">
        <v>98000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30"/>
      <c r="B24" s="84"/>
      <c r="C24" s="84"/>
      <c r="D24" s="85"/>
      <c r="E24" s="85"/>
      <c r="F24" s="85"/>
      <c r="G24" s="86"/>
      <c r="H24" s="87"/>
      <c r="I24" s="87"/>
      <c r="J24" s="87"/>
      <c r="K24" s="177"/>
      <c r="L24" s="34"/>
      <c r="M24" s="34"/>
      <c r="N24" s="31"/>
      <c r="O24" s="23"/>
      <c r="P24" s="23"/>
      <c r="Q24" s="23"/>
      <c r="R24" s="32"/>
      <c r="S24" s="32"/>
      <c r="T24" s="23"/>
      <c r="U24" s="32"/>
      <c r="V24" s="25"/>
      <c r="W24" s="25"/>
      <c r="X24" s="25"/>
      <c r="Y24" s="183"/>
      <c r="Z24" s="183"/>
      <c r="AA24" s="183"/>
      <c r="AB24" s="183"/>
      <c r="AC24" s="33"/>
      <c r="AD24" s="57"/>
      <c r="AE24" s="61"/>
      <c r="AF24" s="62"/>
      <c r="AG24" s="61"/>
      <c r="AH24" s="65"/>
      <c r="AI24" s="66"/>
      <c r="AJ24" s="67"/>
      <c r="AK24" s="68"/>
      <c r="AL24" s="68"/>
      <c r="AM24" s="68"/>
      <c r="AN24" s="61"/>
      <c r="AO24" s="62"/>
      <c r="AP24" s="61"/>
      <c r="AQ24" s="65"/>
      <c r="AR24" s="66"/>
      <c r="AS24" s="67"/>
      <c r="AT24" s="68"/>
      <c r="AU24" s="68"/>
      <c r="AV24" s="68"/>
      <c r="AW24" s="61"/>
      <c r="AX24" s="62"/>
      <c r="AY24" s="61"/>
      <c r="AZ24" s="65"/>
      <c r="BA24" s="66"/>
      <c r="BB24" s="67"/>
      <c r="BC24" s="68"/>
      <c r="BD24" s="68"/>
      <c r="BE24" s="68"/>
      <c r="BF24" s="61"/>
      <c r="BG24" s="62"/>
      <c r="BH24" s="61"/>
      <c r="BI24" s="65"/>
      <c r="BJ24" s="66"/>
      <c r="BK24" s="67"/>
      <c r="BL24" s="68"/>
      <c r="BM24" s="68"/>
      <c r="BN24" s="68"/>
      <c r="BO24" s="63"/>
      <c r="BP24" s="64"/>
      <c r="BQ24" s="61"/>
      <c r="BR24" s="65"/>
      <c r="BS24" s="66"/>
      <c r="BT24" s="67"/>
      <c r="BU24" s="68"/>
      <c r="BV24" s="68"/>
      <c r="BW24" s="68"/>
      <c r="BX24" s="63"/>
      <c r="BY24" s="64"/>
      <c r="BZ24" s="61"/>
      <c r="CA24" s="65"/>
      <c r="CB24" s="66"/>
      <c r="CC24" s="67"/>
      <c r="CD24" s="68"/>
      <c r="CE24" s="68"/>
      <c r="CF24" s="68"/>
      <c r="CG24" s="63"/>
      <c r="CH24" s="64"/>
      <c r="CI24" s="61"/>
      <c r="CJ24" s="65"/>
      <c r="CK24" s="66"/>
      <c r="CL24" s="67"/>
      <c r="CM24" s="68"/>
      <c r="CN24" s="68"/>
      <c r="CO24" s="68"/>
      <c r="CP24" s="69"/>
      <c r="CQ24" s="66"/>
      <c r="CR24" s="66"/>
      <c r="CS24" s="66"/>
      <c r="CT24" s="70"/>
    </row>
    <row r="25" spans="1:99">
      <c r="A25" s="30"/>
      <c r="B25" s="37"/>
      <c r="C25" s="37"/>
      <c r="D25" s="21"/>
      <c r="E25" s="21"/>
      <c r="F25" s="21"/>
      <c r="G25" s="22"/>
      <c r="H25" s="36"/>
      <c r="I25" s="36"/>
      <c r="J25" s="73"/>
      <c r="K25" s="178"/>
      <c r="L25" s="34"/>
      <c r="M25" s="34"/>
      <c r="N25" s="31"/>
      <c r="O25" s="23"/>
      <c r="P25" s="23"/>
      <c r="Q25" s="23"/>
      <c r="R25" s="32"/>
      <c r="S25" s="32"/>
      <c r="T25" s="23"/>
      <c r="U25" s="32"/>
      <c r="V25" s="25"/>
      <c r="W25" s="25"/>
      <c r="X25" s="25"/>
      <c r="Y25" s="183"/>
      <c r="Z25" s="183"/>
      <c r="AA25" s="183"/>
      <c r="AB25" s="183"/>
      <c r="AC25" s="33"/>
      <c r="AD25" s="59"/>
      <c r="AE25" s="61"/>
      <c r="AF25" s="62"/>
      <c r="AG25" s="61"/>
      <c r="AH25" s="65"/>
      <c r="AI25" s="66"/>
      <c r="AJ25" s="67"/>
      <c r="AK25" s="68"/>
      <c r="AL25" s="68"/>
      <c r="AM25" s="68"/>
      <c r="AN25" s="61"/>
      <c r="AO25" s="62"/>
      <c r="AP25" s="61"/>
      <c r="AQ25" s="65"/>
      <c r="AR25" s="66"/>
      <c r="AS25" s="67"/>
      <c r="AT25" s="68"/>
      <c r="AU25" s="68"/>
      <c r="AV25" s="68"/>
      <c r="AW25" s="61"/>
      <c r="AX25" s="62"/>
      <c r="AY25" s="61"/>
      <c r="AZ25" s="65"/>
      <c r="BA25" s="66"/>
      <c r="BB25" s="67"/>
      <c r="BC25" s="68"/>
      <c r="BD25" s="68"/>
      <c r="BE25" s="68"/>
      <c r="BF25" s="61"/>
      <c r="BG25" s="62"/>
      <c r="BH25" s="61"/>
      <c r="BI25" s="65"/>
      <c r="BJ25" s="66"/>
      <c r="BK25" s="67"/>
      <c r="BL25" s="68"/>
      <c r="BM25" s="68"/>
      <c r="BN25" s="68"/>
      <c r="BO25" s="63"/>
      <c r="BP25" s="64"/>
      <c r="BQ25" s="61"/>
      <c r="BR25" s="65"/>
      <c r="BS25" s="66"/>
      <c r="BT25" s="67"/>
      <c r="BU25" s="68"/>
      <c r="BV25" s="68"/>
      <c r="BW25" s="68"/>
      <c r="BX25" s="63"/>
      <c r="BY25" s="64"/>
      <c r="BZ25" s="61"/>
      <c r="CA25" s="65"/>
      <c r="CB25" s="66"/>
      <c r="CC25" s="67"/>
      <c r="CD25" s="68"/>
      <c r="CE25" s="68"/>
      <c r="CF25" s="68"/>
      <c r="CG25" s="63"/>
      <c r="CH25" s="64"/>
      <c r="CI25" s="61"/>
      <c r="CJ25" s="65"/>
      <c r="CK25" s="66"/>
      <c r="CL25" s="67"/>
      <c r="CM25" s="68"/>
      <c r="CN25" s="68"/>
      <c r="CO25" s="68"/>
      <c r="CP25" s="69"/>
      <c r="CQ25" s="66"/>
      <c r="CR25" s="66"/>
      <c r="CS25" s="66"/>
      <c r="CT25" s="70"/>
    </row>
    <row r="26" spans="1:99">
      <c r="A26" s="19">
        <f>AC26</f>
        <v>1.3833846153846</v>
      </c>
      <c r="B26" s="39"/>
      <c r="C26" s="39"/>
      <c r="D26" s="39"/>
      <c r="E26" s="39"/>
      <c r="F26" s="39"/>
      <c r="G26" s="39"/>
      <c r="H26" s="40" t="s">
        <v>260</v>
      </c>
      <c r="I26" s="40"/>
      <c r="J26" s="40"/>
      <c r="K26" s="179">
        <f>SUM(K6:K25)</f>
        <v>1625000</v>
      </c>
      <c r="L26" s="41">
        <f>SUM(L6:L25)</f>
        <v>2252</v>
      </c>
      <c r="M26" s="41">
        <f>SUM(M6:M25)</f>
        <v>318</v>
      </c>
      <c r="N26" s="41">
        <f>SUM(N6:N25)</f>
        <v>987</v>
      </c>
      <c r="O26" s="41">
        <f>SUM(O6:O25)</f>
        <v>238</v>
      </c>
      <c r="P26" s="41">
        <f>SUM(P6:P25)</f>
        <v>4</v>
      </c>
      <c r="Q26" s="41">
        <f>SUM(Q6:Q25)</f>
        <v>242</v>
      </c>
      <c r="R26" s="42">
        <f>IFERROR(Q26/N26,"-")</f>
        <v>0.2451874366768</v>
      </c>
      <c r="S26" s="76">
        <f>SUM(S6:S25)</f>
        <v>38</v>
      </c>
      <c r="T26" s="76">
        <f>SUM(T6:T25)</f>
        <v>67</v>
      </c>
      <c r="U26" s="42">
        <f>IFERROR(S26/Q26,"-")</f>
        <v>0.15702479338843</v>
      </c>
      <c r="V26" s="43">
        <f>IFERROR(K26/Q26,"-")</f>
        <v>6714.8760330579</v>
      </c>
      <c r="W26" s="44">
        <f>SUM(W6:W25)</f>
        <v>45</v>
      </c>
      <c r="X26" s="42">
        <f>IFERROR(W26/Q26,"-")</f>
        <v>0.18595041322314</v>
      </c>
      <c r="Y26" s="179">
        <f>SUM(Y6:Y25)</f>
        <v>2248000</v>
      </c>
      <c r="Z26" s="179">
        <f>IFERROR(Y26/Q26,"-")</f>
        <v>9289.2561983471</v>
      </c>
      <c r="AA26" s="179">
        <f>IFERROR(Y26/W26,"-")</f>
        <v>49955.555555556</v>
      </c>
      <c r="AB26" s="179">
        <f>Y26-K26</f>
        <v>623000</v>
      </c>
      <c r="AC26" s="45">
        <f>Y26/K26</f>
        <v>1.3833846153846</v>
      </c>
      <c r="AD26" s="58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9"/>
    <mergeCell ref="K16:K19"/>
    <mergeCell ref="V16:V19"/>
    <mergeCell ref="AB16:AB19"/>
    <mergeCell ref="AC16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