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<sst xmlns="http://schemas.openxmlformats.org/spreadsheetml/2006/main" uniqueCount="274">
  <si>
    <t>11月</t>
  </si>
  <si>
    <t>りんご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</si>
  <si>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</si>
  <si>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</si>
  <si>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</si>
  <si>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</si>
  <si>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</si>
  <si>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</si>
  <si>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</si>
  <si>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</si>
  <si>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</si>
  <si>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</si>
  <si>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</si>
  <si>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</si>
  <si>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</si>
  <si>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</si>
  <si>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</si>
  <si>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</si>
  <si>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</si>
  <si>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</si>
  <si>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</si>
  <si>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</si>
  <si>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</si>
  <si>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</si>
  <si>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</si>
  <si>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</si>
  <si>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</si>
  <si>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</si>
  <si>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</si>
  <si>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</si>
  <si>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</si>
  <si>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</si>
  <si>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</si>
  <si>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</si>
  <si>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</si>
  <si>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</si>
  <si>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</si>
  <si>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</si>
  <si>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</si>
  <si>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</si>
  <si>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</si>
  <si>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</si>
  <si>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</si>
  <si>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</si>
  <si>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</si>
  <si>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</si>
  <si>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</si>
  <si>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</si>
  <si>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</si>
  <si>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</si>
  <si>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</si>
  <si>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</si>
  <si>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</si>
  <si>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</si>
  <si>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</si>
  <si>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</si>
  <si>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</si>
  <si>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ks048</t>
  </si>
  <si>
    <t>インターカラー</t>
  </si>
  <si>
    <t>右女3</t>
  </si>
  <si>
    <t>女性から逆指名</t>
  </si>
  <si>
    <t>TOP</t>
  </si>
  <si>
    <t>スポニチ関東</t>
  </si>
  <si>
    <t>4C終面全5段</t>
  </si>
  <si>
    <t>11月14日(土)</t>
  </si>
  <si>
    <t>ks049</t>
  </si>
  <si>
    <t>スポニチ関西</t>
  </si>
  <si>
    <t>ks050</t>
  </si>
  <si>
    <t>スポニチ西部</t>
  </si>
  <si>
    <t>ks051</t>
  </si>
  <si>
    <t>スポニチ北海道</t>
  </si>
  <si>
    <t>ks052</t>
  </si>
  <si>
    <t>(空電共通)</t>
  </si>
  <si>
    <t>空電</t>
  </si>
  <si>
    <t>空電 (共通)</t>
  </si>
  <si>
    <t>ks053</t>
  </si>
  <si>
    <t>サンスポ関東</t>
  </si>
  <si>
    <t>ks054</t>
  </si>
  <si>
    <t>ks055</t>
  </si>
  <si>
    <t>サンスポ関西</t>
  </si>
  <si>
    <t>全5段</t>
  </si>
  <si>
    <t>11月15日(日)</t>
  </si>
  <si>
    <t>ks056</t>
  </si>
  <si>
    <t>ks057</t>
  </si>
  <si>
    <t>右女9</t>
  </si>
  <si>
    <t>学生いません。ギャルいません。熟女、熟女、熟女</t>
  </si>
  <si>
    <t>11月28日(土)</t>
  </si>
  <si>
    <t>ks058</t>
  </si>
  <si>
    <t>ks059</t>
  </si>
  <si>
    <t>雑誌版SPA</t>
  </si>
  <si>
    <t>献身交際。キュートな四十路妻。</t>
  </si>
  <si>
    <t>11月07日(土)</t>
  </si>
  <si>
    <t>ks060</t>
  </si>
  <si>
    <t>ks061</t>
  </si>
  <si>
    <t>ks062</t>
  </si>
  <si>
    <t>ks063</t>
  </si>
  <si>
    <t>大正版（改）</t>
  </si>
  <si>
    <t>もう50代の熟女だけど、</t>
  </si>
  <si>
    <t>11月21日(土)</t>
  </si>
  <si>
    <t>ks064</t>
  </si>
  <si>
    <t>ks065</t>
  </si>
  <si>
    <t>スポーツ報知関西</t>
  </si>
  <si>
    <t>全5段つかみ4回</t>
  </si>
  <si>
    <t>11月01日(日)</t>
  </si>
  <si>
    <t>ks066</t>
  </si>
  <si>
    <t>ks067</t>
  </si>
  <si>
    <t>雑誌版りんご</t>
  </si>
  <si>
    <t>求む！50歳以上の女性好き男性</t>
  </si>
  <si>
    <t>11月08日(日)</t>
  </si>
  <si>
    <t>ks068</t>
  </si>
  <si>
    <t>ks069</t>
  </si>
  <si>
    <t>ks070</t>
  </si>
  <si>
    <t>ニッカン西部</t>
  </si>
  <si>
    <t>全5段つかみ5回</t>
  </si>
  <si>
    <t>11月04日(水)</t>
  </si>
  <si>
    <t>ks071</t>
  </si>
  <si>
    <t>11月10日(火)</t>
  </si>
  <si>
    <t>ks072</t>
  </si>
  <si>
    <t>11月16日(月)</t>
  </si>
  <si>
    <t>ks073</t>
  </si>
  <si>
    <t>11月19日(木)</t>
  </si>
  <si>
    <t>ks074</t>
  </si>
  <si>
    <t>11月26日(木)</t>
  </si>
  <si>
    <t>ks075</t>
  </si>
  <si>
    <t>ks076</t>
  </si>
  <si>
    <t>①大正版</t>
  </si>
  <si>
    <t>143「満員御礼！恋愛結婚情報サイト」</t>
  </si>
  <si>
    <t>半2段・半3段つかみ10段保証</t>
  </si>
  <si>
    <t>1～10日</t>
  </si>
  <si>
    <t>ks077</t>
  </si>
  <si>
    <t>②求人風</t>
  </si>
  <si>
    <t>144「逆行出会いで熟女と出会い放題！」</t>
  </si>
  <si>
    <t>11～20日</t>
  </si>
  <si>
    <t>ks078</t>
  </si>
  <si>
    <t>③旧デイリー風</t>
  </si>
  <si>
    <t>145「これまで10人としか会ってないだと？お前、やな奴だな！」</t>
  </si>
  <si>
    <t>21～31日</t>
  </si>
  <si>
    <t>ks079</t>
  </si>
  <si>
    <t>ks080</t>
  </si>
  <si>
    <t>ks081</t>
  </si>
  <si>
    <t>ks082</t>
  </si>
  <si>
    <t>ks083</t>
  </si>
  <si>
    <t>ks084</t>
  </si>
  <si>
    <t>求人風</t>
  </si>
  <si>
    <t>半2段つかみ10段保証</t>
  </si>
  <si>
    <t>10段保証</t>
  </si>
  <si>
    <t>ks085</t>
  </si>
  <si>
    <t>ks086</t>
  </si>
  <si>
    <t>①求人風</t>
  </si>
  <si>
    <t>50〜70代男性限定！熟女好きな男性募集中！</t>
  </si>
  <si>
    <t>東スポ</t>
  </si>
  <si>
    <t>全2段金土 8回セット</t>
  </si>
  <si>
    <t>11/1～</t>
  </si>
  <si>
    <t>ks087</t>
  </si>
  <si>
    <t>②右女9</t>
  </si>
  <si>
    <t>ks088</t>
  </si>
  <si>
    <t>③大正版</t>
  </si>
  <si>
    <t>出会い懇願</t>
  </si>
  <si>
    <t>ks089</t>
  </si>
  <si>
    <t>ks090</t>
  </si>
  <si>
    <t>大正版</t>
  </si>
  <si>
    <t>出会い求人</t>
  </si>
  <si>
    <t>スポーツ報知関西　1回目</t>
  </si>
  <si>
    <t>4C終面雑報</t>
  </si>
  <si>
    <t>ks091</t>
  </si>
  <si>
    <t>旧デイリー風</t>
  </si>
  <si>
    <t>スポーツ報知関西　2回目</t>
  </si>
  <si>
    <t>11月03日(火)</t>
  </si>
  <si>
    <t>ks092</t>
  </si>
  <si>
    <t>雑誌版SPA（りんごver）</t>
  </si>
  <si>
    <t>スポーツ報知関西　3回目</t>
  </si>
  <si>
    <t>11月06日(金)</t>
  </si>
  <si>
    <t>ks093</t>
  </si>
  <si>
    <t>面白⑦</t>
  </si>
  <si>
    <t>出会える人数無制限</t>
  </si>
  <si>
    <t>スポーツ報知関西　4回目</t>
  </si>
  <si>
    <t>ks094</t>
  </si>
  <si>
    <t>スポーツ報知関西　5回目</t>
  </si>
  <si>
    <t>ks095</t>
  </si>
  <si>
    <t>スポーツ報知関西　6回目</t>
  </si>
  <si>
    <t>11月11日(水)</t>
  </si>
  <si>
    <t>ks096</t>
  </si>
  <si>
    <t>スポーツ報知関西　7回目</t>
  </si>
  <si>
    <t>11月12日(木)</t>
  </si>
  <si>
    <t>ks097</t>
  </si>
  <si>
    <t>スポーツ報知関西　8回目</t>
  </si>
  <si>
    <t>11月13日(金)</t>
  </si>
  <si>
    <t>ks098</t>
  </si>
  <si>
    <t>スポーツ報知関西　9回目</t>
  </si>
  <si>
    <t>ks099</t>
  </si>
  <si>
    <t>スポーツ報知関西　10回目</t>
  </si>
  <si>
    <t>ks100</t>
  </si>
  <si>
    <t>スポーツ報知関西　11回目</t>
  </si>
  <si>
    <t>11月17日(火)</t>
  </si>
  <si>
    <t>ks101</t>
  </si>
  <si>
    <t>スポーツ報知関西　12回目</t>
  </si>
  <si>
    <t>11月20日(金)</t>
  </si>
  <si>
    <t>ks102</t>
  </si>
  <si>
    <t>スポーツ報知関西　13回目</t>
  </si>
  <si>
    <t>11月22日(日)</t>
  </si>
  <si>
    <t>ks103</t>
  </si>
  <si>
    <t>共通</t>
  </si>
  <si>
    <t>ks104</t>
  </si>
  <si>
    <t>スポーツ報知西部</t>
  </si>
  <si>
    <t>4C終面雑報 5回以上</t>
  </si>
  <si>
    <t>ks105</t>
  </si>
  <si>
    <t>ks106</t>
  </si>
  <si>
    <t>ks107</t>
  </si>
  <si>
    <t>ks108</t>
  </si>
  <si>
    <t>ks109</t>
  </si>
  <si>
    <t>11月23日(月)</t>
  </si>
  <si>
    <t>ks110</t>
  </si>
  <si>
    <t>ks111</t>
  </si>
  <si>
    <t>NEWS版</t>
  </si>
  <si>
    <t>出会いすぎてお祭り騒ぎ！？</t>
  </si>
  <si>
    <t>ks112</t>
  </si>
  <si>
    <t>ks113</t>
  </si>
  <si>
    <t>求む50歳以上の女性</t>
  </si>
  <si>
    <t>ニッカン関西</t>
  </si>
  <si>
    <t>ks114</t>
  </si>
  <si>
    <t>ks115</t>
  </si>
  <si>
    <t>デイリースポーツ関西</t>
  </si>
  <si>
    <t>ks116</t>
  </si>
  <si>
    <t>ks117</t>
  </si>
  <si>
    <t>ks118</t>
  </si>
  <si>
    <t>ks119</t>
  </si>
  <si>
    <t>ks120</t>
  </si>
  <si>
    <t>ks121</t>
  </si>
  <si>
    <t>九スポ</t>
  </si>
  <si>
    <t>ks122</t>
  </si>
  <si>
    <t>ks123</t>
  </si>
  <si>
    <t>右女3スマホ</t>
  </si>
  <si>
    <t>中京スポーツ</t>
  </si>
  <si>
    <t>ks124</t>
  </si>
  <si>
    <t>ks125</t>
  </si>
  <si>
    <t>ks126</t>
  </si>
  <si>
    <t>ks127</t>
  </si>
  <si>
    <t>143「行列のできる恋愛結婚情報サイト」</t>
  </si>
  <si>
    <t>4C雑報</t>
  </si>
  <si>
    <t>ks128</t>
  </si>
  <si>
    <t>ks129</t>
  </si>
  <si>
    <t>ks130</t>
  </si>
  <si>
    <t>ks131</t>
  </si>
  <si>
    <t>ks132</t>
  </si>
  <si>
    <t>ks133</t>
  </si>
  <si>
    <t>146「もし出会系大賞があったら、このサイトが受賞しているでしょう」</t>
  </si>
  <si>
    <t>11月29日(日)</t>
  </si>
  <si>
    <t>ks134</t>
  </si>
  <si>
    <t>新聞 TOTAL</t>
  </si>
  <si>
    <t>●雑誌 広告</t>
  </si>
  <si>
    <t>rz005</t>
  </si>
  <si>
    <t>日本ジャーナル出版</t>
  </si>
  <si>
    <t>週刊実話</t>
  </si>
  <si>
    <t>表4</t>
  </si>
  <si>
    <t>rz006</t>
  </si>
  <si>
    <t>rz007</t>
  </si>
  <si>
    <t>リイド社</t>
  </si>
  <si>
    <t>横向きキャッチ版</t>
  </si>
  <si>
    <t>女性が好きな私にとって神サイトです</t>
  </si>
  <si>
    <t>コミック乱</t>
  </si>
  <si>
    <t>1C2P</t>
  </si>
  <si>
    <t>11月27日(金)</t>
  </si>
  <si>
    <t>rz008</t>
  </si>
  <si>
    <t>ze001</t>
  </si>
  <si>
    <t>アドライヴ</t>
  </si>
  <si>
    <t>コアマガジン</t>
  </si>
  <si>
    <t>2Pスポーツ新聞_v01_アップル(栗山さん)</t>
  </si>
  <si>
    <t>実話BUNKA超タブー</t>
  </si>
  <si>
    <t>11月02日(月)</t>
  </si>
  <si>
    <t>ze002</t>
  </si>
  <si>
    <t>ze003</t>
  </si>
  <si>
    <t>実話BUNKAタブー</t>
  </si>
  <si>
    <t>ze004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</si>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</sst>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3.6330285714286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700000</v>
      </c>
      <c r="L6" s="79">
        <v>42</v>
      </c>
      <c r="M6" s="79">
        <v>0</v>
      </c>
      <c r="N6" s="79">
        <v>147</v>
      </c>
      <c r="O6" s="88">
        <v>21</v>
      </c>
      <c r="P6" s="89">
        <v>0</v>
      </c>
      <c r="Q6" s="90">
        <f>O6+P6</f>
        <v>21</v>
      </c>
      <c r="R6" s="80">
        <f>IFERROR(Q6/N6,"-")</f>
        <v>0.14285714285714</v>
      </c>
      <c r="S6" s="79">
        <v>3</v>
      </c>
      <c r="T6" s="79">
        <v>10</v>
      </c>
      <c r="U6" s="80">
        <f>IFERROR(T6/(Q6),"-")</f>
        <v>0.47619047619048</v>
      </c>
      <c r="V6" s="81">
        <f>IFERROR(K6/SUM(Q6:Q10),"-")</f>
        <v>6796.1165048544</v>
      </c>
      <c r="W6" s="82">
        <v>6</v>
      </c>
      <c r="X6" s="80">
        <f>IF(Q6=0,"-",W6/Q6)</f>
        <v>0.28571428571429</v>
      </c>
      <c r="Y6" s="181">
        <v>81000</v>
      </c>
      <c r="Z6" s="182">
        <f>IFERROR(Y6/Q6,"-")</f>
        <v>3857.1428571429</v>
      </c>
      <c r="AA6" s="182">
        <f>IFERROR(Y6/W6,"-")</f>
        <v>13500</v>
      </c>
      <c r="AB6" s="176">
        <f>SUM(Y6:Y10)-SUM(K6:K10)</f>
        <v>1843120</v>
      </c>
      <c r="AC6" s="83">
        <f>SUM(Y6:Y10)/SUM(K6:K10)</f>
        <v>3.6330285714286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6</v>
      </c>
      <c r="AO6" s="98">
        <f>IF(Q6=0,"",IF(AN6=0,"",(AN6/Q6)))</f>
        <v>0.28571428571429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7</v>
      </c>
      <c r="BG6" s="110">
        <f>IF(Q6=0,"",IF(BF6=0,"",(BF6/Q6)))</f>
        <v>0.33333333333333</v>
      </c>
      <c r="BH6" s="109">
        <v>1</v>
      </c>
      <c r="BI6" s="111">
        <f>IFERROR(BH6/BF6,"-")</f>
        <v>0.14285714285714</v>
      </c>
      <c r="BJ6" s="112">
        <v>3000</v>
      </c>
      <c r="BK6" s="113">
        <f>IFERROR(BJ6/BF6,"-")</f>
        <v>428.57142857143</v>
      </c>
      <c r="BL6" s="114">
        <v>1</v>
      </c>
      <c r="BM6" s="114"/>
      <c r="BN6" s="114"/>
      <c r="BO6" s="116">
        <v>3</v>
      </c>
      <c r="BP6" s="117">
        <f>IF(Q6=0,"",IF(BO6=0,"",(BO6/Q6)))</f>
        <v>0.14285714285714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5</v>
      </c>
      <c r="BY6" s="124">
        <f>IF(Q6=0,"",IF(BX6=0,"",(BX6/Q6)))</f>
        <v>0.23809523809524</v>
      </c>
      <c r="BZ6" s="125">
        <v>5</v>
      </c>
      <c r="CA6" s="126">
        <f>IFERROR(BZ6/BX6,"-")</f>
        <v>1</v>
      </c>
      <c r="CB6" s="127">
        <v>78000</v>
      </c>
      <c r="CC6" s="128">
        <f>IFERROR(CB6/BX6,"-")</f>
        <v>15600</v>
      </c>
      <c r="CD6" s="129">
        <v>2</v>
      </c>
      <c r="CE6" s="129"/>
      <c r="CF6" s="129">
        <v>3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6</v>
      </c>
      <c r="CQ6" s="138">
        <v>81000</v>
      </c>
      <c r="CR6" s="138">
        <v>38000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61</v>
      </c>
      <c r="H7" s="87" t="s">
        <v>66</v>
      </c>
      <c r="I7" s="87" t="s">
        <v>63</v>
      </c>
      <c r="J7" s="185" t="s">
        <v>64</v>
      </c>
      <c r="K7" s="176"/>
      <c r="L7" s="79">
        <v>37</v>
      </c>
      <c r="M7" s="79">
        <v>0</v>
      </c>
      <c r="N7" s="79">
        <v>131</v>
      </c>
      <c r="O7" s="88">
        <v>16</v>
      </c>
      <c r="P7" s="89">
        <v>0</v>
      </c>
      <c r="Q7" s="90">
        <f>O7+P7</f>
        <v>16</v>
      </c>
      <c r="R7" s="80">
        <f>IFERROR(Q7/N7,"-")</f>
        <v>0.12213740458015</v>
      </c>
      <c r="S7" s="79">
        <v>3</v>
      </c>
      <c r="T7" s="79">
        <v>5</v>
      </c>
      <c r="U7" s="80">
        <f>IFERROR(T7/(Q7),"-")</f>
        <v>0.3125</v>
      </c>
      <c r="V7" s="81"/>
      <c r="W7" s="82">
        <v>4</v>
      </c>
      <c r="X7" s="80">
        <f>IF(Q7=0,"-",W7/Q7)</f>
        <v>0.25</v>
      </c>
      <c r="Y7" s="181">
        <v>12000</v>
      </c>
      <c r="Z7" s="182">
        <f>IFERROR(Y7/Q7,"-")</f>
        <v>750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0.125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0.0625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7</v>
      </c>
      <c r="BP7" s="117">
        <f>IF(Q7=0,"",IF(BO7=0,"",(BO7/Q7)))</f>
        <v>0.4375</v>
      </c>
      <c r="BQ7" s="118">
        <v>1</v>
      </c>
      <c r="BR7" s="119">
        <f>IFERROR(BQ7/BO7,"-")</f>
        <v>0.14285714285714</v>
      </c>
      <c r="BS7" s="120">
        <v>3000</v>
      </c>
      <c r="BT7" s="121">
        <f>IFERROR(BS7/BO7,"-")</f>
        <v>428.57142857143</v>
      </c>
      <c r="BU7" s="122">
        <v>1</v>
      </c>
      <c r="BV7" s="122"/>
      <c r="BW7" s="122"/>
      <c r="BX7" s="123">
        <v>5</v>
      </c>
      <c r="BY7" s="124">
        <f>IF(Q7=0,"",IF(BX7=0,"",(BX7/Q7)))</f>
        <v>0.3125</v>
      </c>
      <c r="BZ7" s="125">
        <v>2</v>
      </c>
      <c r="CA7" s="126">
        <f>IFERROR(BZ7/BX7,"-")</f>
        <v>0.4</v>
      </c>
      <c r="CB7" s="127">
        <v>7000</v>
      </c>
      <c r="CC7" s="128">
        <f>IFERROR(CB7/BX7,"-")</f>
        <v>1400</v>
      </c>
      <c r="CD7" s="129">
        <v>2</v>
      </c>
      <c r="CE7" s="129"/>
      <c r="CF7" s="129"/>
      <c r="CG7" s="130">
        <v>1</v>
      </c>
      <c r="CH7" s="131">
        <f>IF(Q7=0,"",IF(CG7=0,"",(CG7/Q7)))</f>
        <v>0.0625</v>
      </c>
      <c r="CI7" s="132">
        <v>1</v>
      </c>
      <c r="CJ7" s="133">
        <f>IFERROR(CI7/CG7,"-")</f>
        <v>1</v>
      </c>
      <c r="CK7" s="134">
        <v>2000</v>
      </c>
      <c r="CL7" s="135">
        <f>IFERROR(CK7/CG7,"-")</f>
        <v>2000</v>
      </c>
      <c r="CM7" s="136"/>
      <c r="CN7" s="136">
        <v>1</v>
      </c>
      <c r="CO7" s="136"/>
      <c r="CP7" s="137">
        <v>4</v>
      </c>
      <c r="CQ7" s="138">
        <v>12000</v>
      </c>
      <c r="CR7" s="138">
        <v>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64</v>
      </c>
      <c r="K8" s="176"/>
      <c r="L8" s="79">
        <v>8</v>
      </c>
      <c r="M8" s="79">
        <v>0</v>
      </c>
      <c r="N8" s="79">
        <v>33</v>
      </c>
      <c r="O8" s="88">
        <v>4</v>
      </c>
      <c r="P8" s="89">
        <v>0</v>
      </c>
      <c r="Q8" s="90">
        <f>O8+P8</f>
        <v>4</v>
      </c>
      <c r="R8" s="80">
        <f>IFERROR(Q8/N8,"-")</f>
        <v>0.12121212121212</v>
      </c>
      <c r="S8" s="79">
        <v>0</v>
      </c>
      <c r="T8" s="79">
        <v>3</v>
      </c>
      <c r="U8" s="80">
        <f>IFERROR(T8/(Q8),"-")</f>
        <v>0.75</v>
      </c>
      <c r="V8" s="81"/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69</v>
      </c>
      <c r="C9" s="184" t="s">
        <v>58</v>
      </c>
      <c r="D9" s="184"/>
      <c r="E9" s="184" t="s">
        <v>59</v>
      </c>
      <c r="F9" s="184" t="s">
        <v>60</v>
      </c>
      <c r="G9" s="184" t="s">
        <v>61</v>
      </c>
      <c r="H9" s="87" t="s">
        <v>70</v>
      </c>
      <c r="I9" s="87" t="s">
        <v>63</v>
      </c>
      <c r="J9" s="185" t="s">
        <v>64</v>
      </c>
      <c r="K9" s="176"/>
      <c r="L9" s="79">
        <v>11</v>
      </c>
      <c r="M9" s="79">
        <v>0</v>
      </c>
      <c r="N9" s="79">
        <v>35</v>
      </c>
      <c r="O9" s="88">
        <v>8</v>
      </c>
      <c r="P9" s="89">
        <v>0</v>
      </c>
      <c r="Q9" s="90">
        <f>O9+P9</f>
        <v>8</v>
      </c>
      <c r="R9" s="80">
        <f>IFERROR(Q9/N9,"-")</f>
        <v>0.22857142857143</v>
      </c>
      <c r="S9" s="79">
        <v>2</v>
      </c>
      <c r="T9" s="79">
        <v>4</v>
      </c>
      <c r="U9" s="80">
        <f>IFERROR(T9/(Q9),"-")</f>
        <v>0.5</v>
      </c>
      <c r="V9" s="81"/>
      <c r="W9" s="82">
        <v>1</v>
      </c>
      <c r="X9" s="80">
        <f>IF(Q9=0,"-",W9/Q9)</f>
        <v>0.125</v>
      </c>
      <c r="Y9" s="181">
        <v>1000</v>
      </c>
      <c r="Z9" s="182">
        <f>IFERROR(Y9/Q9,"-")</f>
        <v>125</v>
      </c>
      <c r="AA9" s="182">
        <f>IFERROR(Y9/W9,"-")</f>
        <v>1000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0.125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0.125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3</v>
      </c>
      <c r="BG9" s="110">
        <f>IF(Q9=0,"",IF(BF9=0,"",(BF9/Q9)))</f>
        <v>0.375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0.25</v>
      </c>
      <c r="BQ9" s="118">
        <v>1</v>
      </c>
      <c r="BR9" s="119">
        <f>IFERROR(BQ9/BO9,"-")</f>
        <v>0.5</v>
      </c>
      <c r="BS9" s="120">
        <v>1000</v>
      </c>
      <c r="BT9" s="121">
        <f>IFERROR(BS9/BO9,"-")</f>
        <v>500</v>
      </c>
      <c r="BU9" s="122">
        <v>1</v>
      </c>
      <c r="BV9" s="122"/>
      <c r="BW9" s="122"/>
      <c r="BX9" s="123">
        <v>1</v>
      </c>
      <c r="BY9" s="124">
        <f>IF(Q9=0,"",IF(BX9=0,"",(BX9/Q9)))</f>
        <v>0.125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1000</v>
      </c>
      <c r="CR9" s="138">
        <v>1000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71</v>
      </c>
      <c r="C10" s="184" t="s">
        <v>58</v>
      </c>
      <c r="D10" s="184"/>
      <c r="E10" s="184" t="s">
        <v>72</v>
      </c>
      <c r="F10" s="184" t="s">
        <v>72</v>
      </c>
      <c r="G10" s="184" t="s">
        <v>73</v>
      </c>
      <c r="H10" s="87" t="s">
        <v>74</v>
      </c>
      <c r="I10" s="87"/>
      <c r="J10" s="87"/>
      <c r="K10" s="176"/>
      <c r="L10" s="79">
        <v>179</v>
      </c>
      <c r="M10" s="79">
        <v>121</v>
      </c>
      <c r="N10" s="79">
        <v>61</v>
      </c>
      <c r="O10" s="88">
        <v>54</v>
      </c>
      <c r="P10" s="89">
        <v>0</v>
      </c>
      <c r="Q10" s="90">
        <f>O10+P10</f>
        <v>54</v>
      </c>
      <c r="R10" s="80">
        <f>IFERROR(Q10/N10,"-")</f>
        <v>0.88524590163934</v>
      </c>
      <c r="S10" s="79">
        <v>14</v>
      </c>
      <c r="T10" s="79">
        <v>8</v>
      </c>
      <c r="U10" s="80">
        <f>IFERROR(T10/(Q10),"-")</f>
        <v>0.14814814814815</v>
      </c>
      <c r="V10" s="81"/>
      <c r="W10" s="82">
        <v>16</v>
      </c>
      <c r="X10" s="80">
        <f>IF(Q10=0,"-",W10/Q10)</f>
        <v>0.2962962962963</v>
      </c>
      <c r="Y10" s="181">
        <v>2449120</v>
      </c>
      <c r="Z10" s="182">
        <f>IFERROR(Y10/Q10,"-")</f>
        <v>45354.074074074</v>
      </c>
      <c r="AA10" s="182">
        <f>IFERROR(Y10/W10,"-")</f>
        <v>153070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2</v>
      </c>
      <c r="AO10" s="98">
        <f>IF(Q10=0,"",IF(AN10=0,"",(AN10/Q10)))</f>
        <v>0.037037037037037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>
        <v>4</v>
      </c>
      <c r="AX10" s="104">
        <f>IF(Q10=0,"",IF(AW10=0,"",(AW10/Q10)))</f>
        <v>0.074074074074074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8</v>
      </c>
      <c r="BG10" s="110">
        <f>IF(Q10=0,"",IF(BF10=0,"",(BF10/Q10)))</f>
        <v>0.14814814814815</v>
      </c>
      <c r="BH10" s="109">
        <v>2</v>
      </c>
      <c r="BI10" s="111">
        <f>IFERROR(BH10/BF10,"-")</f>
        <v>0.25</v>
      </c>
      <c r="BJ10" s="112">
        <v>8000</v>
      </c>
      <c r="BK10" s="113">
        <f>IFERROR(BJ10/BF10,"-")</f>
        <v>1000</v>
      </c>
      <c r="BL10" s="114">
        <v>2</v>
      </c>
      <c r="BM10" s="114"/>
      <c r="BN10" s="114"/>
      <c r="BO10" s="116">
        <v>21</v>
      </c>
      <c r="BP10" s="117">
        <f>IF(Q10=0,"",IF(BO10=0,"",(BO10/Q10)))</f>
        <v>0.38888888888889</v>
      </c>
      <c r="BQ10" s="118">
        <v>6</v>
      </c>
      <c r="BR10" s="119">
        <f>IFERROR(BQ10/BO10,"-")</f>
        <v>0.28571428571429</v>
      </c>
      <c r="BS10" s="120">
        <v>1889000</v>
      </c>
      <c r="BT10" s="121">
        <f>IFERROR(BS10/BO10,"-")</f>
        <v>89952.380952381</v>
      </c>
      <c r="BU10" s="122">
        <v>1</v>
      </c>
      <c r="BV10" s="122"/>
      <c r="BW10" s="122">
        <v>5</v>
      </c>
      <c r="BX10" s="123">
        <v>16</v>
      </c>
      <c r="BY10" s="124">
        <f>IF(Q10=0,"",IF(BX10=0,"",(BX10/Q10)))</f>
        <v>0.2962962962963</v>
      </c>
      <c r="BZ10" s="125">
        <v>5</v>
      </c>
      <c r="CA10" s="126">
        <f>IFERROR(BZ10/BX10,"-")</f>
        <v>0.3125</v>
      </c>
      <c r="CB10" s="127">
        <v>296120</v>
      </c>
      <c r="CC10" s="128">
        <f>IFERROR(CB10/BX10,"-")</f>
        <v>18507.5</v>
      </c>
      <c r="CD10" s="129"/>
      <c r="CE10" s="129">
        <v>2</v>
      </c>
      <c r="CF10" s="129">
        <v>3</v>
      </c>
      <c r="CG10" s="130">
        <v>3</v>
      </c>
      <c r="CH10" s="131">
        <f>IF(Q10=0,"",IF(CG10=0,"",(CG10/Q10)))</f>
        <v>0.055555555555556</v>
      </c>
      <c r="CI10" s="132">
        <v>3</v>
      </c>
      <c r="CJ10" s="133">
        <f>IFERROR(CI10/CG10,"-")</f>
        <v>1</v>
      </c>
      <c r="CK10" s="134">
        <v>256000</v>
      </c>
      <c r="CL10" s="135">
        <f>IFERROR(CK10/CG10,"-")</f>
        <v>85333.333333333</v>
      </c>
      <c r="CM10" s="136">
        <v>1</v>
      </c>
      <c r="CN10" s="136"/>
      <c r="CO10" s="136">
        <v>2</v>
      </c>
      <c r="CP10" s="137">
        <v>16</v>
      </c>
      <c r="CQ10" s="138">
        <v>2449120</v>
      </c>
      <c r="CR10" s="138">
        <v>975000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3.1842105263158</v>
      </c>
      <c r="B11" s="184" t="s">
        <v>75</v>
      </c>
      <c r="C11" s="184" t="s">
        <v>58</v>
      </c>
      <c r="D11" s="184"/>
      <c r="E11" s="184" t="s">
        <v>59</v>
      </c>
      <c r="F11" s="184" t="s">
        <v>60</v>
      </c>
      <c r="G11" s="184" t="s">
        <v>61</v>
      </c>
      <c r="H11" s="87" t="s">
        <v>76</v>
      </c>
      <c r="I11" s="87" t="s">
        <v>63</v>
      </c>
      <c r="J11" s="185" t="s">
        <v>64</v>
      </c>
      <c r="K11" s="176">
        <v>570000</v>
      </c>
      <c r="L11" s="79">
        <v>21</v>
      </c>
      <c r="M11" s="79">
        <v>0</v>
      </c>
      <c r="N11" s="79">
        <v>78</v>
      </c>
      <c r="O11" s="88">
        <v>8</v>
      </c>
      <c r="P11" s="89">
        <v>0</v>
      </c>
      <c r="Q11" s="90">
        <f>O11+P11</f>
        <v>8</v>
      </c>
      <c r="R11" s="80">
        <f>IFERROR(Q11/N11,"-")</f>
        <v>0.1025641025641</v>
      </c>
      <c r="S11" s="79">
        <v>3</v>
      </c>
      <c r="T11" s="79">
        <v>2</v>
      </c>
      <c r="U11" s="80">
        <f>IFERROR(T11/(Q11),"-")</f>
        <v>0.25</v>
      </c>
      <c r="V11" s="81">
        <f>IFERROR(K11/SUM(Q11:Q16),"-")</f>
        <v>9500</v>
      </c>
      <c r="W11" s="82">
        <v>1</v>
      </c>
      <c r="X11" s="80">
        <f>IF(Q11=0,"-",W11/Q11)</f>
        <v>0.125</v>
      </c>
      <c r="Y11" s="181">
        <v>71000</v>
      </c>
      <c r="Z11" s="182">
        <f>IFERROR(Y11/Q11,"-")</f>
        <v>8875</v>
      </c>
      <c r="AA11" s="182">
        <f>IFERROR(Y11/W11,"-")</f>
        <v>71000</v>
      </c>
      <c r="AB11" s="176">
        <f>SUM(Y11:Y16)-SUM(K11:K16)</f>
        <v>1245000</v>
      </c>
      <c r="AC11" s="83">
        <f>SUM(Y11:Y16)/SUM(K11:K16)</f>
        <v>3.1842105263158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1</v>
      </c>
      <c r="AO11" s="98">
        <f>IF(Q11=0,"",IF(AN11=0,"",(AN11/Q11)))</f>
        <v>0.125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3</v>
      </c>
      <c r="BG11" s="110">
        <f>IF(Q11=0,"",IF(BF11=0,"",(BF11/Q11)))</f>
        <v>0.375</v>
      </c>
      <c r="BH11" s="109">
        <v>1</v>
      </c>
      <c r="BI11" s="111">
        <f>IFERROR(BH11/BF11,"-")</f>
        <v>0.33333333333333</v>
      </c>
      <c r="BJ11" s="112">
        <v>71000</v>
      </c>
      <c r="BK11" s="113">
        <f>IFERROR(BJ11/BF11,"-")</f>
        <v>23666.666666667</v>
      </c>
      <c r="BL11" s="114"/>
      <c r="BM11" s="114"/>
      <c r="BN11" s="114">
        <v>1</v>
      </c>
      <c r="BO11" s="116">
        <v>3</v>
      </c>
      <c r="BP11" s="117">
        <f>IF(Q11=0,"",IF(BO11=0,"",(BO11/Q11)))</f>
        <v>0.375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0.125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71000</v>
      </c>
      <c r="CR11" s="138">
        <v>71000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77</v>
      </c>
      <c r="C12" s="184" t="s">
        <v>58</v>
      </c>
      <c r="D12" s="184"/>
      <c r="E12" s="184" t="s">
        <v>59</v>
      </c>
      <c r="F12" s="184" t="s">
        <v>60</v>
      </c>
      <c r="G12" s="184" t="s">
        <v>73</v>
      </c>
      <c r="H12" s="87"/>
      <c r="I12" s="87"/>
      <c r="J12" s="87"/>
      <c r="K12" s="176"/>
      <c r="L12" s="79">
        <v>59</v>
      </c>
      <c r="M12" s="79">
        <v>41</v>
      </c>
      <c r="N12" s="79">
        <v>25</v>
      </c>
      <c r="O12" s="88">
        <v>18</v>
      </c>
      <c r="P12" s="89">
        <v>0</v>
      </c>
      <c r="Q12" s="90">
        <f>O12+P12</f>
        <v>18</v>
      </c>
      <c r="R12" s="80">
        <f>IFERROR(Q12/N12,"-")</f>
        <v>0.72</v>
      </c>
      <c r="S12" s="79">
        <v>3</v>
      </c>
      <c r="T12" s="79">
        <v>2</v>
      </c>
      <c r="U12" s="80">
        <f>IFERROR(T12/(Q12),"-")</f>
        <v>0.11111111111111</v>
      </c>
      <c r="V12" s="81"/>
      <c r="W12" s="82">
        <v>6</v>
      </c>
      <c r="X12" s="80">
        <f>IF(Q12=0,"-",W12/Q12)</f>
        <v>0.33333333333333</v>
      </c>
      <c r="Y12" s="181">
        <v>1557000</v>
      </c>
      <c r="Z12" s="182">
        <f>IFERROR(Y12/Q12,"-")</f>
        <v>86500</v>
      </c>
      <c r="AA12" s="182">
        <f>IFERROR(Y12/W12,"-")</f>
        <v>259500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0.055555555555556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3</v>
      </c>
      <c r="BG12" s="110">
        <f>IF(Q12=0,"",IF(BF12=0,"",(BF12/Q12)))</f>
        <v>0.16666666666667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5</v>
      </c>
      <c r="BP12" s="117">
        <f>IF(Q12=0,"",IF(BO12=0,"",(BO12/Q12)))</f>
        <v>0.27777777777778</v>
      </c>
      <c r="BQ12" s="118">
        <v>2</v>
      </c>
      <c r="BR12" s="119">
        <f>IFERROR(BQ12/BO12,"-")</f>
        <v>0.4</v>
      </c>
      <c r="BS12" s="120">
        <v>15000</v>
      </c>
      <c r="BT12" s="121">
        <f>IFERROR(BS12/BO12,"-")</f>
        <v>3000</v>
      </c>
      <c r="BU12" s="122">
        <v>1</v>
      </c>
      <c r="BV12" s="122">
        <v>1</v>
      </c>
      <c r="BW12" s="122"/>
      <c r="BX12" s="123">
        <v>6</v>
      </c>
      <c r="BY12" s="124">
        <f>IF(Q12=0,"",IF(BX12=0,"",(BX12/Q12)))</f>
        <v>0.33333333333333</v>
      </c>
      <c r="BZ12" s="125">
        <v>2</v>
      </c>
      <c r="CA12" s="126">
        <f>IFERROR(BZ12/BX12,"-")</f>
        <v>0.33333333333333</v>
      </c>
      <c r="CB12" s="127">
        <v>108000</v>
      </c>
      <c r="CC12" s="128">
        <f>IFERROR(CB12/BX12,"-")</f>
        <v>18000</v>
      </c>
      <c r="CD12" s="129"/>
      <c r="CE12" s="129"/>
      <c r="CF12" s="129">
        <v>2</v>
      </c>
      <c r="CG12" s="130">
        <v>3</v>
      </c>
      <c r="CH12" s="131">
        <f>IF(Q12=0,"",IF(CG12=0,"",(CG12/Q12)))</f>
        <v>0.16666666666667</v>
      </c>
      <c r="CI12" s="132">
        <v>2</v>
      </c>
      <c r="CJ12" s="133">
        <f>IFERROR(CI12/CG12,"-")</f>
        <v>0.66666666666667</v>
      </c>
      <c r="CK12" s="134">
        <v>1434000</v>
      </c>
      <c r="CL12" s="135">
        <f>IFERROR(CK12/CG12,"-")</f>
        <v>478000</v>
      </c>
      <c r="CM12" s="136"/>
      <c r="CN12" s="136"/>
      <c r="CO12" s="136">
        <v>2</v>
      </c>
      <c r="CP12" s="137">
        <v>6</v>
      </c>
      <c r="CQ12" s="138">
        <v>1557000</v>
      </c>
      <c r="CR12" s="138">
        <v>1425000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78</v>
      </c>
      <c r="C13" s="184" t="s">
        <v>58</v>
      </c>
      <c r="D13" s="184"/>
      <c r="E13" s="184" t="s">
        <v>59</v>
      </c>
      <c r="F13" s="184" t="s">
        <v>60</v>
      </c>
      <c r="G13" s="184" t="s">
        <v>61</v>
      </c>
      <c r="H13" s="87" t="s">
        <v>79</v>
      </c>
      <c r="I13" s="87" t="s">
        <v>80</v>
      </c>
      <c r="J13" s="186" t="s">
        <v>81</v>
      </c>
      <c r="K13" s="176"/>
      <c r="L13" s="79">
        <v>22</v>
      </c>
      <c r="M13" s="79">
        <v>0</v>
      </c>
      <c r="N13" s="79">
        <v>59</v>
      </c>
      <c r="O13" s="88">
        <v>9</v>
      </c>
      <c r="P13" s="89">
        <v>0</v>
      </c>
      <c r="Q13" s="90">
        <f>O13+P13</f>
        <v>9</v>
      </c>
      <c r="R13" s="80">
        <f>IFERROR(Q13/N13,"-")</f>
        <v>0.15254237288136</v>
      </c>
      <c r="S13" s="79">
        <v>1</v>
      </c>
      <c r="T13" s="79">
        <v>7</v>
      </c>
      <c r="U13" s="80">
        <f>IFERROR(T13/(Q13),"-")</f>
        <v>0.77777777777778</v>
      </c>
      <c r="V13" s="81"/>
      <c r="W13" s="82">
        <v>2</v>
      </c>
      <c r="X13" s="80">
        <f>IF(Q13=0,"-",W13/Q13)</f>
        <v>0.22222222222222</v>
      </c>
      <c r="Y13" s="181">
        <v>11000</v>
      </c>
      <c r="Z13" s="182">
        <f>IFERROR(Y13/Q13,"-")</f>
        <v>1222.2222222222</v>
      </c>
      <c r="AA13" s="182">
        <f>IFERROR(Y13/W13,"-")</f>
        <v>5500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2</v>
      </c>
      <c r="AX13" s="104">
        <f>IF(Q13=0,"",IF(AW13=0,"",(AW13/Q13)))</f>
        <v>0.22222222222222</v>
      </c>
      <c r="AY13" s="103">
        <v>1</v>
      </c>
      <c r="AZ13" s="105">
        <f>IFERROR(AY13/AW13,"-")</f>
        <v>0.5</v>
      </c>
      <c r="BA13" s="106">
        <v>3000</v>
      </c>
      <c r="BB13" s="107">
        <f>IFERROR(BA13/AW13,"-")</f>
        <v>1500</v>
      </c>
      <c r="BC13" s="108">
        <v>1</v>
      </c>
      <c r="BD13" s="108"/>
      <c r="BE13" s="108"/>
      <c r="BF13" s="109">
        <v>1</v>
      </c>
      <c r="BG13" s="110">
        <f>IF(Q13=0,"",IF(BF13=0,"",(BF13/Q13)))</f>
        <v>0.11111111111111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5</v>
      </c>
      <c r="BP13" s="117">
        <f>IF(Q13=0,"",IF(BO13=0,"",(BO13/Q13)))</f>
        <v>0.55555555555556</v>
      </c>
      <c r="BQ13" s="118">
        <v>1</v>
      </c>
      <c r="BR13" s="119">
        <f>IFERROR(BQ13/BO13,"-")</f>
        <v>0.2</v>
      </c>
      <c r="BS13" s="120">
        <v>8000</v>
      </c>
      <c r="BT13" s="121">
        <f>IFERROR(BS13/BO13,"-")</f>
        <v>1600</v>
      </c>
      <c r="BU13" s="122"/>
      <c r="BV13" s="122">
        <v>1</v>
      </c>
      <c r="BW13" s="122"/>
      <c r="BX13" s="123">
        <v>1</v>
      </c>
      <c r="BY13" s="124">
        <f>IF(Q13=0,"",IF(BX13=0,"",(BX13/Q13)))</f>
        <v>0.11111111111111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11000</v>
      </c>
      <c r="CR13" s="138">
        <v>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82</v>
      </c>
      <c r="C14" s="184" t="s">
        <v>58</v>
      </c>
      <c r="D14" s="184"/>
      <c r="E14" s="184" t="s">
        <v>59</v>
      </c>
      <c r="F14" s="184" t="s">
        <v>60</v>
      </c>
      <c r="G14" s="184" t="s">
        <v>73</v>
      </c>
      <c r="H14" s="87"/>
      <c r="I14" s="87"/>
      <c r="J14" s="87"/>
      <c r="K14" s="176"/>
      <c r="L14" s="79">
        <v>57</v>
      </c>
      <c r="M14" s="79">
        <v>35</v>
      </c>
      <c r="N14" s="79">
        <v>5</v>
      </c>
      <c r="O14" s="88">
        <v>8</v>
      </c>
      <c r="P14" s="89">
        <v>0</v>
      </c>
      <c r="Q14" s="90">
        <f>O14+P14</f>
        <v>8</v>
      </c>
      <c r="R14" s="80">
        <f>IFERROR(Q14/N14,"-")</f>
        <v>1.6</v>
      </c>
      <c r="S14" s="79">
        <v>4</v>
      </c>
      <c r="T14" s="79">
        <v>1</v>
      </c>
      <c r="U14" s="80">
        <f>IFERROR(T14/(Q14),"-")</f>
        <v>0.125</v>
      </c>
      <c r="V14" s="81"/>
      <c r="W14" s="82">
        <v>3</v>
      </c>
      <c r="X14" s="80">
        <f>IF(Q14=0,"-",W14/Q14)</f>
        <v>0.375</v>
      </c>
      <c r="Y14" s="181">
        <v>105000</v>
      </c>
      <c r="Z14" s="182">
        <f>IFERROR(Y14/Q14,"-")</f>
        <v>13125</v>
      </c>
      <c r="AA14" s="182">
        <f>IFERROR(Y14/W14,"-")</f>
        <v>35000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0.125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0.375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0.25</v>
      </c>
      <c r="BZ14" s="125">
        <v>1</v>
      </c>
      <c r="CA14" s="126">
        <f>IFERROR(BZ14/BX14,"-")</f>
        <v>0.5</v>
      </c>
      <c r="CB14" s="127">
        <v>40000</v>
      </c>
      <c r="CC14" s="128">
        <f>IFERROR(CB14/BX14,"-")</f>
        <v>20000</v>
      </c>
      <c r="CD14" s="129"/>
      <c r="CE14" s="129"/>
      <c r="CF14" s="129">
        <v>1</v>
      </c>
      <c r="CG14" s="130">
        <v>2</v>
      </c>
      <c r="CH14" s="131">
        <f>IF(Q14=0,"",IF(CG14=0,"",(CG14/Q14)))</f>
        <v>0.25</v>
      </c>
      <c r="CI14" s="132">
        <v>2</v>
      </c>
      <c r="CJ14" s="133">
        <f>IFERROR(CI14/CG14,"-")</f>
        <v>1</v>
      </c>
      <c r="CK14" s="134">
        <v>65000</v>
      </c>
      <c r="CL14" s="135">
        <f>IFERROR(CK14/CG14,"-")</f>
        <v>32500</v>
      </c>
      <c r="CM14" s="136"/>
      <c r="CN14" s="136">
        <v>1</v>
      </c>
      <c r="CO14" s="136">
        <v>1</v>
      </c>
      <c r="CP14" s="137">
        <v>3</v>
      </c>
      <c r="CQ14" s="138">
        <v>105000</v>
      </c>
      <c r="CR14" s="138">
        <v>55000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83</v>
      </c>
      <c r="C15" s="184" t="s">
        <v>58</v>
      </c>
      <c r="D15" s="184"/>
      <c r="E15" s="184" t="s">
        <v>84</v>
      </c>
      <c r="F15" s="184" t="s">
        <v>85</v>
      </c>
      <c r="G15" s="184" t="s">
        <v>61</v>
      </c>
      <c r="H15" s="87" t="s">
        <v>79</v>
      </c>
      <c r="I15" s="87" t="s">
        <v>80</v>
      </c>
      <c r="J15" s="185" t="s">
        <v>86</v>
      </c>
      <c r="K15" s="176"/>
      <c r="L15" s="79">
        <v>32</v>
      </c>
      <c r="M15" s="79">
        <v>0</v>
      </c>
      <c r="N15" s="79">
        <v>86</v>
      </c>
      <c r="O15" s="88">
        <v>10</v>
      </c>
      <c r="P15" s="89">
        <v>0</v>
      </c>
      <c r="Q15" s="90">
        <f>O15+P15</f>
        <v>10</v>
      </c>
      <c r="R15" s="80">
        <f>IFERROR(Q15/N15,"-")</f>
        <v>0.11627906976744</v>
      </c>
      <c r="S15" s="79">
        <v>2</v>
      </c>
      <c r="T15" s="79">
        <v>2</v>
      </c>
      <c r="U15" s="80">
        <f>IFERROR(T15/(Q15),"-")</f>
        <v>0.2</v>
      </c>
      <c r="V15" s="81"/>
      <c r="W15" s="82">
        <v>2</v>
      </c>
      <c r="X15" s="80">
        <f>IF(Q15=0,"-",W15/Q15)</f>
        <v>0.2</v>
      </c>
      <c r="Y15" s="181">
        <v>63000</v>
      </c>
      <c r="Z15" s="182">
        <f>IFERROR(Y15/Q15,"-")</f>
        <v>6300</v>
      </c>
      <c r="AA15" s="182">
        <f>IFERROR(Y15/W15,"-")</f>
        <v>31500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0.2</v>
      </c>
      <c r="BQ15" s="118">
        <v>1</v>
      </c>
      <c r="BR15" s="119">
        <f>IFERROR(BQ15/BO15,"-")</f>
        <v>0.5</v>
      </c>
      <c r="BS15" s="120">
        <v>40000</v>
      </c>
      <c r="BT15" s="121">
        <f>IFERROR(BS15/BO15,"-")</f>
        <v>20000</v>
      </c>
      <c r="BU15" s="122"/>
      <c r="BV15" s="122"/>
      <c r="BW15" s="122">
        <v>1</v>
      </c>
      <c r="BX15" s="123">
        <v>5</v>
      </c>
      <c r="BY15" s="124">
        <f>IF(Q15=0,"",IF(BX15=0,"",(BX15/Q15)))</f>
        <v>0.5</v>
      </c>
      <c r="BZ15" s="125">
        <v>1</v>
      </c>
      <c r="CA15" s="126">
        <f>IFERROR(BZ15/BX15,"-")</f>
        <v>0.2</v>
      </c>
      <c r="CB15" s="127">
        <v>23000</v>
      </c>
      <c r="CC15" s="128">
        <f>IFERROR(CB15/BX15,"-")</f>
        <v>4600</v>
      </c>
      <c r="CD15" s="129"/>
      <c r="CE15" s="129"/>
      <c r="CF15" s="129">
        <v>1</v>
      </c>
      <c r="CG15" s="130">
        <v>1</v>
      </c>
      <c r="CH15" s="131">
        <f>IF(Q15=0,"",IF(CG15=0,"",(CG15/Q15)))</f>
        <v>0.1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2</v>
      </c>
      <c r="CQ15" s="138">
        <v>63000</v>
      </c>
      <c r="CR15" s="138">
        <v>40000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87</v>
      </c>
      <c r="C16" s="184" t="s">
        <v>58</v>
      </c>
      <c r="D16" s="184"/>
      <c r="E16" s="184" t="s">
        <v>84</v>
      </c>
      <c r="F16" s="184" t="s">
        <v>85</v>
      </c>
      <c r="G16" s="184" t="s">
        <v>73</v>
      </c>
      <c r="H16" s="87"/>
      <c r="I16" s="87"/>
      <c r="J16" s="87"/>
      <c r="K16" s="176"/>
      <c r="L16" s="79">
        <v>25</v>
      </c>
      <c r="M16" s="79">
        <v>23</v>
      </c>
      <c r="N16" s="79">
        <v>14</v>
      </c>
      <c r="O16" s="88">
        <v>7</v>
      </c>
      <c r="P16" s="89">
        <v>0</v>
      </c>
      <c r="Q16" s="90">
        <f>O16+P16</f>
        <v>7</v>
      </c>
      <c r="R16" s="80">
        <f>IFERROR(Q16/N16,"-")</f>
        <v>0.5</v>
      </c>
      <c r="S16" s="79">
        <v>1</v>
      </c>
      <c r="T16" s="79">
        <v>2</v>
      </c>
      <c r="U16" s="80">
        <f>IFERROR(T16/(Q16),"-")</f>
        <v>0.28571428571429</v>
      </c>
      <c r="V16" s="81"/>
      <c r="W16" s="82">
        <v>1</v>
      </c>
      <c r="X16" s="80">
        <f>IF(Q16=0,"-",W16/Q16)</f>
        <v>0.14285714285714</v>
      </c>
      <c r="Y16" s="181">
        <v>8000</v>
      </c>
      <c r="Z16" s="182">
        <f>IFERROR(Y16/Q16,"-")</f>
        <v>1142.8571428571</v>
      </c>
      <c r="AA16" s="182">
        <f>IFERROR(Y16/W16,"-")</f>
        <v>8000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3</v>
      </c>
      <c r="BP16" s="117">
        <f>IF(Q16=0,"",IF(BO16=0,"",(BO16/Q16)))</f>
        <v>0.42857142857143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3</v>
      </c>
      <c r="BY16" s="124">
        <f>IF(Q16=0,"",IF(BX16=0,"",(BX16/Q16)))</f>
        <v>0.42857142857143</v>
      </c>
      <c r="BZ16" s="125">
        <v>1</v>
      </c>
      <c r="CA16" s="126">
        <f>IFERROR(BZ16/BX16,"-")</f>
        <v>0.33333333333333</v>
      </c>
      <c r="CB16" s="127">
        <v>8000</v>
      </c>
      <c r="CC16" s="128">
        <f>IFERROR(CB16/BX16,"-")</f>
        <v>2666.6666666667</v>
      </c>
      <c r="CD16" s="129"/>
      <c r="CE16" s="129">
        <v>1</v>
      </c>
      <c r="CF16" s="129"/>
      <c r="CG16" s="130">
        <v>1</v>
      </c>
      <c r="CH16" s="131">
        <f>IF(Q16=0,"",IF(CG16=0,"",(CG16/Q16)))</f>
        <v>0.14285714285714</v>
      </c>
      <c r="CI16" s="132"/>
      <c r="CJ16" s="133">
        <f>IFERROR(CI16/CG16,"-")</f>
        <v>0</v>
      </c>
      <c r="CK16" s="134"/>
      <c r="CL16" s="135">
        <f>IFERROR(CK16/CG16,"-")</f>
        <v>0</v>
      </c>
      <c r="CM16" s="136"/>
      <c r="CN16" s="136"/>
      <c r="CO16" s="136"/>
      <c r="CP16" s="137">
        <v>1</v>
      </c>
      <c r="CQ16" s="138">
        <v>8000</v>
      </c>
      <c r="CR16" s="138">
        <v>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>
        <f>AC17</f>
        <v>0.71228070175439</v>
      </c>
      <c r="B17" s="184" t="s">
        <v>88</v>
      </c>
      <c r="C17" s="184" t="s">
        <v>58</v>
      </c>
      <c r="D17" s="184"/>
      <c r="E17" s="184" t="s">
        <v>89</v>
      </c>
      <c r="F17" s="184" t="s">
        <v>90</v>
      </c>
      <c r="G17" s="184" t="s">
        <v>61</v>
      </c>
      <c r="H17" s="87" t="s">
        <v>79</v>
      </c>
      <c r="I17" s="87" t="s">
        <v>63</v>
      </c>
      <c r="J17" s="185" t="s">
        <v>91</v>
      </c>
      <c r="K17" s="176">
        <v>570000</v>
      </c>
      <c r="L17" s="79">
        <v>32</v>
      </c>
      <c r="M17" s="79">
        <v>0</v>
      </c>
      <c r="N17" s="79">
        <v>85</v>
      </c>
      <c r="O17" s="88">
        <v>13</v>
      </c>
      <c r="P17" s="89">
        <v>1</v>
      </c>
      <c r="Q17" s="90">
        <f>O17+P17</f>
        <v>14</v>
      </c>
      <c r="R17" s="80">
        <f>IFERROR(Q17/N17,"-")</f>
        <v>0.16470588235294</v>
      </c>
      <c r="S17" s="79">
        <v>0</v>
      </c>
      <c r="T17" s="79">
        <v>4</v>
      </c>
      <c r="U17" s="80">
        <f>IFERROR(T17/(Q17),"-")</f>
        <v>0.28571428571429</v>
      </c>
      <c r="V17" s="81">
        <f>IFERROR(K17/SUM(Q17:Q22),"-")</f>
        <v>12127.659574468</v>
      </c>
      <c r="W17" s="82">
        <v>1</v>
      </c>
      <c r="X17" s="80">
        <f>IF(Q17=0,"-",W17/Q17)</f>
        <v>0.071428571428571</v>
      </c>
      <c r="Y17" s="181">
        <v>1000</v>
      </c>
      <c r="Z17" s="182">
        <f>IFERROR(Y17/Q17,"-")</f>
        <v>71.428571428571</v>
      </c>
      <c r="AA17" s="182">
        <f>IFERROR(Y17/W17,"-")</f>
        <v>1000</v>
      </c>
      <c r="AB17" s="176">
        <f>SUM(Y17:Y22)-SUM(K17:K22)</f>
        <v>-164000</v>
      </c>
      <c r="AC17" s="83">
        <f>SUM(Y17:Y22)/SUM(K17:K22)</f>
        <v>0.71228070175439</v>
      </c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4</v>
      </c>
      <c r="BG17" s="110">
        <f>IF(Q17=0,"",IF(BF17=0,"",(BF17/Q17)))</f>
        <v>0.28571428571429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6</v>
      </c>
      <c r="BP17" s="117">
        <f>IF(Q17=0,"",IF(BO17=0,"",(BO17/Q17)))</f>
        <v>0.42857142857143</v>
      </c>
      <c r="BQ17" s="118">
        <v>1</v>
      </c>
      <c r="BR17" s="119">
        <f>IFERROR(BQ17/BO17,"-")</f>
        <v>0.16666666666667</v>
      </c>
      <c r="BS17" s="120">
        <v>1000</v>
      </c>
      <c r="BT17" s="121">
        <f>IFERROR(BS17/BO17,"-")</f>
        <v>166.66666666667</v>
      </c>
      <c r="BU17" s="122">
        <v>1</v>
      </c>
      <c r="BV17" s="122"/>
      <c r="BW17" s="122"/>
      <c r="BX17" s="123">
        <v>3</v>
      </c>
      <c r="BY17" s="124">
        <f>IF(Q17=0,"",IF(BX17=0,"",(BX17/Q17)))</f>
        <v>0.21428571428571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0.071428571428571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1</v>
      </c>
      <c r="CQ17" s="138">
        <v>1000</v>
      </c>
      <c r="CR17" s="138">
        <v>1000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92</v>
      </c>
      <c r="C18" s="184" t="s">
        <v>58</v>
      </c>
      <c r="D18" s="184"/>
      <c r="E18" s="184" t="s">
        <v>89</v>
      </c>
      <c r="F18" s="184" t="s">
        <v>90</v>
      </c>
      <c r="G18" s="184" t="s">
        <v>73</v>
      </c>
      <c r="H18" s="87"/>
      <c r="I18" s="87"/>
      <c r="J18" s="87"/>
      <c r="K18" s="176"/>
      <c r="L18" s="79">
        <v>26</v>
      </c>
      <c r="M18" s="79">
        <v>21</v>
      </c>
      <c r="N18" s="79">
        <v>3</v>
      </c>
      <c r="O18" s="88">
        <v>7</v>
      </c>
      <c r="P18" s="89">
        <v>0</v>
      </c>
      <c r="Q18" s="90">
        <f>O18+P18</f>
        <v>7</v>
      </c>
      <c r="R18" s="80">
        <f>IFERROR(Q18/N18,"-")</f>
        <v>2.3333333333333</v>
      </c>
      <c r="S18" s="79">
        <v>2</v>
      </c>
      <c r="T18" s="79">
        <v>1</v>
      </c>
      <c r="U18" s="80">
        <f>IFERROR(T18/(Q18),"-")</f>
        <v>0.14285714285714</v>
      </c>
      <c r="V18" s="81"/>
      <c r="W18" s="82">
        <v>1</v>
      </c>
      <c r="X18" s="80">
        <f>IF(Q18=0,"-",W18/Q18)</f>
        <v>0.14285714285714</v>
      </c>
      <c r="Y18" s="181">
        <v>4000</v>
      </c>
      <c r="Z18" s="182">
        <f>IFERROR(Y18/Q18,"-")</f>
        <v>571.42857142857</v>
      </c>
      <c r="AA18" s="182">
        <f>IFERROR(Y18/W18,"-")</f>
        <v>4000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0.14285714285714</v>
      </c>
      <c r="BH18" s="109">
        <v>1</v>
      </c>
      <c r="BI18" s="111">
        <f>IFERROR(BH18/BF18,"-")</f>
        <v>1</v>
      </c>
      <c r="BJ18" s="112">
        <v>4000</v>
      </c>
      <c r="BK18" s="113">
        <f>IFERROR(BJ18/BF18,"-")</f>
        <v>4000</v>
      </c>
      <c r="BL18" s="114"/>
      <c r="BM18" s="114">
        <v>1</v>
      </c>
      <c r="BN18" s="114"/>
      <c r="BO18" s="116">
        <v>3</v>
      </c>
      <c r="BP18" s="117">
        <f>IF(Q18=0,"",IF(BO18=0,"",(BO18/Q18)))</f>
        <v>0.42857142857143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>
        <v>1</v>
      </c>
      <c r="BY18" s="124">
        <f>IF(Q18=0,"",IF(BX18=0,"",(BX18/Q18)))</f>
        <v>0.14285714285714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>
        <v>2</v>
      </c>
      <c r="CH18" s="131">
        <f>IF(Q18=0,"",IF(CG18=0,"",(CG18/Q18)))</f>
        <v>0.28571428571429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1</v>
      </c>
      <c r="CQ18" s="138">
        <v>4000</v>
      </c>
      <c r="CR18" s="138">
        <v>4000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93</v>
      </c>
      <c r="C19" s="184" t="s">
        <v>58</v>
      </c>
      <c r="D19" s="184"/>
      <c r="E19" s="184" t="s">
        <v>89</v>
      </c>
      <c r="F19" s="184" t="s">
        <v>90</v>
      </c>
      <c r="G19" s="184" t="s">
        <v>61</v>
      </c>
      <c r="H19" s="87" t="s">
        <v>76</v>
      </c>
      <c r="I19" s="87" t="s">
        <v>80</v>
      </c>
      <c r="J19" s="185" t="s">
        <v>91</v>
      </c>
      <c r="K19" s="176"/>
      <c r="L19" s="79">
        <v>12</v>
      </c>
      <c r="M19" s="79">
        <v>0</v>
      </c>
      <c r="N19" s="79">
        <v>35</v>
      </c>
      <c r="O19" s="88">
        <v>3</v>
      </c>
      <c r="P19" s="89">
        <v>0</v>
      </c>
      <c r="Q19" s="90">
        <f>O19+P19</f>
        <v>3</v>
      </c>
      <c r="R19" s="80">
        <f>IFERROR(Q19/N19,"-")</f>
        <v>0.085714285714286</v>
      </c>
      <c r="S19" s="79">
        <v>0</v>
      </c>
      <c r="T19" s="79">
        <v>2</v>
      </c>
      <c r="U19" s="80">
        <f>IFERROR(T19/(Q19),"-")</f>
        <v>0.66666666666667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0.33333333333333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2</v>
      </c>
      <c r="BP19" s="117">
        <f>IF(Q19=0,"",IF(BO19=0,"",(BO19/Q19)))</f>
        <v>0.66666666666667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94</v>
      </c>
      <c r="C20" s="184" t="s">
        <v>58</v>
      </c>
      <c r="D20" s="184"/>
      <c r="E20" s="184" t="s">
        <v>89</v>
      </c>
      <c r="F20" s="184" t="s">
        <v>90</v>
      </c>
      <c r="G20" s="184" t="s">
        <v>73</v>
      </c>
      <c r="H20" s="87"/>
      <c r="I20" s="87"/>
      <c r="J20" s="87"/>
      <c r="K20" s="176"/>
      <c r="L20" s="79">
        <v>33</v>
      </c>
      <c r="M20" s="79">
        <v>22</v>
      </c>
      <c r="N20" s="79">
        <v>11</v>
      </c>
      <c r="O20" s="88">
        <v>9</v>
      </c>
      <c r="P20" s="89">
        <v>0</v>
      </c>
      <c r="Q20" s="90">
        <f>O20+P20</f>
        <v>9</v>
      </c>
      <c r="R20" s="80">
        <f>IFERROR(Q20/N20,"-")</f>
        <v>0.81818181818182</v>
      </c>
      <c r="S20" s="79">
        <v>1</v>
      </c>
      <c r="T20" s="79">
        <v>1</v>
      </c>
      <c r="U20" s="80">
        <f>IFERROR(T20/(Q20),"-")</f>
        <v>0.11111111111111</v>
      </c>
      <c r="V20" s="81"/>
      <c r="W20" s="82">
        <v>1</v>
      </c>
      <c r="X20" s="80">
        <f>IF(Q20=0,"-",W20/Q20)</f>
        <v>0.11111111111111</v>
      </c>
      <c r="Y20" s="181">
        <v>19000</v>
      </c>
      <c r="Z20" s="182">
        <f>IFERROR(Y20/Q20,"-")</f>
        <v>2111.1111111111</v>
      </c>
      <c r="AA20" s="182">
        <f>IFERROR(Y20/W20,"-")</f>
        <v>19000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3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0.11111111111111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5</v>
      </c>
      <c r="BY20" s="124">
        <f>IF(Q20=0,"",IF(BX20=0,"",(BX20/Q20)))</f>
        <v>0.55555555555556</v>
      </c>
      <c r="BZ20" s="125">
        <v>1</v>
      </c>
      <c r="CA20" s="126">
        <f>IFERROR(BZ20/BX20,"-")</f>
        <v>0.2</v>
      </c>
      <c r="CB20" s="127">
        <v>19000</v>
      </c>
      <c r="CC20" s="128">
        <f>IFERROR(CB20/BX20,"-")</f>
        <v>3800</v>
      </c>
      <c r="CD20" s="129"/>
      <c r="CE20" s="129">
        <v>1</v>
      </c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19000</v>
      </c>
      <c r="CR20" s="138">
        <v>19000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95</v>
      </c>
      <c r="C21" s="184" t="s">
        <v>58</v>
      </c>
      <c r="D21" s="184"/>
      <c r="E21" s="184" t="s">
        <v>96</v>
      </c>
      <c r="F21" s="184" t="s">
        <v>97</v>
      </c>
      <c r="G21" s="184" t="s">
        <v>61</v>
      </c>
      <c r="H21" s="87" t="s">
        <v>76</v>
      </c>
      <c r="I21" s="87" t="s">
        <v>80</v>
      </c>
      <c r="J21" s="185" t="s">
        <v>98</v>
      </c>
      <c r="K21" s="176"/>
      <c r="L21" s="79">
        <v>8</v>
      </c>
      <c r="M21" s="79">
        <v>0</v>
      </c>
      <c r="N21" s="79">
        <v>59</v>
      </c>
      <c r="O21" s="88">
        <v>2</v>
      </c>
      <c r="P21" s="89">
        <v>0</v>
      </c>
      <c r="Q21" s="90">
        <f>O21+P21</f>
        <v>2</v>
      </c>
      <c r="R21" s="80">
        <f>IFERROR(Q21/N21,"-")</f>
        <v>0.033898305084746</v>
      </c>
      <c r="S21" s="79">
        <v>1</v>
      </c>
      <c r="T21" s="79">
        <v>0</v>
      </c>
      <c r="U21" s="80">
        <f>IFERROR(T21/(Q21),"-")</f>
        <v>0</v>
      </c>
      <c r="V21" s="81"/>
      <c r="W21" s="82">
        <v>1</v>
      </c>
      <c r="X21" s="80">
        <f>IF(Q21=0,"-",W21/Q21)</f>
        <v>0.5</v>
      </c>
      <c r="Y21" s="181">
        <v>18000</v>
      </c>
      <c r="Z21" s="182">
        <f>IFERROR(Y21/Q21,"-")</f>
        <v>9000</v>
      </c>
      <c r="AA21" s="182">
        <f>IFERROR(Y21/W21,"-")</f>
        <v>18000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1</v>
      </c>
      <c r="BQ21" s="118">
        <v>1</v>
      </c>
      <c r="BR21" s="119">
        <f>IFERROR(BQ21/BO21,"-")</f>
        <v>0.5</v>
      </c>
      <c r="BS21" s="120">
        <v>18000</v>
      </c>
      <c r="BT21" s="121">
        <f>IFERROR(BS21/BO21,"-")</f>
        <v>9000</v>
      </c>
      <c r="BU21" s="122"/>
      <c r="BV21" s="122"/>
      <c r="BW21" s="122">
        <v>1</v>
      </c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18000</v>
      </c>
      <c r="CR21" s="138">
        <v>18000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99</v>
      </c>
      <c r="C22" s="184" t="s">
        <v>58</v>
      </c>
      <c r="D22" s="184"/>
      <c r="E22" s="184" t="s">
        <v>96</v>
      </c>
      <c r="F22" s="184" t="s">
        <v>97</v>
      </c>
      <c r="G22" s="184" t="s">
        <v>73</v>
      </c>
      <c r="H22" s="87"/>
      <c r="I22" s="87"/>
      <c r="J22" s="87"/>
      <c r="K22" s="176"/>
      <c r="L22" s="79">
        <v>53</v>
      </c>
      <c r="M22" s="79">
        <v>35</v>
      </c>
      <c r="N22" s="79">
        <v>14</v>
      </c>
      <c r="O22" s="88">
        <v>12</v>
      </c>
      <c r="P22" s="89">
        <v>0</v>
      </c>
      <c r="Q22" s="90">
        <f>O22+P22</f>
        <v>12</v>
      </c>
      <c r="R22" s="80">
        <f>IFERROR(Q22/N22,"-")</f>
        <v>0.85714285714286</v>
      </c>
      <c r="S22" s="79">
        <v>3</v>
      </c>
      <c r="T22" s="79">
        <v>2</v>
      </c>
      <c r="U22" s="80">
        <f>IFERROR(T22/(Q22),"-")</f>
        <v>0.16666666666667</v>
      </c>
      <c r="V22" s="81"/>
      <c r="W22" s="82">
        <v>4</v>
      </c>
      <c r="X22" s="80">
        <f>IF(Q22=0,"-",W22/Q22)</f>
        <v>0.33333333333333</v>
      </c>
      <c r="Y22" s="181">
        <v>364000</v>
      </c>
      <c r="Z22" s="182">
        <f>IFERROR(Y22/Q22,"-")</f>
        <v>30333.333333333</v>
      </c>
      <c r="AA22" s="182">
        <f>IFERROR(Y22/W22,"-")</f>
        <v>91000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3</v>
      </c>
      <c r="BP22" s="117">
        <f>IF(Q22=0,"",IF(BO22=0,"",(BO22/Q22)))</f>
        <v>0.25</v>
      </c>
      <c r="BQ22" s="118">
        <v>1</v>
      </c>
      <c r="BR22" s="119">
        <f>IFERROR(BQ22/BO22,"-")</f>
        <v>0.33333333333333</v>
      </c>
      <c r="BS22" s="120">
        <v>3000</v>
      </c>
      <c r="BT22" s="121">
        <f>IFERROR(BS22/BO22,"-")</f>
        <v>1000</v>
      </c>
      <c r="BU22" s="122">
        <v>1</v>
      </c>
      <c r="BV22" s="122"/>
      <c r="BW22" s="122"/>
      <c r="BX22" s="123">
        <v>6</v>
      </c>
      <c r="BY22" s="124">
        <f>IF(Q22=0,"",IF(BX22=0,"",(BX22/Q22)))</f>
        <v>0.5</v>
      </c>
      <c r="BZ22" s="125">
        <v>1</v>
      </c>
      <c r="CA22" s="126">
        <f>IFERROR(BZ22/BX22,"-")</f>
        <v>0.16666666666667</v>
      </c>
      <c r="CB22" s="127">
        <v>347000</v>
      </c>
      <c r="CC22" s="128">
        <f>IFERROR(CB22/BX22,"-")</f>
        <v>57833.333333333</v>
      </c>
      <c r="CD22" s="129"/>
      <c r="CE22" s="129"/>
      <c r="CF22" s="129">
        <v>1</v>
      </c>
      <c r="CG22" s="130">
        <v>3</v>
      </c>
      <c r="CH22" s="131">
        <f>IF(Q22=0,"",IF(CG22=0,"",(CG22/Q22)))</f>
        <v>0.25</v>
      </c>
      <c r="CI22" s="132">
        <v>2</v>
      </c>
      <c r="CJ22" s="133">
        <f>IFERROR(CI22/CG22,"-")</f>
        <v>0.66666666666667</v>
      </c>
      <c r="CK22" s="134">
        <v>14000</v>
      </c>
      <c r="CL22" s="135">
        <f>IFERROR(CK22/CG22,"-")</f>
        <v>4666.6666666667</v>
      </c>
      <c r="CM22" s="136"/>
      <c r="CN22" s="136">
        <v>2</v>
      </c>
      <c r="CO22" s="136"/>
      <c r="CP22" s="137">
        <v>4</v>
      </c>
      <c r="CQ22" s="138">
        <v>364000</v>
      </c>
      <c r="CR22" s="138">
        <v>347000</v>
      </c>
      <c r="CS22" s="138"/>
      <c r="CT22" s="139" t="str">
        <f>IF(AND(CR22=0,CS22=0),"",IF(AND(CR22&lt;=100000,CS22&lt;=100000),"",IF(CR22/CQ22&gt;0.7,"男高",IF(CS22/CQ22&gt;0.7,"女高",""))))</f>
        <v>男高</v>
      </c>
    </row>
    <row r="23" spans="1:99">
      <c r="A23" s="78">
        <f>AC23</f>
        <v>0.85</v>
      </c>
      <c r="B23" s="184" t="s">
        <v>100</v>
      </c>
      <c r="C23" s="184" t="s">
        <v>58</v>
      </c>
      <c r="D23" s="184"/>
      <c r="E23" s="184" t="s">
        <v>59</v>
      </c>
      <c r="F23" s="184" t="s">
        <v>60</v>
      </c>
      <c r="G23" s="184" t="s">
        <v>61</v>
      </c>
      <c r="H23" s="87" t="s">
        <v>101</v>
      </c>
      <c r="I23" s="87" t="s">
        <v>102</v>
      </c>
      <c r="J23" s="186" t="s">
        <v>103</v>
      </c>
      <c r="K23" s="176">
        <v>280000</v>
      </c>
      <c r="L23" s="79">
        <v>5</v>
      </c>
      <c r="M23" s="79">
        <v>0</v>
      </c>
      <c r="N23" s="79">
        <v>42</v>
      </c>
      <c r="O23" s="88">
        <v>2</v>
      </c>
      <c r="P23" s="89">
        <v>0</v>
      </c>
      <c r="Q23" s="90">
        <f>O23+P23</f>
        <v>2</v>
      </c>
      <c r="R23" s="80">
        <f>IFERROR(Q23/N23,"-")</f>
        <v>0.047619047619048</v>
      </c>
      <c r="S23" s="79">
        <v>0</v>
      </c>
      <c r="T23" s="79">
        <v>1</v>
      </c>
      <c r="U23" s="80">
        <f>IFERROR(T23/(Q23),"-")</f>
        <v>0.5</v>
      </c>
      <c r="V23" s="81">
        <f>IFERROR(K23/SUM(Q23:Q27),"-")</f>
        <v>8000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SUM(Y23:Y27)-SUM(K23:K27)</f>
        <v>-42000</v>
      </c>
      <c r="AC23" s="83">
        <f>SUM(Y23:Y27)/SUM(K23:K27)</f>
        <v>0.85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104</v>
      </c>
      <c r="C24" s="184" t="s">
        <v>58</v>
      </c>
      <c r="D24" s="184"/>
      <c r="E24" s="184" t="s">
        <v>96</v>
      </c>
      <c r="F24" s="184" t="s">
        <v>97</v>
      </c>
      <c r="G24" s="184" t="s">
        <v>61</v>
      </c>
      <c r="H24" s="87" t="s">
        <v>101</v>
      </c>
      <c r="I24" s="87" t="s">
        <v>102</v>
      </c>
      <c r="J24" s="185" t="s">
        <v>91</v>
      </c>
      <c r="K24" s="176"/>
      <c r="L24" s="79">
        <v>17</v>
      </c>
      <c r="M24" s="79">
        <v>0</v>
      </c>
      <c r="N24" s="79">
        <v>45</v>
      </c>
      <c r="O24" s="88">
        <v>9</v>
      </c>
      <c r="P24" s="89">
        <v>0</v>
      </c>
      <c r="Q24" s="90">
        <f>O24+P24</f>
        <v>9</v>
      </c>
      <c r="R24" s="80">
        <f>IFERROR(Q24/N24,"-")</f>
        <v>0.2</v>
      </c>
      <c r="S24" s="79">
        <v>1</v>
      </c>
      <c r="T24" s="79">
        <v>2</v>
      </c>
      <c r="U24" s="80">
        <f>IFERROR(T24/(Q24),"-")</f>
        <v>0.22222222222222</v>
      </c>
      <c r="V24" s="81"/>
      <c r="W24" s="82">
        <v>3</v>
      </c>
      <c r="X24" s="80">
        <f>IF(Q24=0,"-",W24/Q24)</f>
        <v>0.33333333333333</v>
      </c>
      <c r="Y24" s="181">
        <v>23000</v>
      </c>
      <c r="Z24" s="182">
        <f>IFERROR(Y24/Q24,"-")</f>
        <v>2555.5555555556</v>
      </c>
      <c r="AA24" s="182">
        <f>IFERROR(Y24/W24,"-")</f>
        <v>7666.6666666667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0.22222222222222</v>
      </c>
      <c r="BH24" s="109">
        <v>1</v>
      </c>
      <c r="BI24" s="111">
        <f>IFERROR(BH24/BF24,"-")</f>
        <v>0.5</v>
      </c>
      <c r="BJ24" s="112">
        <v>15000</v>
      </c>
      <c r="BK24" s="113">
        <f>IFERROR(BJ24/BF24,"-")</f>
        <v>7500</v>
      </c>
      <c r="BL24" s="114">
        <v>1</v>
      </c>
      <c r="BM24" s="114"/>
      <c r="BN24" s="114"/>
      <c r="BO24" s="116">
        <v>3</v>
      </c>
      <c r="BP24" s="117">
        <f>IF(Q24=0,"",IF(BO24=0,"",(BO24/Q24)))</f>
        <v>0.33333333333333</v>
      </c>
      <c r="BQ24" s="118">
        <v>1</v>
      </c>
      <c r="BR24" s="119">
        <f>IFERROR(BQ24/BO24,"-")</f>
        <v>0.33333333333333</v>
      </c>
      <c r="BS24" s="120">
        <v>3000</v>
      </c>
      <c r="BT24" s="121">
        <f>IFERROR(BS24/BO24,"-")</f>
        <v>1000</v>
      </c>
      <c r="BU24" s="122">
        <v>1</v>
      </c>
      <c r="BV24" s="122"/>
      <c r="BW24" s="122"/>
      <c r="BX24" s="123">
        <v>2</v>
      </c>
      <c r="BY24" s="124">
        <f>IF(Q24=0,"",IF(BX24=0,"",(BX24/Q24)))</f>
        <v>0.22222222222222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>
        <v>2</v>
      </c>
      <c r="CH24" s="131">
        <f>IF(Q24=0,"",IF(CG24=0,"",(CG24/Q24)))</f>
        <v>0.22222222222222</v>
      </c>
      <c r="CI24" s="132">
        <v>1</v>
      </c>
      <c r="CJ24" s="133">
        <f>IFERROR(CI24/CG24,"-")</f>
        <v>0.5</v>
      </c>
      <c r="CK24" s="134">
        <v>5000</v>
      </c>
      <c r="CL24" s="135">
        <f>IFERROR(CK24/CG24,"-")</f>
        <v>2500</v>
      </c>
      <c r="CM24" s="136">
        <v>1</v>
      </c>
      <c r="CN24" s="136"/>
      <c r="CO24" s="136"/>
      <c r="CP24" s="137">
        <v>3</v>
      </c>
      <c r="CQ24" s="138">
        <v>23000</v>
      </c>
      <c r="CR24" s="138">
        <v>15000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105</v>
      </c>
      <c r="C25" s="184" t="s">
        <v>58</v>
      </c>
      <c r="D25" s="184"/>
      <c r="E25" s="184" t="s">
        <v>106</v>
      </c>
      <c r="F25" s="184" t="s">
        <v>107</v>
      </c>
      <c r="G25" s="184" t="s">
        <v>61</v>
      </c>
      <c r="H25" s="87" t="s">
        <v>101</v>
      </c>
      <c r="I25" s="87" t="s">
        <v>102</v>
      </c>
      <c r="J25" s="186" t="s">
        <v>108</v>
      </c>
      <c r="K25" s="176"/>
      <c r="L25" s="79">
        <v>20</v>
      </c>
      <c r="M25" s="79">
        <v>0</v>
      </c>
      <c r="N25" s="79">
        <v>53</v>
      </c>
      <c r="O25" s="88">
        <v>6</v>
      </c>
      <c r="P25" s="89">
        <v>0</v>
      </c>
      <c r="Q25" s="90">
        <f>O25+P25</f>
        <v>6</v>
      </c>
      <c r="R25" s="80">
        <f>IFERROR(Q25/N25,"-")</f>
        <v>0.11320754716981</v>
      </c>
      <c r="S25" s="79">
        <v>2</v>
      </c>
      <c r="T25" s="79">
        <v>2</v>
      </c>
      <c r="U25" s="80">
        <f>IFERROR(T25/(Q25),"-")</f>
        <v>0.33333333333333</v>
      </c>
      <c r="V25" s="81"/>
      <c r="W25" s="82">
        <v>3</v>
      </c>
      <c r="X25" s="80">
        <f>IF(Q25=0,"-",W25/Q25)</f>
        <v>0.5</v>
      </c>
      <c r="Y25" s="181">
        <v>35000</v>
      </c>
      <c r="Z25" s="182">
        <f>IFERROR(Y25/Q25,"-")</f>
        <v>5833.3333333333</v>
      </c>
      <c r="AA25" s="182">
        <f>IFERROR(Y25/W25,"-")</f>
        <v>11666.666666667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0.16666666666667</v>
      </c>
      <c r="BH25" s="109">
        <v>1</v>
      </c>
      <c r="BI25" s="111">
        <f>IFERROR(BH25/BF25,"-")</f>
        <v>1</v>
      </c>
      <c r="BJ25" s="112">
        <v>15000</v>
      </c>
      <c r="BK25" s="113">
        <f>IFERROR(BJ25/BF25,"-")</f>
        <v>15000</v>
      </c>
      <c r="BL25" s="114"/>
      <c r="BM25" s="114">
        <v>1</v>
      </c>
      <c r="BN25" s="114"/>
      <c r="BO25" s="116">
        <v>2</v>
      </c>
      <c r="BP25" s="117">
        <f>IF(Q25=0,"",IF(BO25=0,"",(BO25/Q25)))</f>
        <v>0.33333333333333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3</v>
      </c>
      <c r="BY25" s="124">
        <f>IF(Q25=0,"",IF(BX25=0,"",(BX25/Q25)))</f>
        <v>0.5</v>
      </c>
      <c r="BZ25" s="125">
        <v>2</v>
      </c>
      <c r="CA25" s="126">
        <f>IFERROR(BZ25/BX25,"-")</f>
        <v>0.66666666666667</v>
      </c>
      <c r="CB25" s="127">
        <v>20000</v>
      </c>
      <c r="CC25" s="128">
        <f>IFERROR(CB25/BX25,"-")</f>
        <v>6666.6666666667</v>
      </c>
      <c r="CD25" s="129"/>
      <c r="CE25" s="129">
        <v>1</v>
      </c>
      <c r="CF25" s="129">
        <v>1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3</v>
      </c>
      <c r="CQ25" s="138">
        <v>35000</v>
      </c>
      <c r="CR25" s="138">
        <v>16000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109</v>
      </c>
      <c r="C26" s="184" t="s">
        <v>58</v>
      </c>
      <c r="D26" s="184"/>
      <c r="E26" s="184" t="s">
        <v>84</v>
      </c>
      <c r="F26" s="184" t="s">
        <v>85</v>
      </c>
      <c r="G26" s="184" t="s">
        <v>61</v>
      </c>
      <c r="H26" s="87" t="s">
        <v>101</v>
      </c>
      <c r="I26" s="87" t="s">
        <v>102</v>
      </c>
      <c r="J26" s="185" t="s">
        <v>64</v>
      </c>
      <c r="K26" s="176"/>
      <c r="L26" s="79">
        <v>18</v>
      </c>
      <c r="M26" s="79">
        <v>0</v>
      </c>
      <c r="N26" s="79">
        <v>56</v>
      </c>
      <c r="O26" s="88">
        <v>5</v>
      </c>
      <c r="P26" s="89">
        <v>0</v>
      </c>
      <c r="Q26" s="90">
        <f>O26+P26</f>
        <v>5</v>
      </c>
      <c r="R26" s="80">
        <f>IFERROR(Q26/N26,"-")</f>
        <v>0.089285714285714</v>
      </c>
      <c r="S26" s="79">
        <v>0</v>
      </c>
      <c r="T26" s="79">
        <v>3</v>
      </c>
      <c r="U26" s="80">
        <f>IFERROR(T26/(Q26),"-")</f>
        <v>0.6</v>
      </c>
      <c r="V26" s="81"/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0.2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4</v>
      </c>
      <c r="BP26" s="117">
        <f>IF(Q26=0,"",IF(BO26=0,"",(BO26/Q26)))</f>
        <v>0.8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110</v>
      </c>
      <c r="C27" s="184" t="s">
        <v>58</v>
      </c>
      <c r="D27" s="184"/>
      <c r="E27" s="184" t="s">
        <v>72</v>
      </c>
      <c r="F27" s="184" t="s">
        <v>72</v>
      </c>
      <c r="G27" s="184" t="s">
        <v>73</v>
      </c>
      <c r="H27" s="87" t="s">
        <v>74</v>
      </c>
      <c r="I27" s="87"/>
      <c r="J27" s="87"/>
      <c r="K27" s="176"/>
      <c r="L27" s="79">
        <v>125</v>
      </c>
      <c r="M27" s="79">
        <v>52</v>
      </c>
      <c r="N27" s="79">
        <v>41</v>
      </c>
      <c r="O27" s="88">
        <v>13</v>
      </c>
      <c r="P27" s="89">
        <v>0</v>
      </c>
      <c r="Q27" s="90">
        <f>O27+P27</f>
        <v>13</v>
      </c>
      <c r="R27" s="80">
        <f>IFERROR(Q27/N27,"-")</f>
        <v>0.31707317073171</v>
      </c>
      <c r="S27" s="79">
        <v>4</v>
      </c>
      <c r="T27" s="79">
        <v>3</v>
      </c>
      <c r="U27" s="80">
        <f>IFERROR(T27/(Q27),"-")</f>
        <v>0.23076923076923</v>
      </c>
      <c r="V27" s="81"/>
      <c r="W27" s="82">
        <v>3</v>
      </c>
      <c r="X27" s="80">
        <f>IF(Q27=0,"-",W27/Q27)</f>
        <v>0.23076923076923</v>
      </c>
      <c r="Y27" s="181">
        <v>180000</v>
      </c>
      <c r="Z27" s="182">
        <f>IFERROR(Y27/Q27,"-")</f>
        <v>13846.153846154</v>
      </c>
      <c r="AA27" s="182">
        <f>IFERROR(Y27/W27,"-")</f>
        <v>60000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0.15384615384615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3</v>
      </c>
      <c r="BP27" s="117">
        <f>IF(Q27=0,"",IF(BO27=0,"",(BO27/Q27)))</f>
        <v>0.23076923076923</v>
      </c>
      <c r="BQ27" s="118">
        <v>1</v>
      </c>
      <c r="BR27" s="119">
        <f>IFERROR(BQ27/BO27,"-")</f>
        <v>0.33333333333333</v>
      </c>
      <c r="BS27" s="120">
        <v>75000</v>
      </c>
      <c r="BT27" s="121">
        <f>IFERROR(BS27/BO27,"-")</f>
        <v>25000</v>
      </c>
      <c r="BU27" s="122"/>
      <c r="BV27" s="122"/>
      <c r="BW27" s="122">
        <v>1</v>
      </c>
      <c r="BX27" s="123">
        <v>7</v>
      </c>
      <c r="BY27" s="124">
        <f>IF(Q27=0,"",IF(BX27=0,"",(BX27/Q27)))</f>
        <v>0.53846153846154</v>
      </c>
      <c r="BZ27" s="125">
        <v>2</v>
      </c>
      <c r="CA27" s="126">
        <f>IFERROR(BZ27/BX27,"-")</f>
        <v>0.28571428571429</v>
      </c>
      <c r="CB27" s="127">
        <v>56000</v>
      </c>
      <c r="CC27" s="128">
        <f>IFERROR(CB27/BX27,"-")</f>
        <v>8000</v>
      </c>
      <c r="CD27" s="129"/>
      <c r="CE27" s="129">
        <v>1</v>
      </c>
      <c r="CF27" s="129">
        <v>1</v>
      </c>
      <c r="CG27" s="130">
        <v>1</v>
      </c>
      <c r="CH27" s="131">
        <f>IF(Q27=0,"",IF(CG27=0,"",(CG27/Q27)))</f>
        <v>0.076923076923077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3</v>
      </c>
      <c r="CQ27" s="138">
        <v>180000</v>
      </c>
      <c r="CR27" s="138">
        <v>75000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0.16</v>
      </c>
      <c r="B28" s="184" t="s">
        <v>111</v>
      </c>
      <c r="C28" s="184" t="s">
        <v>58</v>
      </c>
      <c r="D28" s="184"/>
      <c r="E28" s="184" t="s">
        <v>59</v>
      </c>
      <c r="F28" s="184" t="s">
        <v>60</v>
      </c>
      <c r="G28" s="184" t="s">
        <v>61</v>
      </c>
      <c r="H28" s="87" t="s">
        <v>112</v>
      </c>
      <c r="I28" s="87" t="s">
        <v>113</v>
      </c>
      <c r="J28" s="87" t="s">
        <v>114</v>
      </c>
      <c r="K28" s="176">
        <v>250000</v>
      </c>
      <c r="L28" s="79">
        <v>3</v>
      </c>
      <c r="M28" s="79">
        <v>0</v>
      </c>
      <c r="N28" s="79">
        <v>10</v>
      </c>
      <c r="O28" s="88">
        <v>2</v>
      </c>
      <c r="P28" s="89">
        <v>0</v>
      </c>
      <c r="Q28" s="90">
        <f>O28+P28</f>
        <v>2</v>
      </c>
      <c r="R28" s="80">
        <f>IFERROR(Q28/N28,"-")</f>
        <v>0.2</v>
      </c>
      <c r="S28" s="79">
        <v>0</v>
      </c>
      <c r="T28" s="79">
        <v>2</v>
      </c>
      <c r="U28" s="80">
        <f>IFERROR(T28/(Q28),"-")</f>
        <v>1</v>
      </c>
      <c r="V28" s="81">
        <f>IFERROR(K28/SUM(Q28:Q33),"-")</f>
        <v>8928.5714285714</v>
      </c>
      <c r="W28" s="82">
        <v>1</v>
      </c>
      <c r="X28" s="80">
        <f>IF(Q28=0,"-",W28/Q28)</f>
        <v>0.5</v>
      </c>
      <c r="Y28" s="181">
        <v>9000</v>
      </c>
      <c r="Z28" s="182">
        <f>IFERROR(Y28/Q28,"-")</f>
        <v>4500</v>
      </c>
      <c r="AA28" s="182">
        <f>IFERROR(Y28/W28,"-")</f>
        <v>9000</v>
      </c>
      <c r="AB28" s="176">
        <f>SUM(Y28:Y33)-SUM(K28:K33)</f>
        <v>-210000</v>
      </c>
      <c r="AC28" s="83">
        <f>SUM(Y28:Y33)/SUM(K28:K33)</f>
        <v>0.16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2</v>
      </c>
      <c r="BG28" s="110">
        <f>IF(Q28=0,"",IF(BF28=0,"",(BF28/Q28)))</f>
        <v>1</v>
      </c>
      <c r="BH28" s="109">
        <v>1</v>
      </c>
      <c r="BI28" s="111">
        <f>IFERROR(BH28/BF28,"-")</f>
        <v>0.5</v>
      </c>
      <c r="BJ28" s="112">
        <v>9000</v>
      </c>
      <c r="BK28" s="113">
        <f>IFERROR(BJ28/BF28,"-")</f>
        <v>4500</v>
      </c>
      <c r="BL28" s="114"/>
      <c r="BM28" s="114"/>
      <c r="BN28" s="114">
        <v>1</v>
      </c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9000</v>
      </c>
      <c r="CR28" s="138">
        <v>9000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115</v>
      </c>
      <c r="C29" s="184" t="s">
        <v>58</v>
      </c>
      <c r="D29" s="184"/>
      <c r="E29" s="184" t="s">
        <v>96</v>
      </c>
      <c r="F29" s="184" t="s">
        <v>97</v>
      </c>
      <c r="G29" s="184" t="s">
        <v>61</v>
      </c>
      <c r="H29" s="87" t="s">
        <v>112</v>
      </c>
      <c r="I29" s="87" t="s">
        <v>113</v>
      </c>
      <c r="J29" s="87" t="s">
        <v>116</v>
      </c>
      <c r="K29" s="176"/>
      <c r="L29" s="79">
        <v>2</v>
      </c>
      <c r="M29" s="79">
        <v>0</v>
      </c>
      <c r="N29" s="79">
        <v>13</v>
      </c>
      <c r="O29" s="88">
        <v>2</v>
      </c>
      <c r="P29" s="89">
        <v>0</v>
      </c>
      <c r="Q29" s="90">
        <f>O29+P29</f>
        <v>2</v>
      </c>
      <c r="R29" s="80">
        <f>IFERROR(Q29/N29,"-")</f>
        <v>0.15384615384615</v>
      </c>
      <c r="S29" s="79">
        <v>0</v>
      </c>
      <c r="T29" s="79">
        <v>1</v>
      </c>
      <c r="U29" s="80">
        <f>IFERROR(T29/(Q29),"-")</f>
        <v>0.5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2</v>
      </c>
      <c r="BP29" s="117">
        <f>IF(Q29=0,"",IF(BO29=0,"",(BO29/Q29)))</f>
        <v>1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117</v>
      </c>
      <c r="C30" s="184" t="s">
        <v>58</v>
      </c>
      <c r="D30" s="184"/>
      <c r="E30" s="184" t="s">
        <v>106</v>
      </c>
      <c r="F30" s="184" t="s">
        <v>107</v>
      </c>
      <c r="G30" s="184" t="s">
        <v>61</v>
      </c>
      <c r="H30" s="87" t="s">
        <v>112</v>
      </c>
      <c r="I30" s="87" t="s">
        <v>113</v>
      </c>
      <c r="J30" s="87" t="s">
        <v>118</v>
      </c>
      <c r="K30" s="176"/>
      <c r="L30" s="79">
        <v>8</v>
      </c>
      <c r="M30" s="79">
        <v>0</v>
      </c>
      <c r="N30" s="79">
        <v>19</v>
      </c>
      <c r="O30" s="88">
        <v>4</v>
      </c>
      <c r="P30" s="89">
        <v>0</v>
      </c>
      <c r="Q30" s="90">
        <f>O30+P30</f>
        <v>4</v>
      </c>
      <c r="R30" s="80">
        <f>IFERROR(Q30/N30,"-")</f>
        <v>0.21052631578947</v>
      </c>
      <c r="S30" s="79">
        <v>1</v>
      </c>
      <c r="T30" s="79">
        <v>1</v>
      </c>
      <c r="U30" s="80">
        <f>IFERROR(T30/(Q30),"-")</f>
        <v>0.25</v>
      </c>
      <c r="V30" s="81"/>
      <c r="W30" s="82">
        <v>2</v>
      </c>
      <c r="X30" s="80">
        <f>IF(Q30=0,"-",W30/Q30)</f>
        <v>0.5</v>
      </c>
      <c r="Y30" s="181">
        <v>29000</v>
      </c>
      <c r="Z30" s="182">
        <f>IFERROR(Y30/Q30,"-")</f>
        <v>7250</v>
      </c>
      <c r="AA30" s="182">
        <f>IFERROR(Y30/W30,"-")</f>
        <v>14500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0.25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2</v>
      </c>
      <c r="BP30" s="117">
        <f>IF(Q30=0,"",IF(BO30=0,"",(BO30/Q30)))</f>
        <v>0.5</v>
      </c>
      <c r="BQ30" s="118">
        <v>1</v>
      </c>
      <c r="BR30" s="119">
        <f>IFERROR(BQ30/BO30,"-")</f>
        <v>0.5</v>
      </c>
      <c r="BS30" s="120">
        <v>26000</v>
      </c>
      <c r="BT30" s="121">
        <f>IFERROR(BS30/BO30,"-")</f>
        <v>13000</v>
      </c>
      <c r="BU30" s="122"/>
      <c r="BV30" s="122"/>
      <c r="BW30" s="122">
        <v>1</v>
      </c>
      <c r="BX30" s="123">
        <v>1</v>
      </c>
      <c r="BY30" s="124">
        <f>IF(Q30=0,"",IF(BX30=0,"",(BX30/Q30)))</f>
        <v>0.25</v>
      </c>
      <c r="BZ30" s="125">
        <v>1</v>
      </c>
      <c r="CA30" s="126">
        <f>IFERROR(BZ30/BX30,"-")</f>
        <v>1</v>
      </c>
      <c r="CB30" s="127">
        <v>3000</v>
      </c>
      <c r="CC30" s="128">
        <f>IFERROR(CB30/BX30,"-")</f>
        <v>3000</v>
      </c>
      <c r="CD30" s="129">
        <v>1</v>
      </c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2</v>
      </c>
      <c r="CQ30" s="138">
        <v>29000</v>
      </c>
      <c r="CR30" s="138">
        <v>26000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119</v>
      </c>
      <c r="C31" s="184" t="s">
        <v>58</v>
      </c>
      <c r="D31" s="184"/>
      <c r="E31" s="184" t="s">
        <v>84</v>
      </c>
      <c r="F31" s="184" t="s">
        <v>85</v>
      </c>
      <c r="G31" s="184" t="s">
        <v>61</v>
      </c>
      <c r="H31" s="87" t="s">
        <v>112</v>
      </c>
      <c r="I31" s="87" t="s">
        <v>113</v>
      </c>
      <c r="J31" s="87" t="s">
        <v>120</v>
      </c>
      <c r="K31" s="176"/>
      <c r="L31" s="79">
        <v>8</v>
      </c>
      <c r="M31" s="79">
        <v>0</v>
      </c>
      <c r="N31" s="79">
        <v>20</v>
      </c>
      <c r="O31" s="88">
        <v>4</v>
      </c>
      <c r="P31" s="89">
        <v>0</v>
      </c>
      <c r="Q31" s="90">
        <f>O31+P31</f>
        <v>4</v>
      </c>
      <c r="R31" s="80">
        <f>IFERROR(Q31/N31,"-")</f>
        <v>0.2</v>
      </c>
      <c r="S31" s="79">
        <v>0</v>
      </c>
      <c r="T31" s="79">
        <v>2</v>
      </c>
      <c r="U31" s="80">
        <f>IFERROR(T31/(Q31),"-")</f>
        <v>0.5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0.25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0.25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2</v>
      </c>
      <c r="BP31" s="117">
        <f>IF(Q31=0,"",IF(BO31=0,"",(BO31/Q31)))</f>
        <v>0.5</v>
      </c>
      <c r="BQ31" s="118"/>
      <c r="BR31" s="119">
        <f>IFERROR(BQ31/BO31,"-")</f>
        <v>0</v>
      </c>
      <c r="BS31" s="120"/>
      <c r="BT31" s="121">
        <f>IFERROR(BS31/BO31,"-")</f>
        <v>0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121</v>
      </c>
      <c r="C32" s="184" t="s">
        <v>58</v>
      </c>
      <c r="D32" s="184"/>
      <c r="E32" s="184" t="s">
        <v>89</v>
      </c>
      <c r="F32" s="184" t="s">
        <v>90</v>
      </c>
      <c r="G32" s="184" t="s">
        <v>61</v>
      </c>
      <c r="H32" s="87" t="s">
        <v>112</v>
      </c>
      <c r="I32" s="87" t="s">
        <v>113</v>
      </c>
      <c r="J32" s="87" t="s">
        <v>122</v>
      </c>
      <c r="K32" s="176"/>
      <c r="L32" s="79">
        <v>4</v>
      </c>
      <c r="M32" s="79">
        <v>0</v>
      </c>
      <c r="N32" s="79">
        <v>16</v>
      </c>
      <c r="O32" s="88">
        <v>1</v>
      </c>
      <c r="P32" s="89">
        <v>0</v>
      </c>
      <c r="Q32" s="90">
        <f>O32+P32</f>
        <v>1</v>
      </c>
      <c r="R32" s="80">
        <f>IFERROR(Q32/N32,"-")</f>
        <v>0.0625</v>
      </c>
      <c r="S32" s="79">
        <v>0</v>
      </c>
      <c r="T32" s="79">
        <v>1</v>
      </c>
      <c r="U32" s="80">
        <f>IFERROR(T32/(Q32),"-")</f>
        <v>1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>
        <v>1</v>
      </c>
      <c r="BP32" s="117">
        <f>IF(Q32=0,"",IF(BO32=0,"",(BO32/Q32)))</f>
        <v>1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123</v>
      </c>
      <c r="C33" s="184" t="s">
        <v>58</v>
      </c>
      <c r="D33" s="184"/>
      <c r="E33" s="184" t="s">
        <v>72</v>
      </c>
      <c r="F33" s="184" t="s">
        <v>72</v>
      </c>
      <c r="G33" s="184" t="s">
        <v>73</v>
      </c>
      <c r="H33" s="87" t="s">
        <v>74</v>
      </c>
      <c r="I33" s="87"/>
      <c r="J33" s="87"/>
      <c r="K33" s="176"/>
      <c r="L33" s="79">
        <v>41</v>
      </c>
      <c r="M33" s="79">
        <v>28</v>
      </c>
      <c r="N33" s="79">
        <v>10</v>
      </c>
      <c r="O33" s="88">
        <v>15</v>
      </c>
      <c r="P33" s="89">
        <v>0</v>
      </c>
      <c r="Q33" s="90">
        <f>O33+P33</f>
        <v>15</v>
      </c>
      <c r="R33" s="80">
        <f>IFERROR(Q33/N33,"-")</f>
        <v>1.5</v>
      </c>
      <c r="S33" s="79">
        <v>1</v>
      </c>
      <c r="T33" s="79">
        <v>0</v>
      </c>
      <c r="U33" s="80">
        <f>IFERROR(T33/(Q33),"-")</f>
        <v>0</v>
      </c>
      <c r="V33" s="81"/>
      <c r="W33" s="82">
        <v>1</v>
      </c>
      <c r="X33" s="80">
        <f>IF(Q33=0,"-",W33/Q33)</f>
        <v>0.066666666666667</v>
      </c>
      <c r="Y33" s="181">
        <v>2000</v>
      </c>
      <c r="Z33" s="182">
        <f>IFERROR(Y33/Q33,"-")</f>
        <v>133.33333333333</v>
      </c>
      <c r="AA33" s="182">
        <f>IFERROR(Y33/W33,"-")</f>
        <v>2000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1</v>
      </c>
      <c r="BG33" s="110">
        <f>IF(Q33=0,"",IF(BF33=0,"",(BF33/Q33)))</f>
        <v>0.066666666666667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3</v>
      </c>
      <c r="BP33" s="117">
        <f>IF(Q33=0,"",IF(BO33=0,"",(BO33/Q33)))</f>
        <v>0.2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8</v>
      </c>
      <c r="BY33" s="124">
        <f>IF(Q33=0,"",IF(BX33=0,"",(BX33/Q33)))</f>
        <v>0.53333333333333</v>
      </c>
      <c r="BZ33" s="125">
        <v>1</v>
      </c>
      <c r="CA33" s="126">
        <f>IFERROR(BZ33/BX33,"-")</f>
        <v>0.125</v>
      </c>
      <c r="CB33" s="127">
        <v>2000</v>
      </c>
      <c r="CC33" s="128">
        <f>IFERROR(CB33/BX33,"-")</f>
        <v>250</v>
      </c>
      <c r="CD33" s="129">
        <v>1</v>
      </c>
      <c r="CE33" s="129"/>
      <c r="CF33" s="129"/>
      <c r="CG33" s="130">
        <v>3</v>
      </c>
      <c r="CH33" s="131">
        <f>IF(Q33=0,"",IF(CG33=0,"",(CG33/Q33)))</f>
        <v>0.2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1</v>
      </c>
      <c r="CQ33" s="138">
        <v>2000</v>
      </c>
      <c r="CR33" s="138">
        <v>2000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1.9253333333333</v>
      </c>
      <c r="B34" s="184" t="s">
        <v>124</v>
      </c>
      <c r="C34" s="184" t="s">
        <v>58</v>
      </c>
      <c r="D34" s="184"/>
      <c r="E34" s="184" t="s">
        <v>125</v>
      </c>
      <c r="F34" s="184" t="s">
        <v>126</v>
      </c>
      <c r="G34" s="184" t="s">
        <v>61</v>
      </c>
      <c r="H34" s="87" t="s">
        <v>76</v>
      </c>
      <c r="I34" s="87" t="s">
        <v>127</v>
      </c>
      <c r="J34" s="87" t="s">
        <v>128</v>
      </c>
      <c r="K34" s="176">
        <v>375000</v>
      </c>
      <c r="L34" s="79">
        <v>14</v>
      </c>
      <c r="M34" s="79">
        <v>0</v>
      </c>
      <c r="N34" s="79">
        <v>48</v>
      </c>
      <c r="O34" s="88">
        <v>6</v>
      </c>
      <c r="P34" s="89">
        <v>0</v>
      </c>
      <c r="Q34" s="90">
        <f>O34+P34</f>
        <v>6</v>
      </c>
      <c r="R34" s="80">
        <f>IFERROR(Q34/N34,"-")</f>
        <v>0.125</v>
      </c>
      <c r="S34" s="79">
        <v>3</v>
      </c>
      <c r="T34" s="79">
        <v>3</v>
      </c>
      <c r="U34" s="80">
        <f>IFERROR(T34/(Q34),"-")</f>
        <v>0.5</v>
      </c>
      <c r="V34" s="81">
        <f>IFERROR(K34/SUM(Q34:Q41),"-")</f>
        <v>6048.3870967742</v>
      </c>
      <c r="W34" s="82">
        <v>2</v>
      </c>
      <c r="X34" s="80">
        <f>IF(Q34=0,"-",W34/Q34)</f>
        <v>0.33333333333333</v>
      </c>
      <c r="Y34" s="181">
        <v>43000</v>
      </c>
      <c r="Z34" s="182">
        <f>IFERROR(Y34/Q34,"-")</f>
        <v>7166.6666666667</v>
      </c>
      <c r="AA34" s="182">
        <f>IFERROR(Y34/W34,"-")</f>
        <v>21500</v>
      </c>
      <c r="AB34" s="176">
        <f>SUM(Y34:Y41)-SUM(K34:K41)</f>
        <v>347000</v>
      </c>
      <c r="AC34" s="83">
        <f>SUM(Y34:Y41)/SUM(K34:K41)</f>
        <v>1.9253333333333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>
        <v>1</v>
      </c>
      <c r="AX34" s="104">
        <f>IF(Q34=0,"",IF(AW34=0,"",(AW34/Q34)))</f>
        <v>0.16666666666667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3</v>
      </c>
      <c r="BP34" s="117">
        <f>IF(Q34=0,"",IF(BO34=0,"",(BO34/Q34)))</f>
        <v>0.5</v>
      </c>
      <c r="BQ34" s="118">
        <v>2</v>
      </c>
      <c r="BR34" s="119">
        <f>IFERROR(BQ34/BO34,"-")</f>
        <v>0.66666666666667</v>
      </c>
      <c r="BS34" s="120">
        <v>43000</v>
      </c>
      <c r="BT34" s="121">
        <f>IFERROR(BS34/BO34,"-")</f>
        <v>14333.333333333</v>
      </c>
      <c r="BU34" s="122">
        <v>1</v>
      </c>
      <c r="BV34" s="122"/>
      <c r="BW34" s="122">
        <v>1</v>
      </c>
      <c r="BX34" s="123">
        <v>2</v>
      </c>
      <c r="BY34" s="124">
        <f>IF(Q34=0,"",IF(BX34=0,"",(BX34/Q34)))</f>
        <v>0.33333333333333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2</v>
      </c>
      <c r="CQ34" s="138">
        <v>43000</v>
      </c>
      <c r="CR34" s="138">
        <v>41000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129</v>
      </c>
      <c r="C35" s="184" t="s">
        <v>58</v>
      </c>
      <c r="D35" s="184"/>
      <c r="E35" s="184" t="s">
        <v>130</v>
      </c>
      <c r="F35" s="184" t="s">
        <v>131</v>
      </c>
      <c r="G35" s="184" t="s">
        <v>61</v>
      </c>
      <c r="H35" s="87"/>
      <c r="I35" s="87" t="s">
        <v>127</v>
      </c>
      <c r="J35" s="87" t="s">
        <v>132</v>
      </c>
      <c r="K35" s="176"/>
      <c r="L35" s="79">
        <v>9</v>
      </c>
      <c r="M35" s="79">
        <v>0</v>
      </c>
      <c r="N35" s="79">
        <v>67</v>
      </c>
      <c r="O35" s="88">
        <v>5</v>
      </c>
      <c r="P35" s="89">
        <v>0</v>
      </c>
      <c r="Q35" s="90">
        <f>O35+P35</f>
        <v>5</v>
      </c>
      <c r="R35" s="80">
        <f>IFERROR(Q35/N35,"-")</f>
        <v>0.074626865671642</v>
      </c>
      <c r="S35" s="79">
        <v>0</v>
      </c>
      <c r="T35" s="79">
        <v>2</v>
      </c>
      <c r="U35" s="80">
        <f>IFERROR(T35/(Q35),"-")</f>
        <v>0.4</v>
      </c>
      <c r="V35" s="81"/>
      <c r="W35" s="82">
        <v>1</v>
      </c>
      <c r="X35" s="80">
        <f>IF(Q35=0,"-",W35/Q35)</f>
        <v>0.2</v>
      </c>
      <c r="Y35" s="181">
        <v>5000</v>
      </c>
      <c r="Z35" s="182">
        <f>IFERROR(Y35/Q35,"-")</f>
        <v>1000</v>
      </c>
      <c r="AA35" s="182">
        <f>IFERROR(Y35/W35,"-")</f>
        <v>5000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0.2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4</v>
      </c>
      <c r="BP35" s="117">
        <f>IF(Q35=0,"",IF(BO35=0,"",(BO35/Q35)))</f>
        <v>0.8</v>
      </c>
      <c r="BQ35" s="118">
        <v>1</v>
      </c>
      <c r="BR35" s="119">
        <f>IFERROR(BQ35/BO35,"-")</f>
        <v>0.25</v>
      </c>
      <c r="BS35" s="120">
        <v>5000</v>
      </c>
      <c r="BT35" s="121">
        <f>IFERROR(BS35/BO35,"-")</f>
        <v>1250</v>
      </c>
      <c r="BU35" s="122">
        <v>1</v>
      </c>
      <c r="BV35" s="122"/>
      <c r="BW35" s="122"/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5000</v>
      </c>
      <c r="CR35" s="138">
        <v>5000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133</v>
      </c>
      <c r="C36" s="184" t="s">
        <v>58</v>
      </c>
      <c r="D36" s="184"/>
      <c r="E36" s="184" t="s">
        <v>134</v>
      </c>
      <c r="F36" s="184" t="s">
        <v>135</v>
      </c>
      <c r="G36" s="184" t="s">
        <v>61</v>
      </c>
      <c r="H36" s="87"/>
      <c r="I36" s="87" t="s">
        <v>127</v>
      </c>
      <c r="J36" s="87" t="s">
        <v>136</v>
      </c>
      <c r="K36" s="176"/>
      <c r="L36" s="79">
        <v>4</v>
      </c>
      <c r="M36" s="79">
        <v>0</v>
      </c>
      <c r="N36" s="79">
        <v>42</v>
      </c>
      <c r="O36" s="88">
        <v>1</v>
      </c>
      <c r="P36" s="89">
        <v>0</v>
      </c>
      <c r="Q36" s="90">
        <f>O36+P36</f>
        <v>1</v>
      </c>
      <c r="R36" s="80">
        <f>IFERROR(Q36/N36,"-")</f>
        <v>0.023809523809524</v>
      </c>
      <c r="S36" s="79">
        <v>0</v>
      </c>
      <c r="T36" s="79">
        <v>0</v>
      </c>
      <c r="U36" s="80">
        <f>IFERROR(T36/(Q36),"-")</f>
        <v>0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>
        <f>IF(Q36=0,"",IF(BO36=0,"",(BO36/Q36)))</f>
        <v>0</v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>
        <v>1</v>
      </c>
      <c r="BY36" s="124">
        <f>IF(Q36=0,"",IF(BX36=0,"",(BX36/Q36)))</f>
        <v>1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137</v>
      </c>
      <c r="C37" s="184" t="s">
        <v>58</v>
      </c>
      <c r="D37" s="184"/>
      <c r="E37" s="184" t="s">
        <v>72</v>
      </c>
      <c r="F37" s="184" t="s">
        <v>72</v>
      </c>
      <c r="G37" s="184" t="s">
        <v>73</v>
      </c>
      <c r="H37" s="87"/>
      <c r="I37" s="87"/>
      <c r="J37" s="87"/>
      <c r="K37" s="176"/>
      <c r="L37" s="79">
        <v>89</v>
      </c>
      <c r="M37" s="79">
        <v>63</v>
      </c>
      <c r="N37" s="79">
        <v>40</v>
      </c>
      <c r="O37" s="88">
        <v>22</v>
      </c>
      <c r="P37" s="89">
        <v>0</v>
      </c>
      <c r="Q37" s="90">
        <f>O37+P37</f>
        <v>22</v>
      </c>
      <c r="R37" s="80">
        <f>IFERROR(Q37/N37,"-")</f>
        <v>0.55</v>
      </c>
      <c r="S37" s="79">
        <v>4</v>
      </c>
      <c r="T37" s="79">
        <v>5</v>
      </c>
      <c r="U37" s="80">
        <f>IFERROR(T37/(Q37),"-")</f>
        <v>0.22727272727273</v>
      </c>
      <c r="V37" s="81"/>
      <c r="W37" s="82">
        <v>6</v>
      </c>
      <c r="X37" s="80">
        <f>IF(Q37=0,"-",W37/Q37)</f>
        <v>0.27272727272727</v>
      </c>
      <c r="Y37" s="181">
        <v>601000</v>
      </c>
      <c r="Z37" s="182">
        <f>IFERROR(Y37/Q37,"-")</f>
        <v>27318.181818182</v>
      </c>
      <c r="AA37" s="182">
        <f>IFERROR(Y37/W37,"-")</f>
        <v>100166.66666667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>
        <v>1</v>
      </c>
      <c r="AO37" s="98">
        <f>IF(Q37=0,"",IF(AN37=0,"",(AN37/Q37)))</f>
        <v>0.045454545454545</v>
      </c>
      <c r="AP37" s="97"/>
      <c r="AQ37" s="99">
        <f>IFERROR(AP37/AN37,"-")</f>
        <v>0</v>
      </c>
      <c r="AR37" s="100"/>
      <c r="AS37" s="101">
        <f>IFERROR(AR37/AN37,"-")</f>
        <v>0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0.045454545454545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6</v>
      </c>
      <c r="BP37" s="117">
        <f>IF(Q37=0,"",IF(BO37=0,"",(BO37/Q37)))</f>
        <v>0.27272727272727</v>
      </c>
      <c r="BQ37" s="118">
        <v>2</v>
      </c>
      <c r="BR37" s="119">
        <f>IFERROR(BQ37/BO37,"-")</f>
        <v>0.33333333333333</v>
      </c>
      <c r="BS37" s="120">
        <v>555000</v>
      </c>
      <c r="BT37" s="121">
        <f>IFERROR(BS37/BO37,"-")</f>
        <v>92500</v>
      </c>
      <c r="BU37" s="122"/>
      <c r="BV37" s="122"/>
      <c r="BW37" s="122">
        <v>2</v>
      </c>
      <c r="BX37" s="123">
        <v>7</v>
      </c>
      <c r="BY37" s="124">
        <f>IF(Q37=0,"",IF(BX37=0,"",(BX37/Q37)))</f>
        <v>0.31818181818182</v>
      </c>
      <c r="BZ37" s="125">
        <v>2</v>
      </c>
      <c r="CA37" s="126">
        <f>IFERROR(BZ37/BX37,"-")</f>
        <v>0.28571428571429</v>
      </c>
      <c r="CB37" s="127">
        <v>7000</v>
      </c>
      <c r="CC37" s="128">
        <f>IFERROR(CB37/BX37,"-")</f>
        <v>1000</v>
      </c>
      <c r="CD37" s="129">
        <v>1</v>
      </c>
      <c r="CE37" s="129">
        <v>1</v>
      </c>
      <c r="CF37" s="129"/>
      <c r="CG37" s="130">
        <v>7</v>
      </c>
      <c r="CH37" s="131">
        <f>IF(Q37=0,"",IF(CG37=0,"",(CG37/Q37)))</f>
        <v>0.31818181818182</v>
      </c>
      <c r="CI37" s="132">
        <v>2</v>
      </c>
      <c r="CJ37" s="133">
        <f>IFERROR(CI37/CG37,"-")</f>
        <v>0.28571428571429</v>
      </c>
      <c r="CK37" s="134">
        <v>39000</v>
      </c>
      <c r="CL37" s="135">
        <f>IFERROR(CK37/CG37,"-")</f>
        <v>5571.4285714286</v>
      </c>
      <c r="CM37" s="136">
        <v>1</v>
      </c>
      <c r="CN37" s="136"/>
      <c r="CO37" s="136">
        <v>1</v>
      </c>
      <c r="CP37" s="137">
        <v>6</v>
      </c>
      <c r="CQ37" s="138">
        <v>601000</v>
      </c>
      <c r="CR37" s="138">
        <v>535000</v>
      </c>
      <c r="CS37" s="138"/>
      <c r="CT37" s="139" t="str">
        <f>IF(AND(CR37=0,CS37=0),"",IF(AND(CR37&lt;=100000,CS37&lt;=100000),"",IF(CR37/CQ37&gt;0.7,"男高",IF(CS37/CQ37&gt;0.7,"女高",""))))</f>
        <v>男高</v>
      </c>
    </row>
    <row r="38" spans="1:99">
      <c r="A38" s="78"/>
      <c r="B38" s="184" t="s">
        <v>138</v>
      </c>
      <c r="C38" s="184" t="s">
        <v>58</v>
      </c>
      <c r="D38" s="184"/>
      <c r="E38" s="184" t="s">
        <v>125</v>
      </c>
      <c r="F38" s="184" t="s">
        <v>126</v>
      </c>
      <c r="G38" s="184" t="s">
        <v>61</v>
      </c>
      <c r="H38" s="87" t="s">
        <v>79</v>
      </c>
      <c r="I38" s="87" t="s">
        <v>127</v>
      </c>
      <c r="J38" s="87" t="s">
        <v>128</v>
      </c>
      <c r="K38" s="176"/>
      <c r="L38" s="79">
        <v>10</v>
      </c>
      <c r="M38" s="79">
        <v>0</v>
      </c>
      <c r="N38" s="79">
        <v>37</v>
      </c>
      <c r="O38" s="88">
        <v>6</v>
      </c>
      <c r="P38" s="89">
        <v>0</v>
      </c>
      <c r="Q38" s="90">
        <f>O38+P38</f>
        <v>6</v>
      </c>
      <c r="R38" s="80">
        <f>IFERROR(Q38/N38,"-")</f>
        <v>0.16216216216216</v>
      </c>
      <c r="S38" s="79">
        <v>1</v>
      </c>
      <c r="T38" s="79">
        <v>4</v>
      </c>
      <c r="U38" s="80">
        <f>IFERROR(T38/(Q38),"-")</f>
        <v>0.66666666666667</v>
      </c>
      <c r="V38" s="81"/>
      <c r="W38" s="82">
        <v>1</v>
      </c>
      <c r="X38" s="80">
        <f>IF(Q38=0,"-",W38/Q38)</f>
        <v>0.16666666666667</v>
      </c>
      <c r="Y38" s="181">
        <v>1000</v>
      </c>
      <c r="Z38" s="182">
        <f>IFERROR(Y38/Q38,"-")</f>
        <v>166.66666666667</v>
      </c>
      <c r="AA38" s="182">
        <f>IFERROR(Y38/W38,"-")</f>
        <v>1000</v>
      </c>
      <c r="AB38" s="176"/>
      <c r="AC38" s="83"/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2</v>
      </c>
      <c r="BG38" s="110">
        <f>IF(Q38=0,"",IF(BF38=0,"",(BF38/Q38)))</f>
        <v>0.33333333333333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>
        <v>4</v>
      </c>
      <c r="BY38" s="124">
        <f>IF(Q38=0,"",IF(BX38=0,"",(BX38/Q38)))</f>
        <v>0.66666666666667</v>
      </c>
      <c r="BZ38" s="125">
        <v>1</v>
      </c>
      <c r="CA38" s="126">
        <f>IFERROR(BZ38/BX38,"-")</f>
        <v>0.25</v>
      </c>
      <c r="CB38" s="127">
        <v>1000</v>
      </c>
      <c r="CC38" s="128">
        <f>IFERROR(CB38/BX38,"-")</f>
        <v>250</v>
      </c>
      <c r="CD38" s="129">
        <v>1</v>
      </c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1000</v>
      </c>
      <c r="CR38" s="138">
        <v>1000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139</v>
      </c>
      <c r="C39" s="184" t="s">
        <v>58</v>
      </c>
      <c r="D39" s="184"/>
      <c r="E39" s="184" t="s">
        <v>130</v>
      </c>
      <c r="F39" s="184" t="s">
        <v>131</v>
      </c>
      <c r="G39" s="184" t="s">
        <v>61</v>
      </c>
      <c r="H39" s="87"/>
      <c r="I39" s="87" t="s">
        <v>127</v>
      </c>
      <c r="J39" s="87" t="s">
        <v>132</v>
      </c>
      <c r="K39" s="176"/>
      <c r="L39" s="79">
        <v>7</v>
      </c>
      <c r="M39" s="79">
        <v>0</v>
      </c>
      <c r="N39" s="79">
        <v>32</v>
      </c>
      <c r="O39" s="88">
        <v>4</v>
      </c>
      <c r="P39" s="89">
        <v>0</v>
      </c>
      <c r="Q39" s="90">
        <f>O39+P39</f>
        <v>4</v>
      </c>
      <c r="R39" s="80">
        <f>IFERROR(Q39/N39,"-")</f>
        <v>0.125</v>
      </c>
      <c r="S39" s="79">
        <v>0</v>
      </c>
      <c r="T39" s="79">
        <v>1</v>
      </c>
      <c r="U39" s="80">
        <f>IFERROR(T39/(Q39),"-")</f>
        <v>0.25</v>
      </c>
      <c r="V39" s="81"/>
      <c r="W39" s="82">
        <v>2</v>
      </c>
      <c r="X39" s="80">
        <f>IF(Q39=0,"-",W39/Q39)</f>
        <v>0.5</v>
      </c>
      <c r="Y39" s="181">
        <v>12000</v>
      </c>
      <c r="Z39" s="182">
        <f>IFERROR(Y39/Q39,"-")</f>
        <v>3000</v>
      </c>
      <c r="AA39" s="182">
        <f>IFERROR(Y39/W39,"-")</f>
        <v>6000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0.25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3</v>
      </c>
      <c r="BP39" s="117">
        <f>IF(Q39=0,"",IF(BO39=0,"",(BO39/Q39)))</f>
        <v>0.75</v>
      </c>
      <c r="BQ39" s="118">
        <v>2</v>
      </c>
      <c r="BR39" s="119">
        <f>IFERROR(BQ39/BO39,"-")</f>
        <v>0.66666666666667</v>
      </c>
      <c r="BS39" s="120">
        <v>12000</v>
      </c>
      <c r="BT39" s="121">
        <f>IFERROR(BS39/BO39,"-")</f>
        <v>4000</v>
      </c>
      <c r="BU39" s="122">
        <v>1</v>
      </c>
      <c r="BV39" s="122"/>
      <c r="BW39" s="122">
        <v>1</v>
      </c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2</v>
      </c>
      <c r="CQ39" s="138">
        <v>12000</v>
      </c>
      <c r="CR39" s="138">
        <v>9000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/>
      <c r="B40" s="184" t="s">
        <v>140</v>
      </c>
      <c r="C40" s="184" t="s">
        <v>58</v>
      </c>
      <c r="D40" s="184"/>
      <c r="E40" s="184" t="s">
        <v>134</v>
      </c>
      <c r="F40" s="184" t="s">
        <v>135</v>
      </c>
      <c r="G40" s="184" t="s">
        <v>61</v>
      </c>
      <c r="H40" s="87"/>
      <c r="I40" s="87" t="s">
        <v>127</v>
      </c>
      <c r="J40" s="87" t="s">
        <v>136</v>
      </c>
      <c r="K40" s="176"/>
      <c r="L40" s="79">
        <v>10</v>
      </c>
      <c r="M40" s="79">
        <v>0</v>
      </c>
      <c r="N40" s="79">
        <v>44</v>
      </c>
      <c r="O40" s="88">
        <v>5</v>
      </c>
      <c r="P40" s="89">
        <v>0</v>
      </c>
      <c r="Q40" s="90">
        <f>O40+P40</f>
        <v>5</v>
      </c>
      <c r="R40" s="80">
        <f>IFERROR(Q40/N40,"-")</f>
        <v>0.11363636363636</v>
      </c>
      <c r="S40" s="79">
        <v>1</v>
      </c>
      <c r="T40" s="79">
        <v>2</v>
      </c>
      <c r="U40" s="80">
        <f>IFERROR(T40/(Q40),"-")</f>
        <v>0.4</v>
      </c>
      <c r="V40" s="81"/>
      <c r="W40" s="82">
        <v>1</v>
      </c>
      <c r="X40" s="80">
        <f>IF(Q40=0,"-",W40/Q40)</f>
        <v>0.2</v>
      </c>
      <c r="Y40" s="181">
        <v>13000</v>
      </c>
      <c r="Z40" s="182">
        <f>IFERROR(Y40/Q40,"-")</f>
        <v>2600</v>
      </c>
      <c r="AA40" s="182">
        <f>IFERROR(Y40/W40,"-")</f>
        <v>13000</v>
      </c>
      <c r="AB40" s="176"/>
      <c r="AC40" s="83"/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3</v>
      </c>
      <c r="BG40" s="110">
        <f>IF(Q40=0,"",IF(BF40=0,"",(BF40/Q40)))</f>
        <v>0.6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1</v>
      </c>
      <c r="BP40" s="117">
        <f>IF(Q40=0,"",IF(BO40=0,"",(BO40/Q40)))</f>
        <v>0.2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0.2</v>
      </c>
      <c r="BZ40" s="125">
        <v>1</v>
      </c>
      <c r="CA40" s="126">
        <f>IFERROR(BZ40/BX40,"-")</f>
        <v>1</v>
      </c>
      <c r="CB40" s="127">
        <v>13000</v>
      </c>
      <c r="CC40" s="128">
        <f>IFERROR(CB40/BX40,"-")</f>
        <v>13000</v>
      </c>
      <c r="CD40" s="129"/>
      <c r="CE40" s="129">
        <v>1</v>
      </c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13000</v>
      </c>
      <c r="CR40" s="138">
        <v>13000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141</v>
      </c>
      <c r="C41" s="184" t="s">
        <v>58</v>
      </c>
      <c r="D41" s="184"/>
      <c r="E41" s="184" t="s">
        <v>72</v>
      </c>
      <c r="F41" s="184" t="s">
        <v>72</v>
      </c>
      <c r="G41" s="184" t="s">
        <v>73</v>
      </c>
      <c r="H41" s="87"/>
      <c r="I41" s="87"/>
      <c r="J41" s="87"/>
      <c r="K41" s="176"/>
      <c r="L41" s="79">
        <v>128</v>
      </c>
      <c r="M41" s="79">
        <v>49</v>
      </c>
      <c r="N41" s="79">
        <v>20</v>
      </c>
      <c r="O41" s="88">
        <v>13</v>
      </c>
      <c r="P41" s="89">
        <v>0</v>
      </c>
      <c r="Q41" s="90">
        <f>O41+P41</f>
        <v>13</v>
      </c>
      <c r="R41" s="80">
        <f>IFERROR(Q41/N41,"-")</f>
        <v>0.65</v>
      </c>
      <c r="S41" s="79">
        <v>5</v>
      </c>
      <c r="T41" s="79">
        <v>2</v>
      </c>
      <c r="U41" s="80">
        <f>IFERROR(T41/(Q41),"-")</f>
        <v>0.15384615384615</v>
      </c>
      <c r="V41" s="81"/>
      <c r="W41" s="82">
        <v>4</v>
      </c>
      <c r="X41" s="80">
        <f>IF(Q41=0,"-",W41/Q41)</f>
        <v>0.30769230769231</v>
      </c>
      <c r="Y41" s="181">
        <v>47000</v>
      </c>
      <c r="Z41" s="182">
        <f>IFERROR(Y41/Q41,"-")</f>
        <v>3615.3846153846</v>
      </c>
      <c r="AA41" s="182">
        <f>IFERROR(Y41/W41,"-")</f>
        <v>11750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0.076923076923077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3</v>
      </c>
      <c r="BP41" s="117">
        <f>IF(Q41=0,"",IF(BO41=0,"",(BO41/Q41)))</f>
        <v>0.23076923076923</v>
      </c>
      <c r="BQ41" s="118">
        <v>2</v>
      </c>
      <c r="BR41" s="119">
        <f>IFERROR(BQ41/BO41,"-")</f>
        <v>0.66666666666667</v>
      </c>
      <c r="BS41" s="120">
        <v>26000</v>
      </c>
      <c r="BT41" s="121">
        <f>IFERROR(BS41/BO41,"-")</f>
        <v>8666.6666666667</v>
      </c>
      <c r="BU41" s="122">
        <v>1</v>
      </c>
      <c r="BV41" s="122"/>
      <c r="BW41" s="122">
        <v>1</v>
      </c>
      <c r="BX41" s="123">
        <v>6</v>
      </c>
      <c r="BY41" s="124">
        <f>IF(Q41=0,"",IF(BX41=0,"",(BX41/Q41)))</f>
        <v>0.46153846153846</v>
      </c>
      <c r="BZ41" s="125">
        <v>1</v>
      </c>
      <c r="CA41" s="126">
        <f>IFERROR(BZ41/BX41,"-")</f>
        <v>0.16666666666667</v>
      </c>
      <c r="CB41" s="127">
        <v>3000</v>
      </c>
      <c r="CC41" s="128">
        <f>IFERROR(CB41/BX41,"-")</f>
        <v>500</v>
      </c>
      <c r="CD41" s="129">
        <v>1</v>
      </c>
      <c r="CE41" s="129"/>
      <c r="CF41" s="129"/>
      <c r="CG41" s="130">
        <v>3</v>
      </c>
      <c r="CH41" s="131">
        <f>IF(Q41=0,"",IF(CG41=0,"",(CG41/Q41)))</f>
        <v>0.23076923076923</v>
      </c>
      <c r="CI41" s="132">
        <v>1</v>
      </c>
      <c r="CJ41" s="133">
        <f>IFERROR(CI41/CG41,"-")</f>
        <v>0.33333333333333</v>
      </c>
      <c r="CK41" s="134">
        <v>18000</v>
      </c>
      <c r="CL41" s="135">
        <f>IFERROR(CK41/CG41,"-")</f>
        <v>6000</v>
      </c>
      <c r="CM41" s="136"/>
      <c r="CN41" s="136"/>
      <c r="CO41" s="136">
        <v>1</v>
      </c>
      <c r="CP41" s="137">
        <v>4</v>
      </c>
      <c r="CQ41" s="138">
        <v>47000</v>
      </c>
      <c r="CR41" s="138">
        <v>25000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0.726</v>
      </c>
      <c r="B42" s="184" t="s">
        <v>142</v>
      </c>
      <c r="C42" s="184" t="s">
        <v>58</v>
      </c>
      <c r="D42" s="184"/>
      <c r="E42" s="184" t="s">
        <v>143</v>
      </c>
      <c r="F42" s="184" t="s">
        <v>85</v>
      </c>
      <c r="G42" s="184" t="s">
        <v>61</v>
      </c>
      <c r="H42" s="87" t="s">
        <v>68</v>
      </c>
      <c r="I42" s="87" t="s">
        <v>144</v>
      </c>
      <c r="J42" s="87" t="s">
        <v>145</v>
      </c>
      <c r="K42" s="176">
        <v>250000</v>
      </c>
      <c r="L42" s="79">
        <v>20</v>
      </c>
      <c r="M42" s="79">
        <v>0</v>
      </c>
      <c r="N42" s="79">
        <v>114</v>
      </c>
      <c r="O42" s="88">
        <v>6</v>
      </c>
      <c r="P42" s="89">
        <v>0</v>
      </c>
      <c r="Q42" s="90">
        <f>O42+P42</f>
        <v>6</v>
      </c>
      <c r="R42" s="80">
        <f>IFERROR(Q42/N42,"-")</f>
        <v>0.052631578947368</v>
      </c>
      <c r="S42" s="79">
        <v>1</v>
      </c>
      <c r="T42" s="79">
        <v>3</v>
      </c>
      <c r="U42" s="80">
        <f>IFERROR(T42/(Q42),"-")</f>
        <v>0.5</v>
      </c>
      <c r="V42" s="81">
        <f>IFERROR(K42/SUM(Q42:Q43),"-")</f>
        <v>13157.894736842</v>
      </c>
      <c r="W42" s="82">
        <v>1</v>
      </c>
      <c r="X42" s="80">
        <f>IF(Q42=0,"-",W42/Q42)</f>
        <v>0.16666666666667</v>
      </c>
      <c r="Y42" s="181">
        <v>3000</v>
      </c>
      <c r="Z42" s="182">
        <f>IFERROR(Y42/Q42,"-")</f>
        <v>500</v>
      </c>
      <c r="AA42" s="182">
        <f>IFERROR(Y42/W42,"-")</f>
        <v>3000</v>
      </c>
      <c r="AB42" s="176">
        <f>SUM(Y42:Y43)-SUM(K42:K43)</f>
        <v>-68500</v>
      </c>
      <c r="AC42" s="83">
        <f>SUM(Y42:Y43)/SUM(K42:K43)</f>
        <v>0.726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>
        <v>2</v>
      </c>
      <c r="AX42" s="104">
        <f>IF(Q42=0,"",IF(AW42=0,"",(AW42/Q42)))</f>
        <v>0.33333333333333</v>
      </c>
      <c r="AY42" s="103"/>
      <c r="AZ42" s="105">
        <f>IFERROR(AY42/AW42,"-")</f>
        <v>0</v>
      </c>
      <c r="BA42" s="106"/>
      <c r="BB42" s="107">
        <f>IFERROR(BA42/AW42,"-")</f>
        <v>0</v>
      </c>
      <c r="BC42" s="108"/>
      <c r="BD42" s="108"/>
      <c r="BE42" s="108"/>
      <c r="BF42" s="109">
        <v>1</v>
      </c>
      <c r="BG42" s="110">
        <f>IF(Q42=0,"",IF(BF42=0,"",(BF42/Q42)))</f>
        <v>0.16666666666667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3</v>
      </c>
      <c r="BP42" s="117">
        <f>IF(Q42=0,"",IF(BO42=0,"",(BO42/Q42)))</f>
        <v>0.5</v>
      </c>
      <c r="BQ42" s="118">
        <v>1</v>
      </c>
      <c r="BR42" s="119">
        <f>IFERROR(BQ42/BO42,"-")</f>
        <v>0.33333333333333</v>
      </c>
      <c r="BS42" s="120">
        <v>3000</v>
      </c>
      <c r="BT42" s="121">
        <f>IFERROR(BS42/BO42,"-")</f>
        <v>1000</v>
      </c>
      <c r="BU42" s="122">
        <v>1</v>
      </c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1</v>
      </c>
      <c r="CQ42" s="138">
        <v>3000</v>
      </c>
      <c r="CR42" s="138">
        <v>3000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146</v>
      </c>
      <c r="C43" s="184" t="s">
        <v>58</v>
      </c>
      <c r="D43" s="184"/>
      <c r="E43" s="184" t="s">
        <v>143</v>
      </c>
      <c r="F43" s="184" t="s">
        <v>85</v>
      </c>
      <c r="G43" s="184" t="s">
        <v>73</v>
      </c>
      <c r="H43" s="87"/>
      <c r="I43" s="87"/>
      <c r="J43" s="87"/>
      <c r="K43" s="176"/>
      <c r="L43" s="79">
        <v>88</v>
      </c>
      <c r="M43" s="79">
        <v>38</v>
      </c>
      <c r="N43" s="79">
        <v>15</v>
      </c>
      <c r="O43" s="88">
        <v>13</v>
      </c>
      <c r="P43" s="89">
        <v>0</v>
      </c>
      <c r="Q43" s="90">
        <f>O43+P43</f>
        <v>13</v>
      </c>
      <c r="R43" s="80">
        <f>IFERROR(Q43/N43,"-")</f>
        <v>0.86666666666667</v>
      </c>
      <c r="S43" s="79">
        <v>3</v>
      </c>
      <c r="T43" s="79">
        <v>1</v>
      </c>
      <c r="U43" s="80">
        <f>IFERROR(T43/(Q43),"-")</f>
        <v>0.076923076923077</v>
      </c>
      <c r="V43" s="81"/>
      <c r="W43" s="82">
        <v>3</v>
      </c>
      <c r="X43" s="80">
        <f>IF(Q43=0,"-",W43/Q43)</f>
        <v>0.23076923076923</v>
      </c>
      <c r="Y43" s="181">
        <v>178500</v>
      </c>
      <c r="Z43" s="182">
        <f>IFERROR(Y43/Q43,"-")</f>
        <v>13730.769230769</v>
      </c>
      <c r="AA43" s="182">
        <f>IFERROR(Y43/W43,"-")</f>
        <v>59500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3</v>
      </c>
      <c r="BP43" s="117">
        <f>IF(Q43=0,"",IF(BO43=0,"",(BO43/Q43)))</f>
        <v>0.23076923076923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8</v>
      </c>
      <c r="BY43" s="124">
        <f>IF(Q43=0,"",IF(BX43=0,"",(BX43/Q43)))</f>
        <v>0.61538461538462</v>
      </c>
      <c r="BZ43" s="125">
        <v>2</v>
      </c>
      <c r="CA43" s="126">
        <f>IFERROR(BZ43/BX43,"-")</f>
        <v>0.25</v>
      </c>
      <c r="CB43" s="127">
        <v>127500</v>
      </c>
      <c r="CC43" s="128">
        <f>IFERROR(CB43/BX43,"-")</f>
        <v>15937.5</v>
      </c>
      <c r="CD43" s="129">
        <v>1</v>
      </c>
      <c r="CE43" s="129"/>
      <c r="CF43" s="129">
        <v>1</v>
      </c>
      <c r="CG43" s="130">
        <v>2</v>
      </c>
      <c r="CH43" s="131">
        <f>IF(Q43=0,"",IF(CG43=0,"",(CG43/Q43)))</f>
        <v>0.15384615384615</v>
      </c>
      <c r="CI43" s="132">
        <v>1</v>
      </c>
      <c r="CJ43" s="133">
        <f>IFERROR(CI43/CG43,"-")</f>
        <v>0.5</v>
      </c>
      <c r="CK43" s="134">
        <v>51000</v>
      </c>
      <c r="CL43" s="135">
        <f>IFERROR(CK43/CG43,"-")</f>
        <v>25500</v>
      </c>
      <c r="CM43" s="136"/>
      <c r="CN43" s="136"/>
      <c r="CO43" s="136">
        <v>1</v>
      </c>
      <c r="CP43" s="137">
        <v>3</v>
      </c>
      <c r="CQ43" s="138">
        <v>178500</v>
      </c>
      <c r="CR43" s="138">
        <v>124500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0.64</v>
      </c>
      <c r="B44" s="184" t="s">
        <v>147</v>
      </c>
      <c r="C44" s="184" t="s">
        <v>58</v>
      </c>
      <c r="D44" s="184"/>
      <c r="E44" s="184" t="s">
        <v>148</v>
      </c>
      <c r="F44" s="184" t="s">
        <v>149</v>
      </c>
      <c r="G44" s="184" t="s">
        <v>61</v>
      </c>
      <c r="H44" s="87" t="s">
        <v>150</v>
      </c>
      <c r="I44" s="87" t="s">
        <v>151</v>
      </c>
      <c r="J44" s="87" t="s">
        <v>152</v>
      </c>
      <c r="K44" s="176">
        <v>500000</v>
      </c>
      <c r="L44" s="79">
        <v>39</v>
      </c>
      <c r="M44" s="79">
        <v>0</v>
      </c>
      <c r="N44" s="79">
        <v>160</v>
      </c>
      <c r="O44" s="88">
        <v>20</v>
      </c>
      <c r="P44" s="89">
        <v>0</v>
      </c>
      <c r="Q44" s="90">
        <f>O44+P44</f>
        <v>20</v>
      </c>
      <c r="R44" s="80">
        <f>IFERROR(Q44/N44,"-")</f>
        <v>0.125</v>
      </c>
      <c r="S44" s="79">
        <v>3</v>
      </c>
      <c r="T44" s="79">
        <v>9</v>
      </c>
      <c r="U44" s="80">
        <f>IFERROR(T44/(Q44),"-")</f>
        <v>0.45</v>
      </c>
      <c r="V44" s="81">
        <f>IFERROR(K44/SUM(Q44:Q47),"-")</f>
        <v>7042.2535211268</v>
      </c>
      <c r="W44" s="82">
        <v>3</v>
      </c>
      <c r="X44" s="80">
        <f>IF(Q44=0,"-",W44/Q44)</f>
        <v>0.15</v>
      </c>
      <c r="Y44" s="181">
        <v>33000</v>
      </c>
      <c r="Z44" s="182">
        <f>IFERROR(Y44/Q44,"-")</f>
        <v>1650</v>
      </c>
      <c r="AA44" s="182">
        <f>IFERROR(Y44/W44,"-")</f>
        <v>11000</v>
      </c>
      <c r="AB44" s="176">
        <f>SUM(Y44:Y47)-SUM(K44:K47)</f>
        <v>-180000</v>
      </c>
      <c r="AC44" s="83">
        <f>SUM(Y44:Y47)/SUM(K44:K47)</f>
        <v>0.64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2</v>
      </c>
      <c r="BG44" s="110">
        <f>IF(Q44=0,"",IF(BF44=0,"",(BF44/Q44)))</f>
        <v>0.1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9</v>
      </c>
      <c r="BP44" s="117">
        <f>IF(Q44=0,"",IF(BO44=0,"",(BO44/Q44)))</f>
        <v>0.45</v>
      </c>
      <c r="BQ44" s="118">
        <v>1</v>
      </c>
      <c r="BR44" s="119">
        <f>IFERROR(BQ44/BO44,"-")</f>
        <v>0.11111111111111</v>
      </c>
      <c r="BS44" s="120">
        <v>26000</v>
      </c>
      <c r="BT44" s="121">
        <f>IFERROR(BS44/BO44,"-")</f>
        <v>2888.8888888889</v>
      </c>
      <c r="BU44" s="122"/>
      <c r="BV44" s="122"/>
      <c r="BW44" s="122">
        <v>1</v>
      </c>
      <c r="BX44" s="123">
        <v>6</v>
      </c>
      <c r="BY44" s="124">
        <f>IF(Q44=0,"",IF(BX44=0,"",(BX44/Q44)))</f>
        <v>0.3</v>
      </c>
      <c r="BZ44" s="125">
        <v>2</v>
      </c>
      <c r="CA44" s="126">
        <f>IFERROR(BZ44/BX44,"-")</f>
        <v>0.33333333333333</v>
      </c>
      <c r="CB44" s="127">
        <v>7000</v>
      </c>
      <c r="CC44" s="128">
        <f>IFERROR(CB44/BX44,"-")</f>
        <v>1166.6666666667</v>
      </c>
      <c r="CD44" s="129">
        <v>1</v>
      </c>
      <c r="CE44" s="129">
        <v>1</v>
      </c>
      <c r="CF44" s="129"/>
      <c r="CG44" s="130">
        <v>3</v>
      </c>
      <c r="CH44" s="131">
        <f>IF(Q44=0,"",IF(CG44=0,"",(CG44/Q44)))</f>
        <v>0.15</v>
      </c>
      <c r="CI44" s="132"/>
      <c r="CJ44" s="133">
        <f>IFERROR(CI44/CG44,"-")</f>
        <v>0</v>
      </c>
      <c r="CK44" s="134"/>
      <c r="CL44" s="135">
        <f>IFERROR(CK44/CG44,"-")</f>
        <v>0</v>
      </c>
      <c r="CM44" s="136"/>
      <c r="CN44" s="136"/>
      <c r="CO44" s="136"/>
      <c r="CP44" s="137">
        <v>3</v>
      </c>
      <c r="CQ44" s="138">
        <v>33000</v>
      </c>
      <c r="CR44" s="138">
        <v>26000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153</v>
      </c>
      <c r="C45" s="184" t="s">
        <v>58</v>
      </c>
      <c r="D45" s="184"/>
      <c r="E45" s="184" t="s">
        <v>154</v>
      </c>
      <c r="F45" s="184" t="s">
        <v>85</v>
      </c>
      <c r="G45" s="184" t="s">
        <v>61</v>
      </c>
      <c r="H45" s="87"/>
      <c r="I45" s="87" t="s">
        <v>151</v>
      </c>
      <c r="J45" s="87"/>
      <c r="K45" s="176"/>
      <c r="L45" s="79">
        <v>44</v>
      </c>
      <c r="M45" s="79">
        <v>0</v>
      </c>
      <c r="N45" s="79">
        <v>130</v>
      </c>
      <c r="O45" s="88">
        <v>20</v>
      </c>
      <c r="P45" s="89">
        <v>0</v>
      </c>
      <c r="Q45" s="90">
        <f>O45+P45</f>
        <v>20</v>
      </c>
      <c r="R45" s="80">
        <f>IFERROR(Q45/N45,"-")</f>
        <v>0.15384615384615</v>
      </c>
      <c r="S45" s="79">
        <v>2</v>
      </c>
      <c r="T45" s="79">
        <v>4</v>
      </c>
      <c r="U45" s="80">
        <f>IFERROR(T45/(Q45),"-")</f>
        <v>0.2</v>
      </c>
      <c r="V45" s="81"/>
      <c r="W45" s="82">
        <v>5</v>
      </c>
      <c r="X45" s="80">
        <f>IF(Q45=0,"-",W45/Q45)</f>
        <v>0.25</v>
      </c>
      <c r="Y45" s="181">
        <v>48000</v>
      </c>
      <c r="Z45" s="182">
        <f>IFERROR(Y45/Q45,"-")</f>
        <v>2400</v>
      </c>
      <c r="AA45" s="182">
        <f>IFERROR(Y45/W45,"-")</f>
        <v>9600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>
        <v>1</v>
      </c>
      <c r="AO45" s="98">
        <f>IF(Q45=0,"",IF(AN45=0,"",(AN45/Q45)))</f>
        <v>0.05</v>
      </c>
      <c r="AP45" s="97"/>
      <c r="AQ45" s="99">
        <f>IFERROR(AP45/AN45,"-")</f>
        <v>0</v>
      </c>
      <c r="AR45" s="100"/>
      <c r="AS45" s="101">
        <f>IFERROR(AR45/AN45,"-")</f>
        <v>0</v>
      </c>
      <c r="AT45" s="102"/>
      <c r="AU45" s="102"/>
      <c r="AV45" s="102"/>
      <c r="AW45" s="103">
        <v>1</v>
      </c>
      <c r="AX45" s="104">
        <f>IF(Q45=0,"",IF(AW45=0,"",(AW45/Q45)))</f>
        <v>0.05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>
        <v>2</v>
      </c>
      <c r="BG45" s="110">
        <f>IF(Q45=0,"",IF(BF45=0,"",(BF45/Q45)))</f>
        <v>0.1</v>
      </c>
      <c r="BH45" s="109">
        <v>1</v>
      </c>
      <c r="BI45" s="111">
        <f>IFERROR(BH45/BF45,"-")</f>
        <v>0.5</v>
      </c>
      <c r="BJ45" s="112">
        <v>2000</v>
      </c>
      <c r="BK45" s="113">
        <f>IFERROR(BJ45/BF45,"-")</f>
        <v>1000</v>
      </c>
      <c r="BL45" s="114"/>
      <c r="BM45" s="114">
        <v>1</v>
      </c>
      <c r="BN45" s="114"/>
      <c r="BO45" s="116">
        <v>11</v>
      </c>
      <c r="BP45" s="117">
        <f>IF(Q45=0,"",IF(BO45=0,"",(BO45/Q45)))</f>
        <v>0.55</v>
      </c>
      <c r="BQ45" s="118">
        <v>3</v>
      </c>
      <c r="BR45" s="119">
        <f>IFERROR(BQ45/BO45,"-")</f>
        <v>0.27272727272727</v>
      </c>
      <c r="BS45" s="120">
        <v>40000</v>
      </c>
      <c r="BT45" s="121">
        <f>IFERROR(BS45/BO45,"-")</f>
        <v>3636.3636363636</v>
      </c>
      <c r="BU45" s="122">
        <v>2</v>
      </c>
      <c r="BV45" s="122"/>
      <c r="BW45" s="122">
        <v>1</v>
      </c>
      <c r="BX45" s="123">
        <v>5</v>
      </c>
      <c r="BY45" s="124">
        <f>IF(Q45=0,"",IF(BX45=0,"",(BX45/Q45)))</f>
        <v>0.25</v>
      </c>
      <c r="BZ45" s="125">
        <v>1</v>
      </c>
      <c r="CA45" s="126">
        <f>IFERROR(BZ45/BX45,"-")</f>
        <v>0.2</v>
      </c>
      <c r="CB45" s="127">
        <v>6000</v>
      </c>
      <c r="CC45" s="128">
        <f>IFERROR(CB45/BX45,"-")</f>
        <v>1200</v>
      </c>
      <c r="CD45" s="129"/>
      <c r="CE45" s="129">
        <v>1</v>
      </c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5</v>
      </c>
      <c r="CQ45" s="138">
        <v>48000</v>
      </c>
      <c r="CR45" s="138">
        <v>38000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/>
      <c r="B46" s="184" t="s">
        <v>155</v>
      </c>
      <c r="C46" s="184" t="s">
        <v>58</v>
      </c>
      <c r="D46" s="184"/>
      <c r="E46" s="184" t="s">
        <v>156</v>
      </c>
      <c r="F46" s="184" t="s">
        <v>157</v>
      </c>
      <c r="G46" s="184" t="s">
        <v>61</v>
      </c>
      <c r="H46" s="87"/>
      <c r="I46" s="87" t="s">
        <v>151</v>
      </c>
      <c r="J46" s="87"/>
      <c r="K46" s="176"/>
      <c r="L46" s="79">
        <v>15</v>
      </c>
      <c r="M46" s="79">
        <v>0</v>
      </c>
      <c r="N46" s="79">
        <v>58</v>
      </c>
      <c r="O46" s="88">
        <v>7</v>
      </c>
      <c r="P46" s="89">
        <v>0</v>
      </c>
      <c r="Q46" s="90">
        <f>O46+P46</f>
        <v>7</v>
      </c>
      <c r="R46" s="80">
        <f>IFERROR(Q46/N46,"-")</f>
        <v>0.12068965517241</v>
      </c>
      <c r="S46" s="79">
        <v>0</v>
      </c>
      <c r="T46" s="79">
        <v>5</v>
      </c>
      <c r="U46" s="80">
        <f>IFERROR(T46/(Q46),"-")</f>
        <v>0.71428571428571</v>
      </c>
      <c r="V46" s="81"/>
      <c r="W46" s="82">
        <v>3</v>
      </c>
      <c r="X46" s="80">
        <f>IF(Q46=0,"-",W46/Q46)</f>
        <v>0.42857142857143</v>
      </c>
      <c r="Y46" s="181">
        <v>16000</v>
      </c>
      <c r="Z46" s="182">
        <f>IFERROR(Y46/Q46,"-")</f>
        <v>2285.7142857143</v>
      </c>
      <c r="AA46" s="182">
        <f>IFERROR(Y46/W46,"-")</f>
        <v>5333.3333333333</v>
      </c>
      <c r="AB46" s="176"/>
      <c r="AC46" s="83"/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>
        <v>1</v>
      </c>
      <c r="AX46" s="104">
        <f>IF(Q46=0,"",IF(AW46=0,"",(AW46/Q46)))</f>
        <v>0.14285714285714</v>
      </c>
      <c r="AY46" s="103"/>
      <c r="AZ46" s="105">
        <f>IFERROR(AY46/AW46,"-")</f>
        <v>0</v>
      </c>
      <c r="BA46" s="106"/>
      <c r="BB46" s="107">
        <f>IFERROR(BA46/AW46,"-")</f>
        <v>0</v>
      </c>
      <c r="BC46" s="108"/>
      <c r="BD46" s="108"/>
      <c r="BE46" s="108"/>
      <c r="BF46" s="109">
        <v>4</v>
      </c>
      <c r="BG46" s="110">
        <f>IF(Q46=0,"",IF(BF46=0,"",(BF46/Q46)))</f>
        <v>0.57142857142857</v>
      </c>
      <c r="BH46" s="109">
        <v>2</v>
      </c>
      <c r="BI46" s="111">
        <f>IFERROR(BH46/BF46,"-")</f>
        <v>0.5</v>
      </c>
      <c r="BJ46" s="112">
        <v>11000</v>
      </c>
      <c r="BK46" s="113">
        <f>IFERROR(BJ46/BF46,"-")</f>
        <v>2750</v>
      </c>
      <c r="BL46" s="114">
        <v>1</v>
      </c>
      <c r="BM46" s="114">
        <v>1</v>
      </c>
      <c r="BN46" s="114"/>
      <c r="BO46" s="116">
        <v>2</v>
      </c>
      <c r="BP46" s="117">
        <f>IF(Q46=0,"",IF(BO46=0,"",(BO46/Q46)))</f>
        <v>0.28571428571429</v>
      </c>
      <c r="BQ46" s="118">
        <v>1</v>
      </c>
      <c r="BR46" s="119">
        <f>IFERROR(BQ46/BO46,"-")</f>
        <v>0.5</v>
      </c>
      <c r="BS46" s="120">
        <v>5000</v>
      </c>
      <c r="BT46" s="121">
        <f>IFERROR(BS46/BO46,"-")</f>
        <v>2500</v>
      </c>
      <c r="BU46" s="122">
        <v>1</v>
      </c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3</v>
      </c>
      <c r="CQ46" s="138">
        <v>16000</v>
      </c>
      <c r="CR46" s="138">
        <v>6000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158</v>
      </c>
      <c r="C47" s="184" t="s">
        <v>58</v>
      </c>
      <c r="D47" s="184"/>
      <c r="E47" s="184" t="s">
        <v>72</v>
      </c>
      <c r="F47" s="184" t="s">
        <v>72</v>
      </c>
      <c r="G47" s="184" t="s">
        <v>73</v>
      </c>
      <c r="H47" s="87"/>
      <c r="I47" s="87"/>
      <c r="J47" s="87"/>
      <c r="K47" s="176"/>
      <c r="L47" s="79">
        <v>91</v>
      </c>
      <c r="M47" s="79">
        <v>64</v>
      </c>
      <c r="N47" s="79">
        <v>42</v>
      </c>
      <c r="O47" s="88">
        <v>23</v>
      </c>
      <c r="P47" s="89">
        <v>1</v>
      </c>
      <c r="Q47" s="90">
        <f>O47+P47</f>
        <v>24</v>
      </c>
      <c r="R47" s="80">
        <f>IFERROR(Q47/N47,"-")</f>
        <v>0.57142857142857</v>
      </c>
      <c r="S47" s="79">
        <v>4</v>
      </c>
      <c r="T47" s="79">
        <v>3</v>
      </c>
      <c r="U47" s="80">
        <f>IFERROR(T47/(Q47),"-")</f>
        <v>0.125</v>
      </c>
      <c r="V47" s="81"/>
      <c r="W47" s="82">
        <v>5</v>
      </c>
      <c r="X47" s="80">
        <f>IF(Q47=0,"-",W47/Q47)</f>
        <v>0.20833333333333</v>
      </c>
      <c r="Y47" s="181">
        <v>223000</v>
      </c>
      <c r="Z47" s="182">
        <f>IFERROR(Y47/Q47,"-")</f>
        <v>9291.6666666667</v>
      </c>
      <c r="AA47" s="182">
        <f>IFERROR(Y47/W47,"-")</f>
        <v>44600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3</v>
      </c>
      <c r="BG47" s="110">
        <f>IF(Q47=0,"",IF(BF47=0,"",(BF47/Q47)))</f>
        <v>0.125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9</v>
      </c>
      <c r="BP47" s="117">
        <f>IF(Q47=0,"",IF(BO47=0,"",(BO47/Q47)))</f>
        <v>0.375</v>
      </c>
      <c r="BQ47" s="118">
        <v>2</v>
      </c>
      <c r="BR47" s="119">
        <f>IFERROR(BQ47/BO47,"-")</f>
        <v>0.22222222222222</v>
      </c>
      <c r="BS47" s="120">
        <v>66000</v>
      </c>
      <c r="BT47" s="121">
        <f>IFERROR(BS47/BO47,"-")</f>
        <v>7333.3333333333</v>
      </c>
      <c r="BU47" s="122">
        <v>1</v>
      </c>
      <c r="BV47" s="122"/>
      <c r="BW47" s="122">
        <v>1</v>
      </c>
      <c r="BX47" s="123">
        <v>8</v>
      </c>
      <c r="BY47" s="124">
        <f>IF(Q47=0,"",IF(BX47=0,"",(BX47/Q47)))</f>
        <v>0.33333333333333</v>
      </c>
      <c r="BZ47" s="125">
        <v>1</v>
      </c>
      <c r="CA47" s="126">
        <f>IFERROR(BZ47/BX47,"-")</f>
        <v>0.125</v>
      </c>
      <c r="CB47" s="127">
        <v>1000</v>
      </c>
      <c r="CC47" s="128">
        <f>IFERROR(CB47/BX47,"-")</f>
        <v>125</v>
      </c>
      <c r="CD47" s="129">
        <v>1</v>
      </c>
      <c r="CE47" s="129"/>
      <c r="CF47" s="129"/>
      <c r="CG47" s="130">
        <v>4</v>
      </c>
      <c r="CH47" s="131">
        <f>IF(Q47=0,"",IF(CG47=0,"",(CG47/Q47)))</f>
        <v>0.16666666666667</v>
      </c>
      <c r="CI47" s="132">
        <v>2</v>
      </c>
      <c r="CJ47" s="133">
        <f>IFERROR(CI47/CG47,"-")</f>
        <v>0.5</v>
      </c>
      <c r="CK47" s="134">
        <v>156000</v>
      </c>
      <c r="CL47" s="135">
        <f>IFERROR(CK47/CG47,"-")</f>
        <v>39000</v>
      </c>
      <c r="CM47" s="136"/>
      <c r="CN47" s="136"/>
      <c r="CO47" s="136">
        <v>2</v>
      </c>
      <c r="CP47" s="137">
        <v>5</v>
      </c>
      <c r="CQ47" s="138">
        <v>223000</v>
      </c>
      <c r="CR47" s="138">
        <v>138000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1.1933333333333</v>
      </c>
      <c r="B48" s="184" t="s">
        <v>159</v>
      </c>
      <c r="C48" s="184" t="s">
        <v>58</v>
      </c>
      <c r="D48" s="184"/>
      <c r="E48" s="184" t="s">
        <v>160</v>
      </c>
      <c r="F48" s="184" t="s">
        <v>161</v>
      </c>
      <c r="G48" s="184" t="s">
        <v>61</v>
      </c>
      <c r="H48" s="87" t="s">
        <v>162</v>
      </c>
      <c r="I48" s="87" t="s">
        <v>163</v>
      </c>
      <c r="J48" s="186" t="s">
        <v>103</v>
      </c>
      <c r="K48" s="176">
        <v>300000</v>
      </c>
      <c r="L48" s="79">
        <v>13</v>
      </c>
      <c r="M48" s="79">
        <v>0</v>
      </c>
      <c r="N48" s="79">
        <v>52</v>
      </c>
      <c r="O48" s="88">
        <v>4</v>
      </c>
      <c r="P48" s="89">
        <v>0</v>
      </c>
      <c r="Q48" s="90">
        <f>O48+P48</f>
        <v>4</v>
      </c>
      <c r="R48" s="80">
        <f>IFERROR(Q48/N48,"-")</f>
        <v>0.076923076923077</v>
      </c>
      <c r="S48" s="79">
        <v>0</v>
      </c>
      <c r="T48" s="79">
        <v>1</v>
      </c>
      <c r="U48" s="80">
        <f>IFERROR(T48/(Q48),"-")</f>
        <v>0.25</v>
      </c>
      <c r="V48" s="81">
        <f>IFERROR(K48/SUM(Q48:Q61),"-")</f>
        <v>5172.4137931034</v>
      </c>
      <c r="W48" s="82">
        <v>1</v>
      </c>
      <c r="X48" s="80">
        <f>IF(Q48=0,"-",W48/Q48)</f>
        <v>0.25</v>
      </c>
      <c r="Y48" s="181">
        <v>3000</v>
      </c>
      <c r="Z48" s="182">
        <f>IFERROR(Y48/Q48,"-")</f>
        <v>750</v>
      </c>
      <c r="AA48" s="182">
        <f>IFERROR(Y48/W48,"-")</f>
        <v>3000</v>
      </c>
      <c r="AB48" s="176">
        <f>SUM(Y48:Y61)-SUM(K48:K61)</f>
        <v>58000</v>
      </c>
      <c r="AC48" s="83">
        <f>SUM(Y48:Y61)/SUM(K48:K61)</f>
        <v>1.1933333333333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>
        <v>1</v>
      </c>
      <c r="AO48" s="98">
        <f>IF(Q48=0,"",IF(AN48=0,"",(AN48/Q48)))</f>
        <v>0.25</v>
      </c>
      <c r="AP48" s="97"/>
      <c r="AQ48" s="99">
        <f>IFERROR(AP48/AN48,"-")</f>
        <v>0</v>
      </c>
      <c r="AR48" s="100"/>
      <c r="AS48" s="101">
        <f>IFERROR(AR48/AN48,"-")</f>
        <v>0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3</v>
      </c>
      <c r="BP48" s="117">
        <f>IF(Q48=0,"",IF(BO48=0,"",(BO48/Q48)))</f>
        <v>0.75</v>
      </c>
      <c r="BQ48" s="118">
        <v>1</v>
      </c>
      <c r="BR48" s="119">
        <f>IFERROR(BQ48/BO48,"-")</f>
        <v>0.33333333333333</v>
      </c>
      <c r="BS48" s="120">
        <v>3000</v>
      </c>
      <c r="BT48" s="121">
        <f>IFERROR(BS48/BO48,"-")</f>
        <v>1000</v>
      </c>
      <c r="BU48" s="122">
        <v>1</v>
      </c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1</v>
      </c>
      <c r="CQ48" s="138">
        <v>3000</v>
      </c>
      <c r="CR48" s="138">
        <v>3000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164</v>
      </c>
      <c r="C49" s="184" t="s">
        <v>58</v>
      </c>
      <c r="D49" s="184"/>
      <c r="E49" s="184" t="s">
        <v>165</v>
      </c>
      <c r="F49" s="184" t="s">
        <v>157</v>
      </c>
      <c r="G49" s="184" t="s">
        <v>61</v>
      </c>
      <c r="H49" s="87" t="s">
        <v>166</v>
      </c>
      <c r="I49" s="87" t="s">
        <v>163</v>
      </c>
      <c r="J49" s="87" t="s">
        <v>167</v>
      </c>
      <c r="K49" s="176"/>
      <c r="L49" s="79">
        <v>4</v>
      </c>
      <c r="M49" s="79">
        <v>0</v>
      </c>
      <c r="N49" s="79">
        <v>19</v>
      </c>
      <c r="O49" s="88">
        <v>2</v>
      </c>
      <c r="P49" s="89">
        <v>0</v>
      </c>
      <c r="Q49" s="90">
        <f>O49+P49</f>
        <v>2</v>
      </c>
      <c r="R49" s="80">
        <f>IFERROR(Q49/N49,"-")</f>
        <v>0.10526315789474</v>
      </c>
      <c r="S49" s="79">
        <v>1</v>
      </c>
      <c r="T49" s="79">
        <v>1</v>
      </c>
      <c r="U49" s="80">
        <f>IFERROR(T49/(Q49),"-")</f>
        <v>0.5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1</v>
      </c>
      <c r="BP49" s="117">
        <f>IF(Q49=0,"",IF(BO49=0,"",(BO49/Q49)))</f>
        <v>0.5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1</v>
      </c>
      <c r="BY49" s="124">
        <f>IF(Q49=0,"",IF(BX49=0,"",(BX49/Q49)))</f>
        <v>0.5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/>
      <c r="B50" s="184" t="s">
        <v>168</v>
      </c>
      <c r="C50" s="184" t="s">
        <v>58</v>
      </c>
      <c r="D50" s="184"/>
      <c r="E50" s="184" t="s">
        <v>169</v>
      </c>
      <c r="F50" s="184" t="s">
        <v>90</v>
      </c>
      <c r="G50" s="184" t="s">
        <v>61</v>
      </c>
      <c r="H50" s="87" t="s">
        <v>170</v>
      </c>
      <c r="I50" s="87" t="s">
        <v>163</v>
      </c>
      <c r="J50" s="87" t="s">
        <v>171</v>
      </c>
      <c r="K50" s="176"/>
      <c r="L50" s="79">
        <v>6</v>
      </c>
      <c r="M50" s="79">
        <v>0</v>
      </c>
      <c r="N50" s="79">
        <v>20</v>
      </c>
      <c r="O50" s="88">
        <v>2</v>
      </c>
      <c r="P50" s="89">
        <v>0</v>
      </c>
      <c r="Q50" s="90">
        <f>O50+P50</f>
        <v>2</v>
      </c>
      <c r="R50" s="80">
        <f>IFERROR(Q50/N50,"-")</f>
        <v>0.1</v>
      </c>
      <c r="S50" s="79">
        <v>0</v>
      </c>
      <c r="T50" s="79">
        <v>0</v>
      </c>
      <c r="U50" s="80">
        <f>IFERROR(T50/(Q50),"-")</f>
        <v>0</v>
      </c>
      <c r="V50" s="81"/>
      <c r="W50" s="82">
        <v>0</v>
      </c>
      <c r="X50" s="80">
        <f>IF(Q50=0,"-",W50/Q50)</f>
        <v>0</v>
      </c>
      <c r="Y50" s="181">
        <v>0</v>
      </c>
      <c r="Z50" s="182">
        <f>IFERROR(Y50/Q50,"-")</f>
        <v>0</v>
      </c>
      <c r="AA50" s="182" t="str">
        <f>IFERROR(Y50/W50,"-")</f>
        <v>-</v>
      </c>
      <c r="AB50" s="176"/>
      <c r="AC50" s="83"/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>
        <v>1</v>
      </c>
      <c r="BG50" s="110">
        <f>IF(Q50=0,"",IF(BF50=0,"",(BF50/Q50)))</f>
        <v>0.5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/>
      <c r="BP50" s="117">
        <f>IF(Q50=0,"",IF(BO50=0,"",(BO50/Q50)))</f>
        <v>0</v>
      </c>
      <c r="BQ50" s="118"/>
      <c r="BR50" s="119" t="str">
        <f>IFERROR(BQ50/BO50,"-")</f>
        <v>-</v>
      </c>
      <c r="BS50" s="120"/>
      <c r="BT50" s="121" t="str">
        <f>IFERROR(BS50/BO50,"-")</f>
        <v>-</v>
      </c>
      <c r="BU50" s="122"/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>
        <v>1</v>
      </c>
      <c r="CH50" s="131">
        <f>IF(Q50=0,"",IF(CG50=0,"",(CG50/Q50)))</f>
        <v>0.5</v>
      </c>
      <c r="CI50" s="132"/>
      <c r="CJ50" s="133">
        <f>IFERROR(CI50/CG50,"-")</f>
        <v>0</v>
      </c>
      <c r="CK50" s="134"/>
      <c r="CL50" s="135">
        <f>IFERROR(CK50/CG50,"-")</f>
        <v>0</v>
      </c>
      <c r="CM50" s="136"/>
      <c r="CN50" s="136"/>
      <c r="CO50" s="136"/>
      <c r="CP50" s="137">
        <v>0</v>
      </c>
      <c r="CQ50" s="138">
        <v>0</v>
      </c>
      <c r="CR50" s="138"/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172</v>
      </c>
      <c r="C51" s="184" t="s">
        <v>58</v>
      </c>
      <c r="D51" s="184"/>
      <c r="E51" s="184" t="s">
        <v>173</v>
      </c>
      <c r="F51" s="184" t="s">
        <v>174</v>
      </c>
      <c r="G51" s="184" t="s">
        <v>61</v>
      </c>
      <c r="H51" s="87" t="s">
        <v>175</v>
      </c>
      <c r="I51" s="87" t="s">
        <v>163</v>
      </c>
      <c r="J51" s="185" t="s">
        <v>91</v>
      </c>
      <c r="K51" s="176"/>
      <c r="L51" s="79">
        <v>12</v>
      </c>
      <c r="M51" s="79">
        <v>0</v>
      </c>
      <c r="N51" s="79">
        <v>63</v>
      </c>
      <c r="O51" s="88">
        <v>6</v>
      </c>
      <c r="P51" s="89">
        <v>0</v>
      </c>
      <c r="Q51" s="90">
        <f>O51+P51</f>
        <v>6</v>
      </c>
      <c r="R51" s="80">
        <f>IFERROR(Q51/N51,"-")</f>
        <v>0.095238095238095</v>
      </c>
      <c r="S51" s="79">
        <v>0</v>
      </c>
      <c r="T51" s="79">
        <v>2</v>
      </c>
      <c r="U51" s="80">
        <f>IFERROR(T51/(Q51),"-")</f>
        <v>0.33333333333333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>
        <v>1</v>
      </c>
      <c r="AF51" s="92">
        <f>IF(Q51=0,"",IF(AE51=0,"",(AE51/Q51)))</f>
        <v>0.16666666666667</v>
      </c>
      <c r="AG51" s="91"/>
      <c r="AH51" s="93">
        <f>IFERROR(AG51/AE51,"-")</f>
        <v>0</v>
      </c>
      <c r="AI51" s="94"/>
      <c r="AJ51" s="95">
        <f>IFERROR(AI51/AE51,"-")</f>
        <v>0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>
        <v>2</v>
      </c>
      <c r="AX51" s="104">
        <f>IF(Q51=0,"",IF(AW51=0,"",(AW51/Q51)))</f>
        <v>0.33333333333333</v>
      </c>
      <c r="AY51" s="103"/>
      <c r="AZ51" s="105">
        <f>IFERROR(AY51/AW51,"-")</f>
        <v>0</v>
      </c>
      <c r="BA51" s="106"/>
      <c r="BB51" s="107">
        <f>IFERROR(BA51/AW51,"-")</f>
        <v>0</v>
      </c>
      <c r="BC51" s="108"/>
      <c r="BD51" s="108"/>
      <c r="BE51" s="108"/>
      <c r="BF51" s="109">
        <v>2</v>
      </c>
      <c r="BG51" s="110">
        <f>IF(Q51=0,"",IF(BF51=0,"",(BF51/Q51)))</f>
        <v>0.33333333333333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>
        <v>1</v>
      </c>
      <c r="BP51" s="117">
        <f>IF(Q51=0,"",IF(BO51=0,"",(BO51/Q51)))</f>
        <v>0.16666666666667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/>
      <c r="B52" s="184" t="s">
        <v>176</v>
      </c>
      <c r="C52" s="184" t="s">
        <v>58</v>
      </c>
      <c r="D52" s="184"/>
      <c r="E52" s="184" t="s">
        <v>160</v>
      </c>
      <c r="F52" s="184" t="s">
        <v>161</v>
      </c>
      <c r="G52" s="184" t="s">
        <v>61</v>
      </c>
      <c r="H52" s="87" t="s">
        <v>177</v>
      </c>
      <c r="I52" s="87" t="s">
        <v>163</v>
      </c>
      <c r="J52" s="87" t="s">
        <v>116</v>
      </c>
      <c r="K52" s="176"/>
      <c r="L52" s="79">
        <v>6</v>
      </c>
      <c r="M52" s="79">
        <v>0</v>
      </c>
      <c r="N52" s="79">
        <v>23</v>
      </c>
      <c r="O52" s="88">
        <v>5</v>
      </c>
      <c r="P52" s="89">
        <v>0</v>
      </c>
      <c r="Q52" s="90">
        <f>O52+P52</f>
        <v>5</v>
      </c>
      <c r="R52" s="80">
        <f>IFERROR(Q52/N52,"-")</f>
        <v>0.21739130434783</v>
      </c>
      <c r="S52" s="79">
        <v>0</v>
      </c>
      <c r="T52" s="79">
        <v>2</v>
      </c>
      <c r="U52" s="80">
        <f>IFERROR(T52/(Q52),"-")</f>
        <v>0.4</v>
      </c>
      <c r="V52" s="81"/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/>
      <c r="AC52" s="83"/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>
        <v>1</v>
      </c>
      <c r="AO52" s="98">
        <f>IF(Q52=0,"",IF(AN52=0,"",(AN52/Q52)))</f>
        <v>0.2</v>
      </c>
      <c r="AP52" s="97"/>
      <c r="AQ52" s="99">
        <f>IFERROR(AP52/AN52,"-")</f>
        <v>0</v>
      </c>
      <c r="AR52" s="100"/>
      <c r="AS52" s="101">
        <f>IFERROR(AR52/AN52,"-")</f>
        <v>0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2</v>
      </c>
      <c r="BG52" s="110">
        <f>IF(Q52=0,"",IF(BF52=0,"",(BF52/Q52)))</f>
        <v>0.4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1</v>
      </c>
      <c r="BP52" s="117">
        <f>IF(Q52=0,"",IF(BO52=0,"",(BO52/Q52)))</f>
        <v>0.2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>
        <v>1</v>
      </c>
      <c r="BY52" s="124">
        <f>IF(Q52=0,"",IF(BX52=0,"",(BX52/Q52)))</f>
        <v>0.2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178</v>
      </c>
      <c r="C53" s="184" t="s">
        <v>58</v>
      </c>
      <c r="D53" s="184"/>
      <c r="E53" s="184" t="s">
        <v>165</v>
      </c>
      <c r="F53" s="184" t="s">
        <v>157</v>
      </c>
      <c r="G53" s="184" t="s">
        <v>61</v>
      </c>
      <c r="H53" s="87" t="s">
        <v>179</v>
      </c>
      <c r="I53" s="87" t="s">
        <v>163</v>
      </c>
      <c r="J53" s="87" t="s">
        <v>180</v>
      </c>
      <c r="K53" s="176"/>
      <c r="L53" s="79">
        <v>3</v>
      </c>
      <c r="M53" s="79">
        <v>0</v>
      </c>
      <c r="N53" s="79">
        <v>13</v>
      </c>
      <c r="O53" s="88">
        <v>2</v>
      </c>
      <c r="P53" s="89">
        <v>0</v>
      </c>
      <c r="Q53" s="90">
        <f>O53+P53</f>
        <v>2</v>
      </c>
      <c r="R53" s="80">
        <f>IFERROR(Q53/N53,"-")</f>
        <v>0.15384615384615</v>
      </c>
      <c r="S53" s="79">
        <v>0</v>
      </c>
      <c r="T53" s="79">
        <v>2</v>
      </c>
      <c r="U53" s="80">
        <f>IFERROR(T53/(Q53),"-")</f>
        <v>1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0.5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1</v>
      </c>
      <c r="BP53" s="117">
        <f>IF(Q53=0,"",IF(BO53=0,"",(BO53/Q53)))</f>
        <v>0.5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/>
      <c r="B54" s="184" t="s">
        <v>181</v>
      </c>
      <c r="C54" s="184" t="s">
        <v>58</v>
      </c>
      <c r="D54" s="184"/>
      <c r="E54" s="184" t="s">
        <v>169</v>
      </c>
      <c r="F54" s="184" t="s">
        <v>90</v>
      </c>
      <c r="G54" s="184" t="s">
        <v>61</v>
      </c>
      <c r="H54" s="87" t="s">
        <v>182</v>
      </c>
      <c r="I54" s="87" t="s">
        <v>163</v>
      </c>
      <c r="J54" s="87" t="s">
        <v>183</v>
      </c>
      <c r="K54" s="176"/>
      <c r="L54" s="79">
        <v>2</v>
      </c>
      <c r="M54" s="79">
        <v>0</v>
      </c>
      <c r="N54" s="79">
        <v>24</v>
      </c>
      <c r="O54" s="88">
        <v>1</v>
      </c>
      <c r="P54" s="89">
        <v>0</v>
      </c>
      <c r="Q54" s="90">
        <f>O54+P54</f>
        <v>1</v>
      </c>
      <c r="R54" s="80">
        <f>IFERROR(Q54/N54,"-")</f>
        <v>0.041666666666667</v>
      </c>
      <c r="S54" s="79">
        <v>1</v>
      </c>
      <c r="T54" s="79">
        <v>0</v>
      </c>
      <c r="U54" s="80">
        <f>IFERROR(T54/(Q54),"-")</f>
        <v>0</v>
      </c>
      <c r="V54" s="81"/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/>
      <c r="AC54" s="83"/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>
        <v>1</v>
      </c>
      <c r="BG54" s="110">
        <f>IF(Q54=0,"",IF(BF54=0,"",(BF54/Q54)))</f>
        <v>1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184</v>
      </c>
      <c r="C55" s="184" t="s">
        <v>58</v>
      </c>
      <c r="D55" s="184"/>
      <c r="E55" s="184" t="s">
        <v>173</v>
      </c>
      <c r="F55" s="184" t="s">
        <v>174</v>
      </c>
      <c r="G55" s="184" t="s">
        <v>61</v>
      </c>
      <c r="H55" s="87" t="s">
        <v>185</v>
      </c>
      <c r="I55" s="87" t="s">
        <v>163</v>
      </c>
      <c r="J55" s="87" t="s">
        <v>186</v>
      </c>
      <c r="K55" s="176"/>
      <c r="L55" s="79">
        <v>8</v>
      </c>
      <c r="M55" s="79">
        <v>0</v>
      </c>
      <c r="N55" s="79">
        <v>32</v>
      </c>
      <c r="O55" s="88">
        <v>4</v>
      </c>
      <c r="P55" s="89">
        <v>0</v>
      </c>
      <c r="Q55" s="90">
        <f>O55+P55</f>
        <v>4</v>
      </c>
      <c r="R55" s="80">
        <f>IFERROR(Q55/N55,"-")</f>
        <v>0.125</v>
      </c>
      <c r="S55" s="79">
        <v>1</v>
      </c>
      <c r="T55" s="79">
        <v>0</v>
      </c>
      <c r="U55" s="80">
        <f>IFERROR(T55/(Q55),"-")</f>
        <v>0</v>
      </c>
      <c r="V55" s="81"/>
      <c r="W55" s="82">
        <v>1</v>
      </c>
      <c r="X55" s="80">
        <f>IF(Q55=0,"-",W55/Q55)</f>
        <v>0.25</v>
      </c>
      <c r="Y55" s="181">
        <v>5000</v>
      </c>
      <c r="Z55" s="182">
        <f>IFERROR(Y55/Q55,"-")</f>
        <v>1250</v>
      </c>
      <c r="AA55" s="182">
        <f>IFERROR(Y55/W55,"-")</f>
        <v>5000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0.25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2</v>
      </c>
      <c r="BP55" s="117">
        <f>IF(Q55=0,"",IF(BO55=0,"",(BO55/Q55)))</f>
        <v>0.5</v>
      </c>
      <c r="BQ55" s="118">
        <v>1</v>
      </c>
      <c r="BR55" s="119">
        <f>IFERROR(BQ55/BO55,"-")</f>
        <v>0.5</v>
      </c>
      <c r="BS55" s="120">
        <v>5000</v>
      </c>
      <c r="BT55" s="121">
        <f>IFERROR(BS55/BO55,"-")</f>
        <v>2500</v>
      </c>
      <c r="BU55" s="122">
        <v>1</v>
      </c>
      <c r="BV55" s="122"/>
      <c r="BW55" s="122"/>
      <c r="BX55" s="123">
        <v>1</v>
      </c>
      <c r="BY55" s="124">
        <f>IF(Q55=0,"",IF(BX55=0,"",(BX55/Q55)))</f>
        <v>0.25</v>
      </c>
      <c r="BZ55" s="125"/>
      <c r="CA55" s="126">
        <f>IFERROR(BZ55/BX55,"-")</f>
        <v>0</v>
      </c>
      <c r="CB55" s="127"/>
      <c r="CC55" s="128">
        <f>IFERROR(CB55/BX55,"-")</f>
        <v>0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1</v>
      </c>
      <c r="CQ55" s="138">
        <v>5000</v>
      </c>
      <c r="CR55" s="138">
        <v>5000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/>
      <c r="B56" s="184" t="s">
        <v>187</v>
      </c>
      <c r="C56" s="184" t="s">
        <v>58</v>
      </c>
      <c r="D56" s="184"/>
      <c r="E56" s="184" t="s">
        <v>160</v>
      </c>
      <c r="F56" s="184" t="s">
        <v>161</v>
      </c>
      <c r="G56" s="184" t="s">
        <v>61</v>
      </c>
      <c r="H56" s="87" t="s">
        <v>188</v>
      </c>
      <c r="I56" s="87" t="s">
        <v>163</v>
      </c>
      <c r="J56" s="185" t="s">
        <v>64</v>
      </c>
      <c r="K56" s="176"/>
      <c r="L56" s="79">
        <v>8</v>
      </c>
      <c r="M56" s="79">
        <v>0</v>
      </c>
      <c r="N56" s="79">
        <v>26</v>
      </c>
      <c r="O56" s="88">
        <v>4</v>
      </c>
      <c r="P56" s="89">
        <v>0</v>
      </c>
      <c r="Q56" s="90">
        <f>O56+P56</f>
        <v>4</v>
      </c>
      <c r="R56" s="80">
        <f>IFERROR(Q56/N56,"-")</f>
        <v>0.15384615384615</v>
      </c>
      <c r="S56" s="79">
        <v>0</v>
      </c>
      <c r="T56" s="79">
        <v>1</v>
      </c>
      <c r="U56" s="80">
        <f>IFERROR(T56/(Q56),"-")</f>
        <v>0.25</v>
      </c>
      <c r="V56" s="81"/>
      <c r="W56" s="82">
        <v>2</v>
      </c>
      <c r="X56" s="80">
        <f>IF(Q56=0,"-",W56/Q56)</f>
        <v>0.5</v>
      </c>
      <c r="Y56" s="181">
        <v>35000</v>
      </c>
      <c r="Z56" s="182">
        <f>IFERROR(Y56/Q56,"-")</f>
        <v>8750</v>
      </c>
      <c r="AA56" s="182">
        <f>IFERROR(Y56/W56,"-")</f>
        <v>17500</v>
      </c>
      <c r="AB56" s="176"/>
      <c r="AC56" s="83"/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>
        <v>1</v>
      </c>
      <c r="AX56" s="104">
        <f>IF(Q56=0,"",IF(AW56=0,"",(AW56/Q56)))</f>
        <v>0.25</v>
      </c>
      <c r="AY56" s="103">
        <v>1</v>
      </c>
      <c r="AZ56" s="105">
        <f>IFERROR(AY56/AW56,"-")</f>
        <v>1</v>
      </c>
      <c r="BA56" s="106">
        <v>10000</v>
      </c>
      <c r="BB56" s="107">
        <f>IFERROR(BA56/AW56,"-")</f>
        <v>10000</v>
      </c>
      <c r="BC56" s="108"/>
      <c r="BD56" s="108"/>
      <c r="BE56" s="108">
        <v>1</v>
      </c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2</v>
      </c>
      <c r="BP56" s="117">
        <f>IF(Q56=0,"",IF(BO56=0,"",(BO56/Q56)))</f>
        <v>0.5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1</v>
      </c>
      <c r="BY56" s="124">
        <f>IF(Q56=0,"",IF(BX56=0,"",(BX56/Q56)))</f>
        <v>0.25</v>
      </c>
      <c r="BZ56" s="125">
        <v>1</v>
      </c>
      <c r="CA56" s="126">
        <f>IFERROR(BZ56/BX56,"-")</f>
        <v>1</v>
      </c>
      <c r="CB56" s="127">
        <v>25000</v>
      </c>
      <c r="CC56" s="128">
        <f>IFERROR(CB56/BX56,"-")</f>
        <v>25000</v>
      </c>
      <c r="CD56" s="129"/>
      <c r="CE56" s="129"/>
      <c r="CF56" s="129">
        <v>1</v>
      </c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2</v>
      </c>
      <c r="CQ56" s="138">
        <v>35000</v>
      </c>
      <c r="CR56" s="138">
        <v>25000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189</v>
      </c>
      <c r="C57" s="184" t="s">
        <v>58</v>
      </c>
      <c r="D57" s="184"/>
      <c r="E57" s="184" t="s">
        <v>165</v>
      </c>
      <c r="F57" s="184" t="s">
        <v>157</v>
      </c>
      <c r="G57" s="184" t="s">
        <v>61</v>
      </c>
      <c r="H57" s="87" t="s">
        <v>190</v>
      </c>
      <c r="I57" s="87" t="s">
        <v>163</v>
      </c>
      <c r="J57" s="87" t="s">
        <v>118</v>
      </c>
      <c r="K57" s="176"/>
      <c r="L57" s="79">
        <v>1</v>
      </c>
      <c r="M57" s="79">
        <v>0</v>
      </c>
      <c r="N57" s="79">
        <v>19</v>
      </c>
      <c r="O57" s="88">
        <v>0</v>
      </c>
      <c r="P57" s="89">
        <v>0</v>
      </c>
      <c r="Q57" s="90">
        <f>O57+P57</f>
        <v>0</v>
      </c>
      <c r="R57" s="80">
        <f>IFERROR(Q57/N57,"-")</f>
        <v>0</v>
      </c>
      <c r="S57" s="79">
        <v>0</v>
      </c>
      <c r="T57" s="79">
        <v>0</v>
      </c>
      <c r="U57" s="80" t="str">
        <f>IFERROR(T57/(Q57),"-")</f>
        <v>-</v>
      </c>
      <c r="V57" s="81"/>
      <c r="W57" s="82">
        <v>0</v>
      </c>
      <c r="X57" s="80" t="str">
        <f>IF(Q57=0,"-",W57/Q57)</f>
        <v>-</v>
      </c>
      <c r="Y57" s="181">
        <v>0</v>
      </c>
      <c r="Z57" s="182" t="str">
        <f>IFERROR(Y57/Q57,"-")</f>
        <v>-</v>
      </c>
      <c r="AA57" s="182" t="str">
        <f>IFERROR(Y57/W57,"-")</f>
        <v>-</v>
      </c>
      <c r="AB57" s="176"/>
      <c r="AC57" s="83"/>
      <c r="AD57" s="77"/>
      <c r="AE57" s="91"/>
      <c r="AF57" s="92" t="str">
        <f>IF(Q57=0,"",IF(AE57=0,"",(AE57/Q57)))</f>
        <v/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 t="str">
        <f>IF(Q57=0,"",IF(AN57=0,"",(AN57/Q57)))</f>
        <v/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 t="str">
        <f>IF(Q57=0,"",IF(AW57=0,"",(AW57/Q57)))</f>
        <v/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 t="str">
        <f>IF(Q57=0,"",IF(BF57=0,"",(BF57/Q57)))</f>
        <v/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 t="str">
        <f>IF(Q57=0,"",IF(BO57=0,"",(BO57/Q57)))</f>
        <v/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/>
      <c r="BY57" s="124" t="str">
        <f>IF(Q57=0,"",IF(BX57=0,"",(BX57/Q57)))</f>
        <v/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 t="str">
        <f>IF(Q57=0,"",IF(CG57=0,"",(CG57/Q57)))</f>
        <v/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/>
      <c r="B58" s="184" t="s">
        <v>191</v>
      </c>
      <c r="C58" s="184" t="s">
        <v>58</v>
      </c>
      <c r="D58" s="184"/>
      <c r="E58" s="184" t="s">
        <v>169</v>
      </c>
      <c r="F58" s="184" t="s">
        <v>90</v>
      </c>
      <c r="G58" s="184" t="s">
        <v>61</v>
      </c>
      <c r="H58" s="87" t="s">
        <v>192</v>
      </c>
      <c r="I58" s="87" t="s">
        <v>163</v>
      </c>
      <c r="J58" s="87" t="s">
        <v>193</v>
      </c>
      <c r="K58" s="176"/>
      <c r="L58" s="79">
        <v>9</v>
      </c>
      <c r="M58" s="79">
        <v>0</v>
      </c>
      <c r="N58" s="79">
        <v>17</v>
      </c>
      <c r="O58" s="88">
        <v>4</v>
      </c>
      <c r="P58" s="89">
        <v>0</v>
      </c>
      <c r="Q58" s="90">
        <f>O58+P58</f>
        <v>4</v>
      </c>
      <c r="R58" s="80">
        <f>IFERROR(Q58/N58,"-")</f>
        <v>0.23529411764706</v>
      </c>
      <c r="S58" s="79">
        <v>2</v>
      </c>
      <c r="T58" s="79">
        <v>0</v>
      </c>
      <c r="U58" s="80">
        <f>IFERROR(T58/(Q58),"-")</f>
        <v>0</v>
      </c>
      <c r="V58" s="81"/>
      <c r="W58" s="82">
        <v>1</v>
      </c>
      <c r="X58" s="80">
        <f>IF(Q58=0,"-",W58/Q58)</f>
        <v>0.25</v>
      </c>
      <c r="Y58" s="181">
        <v>8000</v>
      </c>
      <c r="Z58" s="182">
        <f>IFERROR(Y58/Q58,"-")</f>
        <v>2000</v>
      </c>
      <c r="AA58" s="182">
        <f>IFERROR(Y58/W58,"-")</f>
        <v>8000</v>
      </c>
      <c r="AB58" s="176"/>
      <c r="AC58" s="83"/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0.25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3</v>
      </c>
      <c r="BP58" s="117">
        <f>IF(Q58=0,"",IF(BO58=0,"",(BO58/Q58)))</f>
        <v>0.75</v>
      </c>
      <c r="BQ58" s="118">
        <v>1</v>
      </c>
      <c r="BR58" s="119">
        <f>IFERROR(BQ58/BO58,"-")</f>
        <v>0.33333333333333</v>
      </c>
      <c r="BS58" s="120">
        <v>8000</v>
      </c>
      <c r="BT58" s="121">
        <f>IFERROR(BS58/BO58,"-")</f>
        <v>2666.6666666667</v>
      </c>
      <c r="BU58" s="122"/>
      <c r="BV58" s="122">
        <v>1</v>
      </c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1</v>
      </c>
      <c r="CQ58" s="138">
        <v>8000</v>
      </c>
      <c r="CR58" s="138">
        <v>8000</v>
      </c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194</v>
      </c>
      <c r="C59" s="184" t="s">
        <v>58</v>
      </c>
      <c r="D59" s="184"/>
      <c r="E59" s="184" t="s">
        <v>173</v>
      </c>
      <c r="F59" s="184" t="s">
        <v>174</v>
      </c>
      <c r="G59" s="184" t="s">
        <v>61</v>
      </c>
      <c r="H59" s="87" t="s">
        <v>195</v>
      </c>
      <c r="I59" s="87" t="s">
        <v>163</v>
      </c>
      <c r="J59" s="87" t="s">
        <v>196</v>
      </c>
      <c r="K59" s="176"/>
      <c r="L59" s="79">
        <v>2</v>
      </c>
      <c r="M59" s="79">
        <v>0</v>
      </c>
      <c r="N59" s="79">
        <v>14</v>
      </c>
      <c r="O59" s="88">
        <v>0</v>
      </c>
      <c r="P59" s="89">
        <v>0</v>
      </c>
      <c r="Q59" s="90">
        <f>O59+P59</f>
        <v>0</v>
      </c>
      <c r="R59" s="80">
        <f>IFERROR(Q59/N59,"-")</f>
        <v>0</v>
      </c>
      <c r="S59" s="79">
        <v>0</v>
      </c>
      <c r="T59" s="79">
        <v>0</v>
      </c>
      <c r="U59" s="80" t="str">
        <f>IFERROR(T59/(Q59),"-")</f>
        <v>-</v>
      </c>
      <c r="V59" s="81"/>
      <c r="W59" s="82">
        <v>0</v>
      </c>
      <c r="X59" s="80" t="str">
        <f>IF(Q59=0,"-",W59/Q59)</f>
        <v>-</v>
      </c>
      <c r="Y59" s="181">
        <v>0</v>
      </c>
      <c r="Z59" s="182" t="str">
        <f>IFERROR(Y59/Q59,"-")</f>
        <v>-</v>
      </c>
      <c r="AA59" s="182" t="str">
        <f>IFERROR(Y59/W59,"-")</f>
        <v>-</v>
      </c>
      <c r="AB59" s="176"/>
      <c r="AC59" s="83"/>
      <c r="AD59" s="77"/>
      <c r="AE59" s="91"/>
      <c r="AF59" s="92" t="str">
        <f>IF(Q59=0,"",IF(AE59=0,"",(AE59/Q59)))</f>
        <v/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 t="str">
        <f>IF(Q59=0,"",IF(AN59=0,"",(AN59/Q59)))</f>
        <v/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 t="str">
        <f>IF(Q59=0,"",IF(AW59=0,"",(AW59/Q59)))</f>
        <v/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 t="str">
        <f>IF(Q59=0,"",IF(BF59=0,"",(BF59/Q59)))</f>
        <v/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/>
      <c r="BP59" s="117" t="str">
        <f>IF(Q59=0,"",IF(BO59=0,"",(BO59/Q59)))</f>
        <v/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/>
      <c r="BY59" s="124" t="str">
        <f>IF(Q59=0,"",IF(BX59=0,"",(BX59/Q59)))</f>
        <v/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 t="str">
        <f>IF(Q59=0,"",IF(CG59=0,"",(CG59/Q59)))</f>
        <v/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/>
      <c r="B60" s="184" t="s">
        <v>197</v>
      </c>
      <c r="C60" s="184" t="s">
        <v>58</v>
      </c>
      <c r="D60" s="184"/>
      <c r="E60" s="184" t="s">
        <v>160</v>
      </c>
      <c r="F60" s="184" t="s">
        <v>161</v>
      </c>
      <c r="G60" s="184" t="s">
        <v>61</v>
      </c>
      <c r="H60" s="87" t="s">
        <v>198</v>
      </c>
      <c r="I60" s="87" t="s">
        <v>163</v>
      </c>
      <c r="J60" s="186" t="s">
        <v>199</v>
      </c>
      <c r="K60" s="176"/>
      <c r="L60" s="79">
        <v>1</v>
      </c>
      <c r="M60" s="79">
        <v>0</v>
      </c>
      <c r="N60" s="79">
        <v>30</v>
      </c>
      <c r="O60" s="88">
        <v>1</v>
      </c>
      <c r="P60" s="89">
        <v>0</v>
      </c>
      <c r="Q60" s="90">
        <f>O60+P60</f>
        <v>1</v>
      </c>
      <c r="R60" s="80">
        <f>IFERROR(Q60/N60,"-")</f>
        <v>0.033333333333333</v>
      </c>
      <c r="S60" s="79">
        <v>0</v>
      </c>
      <c r="T60" s="79">
        <v>0</v>
      </c>
      <c r="U60" s="80">
        <f>IFERROR(T60/(Q60),"-")</f>
        <v>0</v>
      </c>
      <c r="V60" s="81"/>
      <c r="W60" s="82">
        <v>1</v>
      </c>
      <c r="X60" s="80">
        <f>IF(Q60=0,"-",W60/Q60)</f>
        <v>1</v>
      </c>
      <c r="Y60" s="181">
        <v>1000</v>
      </c>
      <c r="Z60" s="182">
        <f>IFERROR(Y60/Q60,"-")</f>
        <v>1000</v>
      </c>
      <c r="AA60" s="182">
        <f>IFERROR(Y60/W60,"-")</f>
        <v>1000</v>
      </c>
      <c r="AB60" s="176"/>
      <c r="AC60" s="83"/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>
        <v>1</v>
      </c>
      <c r="BP60" s="117">
        <f>IF(Q60=0,"",IF(BO60=0,"",(BO60/Q60)))</f>
        <v>1</v>
      </c>
      <c r="BQ60" s="118">
        <v>1</v>
      </c>
      <c r="BR60" s="119">
        <f>IFERROR(BQ60/BO60,"-")</f>
        <v>1</v>
      </c>
      <c r="BS60" s="120">
        <v>1000</v>
      </c>
      <c r="BT60" s="121">
        <f>IFERROR(BS60/BO60,"-")</f>
        <v>1000</v>
      </c>
      <c r="BU60" s="122">
        <v>1</v>
      </c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1</v>
      </c>
      <c r="CQ60" s="138">
        <v>1000</v>
      </c>
      <c r="CR60" s="138">
        <v>1000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200</v>
      </c>
      <c r="C61" s="184" t="s">
        <v>58</v>
      </c>
      <c r="D61" s="184"/>
      <c r="E61" s="184" t="s">
        <v>72</v>
      </c>
      <c r="F61" s="184" t="s">
        <v>72</v>
      </c>
      <c r="G61" s="184" t="s">
        <v>73</v>
      </c>
      <c r="H61" s="87" t="s">
        <v>201</v>
      </c>
      <c r="I61" s="87"/>
      <c r="J61" s="87"/>
      <c r="K61" s="176"/>
      <c r="L61" s="79">
        <v>163</v>
      </c>
      <c r="M61" s="79">
        <v>68</v>
      </c>
      <c r="N61" s="79">
        <v>46</v>
      </c>
      <c r="O61" s="88">
        <v>23</v>
      </c>
      <c r="P61" s="89">
        <v>0</v>
      </c>
      <c r="Q61" s="90">
        <f>O61+P61</f>
        <v>23</v>
      </c>
      <c r="R61" s="80">
        <f>IFERROR(Q61/N61,"-")</f>
        <v>0.5</v>
      </c>
      <c r="S61" s="79">
        <v>9</v>
      </c>
      <c r="T61" s="79">
        <v>5</v>
      </c>
      <c r="U61" s="80">
        <f>IFERROR(T61/(Q61),"-")</f>
        <v>0.21739130434783</v>
      </c>
      <c r="V61" s="81"/>
      <c r="W61" s="82">
        <v>8</v>
      </c>
      <c r="X61" s="80">
        <f>IF(Q61=0,"-",W61/Q61)</f>
        <v>0.34782608695652</v>
      </c>
      <c r="Y61" s="181">
        <v>306000</v>
      </c>
      <c r="Z61" s="182">
        <f>IFERROR(Y61/Q61,"-")</f>
        <v>13304.347826087</v>
      </c>
      <c r="AA61" s="182">
        <f>IFERROR(Y61/W61,"-")</f>
        <v>38250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2</v>
      </c>
      <c r="BG61" s="110">
        <f>IF(Q61=0,"",IF(BF61=0,"",(BF61/Q61)))</f>
        <v>0.08695652173913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>
        <v>5</v>
      </c>
      <c r="BP61" s="117">
        <f>IF(Q61=0,"",IF(BO61=0,"",(BO61/Q61)))</f>
        <v>0.21739130434783</v>
      </c>
      <c r="BQ61" s="118">
        <v>1</v>
      </c>
      <c r="BR61" s="119">
        <f>IFERROR(BQ61/BO61,"-")</f>
        <v>0.2</v>
      </c>
      <c r="BS61" s="120">
        <v>20000</v>
      </c>
      <c r="BT61" s="121">
        <f>IFERROR(BS61/BO61,"-")</f>
        <v>4000</v>
      </c>
      <c r="BU61" s="122"/>
      <c r="BV61" s="122"/>
      <c r="BW61" s="122">
        <v>1</v>
      </c>
      <c r="BX61" s="123">
        <v>10</v>
      </c>
      <c r="BY61" s="124">
        <f>IF(Q61=0,"",IF(BX61=0,"",(BX61/Q61)))</f>
        <v>0.43478260869565</v>
      </c>
      <c r="BZ61" s="125">
        <v>4</v>
      </c>
      <c r="CA61" s="126">
        <f>IFERROR(BZ61/BX61,"-")</f>
        <v>0.4</v>
      </c>
      <c r="CB61" s="127">
        <v>258000</v>
      </c>
      <c r="CC61" s="128">
        <f>IFERROR(CB61/BX61,"-")</f>
        <v>25800</v>
      </c>
      <c r="CD61" s="129">
        <v>1</v>
      </c>
      <c r="CE61" s="129"/>
      <c r="CF61" s="129">
        <v>3</v>
      </c>
      <c r="CG61" s="130">
        <v>6</v>
      </c>
      <c r="CH61" s="131">
        <f>IF(Q61=0,"",IF(CG61=0,"",(CG61/Q61)))</f>
        <v>0.26086956521739</v>
      </c>
      <c r="CI61" s="132">
        <v>3</v>
      </c>
      <c r="CJ61" s="133">
        <f>IFERROR(CI61/CG61,"-")</f>
        <v>0.5</v>
      </c>
      <c r="CK61" s="134">
        <v>28000</v>
      </c>
      <c r="CL61" s="135">
        <f>IFERROR(CK61/CG61,"-")</f>
        <v>4666.6666666667</v>
      </c>
      <c r="CM61" s="136">
        <v>1</v>
      </c>
      <c r="CN61" s="136">
        <v>1</v>
      </c>
      <c r="CO61" s="136">
        <v>1</v>
      </c>
      <c r="CP61" s="137">
        <v>8</v>
      </c>
      <c r="CQ61" s="138">
        <v>306000</v>
      </c>
      <c r="CR61" s="138">
        <v>200000</v>
      </c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0.033333333333333</v>
      </c>
      <c r="B62" s="184" t="s">
        <v>202</v>
      </c>
      <c r="C62" s="184" t="s">
        <v>58</v>
      </c>
      <c r="D62" s="184"/>
      <c r="E62" s="184" t="s">
        <v>160</v>
      </c>
      <c r="F62" s="184" t="s">
        <v>161</v>
      </c>
      <c r="G62" s="184" t="s">
        <v>61</v>
      </c>
      <c r="H62" s="87" t="s">
        <v>203</v>
      </c>
      <c r="I62" s="87" t="s">
        <v>204</v>
      </c>
      <c r="J62" s="87" t="s">
        <v>152</v>
      </c>
      <c r="K62" s="176">
        <v>150000</v>
      </c>
      <c r="L62" s="79">
        <v>3</v>
      </c>
      <c r="M62" s="79">
        <v>0</v>
      </c>
      <c r="N62" s="79">
        <v>18</v>
      </c>
      <c r="O62" s="88">
        <v>1</v>
      </c>
      <c r="P62" s="89">
        <v>0</v>
      </c>
      <c r="Q62" s="90">
        <f>O62+P62</f>
        <v>1</v>
      </c>
      <c r="R62" s="80">
        <f>IFERROR(Q62/N62,"-")</f>
        <v>0.055555555555556</v>
      </c>
      <c r="S62" s="79">
        <v>1</v>
      </c>
      <c r="T62" s="79">
        <v>0</v>
      </c>
      <c r="U62" s="80">
        <f>IFERROR(T62/(Q62),"-")</f>
        <v>0</v>
      </c>
      <c r="V62" s="81">
        <f>IFERROR(K62/SUM(Q62:Q66),"-")</f>
        <v>10714.285714286</v>
      </c>
      <c r="W62" s="82">
        <v>1</v>
      </c>
      <c r="X62" s="80">
        <f>IF(Q62=0,"-",W62/Q62)</f>
        <v>1</v>
      </c>
      <c r="Y62" s="181">
        <v>1000</v>
      </c>
      <c r="Z62" s="182">
        <f>IFERROR(Y62/Q62,"-")</f>
        <v>1000</v>
      </c>
      <c r="AA62" s="182">
        <f>IFERROR(Y62/W62,"-")</f>
        <v>1000</v>
      </c>
      <c r="AB62" s="176">
        <f>SUM(Y62:Y66)-SUM(K62:K66)</f>
        <v>-145000</v>
      </c>
      <c r="AC62" s="83">
        <f>SUM(Y62:Y66)/SUM(K62:K66)</f>
        <v>0.033333333333333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1</v>
      </c>
      <c r="BP62" s="117">
        <f>IF(Q62=0,"",IF(BO62=0,"",(BO62/Q62)))</f>
        <v>1</v>
      </c>
      <c r="BQ62" s="118">
        <v>1</v>
      </c>
      <c r="BR62" s="119">
        <f>IFERROR(BQ62/BO62,"-")</f>
        <v>1</v>
      </c>
      <c r="BS62" s="120">
        <v>1000</v>
      </c>
      <c r="BT62" s="121">
        <f>IFERROR(BS62/BO62,"-")</f>
        <v>1000</v>
      </c>
      <c r="BU62" s="122">
        <v>1</v>
      </c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1</v>
      </c>
      <c r="CQ62" s="138">
        <v>1000</v>
      </c>
      <c r="CR62" s="138">
        <v>1000</v>
      </c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205</v>
      </c>
      <c r="C63" s="184" t="s">
        <v>58</v>
      </c>
      <c r="D63" s="184"/>
      <c r="E63" s="184" t="s">
        <v>165</v>
      </c>
      <c r="F63" s="184" t="s">
        <v>157</v>
      </c>
      <c r="G63" s="184" t="s">
        <v>61</v>
      </c>
      <c r="H63" s="87"/>
      <c r="I63" s="87" t="s">
        <v>204</v>
      </c>
      <c r="J63" s="87"/>
      <c r="K63" s="176"/>
      <c r="L63" s="79">
        <v>2</v>
      </c>
      <c r="M63" s="79">
        <v>0</v>
      </c>
      <c r="N63" s="79">
        <v>4</v>
      </c>
      <c r="O63" s="88">
        <v>2</v>
      </c>
      <c r="P63" s="89">
        <v>0</v>
      </c>
      <c r="Q63" s="90">
        <f>O63+P63</f>
        <v>2</v>
      </c>
      <c r="R63" s="80">
        <f>IFERROR(Q63/N63,"-")</f>
        <v>0.5</v>
      </c>
      <c r="S63" s="79">
        <v>0</v>
      </c>
      <c r="T63" s="79">
        <v>1</v>
      </c>
      <c r="U63" s="80">
        <f>IFERROR(T63/(Q63),"-")</f>
        <v>0.5</v>
      </c>
      <c r="V63" s="81"/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>
        <v>1</v>
      </c>
      <c r="AO63" s="98">
        <f>IF(Q63=0,"",IF(AN63=0,"",(AN63/Q63)))</f>
        <v>0.5</v>
      </c>
      <c r="AP63" s="97"/>
      <c r="AQ63" s="99">
        <f>IFERROR(AP63/AN63,"-")</f>
        <v>0</v>
      </c>
      <c r="AR63" s="100"/>
      <c r="AS63" s="101">
        <f>IFERROR(AR63/AN63,"-")</f>
        <v>0</v>
      </c>
      <c r="AT63" s="102"/>
      <c r="AU63" s="102"/>
      <c r="AV63" s="102"/>
      <c r="AW63" s="103">
        <v>1</v>
      </c>
      <c r="AX63" s="104">
        <f>IF(Q63=0,"",IF(AW63=0,"",(AW63/Q63)))</f>
        <v>0.5</v>
      </c>
      <c r="AY63" s="103"/>
      <c r="AZ63" s="105">
        <f>IFERROR(AY63/AW63,"-")</f>
        <v>0</v>
      </c>
      <c r="BA63" s="106"/>
      <c r="BB63" s="107">
        <f>IFERROR(BA63/AW63,"-")</f>
        <v>0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>
        <f>IF(Q63=0,"",IF(BO63=0,"",(BO63/Q63)))</f>
        <v>0</v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206</v>
      </c>
      <c r="C64" s="184" t="s">
        <v>58</v>
      </c>
      <c r="D64" s="184"/>
      <c r="E64" s="184" t="s">
        <v>169</v>
      </c>
      <c r="F64" s="184" t="s">
        <v>90</v>
      </c>
      <c r="G64" s="184" t="s">
        <v>61</v>
      </c>
      <c r="H64" s="87"/>
      <c r="I64" s="87" t="s">
        <v>204</v>
      </c>
      <c r="J64" s="87"/>
      <c r="K64" s="176"/>
      <c r="L64" s="79">
        <v>4</v>
      </c>
      <c r="M64" s="79">
        <v>0</v>
      </c>
      <c r="N64" s="79">
        <v>20</v>
      </c>
      <c r="O64" s="88">
        <v>3</v>
      </c>
      <c r="P64" s="89">
        <v>0</v>
      </c>
      <c r="Q64" s="90">
        <f>O64+P64</f>
        <v>3</v>
      </c>
      <c r="R64" s="80">
        <f>IFERROR(Q64/N64,"-")</f>
        <v>0.15</v>
      </c>
      <c r="S64" s="79">
        <v>1</v>
      </c>
      <c r="T64" s="79">
        <v>1</v>
      </c>
      <c r="U64" s="80">
        <f>IFERROR(T64/(Q64),"-")</f>
        <v>0.33333333333333</v>
      </c>
      <c r="V64" s="81"/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1</v>
      </c>
      <c r="BG64" s="110">
        <f>IF(Q64=0,"",IF(BF64=0,"",(BF64/Q64)))</f>
        <v>0.33333333333333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>
        <v>2</v>
      </c>
      <c r="BP64" s="117">
        <f>IF(Q64=0,"",IF(BO64=0,"",(BO64/Q64)))</f>
        <v>0.66666666666667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207</v>
      </c>
      <c r="C65" s="184" t="s">
        <v>58</v>
      </c>
      <c r="D65" s="184"/>
      <c r="E65" s="184" t="s">
        <v>173</v>
      </c>
      <c r="F65" s="184" t="s">
        <v>174</v>
      </c>
      <c r="G65" s="184" t="s">
        <v>61</v>
      </c>
      <c r="H65" s="87"/>
      <c r="I65" s="87" t="s">
        <v>204</v>
      </c>
      <c r="J65" s="87"/>
      <c r="K65" s="176"/>
      <c r="L65" s="79">
        <v>0</v>
      </c>
      <c r="M65" s="79">
        <v>0</v>
      </c>
      <c r="N65" s="79">
        <v>6</v>
      </c>
      <c r="O65" s="88">
        <v>0</v>
      </c>
      <c r="P65" s="89">
        <v>0</v>
      </c>
      <c r="Q65" s="90">
        <f>O65+P65</f>
        <v>0</v>
      </c>
      <c r="R65" s="80">
        <f>IFERROR(Q65/N65,"-")</f>
        <v>0</v>
      </c>
      <c r="S65" s="79">
        <v>0</v>
      </c>
      <c r="T65" s="79">
        <v>0</v>
      </c>
      <c r="U65" s="80" t="str">
        <f>IFERROR(T65/(Q65),"-")</f>
        <v>-</v>
      </c>
      <c r="V65" s="81"/>
      <c r="W65" s="82">
        <v>0</v>
      </c>
      <c r="X65" s="80" t="str">
        <f>IF(Q65=0,"-",W65/Q65)</f>
        <v>-</v>
      </c>
      <c r="Y65" s="181">
        <v>0</v>
      </c>
      <c r="Z65" s="182" t="str">
        <f>IFERROR(Y65/Q65,"-")</f>
        <v>-</v>
      </c>
      <c r="AA65" s="182" t="str">
        <f>IFERROR(Y65/W65,"-")</f>
        <v>-</v>
      </c>
      <c r="AB65" s="176"/>
      <c r="AC65" s="83"/>
      <c r="AD65" s="77"/>
      <c r="AE65" s="91"/>
      <c r="AF65" s="92" t="str">
        <f>IF(Q65=0,"",IF(AE65=0,"",(AE65/Q65)))</f>
        <v/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 t="str">
        <f>IF(Q65=0,"",IF(AN65=0,"",(AN65/Q65)))</f>
        <v/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 t="str">
        <f>IF(Q65=0,"",IF(AW65=0,"",(AW65/Q65)))</f>
        <v/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 t="str">
        <f>IF(Q65=0,"",IF(BF65=0,"",(BF65/Q65)))</f>
        <v/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/>
      <c r="BP65" s="117" t="str">
        <f>IF(Q65=0,"",IF(BO65=0,"",(BO65/Q65)))</f>
        <v/>
      </c>
      <c r="BQ65" s="118"/>
      <c r="BR65" s="119" t="str">
        <f>IFERROR(BQ65/BO65,"-")</f>
        <v>-</v>
      </c>
      <c r="BS65" s="120"/>
      <c r="BT65" s="121" t="str">
        <f>IFERROR(BS65/BO65,"-")</f>
        <v>-</v>
      </c>
      <c r="BU65" s="122"/>
      <c r="BV65" s="122"/>
      <c r="BW65" s="122"/>
      <c r="BX65" s="123"/>
      <c r="BY65" s="124" t="str">
        <f>IF(Q65=0,"",IF(BX65=0,"",(BX65/Q65)))</f>
        <v/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 t="str">
        <f>IF(Q65=0,"",IF(CG65=0,"",(CG65/Q65)))</f>
        <v/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208</v>
      </c>
      <c r="C66" s="184" t="s">
        <v>58</v>
      </c>
      <c r="D66" s="184"/>
      <c r="E66" s="184" t="s">
        <v>72</v>
      </c>
      <c r="F66" s="184" t="s">
        <v>72</v>
      </c>
      <c r="G66" s="184" t="s">
        <v>73</v>
      </c>
      <c r="H66" s="87"/>
      <c r="I66" s="87"/>
      <c r="J66" s="87"/>
      <c r="K66" s="176"/>
      <c r="L66" s="79">
        <v>33</v>
      </c>
      <c r="M66" s="79">
        <v>22</v>
      </c>
      <c r="N66" s="79">
        <v>13</v>
      </c>
      <c r="O66" s="88">
        <v>8</v>
      </c>
      <c r="P66" s="89">
        <v>0</v>
      </c>
      <c r="Q66" s="90">
        <f>O66+P66</f>
        <v>8</v>
      </c>
      <c r="R66" s="80">
        <f>IFERROR(Q66/N66,"-")</f>
        <v>0.61538461538462</v>
      </c>
      <c r="S66" s="79">
        <v>2</v>
      </c>
      <c r="T66" s="79">
        <v>3</v>
      </c>
      <c r="U66" s="80">
        <f>IFERROR(T66/(Q66),"-")</f>
        <v>0.375</v>
      </c>
      <c r="V66" s="81"/>
      <c r="W66" s="82">
        <v>2</v>
      </c>
      <c r="X66" s="80">
        <f>IF(Q66=0,"-",W66/Q66)</f>
        <v>0.25</v>
      </c>
      <c r="Y66" s="181">
        <v>4000</v>
      </c>
      <c r="Z66" s="182">
        <f>IFERROR(Y66/Q66,"-")</f>
        <v>500</v>
      </c>
      <c r="AA66" s="182">
        <f>IFERROR(Y66/W66,"-")</f>
        <v>2000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2</v>
      </c>
      <c r="BG66" s="110">
        <f>IF(Q66=0,"",IF(BF66=0,"",(BF66/Q66)))</f>
        <v>0.25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>
        <v>4</v>
      </c>
      <c r="BP66" s="117">
        <f>IF(Q66=0,"",IF(BO66=0,"",(BO66/Q66)))</f>
        <v>0.5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>
        <v>2</v>
      </c>
      <c r="CH66" s="131">
        <f>IF(Q66=0,"",IF(CG66=0,"",(CG66/Q66)))</f>
        <v>0.25</v>
      </c>
      <c r="CI66" s="132">
        <v>2</v>
      </c>
      <c r="CJ66" s="133">
        <f>IFERROR(CI66/CG66,"-")</f>
        <v>1</v>
      </c>
      <c r="CK66" s="134">
        <v>4000</v>
      </c>
      <c r="CL66" s="135">
        <f>IFERROR(CK66/CG66,"-")</f>
        <v>2000</v>
      </c>
      <c r="CM66" s="136">
        <v>2</v>
      </c>
      <c r="CN66" s="136"/>
      <c r="CO66" s="136"/>
      <c r="CP66" s="137">
        <v>2</v>
      </c>
      <c r="CQ66" s="138">
        <v>4000</v>
      </c>
      <c r="CR66" s="138">
        <v>3000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>
        <f>AC67</f>
        <v>0.68333333333333</v>
      </c>
      <c r="B67" s="184" t="s">
        <v>209</v>
      </c>
      <c r="C67" s="184" t="s">
        <v>58</v>
      </c>
      <c r="D67" s="184"/>
      <c r="E67" s="184" t="s">
        <v>89</v>
      </c>
      <c r="F67" s="184" t="s">
        <v>90</v>
      </c>
      <c r="G67" s="184" t="s">
        <v>61</v>
      </c>
      <c r="H67" s="87" t="s">
        <v>62</v>
      </c>
      <c r="I67" s="87" t="s">
        <v>80</v>
      </c>
      <c r="J67" s="87" t="s">
        <v>210</v>
      </c>
      <c r="K67" s="176">
        <v>120000</v>
      </c>
      <c r="L67" s="79">
        <v>19</v>
      </c>
      <c r="M67" s="79">
        <v>0</v>
      </c>
      <c r="N67" s="79">
        <v>71</v>
      </c>
      <c r="O67" s="88">
        <v>2</v>
      </c>
      <c r="P67" s="89">
        <v>0</v>
      </c>
      <c r="Q67" s="90">
        <f>O67+P67</f>
        <v>2</v>
      </c>
      <c r="R67" s="80">
        <f>IFERROR(Q67/N67,"-")</f>
        <v>0.028169014084507</v>
      </c>
      <c r="S67" s="79">
        <v>0</v>
      </c>
      <c r="T67" s="79">
        <v>1</v>
      </c>
      <c r="U67" s="80">
        <f>IFERROR(T67/(Q67),"-")</f>
        <v>0.5</v>
      </c>
      <c r="V67" s="81">
        <f>IFERROR(K67/SUM(Q67:Q68),"-")</f>
        <v>10000</v>
      </c>
      <c r="W67" s="82">
        <v>1</v>
      </c>
      <c r="X67" s="80">
        <f>IF(Q67=0,"-",W67/Q67)</f>
        <v>0.5</v>
      </c>
      <c r="Y67" s="181">
        <v>10000</v>
      </c>
      <c r="Z67" s="182">
        <f>IFERROR(Y67/Q67,"-")</f>
        <v>5000</v>
      </c>
      <c r="AA67" s="182">
        <f>IFERROR(Y67/W67,"-")</f>
        <v>10000</v>
      </c>
      <c r="AB67" s="176">
        <f>SUM(Y67:Y68)-SUM(K67:K68)</f>
        <v>-38000</v>
      </c>
      <c r="AC67" s="83">
        <f>SUM(Y67:Y68)/SUM(K67:K68)</f>
        <v>0.68333333333333</v>
      </c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2</v>
      </c>
      <c r="BP67" s="117">
        <f>IF(Q67=0,"",IF(BO67=0,"",(BO67/Q67)))</f>
        <v>1</v>
      </c>
      <c r="BQ67" s="118">
        <v>1</v>
      </c>
      <c r="BR67" s="119">
        <f>IFERROR(BQ67/BO67,"-")</f>
        <v>0.5</v>
      </c>
      <c r="BS67" s="120">
        <v>10000</v>
      </c>
      <c r="BT67" s="121">
        <f>IFERROR(BS67/BO67,"-")</f>
        <v>5000</v>
      </c>
      <c r="BU67" s="122">
        <v>1</v>
      </c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10000</v>
      </c>
      <c r="CR67" s="138">
        <v>10000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211</v>
      </c>
      <c r="C68" s="184" t="s">
        <v>58</v>
      </c>
      <c r="D68" s="184"/>
      <c r="E68" s="184" t="s">
        <v>89</v>
      </c>
      <c r="F68" s="184" t="s">
        <v>90</v>
      </c>
      <c r="G68" s="184" t="s">
        <v>73</v>
      </c>
      <c r="H68" s="87"/>
      <c r="I68" s="87"/>
      <c r="J68" s="87"/>
      <c r="K68" s="176"/>
      <c r="L68" s="79">
        <v>44</v>
      </c>
      <c r="M68" s="79">
        <v>29</v>
      </c>
      <c r="N68" s="79">
        <v>33</v>
      </c>
      <c r="O68" s="88">
        <v>10</v>
      </c>
      <c r="P68" s="89">
        <v>0</v>
      </c>
      <c r="Q68" s="90">
        <f>O68+P68</f>
        <v>10</v>
      </c>
      <c r="R68" s="80">
        <f>IFERROR(Q68/N68,"-")</f>
        <v>0.3030303030303</v>
      </c>
      <c r="S68" s="79">
        <v>5</v>
      </c>
      <c r="T68" s="79">
        <v>2</v>
      </c>
      <c r="U68" s="80">
        <f>IFERROR(T68/(Q68),"-")</f>
        <v>0.2</v>
      </c>
      <c r="V68" s="81"/>
      <c r="W68" s="82">
        <v>6</v>
      </c>
      <c r="X68" s="80">
        <f>IF(Q68=0,"-",W68/Q68)</f>
        <v>0.6</v>
      </c>
      <c r="Y68" s="181">
        <v>72000</v>
      </c>
      <c r="Z68" s="182">
        <f>IFERROR(Y68/Q68,"-")</f>
        <v>7200</v>
      </c>
      <c r="AA68" s="182">
        <f>IFERROR(Y68/W68,"-")</f>
        <v>12000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6</v>
      </c>
      <c r="BP68" s="117">
        <f>IF(Q68=0,"",IF(BO68=0,"",(BO68/Q68)))</f>
        <v>0.6</v>
      </c>
      <c r="BQ68" s="118">
        <v>2</v>
      </c>
      <c r="BR68" s="119">
        <f>IFERROR(BQ68/BO68,"-")</f>
        <v>0.33333333333333</v>
      </c>
      <c r="BS68" s="120">
        <v>9000</v>
      </c>
      <c r="BT68" s="121">
        <f>IFERROR(BS68/BO68,"-")</f>
        <v>1500</v>
      </c>
      <c r="BU68" s="122">
        <v>1</v>
      </c>
      <c r="BV68" s="122"/>
      <c r="BW68" s="122">
        <v>1</v>
      </c>
      <c r="BX68" s="123">
        <v>4</v>
      </c>
      <c r="BY68" s="124">
        <f>IF(Q68=0,"",IF(BX68=0,"",(BX68/Q68)))</f>
        <v>0.4</v>
      </c>
      <c r="BZ68" s="125">
        <v>4</v>
      </c>
      <c r="CA68" s="126">
        <f>IFERROR(BZ68/BX68,"-")</f>
        <v>1</v>
      </c>
      <c r="CB68" s="127">
        <v>63000</v>
      </c>
      <c r="CC68" s="128">
        <f>IFERROR(CB68/BX68,"-")</f>
        <v>15750</v>
      </c>
      <c r="CD68" s="129">
        <v>1</v>
      </c>
      <c r="CE68" s="129">
        <v>1</v>
      </c>
      <c r="CF68" s="129">
        <v>2</v>
      </c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6</v>
      </c>
      <c r="CQ68" s="138">
        <v>72000</v>
      </c>
      <c r="CR68" s="138">
        <v>28000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3.8933333333333</v>
      </c>
      <c r="B69" s="184" t="s">
        <v>212</v>
      </c>
      <c r="C69" s="184" t="s">
        <v>58</v>
      </c>
      <c r="D69" s="184"/>
      <c r="E69" s="184" t="s">
        <v>213</v>
      </c>
      <c r="F69" s="184" t="s">
        <v>214</v>
      </c>
      <c r="G69" s="184" t="s">
        <v>61</v>
      </c>
      <c r="H69" s="87" t="s">
        <v>66</v>
      </c>
      <c r="I69" s="87" t="s">
        <v>80</v>
      </c>
      <c r="J69" s="87" t="s">
        <v>210</v>
      </c>
      <c r="K69" s="176">
        <v>150000</v>
      </c>
      <c r="L69" s="79">
        <v>14</v>
      </c>
      <c r="M69" s="79">
        <v>0</v>
      </c>
      <c r="N69" s="79">
        <v>43</v>
      </c>
      <c r="O69" s="88">
        <v>5</v>
      </c>
      <c r="P69" s="89">
        <v>0</v>
      </c>
      <c r="Q69" s="90">
        <f>O69+P69</f>
        <v>5</v>
      </c>
      <c r="R69" s="80">
        <f>IFERROR(Q69/N69,"-")</f>
        <v>0.11627906976744</v>
      </c>
      <c r="S69" s="79">
        <v>2</v>
      </c>
      <c r="T69" s="79">
        <v>2</v>
      </c>
      <c r="U69" s="80">
        <f>IFERROR(T69/(Q69),"-")</f>
        <v>0.4</v>
      </c>
      <c r="V69" s="81">
        <f>IFERROR(K69/SUM(Q69:Q70),"-")</f>
        <v>25000</v>
      </c>
      <c r="W69" s="82">
        <v>3</v>
      </c>
      <c r="X69" s="80">
        <f>IF(Q69=0,"-",W69/Q69)</f>
        <v>0.6</v>
      </c>
      <c r="Y69" s="181">
        <v>584000</v>
      </c>
      <c r="Z69" s="182">
        <f>IFERROR(Y69/Q69,"-")</f>
        <v>116800</v>
      </c>
      <c r="AA69" s="182">
        <f>IFERROR(Y69/W69,"-")</f>
        <v>194666.66666667</v>
      </c>
      <c r="AB69" s="176">
        <f>SUM(Y69:Y70)-SUM(K69:K70)</f>
        <v>434000</v>
      </c>
      <c r="AC69" s="83">
        <f>SUM(Y69:Y70)/SUM(K69:K70)</f>
        <v>3.8933333333333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>
        <v>2</v>
      </c>
      <c r="BP69" s="117">
        <f>IF(Q69=0,"",IF(BO69=0,"",(BO69/Q69)))</f>
        <v>0.4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>
        <v>2</v>
      </c>
      <c r="BY69" s="124">
        <f>IF(Q69=0,"",IF(BX69=0,"",(BX69/Q69)))</f>
        <v>0.4</v>
      </c>
      <c r="BZ69" s="125">
        <v>2</v>
      </c>
      <c r="CA69" s="126">
        <f>IFERROR(BZ69/BX69,"-")</f>
        <v>1</v>
      </c>
      <c r="CB69" s="127">
        <v>41000</v>
      </c>
      <c r="CC69" s="128">
        <f>IFERROR(CB69/BX69,"-")</f>
        <v>20500</v>
      </c>
      <c r="CD69" s="129"/>
      <c r="CE69" s="129">
        <v>1</v>
      </c>
      <c r="CF69" s="129">
        <v>1</v>
      </c>
      <c r="CG69" s="130">
        <v>1</v>
      </c>
      <c r="CH69" s="131">
        <f>IF(Q69=0,"",IF(CG69=0,"",(CG69/Q69)))</f>
        <v>0.2</v>
      </c>
      <c r="CI69" s="132">
        <v>1</v>
      </c>
      <c r="CJ69" s="133">
        <f>IFERROR(CI69/CG69,"-")</f>
        <v>1</v>
      </c>
      <c r="CK69" s="134">
        <v>543000</v>
      </c>
      <c r="CL69" s="135">
        <f>IFERROR(CK69/CG69,"-")</f>
        <v>543000</v>
      </c>
      <c r="CM69" s="136"/>
      <c r="CN69" s="136"/>
      <c r="CO69" s="136">
        <v>1</v>
      </c>
      <c r="CP69" s="137">
        <v>3</v>
      </c>
      <c r="CQ69" s="138">
        <v>584000</v>
      </c>
      <c r="CR69" s="138">
        <v>543000</v>
      </c>
      <c r="CS69" s="138"/>
      <c r="CT69" s="139" t="str">
        <f>IF(AND(CR69=0,CS69=0),"",IF(AND(CR69&lt;=100000,CS69&lt;=100000),"",IF(CR69/CQ69&gt;0.7,"男高",IF(CS69/CQ69&gt;0.7,"女高",""))))</f>
        <v>男高</v>
      </c>
    </row>
    <row r="70" spans="1:99">
      <c r="A70" s="78"/>
      <c r="B70" s="184" t="s">
        <v>215</v>
      </c>
      <c r="C70" s="184" t="s">
        <v>58</v>
      </c>
      <c r="D70" s="184"/>
      <c r="E70" s="184" t="s">
        <v>213</v>
      </c>
      <c r="F70" s="184" t="s">
        <v>214</v>
      </c>
      <c r="G70" s="184" t="s">
        <v>73</v>
      </c>
      <c r="H70" s="87"/>
      <c r="I70" s="87"/>
      <c r="J70" s="87"/>
      <c r="K70" s="176"/>
      <c r="L70" s="79">
        <v>17</v>
      </c>
      <c r="M70" s="79">
        <v>12</v>
      </c>
      <c r="N70" s="79">
        <v>13</v>
      </c>
      <c r="O70" s="88">
        <v>1</v>
      </c>
      <c r="P70" s="89">
        <v>0</v>
      </c>
      <c r="Q70" s="90">
        <f>O70+P70</f>
        <v>1</v>
      </c>
      <c r="R70" s="80">
        <f>IFERROR(Q70/N70,"-")</f>
        <v>0.076923076923077</v>
      </c>
      <c r="S70" s="79">
        <v>0</v>
      </c>
      <c r="T70" s="79">
        <v>0</v>
      </c>
      <c r="U70" s="80">
        <f>IFERROR(T70/(Q70),"-")</f>
        <v>0</v>
      </c>
      <c r="V70" s="81"/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1</v>
      </c>
      <c r="BG70" s="110">
        <f>IF(Q70=0,"",IF(BF70=0,"",(BF70/Q70)))</f>
        <v>1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>
        <f>AC71</f>
        <v>2.3692307692308</v>
      </c>
      <c r="B71" s="184" t="s">
        <v>216</v>
      </c>
      <c r="C71" s="184" t="s">
        <v>58</v>
      </c>
      <c r="D71" s="184"/>
      <c r="E71" s="184" t="s">
        <v>89</v>
      </c>
      <c r="F71" s="184" t="s">
        <v>217</v>
      </c>
      <c r="G71" s="184" t="s">
        <v>61</v>
      </c>
      <c r="H71" s="87" t="s">
        <v>218</v>
      </c>
      <c r="I71" s="87" t="s">
        <v>80</v>
      </c>
      <c r="J71" s="185" t="s">
        <v>64</v>
      </c>
      <c r="K71" s="176">
        <v>130000</v>
      </c>
      <c r="L71" s="79">
        <v>10</v>
      </c>
      <c r="M71" s="79">
        <v>0</v>
      </c>
      <c r="N71" s="79">
        <v>43</v>
      </c>
      <c r="O71" s="88">
        <v>4</v>
      </c>
      <c r="P71" s="89">
        <v>0</v>
      </c>
      <c r="Q71" s="90">
        <f>O71+P71</f>
        <v>4</v>
      </c>
      <c r="R71" s="80">
        <f>IFERROR(Q71/N71,"-")</f>
        <v>0.093023255813953</v>
      </c>
      <c r="S71" s="79">
        <v>0</v>
      </c>
      <c r="T71" s="79">
        <v>4</v>
      </c>
      <c r="U71" s="80">
        <f>IFERROR(T71/(Q71),"-")</f>
        <v>1</v>
      </c>
      <c r="V71" s="81">
        <f>IFERROR(K71/SUM(Q71:Q72),"-")</f>
        <v>13000</v>
      </c>
      <c r="W71" s="82">
        <v>2</v>
      </c>
      <c r="X71" s="80">
        <f>IF(Q71=0,"-",W71/Q71)</f>
        <v>0.5</v>
      </c>
      <c r="Y71" s="181">
        <v>268000</v>
      </c>
      <c r="Z71" s="182">
        <f>IFERROR(Y71/Q71,"-")</f>
        <v>67000</v>
      </c>
      <c r="AA71" s="182">
        <f>IFERROR(Y71/W71,"-")</f>
        <v>134000</v>
      </c>
      <c r="AB71" s="176">
        <f>SUM(Y71:Y72)-SUM(K71:K72)</f>
        <v>178000</v>
      </c>
      <c r="AC71" s="83">
        <f>SUM(Y71:Y72)/SUM(K71:K72)</f>
        <v>2.3692307692308</v>
      </c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>
        <v>1</v>
      </c>
      <c r="BG71" s="110">
        <f>IF(Q71=0,"",IF(BF71=0,"",(BF71/Q71)))</f>
        <v>0.25</v>
      </c>
      <c r="BH71" s="109"/>
      <c r="BI71" s="111">
        <f>IFERROR(BH71/BF71,"-")</f>
        <v>0</v>
      </c>
      <c r="BJ71" s="112"/>
      <c r="BK71" s="113">
        <f>IFERROR(BJ71/BF71,"-")</f>
        <v>0</v>
      </c>
      <c r="BL71" s="114"/>
      <c r="BM71" s="114"/>
      <c r="BN71" s="114"/>
      <c r="BO71" s="116">
        <v>2</v>
      </c>
      <c r="BP71" s="117">
        <f>IF(Q71=0,"",IF(BO71=0,"",(BO71/Q71)))</f>
        <v>0.5</v>
      </c>
      <c r="BQ71" s="118">
        <v>1</v>
      </c>
      <c r="BR71" s="119">
        <f>IFERROR(BQ71/BO71,"-")</f>
        <v>0.5</v>
      </c>
      <c r="BS71" s="120">
        <v>213000</v>
      </c>
      <c r="BT71" s="121">
        <f>IFERROR(BS71/BO71,"-")</f>
        <v>106500</v>
      </c>
      <c r="BU71" s="122"/>
      <c r="BV71" s="122"/>
      <c r="BW71" s="122">
        <v>1</v>
      </c>
      <c r="BX71" s="123">
        <v>1</v>
      </c>
      <c r="BY71" s="124">
        <f>IF(Q71=0,"",IF(BX71=0,"",(BX71/Q71)))</f>
        <v>0.25</v>
      </c>
      <c r="BZ71" s="125">
        <v>1</v>
      </c>
      <c r="CA71" s="126">
        <f>IFERROR(BZ71/BX71,"-")</f>
        <v>1</v>
      </c>
      <c r="CB71" s="127">
        <v>55000</v>
      </c>
      <c r="CC71" s="128">
        <f>IFERROR(CB71/BX71,"-")</f>
        <v>55000</v>
      </c>
      <c r="CD71" s="129"/>
      <c r="CE71" s="129"/>
      <c r="CF71" s="129">
        <v>1</v>
      </c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2</v>
      </c>
      <c r="CQ71" s="138">
        <v>268000</v>
      </c>
      <c r="CR71" s="138">
        <v>213000</v>
      </c>
      <c r="CS71" s="138"/>
      <c r="CT71" s="139" t="str">
        <f>IF(AND(CR71=0,CS71=0),"",IF(AND(CR71&lt;=100000,CS71&lt;=100000),"",IF(CR71/CQ71&gt;0.7,"男高",IF(CS71/CQ71&gt;0.7,"女高",""))))</f>
        <v>男高</v>
      </c>
    </row>
    <row r="72" spans="1:99">
      <c r="A72" s="78"/>
      <c r="B72" s="184" t="s">
        <v>219</v>
      </c>
      <c r="C72" s="184" t="s">
        <v>58</v>
      </c>
      <c r="D72" s="184"/>
      <c r="E72" s="184" t="s">
        <v>89</v>
      </c>
      <c r="F72" s="184" t="s">
        <v>217</v>
      </c>
      <c r="G72" s="184" t="s">
        <v>73</v>
      </c>
      <c r="H72" s="87"/>
      <c r="I72" s="87"/>
      <c r="J72" s="87"/>
      <c r="K72" s="176"/>
      <c r="L72" s="79">
        <v>38</v>
      </c>
      <c r="M72" s="79">
        <v>20</v>
      </c>
      <c r="N72" s="79">
        <v>13</v>
      </c>
      <c r="O72" s="88">
        <v>6</v>
      </c>
      <c r="P72" s="89">
        <v>0</v>
      </c>
      <c r="Q72" s="90">
        <f>O72+P72</f>
        <v>6</v>
      </c>
      <c r="R72" s="80">
        <f>IFERROR(Q72/N72,"-")</f>
        <v>0.46153846153846</v>
      </c>
      <c r="S72" s="79">
        <v>1</v>
      </c>
      <c r="T72" s="79">
        <v>3</v>
      </c>
      <c r="U72" s="80">
        <f>IFERROR(T72/(Q72),"-")</f>
        <v>0.5</v>
      </c>
      <c r="V72" s="81"/>
      <c r="W72" s="82">
        <v>2</v>
      </c>
      <c r="X72" s="80">
        <f>IF(Q72=0,"-",W72/Q72)</f>
        <v>0.33333333333333</v>
      </c>
      <c r="Y72" s="181">
        <v>40000</v>
      </c>
      <c r="Z72" s="182">
        <f>IFERROR(Y72/Q72,"-")</f>
        <v>6666.6666666667</v>
      </c>
      <c r="AA72" s="182">
        <f>IFERROR(Y72/W72,"-")</f>
        <v>20000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2</v>
      </c>
      <c r="BG72" s="110">
        <f>IF(Q72=0,"",IF(BF72=0,"",(BF72/Q72)))</f>
        <v>0.33333333333333</v>
      </c>
      <c r="BH72" s="109">
        <v>1</v>
      </c>
      <c r="BI72" s="111">
        <f>IFERROR(BH72/BF72,"-")</f>
        <v>0.5</v>
      </c>
      <c r="BJ72" s="112">
        <v>13000</v>
      </c>
      <c r="BK72" s="113">
        <f>IFERROR(BJ72/BF72,"-")</f>
        <v>6500</v>
      </c>
      <c r="BL72" s="114"/>
      <c r="BM72" s="114">
        <v>1</v>
      </c>
      <c r="BN72" s="114"/>
      <c r="BO72" s="116">
        <v>1</v>
      </c>
      <c r="BP72" s="117">
        <f>IF(Q72=0,"",IF(BO72=0,"",(BO72/Q72)))</f>
        <v>0.16666666666667</v>
      </c>
      <c r="BQ72" s="118"/>
      <c r="BR72" s="119">
        <f>IFERROR(BQ72/BO72,"-")</f>
        <v>0</v>
      </c>
      <c r="BS72" s="120"/>
      <c r="BT72" s="121">
        <f>IFERROR(BS72/BO72,"-")</f>
        <v>0</v>
      </c>
      <c r="BU72" s="122"/>
      <c r="BV72" s="122"/>
      <c r="BW72" s="122"/>
      <c r="BX72" s="123">
        <v>2</v>
      </c>
      <c r="BY72" s="124">
        <f>IF(Q72=0,"",IF(BX72=0,"",(BX72/Q72)))</f>
        <v>0.33333333333333</v>
      </c>
      <c r="BZ72" s="125"/>
      <c r="CA72" s="126">
        <f>IFERROR(BZ72/BX72,"-")</f>
        <v>0</v>
      </c>
      <c r="CB72" s="127"/>
      <c r="CC72" s="128">
        <f>IFERROR(CB72/BX72,"-")</f>
        <v>0</v>
      </c>
      <c r="CD72" s="129"/>
      <c r="CE72" s="129"/>
      <c r="CF72" s="129"/>
      <c r="CG72" s="130">
        <v>1</v>
      </c>
      <c r="CH72" s="131">
        <f>IF(Q72=0,"",IF(CG72=0,"",(CG72/Q72)))</f>
        <v>0.16666666666667</v>
      </c>
      <c r="CI72" s="132">
        <v>1</v>
      </c>
      <c r="CJ72" s="133">
        <f>IFERROR(CI72/CG72,"-")</f>
        <v>1</v>
      </c>
      <c r="CK72" s="134">
        <v>27000</v>
      </c>
      <c r="CL72" s="135">
        <f>IFERROR(CK72/CG72,"-")</f>
        <v>27000</v>
      </c>
      <c r="CM72" s="136"/>
      <c r="CN72" s="136"/>
      <c r="CO72" s="136">
        <v>1</v>
      </c>
      <c r="CP72" s="137">
        <v>2</v>
      </c>
      <c r="CQ72" s="138">
        <v>40000</v>
      </c>
      <c r="CR72" s="138">
        <v>27000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>
        <f>AC73</f>
        <v>0.05</v>
      </c>
      <c r="B73" s="184" t="s">
        <v>220</v>
      </c>
      <c r="C73" s="184" t="s">
        <v>58</v>
      </c>
      <c r="D73" s="184"/>
      <c r="E73" s="184" t="s">
        <v>213</v>
      </c>
      <c r="F73" s="184" t="s">
        <v>214</v>
      </c>
      <c r="G73" s="184" t="s">
        <v>61</v>
      </c>
      <c r="H73" s="87" t="s">
        <v>221</v>
      </c>
      <c r="I73" s="87" t="s">
        <v>63</v>
      </c>
      <c r="J73" s="87" t="s">
        <v>171</v>
      </c>
      <c r="K73" s="176">
        <v>120000</v>
      </c>
      <c r="L73" s="79">
        <v>6</v>
      </c>
      <c r="M73" s="79">
        <v>0</v>
      </c>
      <c r="N73" s="79">
        <v>61</v>
      </c>
      <c r="O73" s="88">
        <v>3</v>
      </c>
      <c r="P73" s="89">
        <v>0</v>
      </c>
      <c r="Q73" s="90">
        <f>O73+P73</f>
        <v>3</v>
      </c>
      <c r="R73" s="80">
        <f>IFERROR(Q73/N73,"-")</f>
        <v>0.049180327868852</v>
      </c>
      <c r="S73" s="79">
        <v>1</v>
      </c>
      <c r="T73" s="79">
        <v>1</v>
      </c>
      <c r="U73" s="80">
        <f>IFERROR(T73/(Q73),"-")</f>
        <v>0.33333333333333</v>
      </c>
      <c r="V73" s="81">
        <f>IFERROR(K73/SUM(Q73:Q74),"-")</f>
        <v>10909.090909091</v>
      </c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>
        <f>SUM(Y73:Y74)-SUM(K73:K74)</f>
        <v>-114000</v>
      </c>
      <c r="AC73" s="83">
        <f>SUM(Y73:Y74)/SUM(K73:K74)</f>
        <v>0.05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>
        <f>IF(Q73=0,"",IF(BF73=0,"",(BF73/Q73)))</f>
        <v>0</v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>
        <v>1</v>
      </c>
      <c r="BP73" s="117">
        <f>IF(Q73=0,"",IF(BO73=0,"",(BO73/Q73)))</f>
        <v>0.33333333333333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>
        <v>2</v>
      </c>
      <c r="BY73" s="124">
        <f>IF(Q73=0,"",IF(BX73=0,"",(BX73/Q73)))</f>
        <v>0.66666666666667</v>
      </c>
      <c r="BZ73" s="125"/>
      <c r="CA73" s="126">
        <f>IFERROR(BZ73/BX73,"-")</f>
        <v>0</v>
      </c>
      <c r="CB73" s="127"/>
      <c r="CC73" s="128">
        <f>IFERROR(CB73/BX73,"-")</f>
        <v>0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222</v>
      </c>
      <c r="C74" s="184" t="s">
        <v>58</v>
      </c>
      <c r="D74" s="184"/>
      <c r="E74" s="184" t="s">
        <v>213</v>
      </c>
      <c r="F74" s="184" t="s">
        <v>214</v>
      </c>
      <c r="G74" s="184" t="s">
        <v>73</v>
      </c>
      <c r="H74" s="87"/>
      <c r="I74" s="87"/>
      <c r="J74" s="87"/>
      <c r="K74" s="176"/>
      <c r="L74" s="79">
        <v>25</v>
      </c>
      <c r="M74" s="79">
        <v>20</v>
      </c>
      <c r="N74" s="79">
        <v>6</v>
      </c>
      <c r="O74" s="88">
        <v>8</v>
      </c>
      <c r="P74" s="89">
        <v>0</v>
      </c>
      <c r="Q74" s="90">
        <f>O74+P74</f>
        <v>8</v>
      </c>
      <c r="R74" s="80">
        <f>IFERROR(Q74/N74,"-")</f>
        <v>1.3333333333333</v>
      </c>
      <c r="S74" s="79">
        <v>0</v>
      </c>
      <c r="T74" s="79">
        <v>1</v>
      </c>
      <c r="U74" s="80">
        <f>IFERROR(T74/(Q74),"-")</f>
        <v>0.125</v>
      </c>
      <c r="V74" s="81"/>
      <c r="W74" s="82">
        <v>2</v>
      </c>
      <c r="X74" s="80">
        <f>IF(Q74=0,"-",W74/Q74)</f>
        <v>0.25</v>
      </c>
      <c r="Y74" s="181">
        <v>6000</v>
      </c>
      <c r="Z74" s="182">
        <f>IFERROR(Y74/Q74,"-")</f>
        <v>750</v>
      </c>
      <c r="AA74" s="182">
        <f>IFERROR(Y74/W74,"-")</f>
        <v>3000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>
        <v>1</v>
      </c>
      <c r="AO74" s="98">
        <f>IF(Q74=0,"",IF(AN74=0,"",(AN74/Q74)))</f>
        <v>0.125</v>
      </c>
      <c r="AP74" s="97"/>
      <c r="AQ74" s="99">
        <f>IFERROR(AP74/AN74,"-")</f>
        <v>0</v>
      </c>
      <c r="AR74" s="100"/>
      <c r="AS74" s="101">
        <f>IFERROR(AR74/AN74,"-")</f>
        <v>0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1</v>
      </c>
      <c r="BG74" s="110">
        <f>IF(Q74=0,"",IF(BF74=0,"",(BF74/Q74)))</f>
        <v>0.125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5</v>
      </c>
      <c r="BP74" s="117">
        <f>IF(Q74=0,"",IF(BO74=0,"",(BO74/Q74)))</f>
        <v>0.625</v>
      </c>
      <c r="BQ74" s="118">
        <v>2</v>
      </c>
      <c r="BR74" s="119">
        <f>IFERROR(BQ74/BO74,"-")</f>
        <v>0.4</v>
      </c>
      <c r="BS74" s="120">
        <v>6000</v>
      </c>
      <c r="BT74" s="121">
        <f>IFERROR(BS74/BO74,"-")</f>
        <v>1200</v>
      </c>
      <c r="BU74" s="122">
        <v>2</v>
      </c>
      <c r="BV74" s="122"/>
      <c r="BW74" s="122"/>
      <c r="BX74" s="123">
        <v>1</v>
      </c>
      <c r="BY74" s="124">
        <f>IF(Q74=0,"",IF(BX74=0,"",(BX74/Q74)))</f>
        <v>0.125</v>
      </c>
      <c r="BZ74" s="125"/>
      <c r="CA74" s="126">
        <f>IFERROR(BZ74/BX74,"-")</f>
        <v>0</v>
      </c>
      <c r="CB74" s="127"/>
      <c r="CC74" s="128">
        <f>IFERROR(CB74/BX74,"-")</f>
        <v>0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2</v>
      </c>
      <c r="CQ74" s="138">
        <v>6000</v>
      </c>
      <c r="CR74" s="138">
        <v>3000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0.1</v>
      </c>
      <c r="B75" s="184" t="s">
        <v>223</v>
      </c>
      <c r="C75" s="184" t="s">
        <v>58</v>
      </c>
      <c r="D75" s="184"/>
      <c r="E75" s="184" t="s">
        <v>89</v>
      </c>
      <c r="F75" s="184" t="s">
        <v>217</v>
      </c>
      <c r="G75" s="184" t="s">
        <v>61</v>
      </c>
      <c r="H75" s="87" t="s">
        <v>221</v>
      </c>
      <c r="I75" s="87" t="s">
        <v>63</v>
      </c>
      <c r="J75" s="87" t="s">
        <v>183</v>
      </c>
      <c r="K75" s="176">
        <v>120000</v>
      </c>
      <c r="L75" s="79">
        <v>11</v>
      </c>
      <c r="M75" s="79">
        <v>0</v>
      </c>
      <c r="N75" s="79">
        <v>62</v>
      </c>
      <c r="O75" s="88">
        <v>7</v>
      </c>
      <c r="P75" s="89">
        <v>0</v>
      </c>
      <c r="Q75" s="90">
        <f>O75+P75</f>
        <v>7</v>
      </c>
      <c r="R75" s="80">
        <f>IFERROR(Q75/N75,"-")</f>
        <v>0.11290322580645</v>
      </c>
      <c r="S75" s="79">
        <v>0</v>
      </c>
      <c r="T75" s="79">
        <v>3</v>
      </c>
      <c r="U75" s="80">
        <f>IFERROR(T75/(Q75),"-")</f>
        <v>0.42857142857143</v>
      </c>
      <c r="V75" s="81">
        <f>IFERROR(K75/SUM(Q75:Q76),"-")</f>
        <v>13333.333333333</v>
      </c>
      <c r="W75" s="82">
        <v>1</v>
      </c>
      <c r="X75" s="80">
        <f>IF(Q75=0,"-",W75/Q75)</f>
        <v>0.14285714285714</v>
      </c>
      <c r="Y75" s="181">
        <v>2000</v>
      </c>
      <c r="Z75" s="182">
        <f>IFERROR(Y75/Q75,"-")</f>
        <v>285.71428571429</v>
      </c>
      <c r="AA75" s="182">
        <f>IFERROR(Y75/W75,"-")</f>
        <v>2000</v>
      </c>
      <c r="AB75" s="176">
        <f>SUM(Y75:Y76)-SUM(K75:K76)</f>
        <v>-108000</v>
      </c>
      <c r="AC75" s="83">
        <f>SUM(Y75:Y76)/SUM(K75:K76)</f>
        <v>0.1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>
        <v>2</v>
      </c>
      <c r="AX75" s="104">
        <f>IF(Q75=0,"",IF(AW75=0,"",(AW75/Q75)))</f>
        <v>0.28571428571429</v>
      </c>
      <c r="AY75" s="103"/>
      <c r="AZ75" s="105">
        <f>IFERROR(AY75/AW75,"-")</f>
        <v>0</v>
      </c>
      <c r="BA75" s="106"/>
      <c r="BB75" s="107">
        <f>IFERROR(BA75/AW75,"-")</f>
        <v>0</v>
      </c>
      <c r="BC75" s="108"/>
      <c r="BD75" s="108"/>
      <c r="BE75" s="108"/>
      <c r="BF75" s="109">
        <v>1</v>
      </c>
      <c r="BG75" s="110">
        <f>IF(Q75=0,"",IF(BF75=0,"",(BF75/Q75)))</f>
        <v>0.14285714285714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3</v>
      </c>
      <c r="BP75" s="117">
        <f>IF(Q75=0,"",IF(BO75=0,"",(BO75/Q75)))</f>
        <v>0.42857142857143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/>
      <c r="BY75" s="124">
        <f>IF(Q75=0,"",IF(BX75=0,"",(BX75/Q75)))</f>
        <v>0</v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>
        <v>1</v>
      </c>
      <c r="CH75" s="131">
        <f>IF(Q75=0,"",IF(CG75=0,"",(CG75/Q75)))</f>
        <v>0.14285714285714</v>
      </c>
      <c r="CI75" s="132">
        <v>1</v>
      </c>
      <c r="CJ75" s="133">
        <f>IFERROR(CI75/CG75,"-")</f>
        <v>1</v>
      </c>
      <c r="CK75" s="134">
        <v>2000</v>
      </c>
      <c r="CL75" s="135">
        <f>IFERROR(CK75/CG75,"-")</f>
        <v>2000</v>
      </c>
      <c r="CM75" s="136">
        <v>1</v>
      </c>
      <c r="CN75" s="136"/>
      <c r="CO75" s="136"/>
      <c r="CP75" s="137">
        <v>1</v>
      </c>
      <c r="CQ75" s="138">
        <v>2000</v>
      </c>
      <c r="CR75" s="138">
        <v>2000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224</v>
      </c>
      <c r="C76" s="184" t="s">
        <v>58</v>
      </c>
      <c r="D76" s="184"/>
      <c r="E76" s="184" t="s">
        <v>89</v>
      </c>
      <c r="F76" s="184" t="s">
        <v>217</v>
      </c>
      <c r="G76" s="184" t="s">
        <v>73</v>
      </c>
      <c r="H76" s="87"/>
      <c r="I76" s="87"/>
      <c r="J76" s="87"/>
      <c r="K76" s="176"/>
      <c r="L76" s="79">
        <v>26</v>
      </c>
      <c r="M76" s="79">
        <v>19</v>
      </c>
      <c r="N76" s="79">
        <v>9</v>
      </c>
      <c r="O76" s="88">
        <v>2</v>
      </c>
      <c r="P76" s="89">
        <v>0</v>
      </c>
      <c r="Q76" s="90">
        <f>O76+P76</f>
        <v>2</v>
      </c>
      <c r="R76" s="80">
        <f>IFERROR(Q76/N76,"-")</f>
        <v>0.22222222222222</v>
      </c>
      <c r="S76" s="79">
        <v>0</v>
      </c>
      <c r="T76" s="79">
        <v>2</v>
      </c>
      <c r="U76" s="80">
        <f>IFERROR(T76/(Q76),"-")</f>
        <v>1</v>
      </c>
      <c r="V76" s="81"/>
      <c r="W76" s="82">
        <v>1</v>
      </c>
      <c r="X76" s="80">
        <f>IF(Q76=0,"-",W76/Q76)</f>
        <v>0.5</v>
      </c>
      <c r="Y76" s="181">
        <v>10000</v>
      </c>
      <c r="Z76" s="182">
        <f>IFERROR(Y76/Q76,"-")</f>
        <v>5000</v>
      </c>
      <c r="AA76" s="182">
        <f>IFERROR(Y76/W76,"-")</f>
        <v>10000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>
        <v>1</v>
      </c>
      <c r="BP76" s="117">
        <f>IF(Q76=0,"",IF(BO76=0,"",(BO76/Q76)))</f>
        <v>0.5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>
        <v>1</v>
      </c>
      <c r="BY76" s="124">
        <f>IF(Q76=0,"",IF(BX76=0,"",(BX76/Q76)))</f>
        <v>0.5</v>
      </c>
      <c r="BZ76" s="125">
        <v>1</v>
      </c>
      <c r="CA76" s="126">
        <f>IFERROR(BZ76/BX76,"-")</f>
        <v>1</v>
      </c>
      <c r="CB76" s="127">
        <v>10000</v>
      </c>
      <c r="CC76" s="128">
        <f>IFERROR(CB76/BX76,"-")</f>
        <v>10000</v>
      </c>
      <c r="CD76" s="129"/>
      <c r="CE76" s="129"/>
      <c r="CF76" s="129">
        <v>1</v>
      </c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1</v>
      </c>
      <c r="CQ76" s="138">
        <v>10000</v>
      </c>
      <c r="CR76" s="138">
        <v>10000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0.015789473684211</v>
      </c>
      <c r="B77" s="184" t="s">
        <v>225</v>
      </c>
      <c r="C77" s="184" t="s">
        <v>58</v>
      </c>
      <c r="D77" s="184"/>
      <c r="E77" s="184" t="s">
        <v>59</v>
      </c>
      <c r="F77" s="184" t="s">
        <v>60</v>
      </c>
      <c r="G77" s="184" t="s">
        <v>61</v>
      </c>
      <c r="H77" s="87" t="s">
        <v>101</v>
      </c>
      <c r="I77" s="87" t="s">
        <v>63</v>
      </c>
      <c r="J77" s="87"/>
      <c r="K77" s="176">
        <v>190000</v>
      </c>
      <c r="L77" s="79">
        <v>13</v>
      </c>
      <c r="M77" s="79">
        <v>0</v>
      </c>
      <c r="N77" s="79">
        <v>43</v>
      </c>
      <c r="O77" s="88">
        <v>6</v>
      </c>
      <c r="P77" s="89">
        <v>0</v>
      </c>
      <c r="Q77" s="90">
        <f>O77+P77</f>
        <v>6</v>
      </c>
      <c r="R77" s="80">
        <f>IFERROR(Q77/N77,"-")</f>
        <v>0.13953488372093</v>
      </c>
      <c r="S77" s="79">
        <v>1</v>
      </c>
      <c r="T77" s="79">
        <v>4</v>
      </c>
      <c r="U77" s="80">
        <f>IFERROR(T77/(Q77),"-")</f>
        <v>0.66666666666667</v>
      </c>
      <c r="V77" s="81">
        <f>IFERROR(K77/SUM(Q77:Q78),"-")</f>
        <v>11875</v>
      </c>
      <c r="W77" s="82">
        <v>1</v>
      </c>
      <c r="X77" s="80">
        <f>IF(Q77=0,"-",W77/Q77)</f>
        <v>0.16666666666667</v>
      </c>
      <c r="Y77" s="181">
        <v>3000</v>
      </c>
      <c r="Z77" s="182">
        <f>IFERROR(Y77/Q77,"-")</f>
        <v>500</v>
      </c>
      <c r="AA77" s="182">
        <f>IFERROR(Y77/W77,"-")</f>
        <v>3000</v>
      </c>
      <c r="AB77" s="176">
        <f>SUM(Y77:Y78)-SUM(K77:K78)</f>
        <v>-187000</v>
      </c>
      <c r="AC77" s="83">
        <f>SUM(Y77:Y78)/SUM(K77:K78)</f>
        <v>0.015789473684211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>
        <v>3</v>
      </c>
      <c r="AX77" s="104">
        <f>IF(Q77=0,"",IF(AW77=0,"",(AW77/Q77)))</f>
        <v>0.5</v>
      </c>
      <c r="AY77" s="103">
        <v>1</v>
      </c>
      <c r="AZ77" s="105">
        <f>IFERROR(AY77/AW77,"-")</f>
        <v>0.33333333333333</v>
      </c>
      <c r="BA77" s="106">
        <v>3000</v>
      </c>
      <c r="BB77" s="107">
        <f>IFERROR(BA77/AW77,"-")</f>
        <v>1000</v>
      </c>
      <c r="BC77" s="108">
        <v>1</v>
      </c>
      <c r="BD77" s="108"/>
      <c r="BE77" s="108"/>
      <c r="BF77" s="109">
        <v>2</v>
      </c>
      <c r="BG77" s="110">
        <f>IF(Q77=0,"",IF(BF77=0,"",(BF77/Q77)))</f>
        <v>0.33333333333333</v>
      </c>
      <c r="BH77" s="109"/>
      <c r="BI77" s="111">
        <f>IFERROR(BH77/BF77,"-")</f>
        <v>0</v>
      </c>
      <c r="BJ77" s="112"/>
      <c r="BK77" s="113">
        <f>IFERROR(BJ77/BF77,"-")</f>
        <v>0</v>
      </c>
      <c r="BL77" s="114"/>
      <c r="BM77" s="114"/>
      <c r="BN77" s="114"/>
      <c r="BO77" s="116">
        <v>1</v>
      </c>
      <c r="BP77" s="117">
        <f>IF(Q77=0,"",IF(BO77=0,"",(BO77/Q77)))</f>
        <v>0.16666666666667</v>
      </c>
      <c r="BQ77" s="118"/>
      <c r="BR77" s="119">
        <f>IFERROR(BQ77/BO77,"-")</f>
        <v>0</v>
      </c>
      <c r="BS77" s="120"/>
      <c r="BT77" s="121">
        <f>IFERROR(BS77/BO77,"-")</f>
        <v>0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1</v>
      </c>
      <c r="CQ77" s="138">
        <v>3000</v>
      </c>
      <c r="CR77" s="138">
        <v>3000</v>
      </c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226</v>
      </c>
      <c r="C78" s="184" t="s">
        <v>58</v>
      </c>
      <c r="D78" s="184"/>
      <c r="E78" s="184" t="s">
        <v>59</v>
      </c>
      <c r="F78" s="184" t="s">
        <v>60</v>
      </c>
      <c r="G78" s="184" t="s">
        <v>73</v>
      </c>
      <c r="H78" s="87"/>
      <c r="I78" s="87"/>
      <c r="J78" s="87"/>
      <c r="K78" s="176"/>
      <c r="L78" s="79">
        <v>48</v>
      </c>
      <c r="M78" s="79">
        <v>34</v>
      </c>
      <c r="N78" s="79">
        <v>6</v>
      </c>
      <c r="O78" s="88">
        <v>10</v>
      </c>
      <c r="P78" s="89">
        <v>0</v>
      </c>
      <c r="Q78" s="90">
        <f>O78+P78</f>
        <v>10</v>
      </c>
      <c r="R78" s="80">
        <f>IFERROR(Q78/N78,"-")</f>
        <v>1.6666666666667</v>
      </c>
      <c r="S78" s="79">
        <v>0</v>
      </c>
      <c r="T78" s="79">
        <v>4</v>
      </c>
      <c r="U78" s="80">
        <f>IFERROR(T78/(Q78),"-")</f>
        <v>0.4</v>
      </c>
      <c r="V78" s="81"/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>
        <v>2</v>
      </c>
      <c r="AO78" s="98">
        <f>IF(Q78=0,"",IF(AN78=0,"",(AN78/Q78)))</f>
        <v>0.2</v>
      </c>
      <c r="AP78" s="97"/>
      <c r="AQ78" s="99">
        <f>IFERROR(AP78/AN78,"-")</f>
        <v>0</v>
      </c>
      <c r="AR78" s="100"/>
      <c r="AS78" s="101">
        <f>IFERROR(AR78/AN78,"-")</f>
        <v>0</v>
      </c>
      <c r="AT78" s="102"/>
      <c r="AU78" s="102"/>
      <c r="AV78" s="102"/>
      <c r="AW78" s="103">
        <v>1</v>
      </c>
      <c r="AX78" s="104">
        <f>IF(Q78=0,"",IF(AW78=0,"",(AW78/Q78)))</f>
        <v>0.1</v>
      </c>
      <c r="AY78" s="103"/>
      <c r="AZ78" s="105">
        <f>IFERROR(AY78/AW78,"-")</f>
        <v>0</v>
      </c>
      <c r="BA78" s="106"/>
      <c r="BB78" s="107">
        <f>IFERROR(BA78/AW78,"-")</f>
        <v>0</v>
      </c>
      <c r="BC78" s="108"/>
      <c r="BD78" s="108"/>
      <c r="BE78" s="108"/>
      <c r="BF78" s="109">
        <v>3</v>
      </c>
      <c r="BG78" s="110">
        <f>IF(Q78=0,"",IF(BF78=0,"",(BF78/Q78)))</f>
        <v>0.3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>
        <v>3</v>
      </c>
      <c r="BP78" s="117">
        <f>IF(Q78=0,"",IF(BO78=0,"",(BO78/Q78)))</f>
        <v>0.3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>
        <v>1</v>
      </c>
      <c r="CH78" s="131">
        <f>IF(Q78=0,"",IF(CG78=0,"",(CG78/Q78)))</f>
        <v>0.1</v>
      </c>
      <c r="CI78" s="132"/>
      <c r="CJ78" s="133">
        <f>IFERROR(CI78/CG78,"-")</f>
        <v>0</v>
      </c>
      <c r="CK78" s="134"/>
      <c r="CL78" s="135">
        <f>IFERROR(CK78/CG78,"-")</f>
        <v>0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>
        <f>AC79</f>
        <v>0.1625</v>
      </c>
      <c r="B79" s="184" t="s">
        <v>227</v>
      </c>
      <c r="C79" s="184" t="s">
        <v>58</v>
      </c>
      <c r="D79" s="184"/>
      <c r="E79" s="184" t="s">
        <v>89</v>
      </c>
      <c r="F79" s="184" t="s">
        <v>217</v>
      </c>
      <c r="G79" s="184" t="s">
        <v>61</v>
      </c>
      <c r="H79" s="87" t="s">
        <v>228</v>
      </c>
      <c r="I79" s="87" t="s">
        <v>80</v>
      </c>
      <c r="J79" s="186" t="s">
        <v>108</v>
      </c>
      <c r="K79" s="176">
        <v>80000</v>
      </c>
      <c r="L79" s="79">
        <v>14</v>
      </c>
      <c r="M79" s="79">
        <v>0</v>
      </c>
      <c r="N79" s="79">
        <v>27</v>
      </c>
      <c r="O79" s="88">
        <v>3</v>
      </c>
      <c r="P79" s="89">
        <v>0</v>
      </c>
      <c r="Q79" s="90">
        <f>O79+P79</f>
        <v>3</v>
      </c>
      <c r="R79" s="80">
        <f>IFERROR(Q79/N79,"-")</f>
        <v>0.11111111111111</v>
      </c>
      <c r="S79" s="79">
        <v>0</v>
      </c>
      <c r="T79" s="79">
        <v>1</v>
      </c>
      <c r="U79" s="80">
        <f>IFERROR(T79/(Q79),"-")</f>
        <v>0.33333333333333</v>
      </c>
      <c r="V79" s="81">
        <f>IFERROR(K79/SUM(Q79:Q80),"-")</f>
        <v>16000</v>
      </c>
      <c r="W79" s="82">
        <v>0</v>
      </c>
      <c r="X79" s="80">
        <f>IF(Q79=0,"-",W79/Q79)</f>
        <v>0</v>
      </c>
      <c r="Y79" s="181">
        <v>0</v>
      </c>
      <c r="Z79" s="182">
        <f>IFERROR(Y79/Q79,"-")</f>
        <v>0</v>
      </c>
      <c r="AA79" s="182" t="str">
        <f>IFERROR(Y79/W79,"-")</f>
        <v>-</v>
      </c>
      <c r="AB79" s="176">
        <f>SUM(Y79:Y80)-SUM(K79:K80)</f>
        <v>-67000</v>
      </c>
      <c r="AC79" s="83">
        <f>SUM(Y79:Y80)/SUM(K79:K80)</f>
        <v>0.1625</v>
      </c>
      <c r="AD79" s="77"/>
      <c r="AE79" s="91">
        <v>1</v>
      </c>
      <c r="AF79" s="92">
        <f>IF(Q79=0,"",IF(AE79=0,"",(AE79/Q79)))</f>
        <v>0.33333333333333</v>
      </c>
      <c r="AG79" s="91"/>
      <c r="AH79" s="93">
        <f>IFERROR(AG79/AE79,"-")</f>
        <v>0</v>
      </c>
      <c r="AI79" s="94"/>
      <c r="AJ79" s="95">
        <f>IFERROR(AI79/AE79,"-")</f>
        <v>0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>
        <v>2</v>
      </c>
      <c r="BP79" s="117">
        <f>IF(Q79=0,"",IF(BO79=0,"",(BO79/Q79)))</f>
        <v>0.66666666666667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/>
      <c r="BY79" s="124">
        <f>IF(Q79=0,"",IF(BX79=0,"",(BX79/Q79)))</f>
        <v>0</v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/>
      <c r="B80" s="184" t="s">
        <v>229</v>
      </c>
      <c r="C80" s="184" t="s">
        <v>58</v>
      </c>
      <c r="D80" s="184"/>
      <c r="E80" s="184" t="s">
        <v>89</v>
      </c>
      <c r="F80" s="184" t="s">
        <v>217</v>
      </c>
      <c r="G80" s="184" t="s">
        <v>73</v>
      </c>
      <c r="H80" s="87"/>
      <c r="I80" s="87"/>
      <c r="J80" s="87"/>
      <c r="K80" s="176"/>
      <c r="L80" s="79">
        <v>14</v>
      </c>
      <c r="M80" s="79">
        <v>11</v>
      </c>
      <c r="N80" s="79">
        <v>3</v>
      </c>
      <c r="O80" s="88">
        <v>2</v>
      </c>
      <c r="P80" s="89">
        <v>0</v>
      </c>
      <c r="Q80" s="90">
        <f>O80+P80</f>
        <v>2</v>
      </c>
      <c r="R80" s="80">
        <f>IFERROR(Q80/N80,"-")</f>
        <v>0.66666666666667</v>
      </c>
      <c r="S80" s="79">
        <v>1</v>
      </c>
      <c r="T80" s="79">
        <v>0</v>
      </c>
      <c r="U80" s="80">
        <f>IFERROR(T80/(Q80),"-")</f>
        <v>0</v>
      </c>
      <c r="V80" s="81"/>
      <c r="W80" s="82">
        <v>2</v>
      </c>
      <c r="X80" s="80">
        <f>IF(Q80=0,"-",W80/Q80)</f>
        <v>1</v>
      </c>
      <c r="Y80" s="181">
        <v>13000</v>
      </c>
      <c r="Z80" s="182">
        <f>IFERROR(Y80/Q80,"-")</f>
        <v>6500</v>
      </c>
      <c r="AA80" s="182">
        <f>IFERROR(Y80/W80,"-")</f>
        <v>6500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/>
      <c r="BP80" s="117">
        <f>IF(Q80=0,"",IF(BO80=0,"",(BO80/Q80)))</f>
        <v>0</v>
      </c>
      <c r="BQ80" s="118"/>
      <c r="BR80" s="119" t="str">
        <f>IFERROR(BQ80/BO80,"-")</f>
        <v>-</v>
      </c>
      <c r="BS80" s="120"/>
      <c r="BT80" s="121" t="str">
        <f>IFERROR(BS80/BO80,"-")</f>
        <v>-</v>
      </c>
      <c r="BU80" s="122"/>
      <c r="BV80" s="122"/>
      <c r="BW80" s="122"/>
      <c r="BX80" s="123">
        <v>1</v>
      </c>
      <c r="BY80" s="124">
        <f>IF(Q80=0,"",IF(BX80=0,"",(BX80/Q80)))</f>
        <v>0.5</v>
      </c>
      <c r="BZ80" s="125">
        <v>1</v>
      </c>
      <c r="CA80" s="126">
        <f>IFERROR(BZ80/BX80,"-")</f>
        <v>1</v>
      </c>
      <c r="CB80" s="127">
        <v>11000</v>
      </c>
      <c r="CC80" s="128">
        <f>IFERROR(CB80/BX80,"-")</f>
        <v>11000</v>
      </c>
      <c r="CD80" s="129"/>
      <c r="CE80" s="129"/>
      <c r="CF80" s="129">
        <v>1</v>
      </c>
      <c r="CG80" s="130">
        <v>1</v>
      </c>
      <c r="CH80" s="131">
        <f>IF(Q80=0,"",IF(CG80=0,"",(CG80/Q80)))</f>
        <v>0.5</v>
      </c>
      <c r="CI80" s="132">
        <v>1</v>
      </c>
      <c r="CJ80" s="133">
        <f>IFERROR(CI80/CG80,"-")</f>
        <v>1</v>
      </c>
      <c r="CK80" s="134">
        <v>2000</v>
      </c>
      <c r="CL80" s="135">
        <f>IFERROR(CK80/CG80,"-")</f>
        <v>2000</v>
      </c>
      <c r="CM80" s="136">
        <v>1</v>
      </c>
      <c r="CN80" s="136"/>
      <c r="CO80" s="136"/>
      <c r="CP80" s="137">
        <v>2</v>
      </c>
      <c r="CQ80" s="138">
        <v>13000</v>
      </c>
      <c r="CR80" s="138">
        <v>11000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>
        <f>AC81</f>
        <v>1.6666666666667</v>
      </c>
      <c r="B81" s="184" t="s">
        <v>230</v>
      </c>
      <c r="C81" s="184" t="s">
        <v>58</v>
      </c>
      <c r="D81" s="184"/>
      <c r="E81" s="184" t="s">
        <v>231</v>
      </c>
      <c r="F81" s="184" t="s">
        <v>60</v>
      </c>
      <c r="G81" s="184" t="s">
        <v>61</v>
      </c>
      <c r="H81" s="87" t="s">
        <v>232</v>
      </c>
      <c r="I81" s="87" t="s">
        <v>63</v>
      </c>
      <c r="J81" s="185" t="s">
        <v>98</v>
      </c>
      <c r="K81" s="176">
        <v>150000</v>
      </c>
      <c r="L81" s="79">
        <v>18</v>
      </c>
      <c r="M81" s="79">
        <v>0</v>
      </c>
      <c r="N81" s="79">
        <v>63</v>
      </c>
      <c r="O81" s="88">
        <v>11</v>
      </c>
      <c r="P81" s="89">
        <v>0</v>
      </c>
      <c r="Q81" s="90">
        <f>O81+P81</f>
        <v>11</v>
      </c>
      <c r="R81" s="80">
        <f>IFERROR(Q81/N81,"-")</f>
        <v>0.17460317460317</v>
      </c>
      <c r="S81" s="79">
        <v>2</v>
      </c>
      <c r="T81" s="79">
        <v>4</v>
      </c>
      <c r="U81" s="80">
        <f>IFERROR(T81/(Q81),"-")</f>
        <v>0.36363636363636</v>
      </c>
      <c r="V81" s="81">
        <f>IFERROR(K81/SUM(Q81:Q82),"-")</f>
        <v>9375</v>
      </c>
      <c r="W81" s="82">
        <v>3</v>
      </c>
      <c r="X81" s="80">
        <f>IF(Q81=0,"-",W81/Q81)</f>
        <v>0.27272727272727</v>
      </c>
      <c r="Y81" s="181">
        <v>236000</v>
      </c>
      <c r="Z81" s="182">
        <f>IFERROR(Y81/Q81,"-")</f>
        <v>21454.545454545</v>
      </c>
      <c r="AA81" s="182">
        <f>IFERROR(Y81/W81,"-")</f>
        <v>78666.666666667</v>
      </c>
      <c r="AB81" s="176">
        <f>SUM(Y81:Y82)-SUM(K81:K82)</f>
        <v>100000</v>
      </c>
      <c r="AC81" s="83">
        <f>SUM(Y81:Y82)/SUM(K81:K82)</f>
        <v>1.6666666666667</v>
      </c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>
        <v>4</v>
      </c>
      <c r="AO81" s="98">
        <f>IF(Q81=0,"",IF(AN81=0,"",(AN81/Q81)))</f>
        <v>0.36363636363636</v>
      </c>
      <c r="AP81" s="97">
        <v>1</v>
      </c>
      <c r="AQ81" s="99">
        <f>IFERROR(AP81/AN81,"-")</f>
        <v>0.25</v>
      </c>
      <c r="AR81" s="100">
        <v>3000</v>
      </c>
      <c r="AS81" s="101">
        <f>IFERROR(AR81/AN81,"-")</f>
        <v>750</v>
      </c>
      <c r="AT81" s="102">
        <v>1</v>
      </c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3</v>
      </c>
      <c r="BG81" s="110">
        <f>IF(Q81=0,"",IF(BF81=0,"",(BF81/Q81)))</f>
        <v>0.27272727272727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>
        <v>4</v>
      </c>
      <c r="BP81" s="117">
        <f>IF(Q81=0,"",IF(BO81=0,"",(BO81/Q81)))</f>
        <v>0.36363636363636</v>
      </c>
      <c r="BQ81" s="118">
        <v>2</v>
      </c>
      <c r="BR81" s="119">
        <f>IFERROR(BQ81/BO81,"-")</f>
        <v>0.5</v>
      </c>
      <c r="BS81" s="120">
        <v>233000</v>
      </c>
      <c r="BT81" s="121">
        <f>IFERROR(BS81/BO81,"-")</f>
        <v>58250</v>
      </c>
      <c r="BU81" s="122"/>
      <c r="BV81" s="122"/>
      <c r="BW81" s="122">
        <v>2</v>
      </c>
      <c r="BX81" s="123"/>
      <c r="BY81" s="124">
        <f>IF(Q81=0,"",IF(BX81=0,"",(BX81/Q81)))</f>
        <v>0</v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3</v>
      </c>
      <c r="CQ81" s="138">
        <v>236000</v>
      </c>
      <c r="CR81" s="138">
        <v>175000</v>
      </c>
      <c r="CS81" s="138"/>
      <c r="CT81" s="139" t="str">
        <f>IF(AND(CR81=0,CS81=0),"",IF(AND(CR81&lt;=100000,CS81&lt;=100000),"",IF(CR81/CQ81&gt;0.7,"男高",IF(CS81/CQ81&gt;0.7,"女高",""))))</f>
        <v>男高</v>
      </c>
    </row>
    <row r="82" spans="1:99">
      <c r="A82" s="78"/>
      <c r="B82" s="184" t="s">
        <v>233</v>
      </c>
      <c r="C82" s="184" t="s">
        <v>58</v>
      </c>
      <c r="D82" s="184"/>
      <c r="E82" s="184" t="s">
        <v>231</v>
      </c>
      <c r="F82" s="184" t="s">
        <v>60</v>
      </c>
      <c r="G82" s="184" t="s">
        <v>73</v>
      </c>
      <c r="H82" s="87"/>
      <c r="I82" s="87"/>
      <c r="J82" s="87"/>
      <c r="K82" s="176"/>
      <c r="L82" s="79">
        <v>29</v>
      </c>
      <c r="M82" s="79">
        <v>17</v>
      </c>
      <c r="N82" s="79">
        <v>7</v>
      </c>
      <c r="O82" s="88">
        <v>5</v>
      </c>
      <c r="P82" s="89">
        <v>0</v>
      </c>
      <c r="Q82" s="90">
        <f>O82+P82</f>
        <v>5</v>
      </c>
      <c r="R82" s="80">
        <f>IFERROR(Q82/N82,"-")</f>
        <v>0.71428571428571</v>
      </c>
      <c r="S82" s="79">
        <v>0</v>
      </c>
      <c r="T82" s="79">
        <v>2</v>
      </c>
      <c r="U82" s="80">
        <f>IFERROR(T82/(Q82),"-")</f>
        <v>0.4</v>
      </c>
      <c r="V82" s="81"/>
      <c r="W82" s="82">
        <v>1</v>
      </c>
      <c r="X82" s="80">
        <f>IF(Q82=0,"-",W82/Q82)</f>
        <v>0.2</v>
      </c>
      <c r="Y82" s="181">
        <v>14000</v>
      </c>
      <c r="Z82" s="182">
        <f>IFERROR(Y82/Q82,"-")</f>
        <v>2800</v>
      </c>
      <c r="AA82" s="182">
        <f>IFERROR(Y82/W82,"-")</f>
        <v>14000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>
        <v>1</v>
      </c>
      <c r="AX82" s="104">
        <f>IF(Q82=0,"",IF(AW82=0,"",(AW82/Q82)))</f>
        <v>0.2</v>
      </c>
      <c r="AY82" s="103"/>
      <c r="AZ82" s="105">
        <f>IFERROR(AY82/AW82,"-")</f>
        <v>0</v>
      </c>
      <c r="BA82" s="106"/>
      <c r="BB82" s="107">
        <f>IFERROR(BA82/AW82,"-")</f>
        <v>0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3</v>
      </c>
      <c r="BP82" s="117">
        <f>IF(Q82=0,"",IF(BO82=0,"",(BO82/Q82)))</f>
        <v>0.6</v>
      </c>
      <c r="BQ82" s="118"/>
      <c r="BR82" s="119">
        <f>IFERROR(BQ82/BO82,"-")</f>
        <v>0</v>
      </c>
      <c r="BS82" s="120"/>
      <c r="BT82" s="121">
        <f>IFERROR(BS82/BO82,"-")</f>
        <v>0</v>
      </c>
      <c r="BU82" s="122"/>
      <c r="BV82" s="122"/>
      <c r="BW82" s="122"/>
      <c r="BX82" s="123">
        <v>1</v>
      </c>
      <c r="BY82" s="124">
        <f>IF(Q82=0,"",IF(BX82=0,"",(BX82/Q82)))</f>
        <v>0.2</v>
      </c>
      <c r="BZ82" s="125">
        <v>1</v>
      </c>
      <c r="CA82" s="126">
        <f>IFERROR(BZ82/BX82,"-")</f>
        <v>1</v>
      </c>
      <c r="CB82" s="127">
        <v>14000</v>
      </c>
      <c r="CC82" s="128">
        <f>IFERROR(CB82/BX82,"-")</f>
        <v>14000</v>
      </c>
      <c r="CD82" s="129"/>
      <c r="CE82" s="129"/>
      <c r="CF82" s="129">
        <v>1</v>
      </c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1</v>
      </c>
      <c r="CQ82" s="138">
        <v>14000</v>
      </c>
      <c r="CR82" s="138">
        <v>14000</v>
      </c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>
        <f>AC83</f>
        <v>0</v>
      </c>
      <c r="B83" s="184" t="s">
        <v>234</v>
      </c>
      <c r="C83" s="184" t="s">
        <v>58</v>
      </c>
      <c r="D83" s="184"/>
      <c r="E83" s="184" t="s">
        <v>89</v>
      </c>
      <c r="F83" s="184" t="s">
        <v>217</v>
      </c>
      <c r="G83" s="184" t="s">
        <v>61</v>
      </c>
      <c r="H83" s="87" t="s">
        <v>232</v>
      </c>
      <c r="I83" s="87" t="s">
        <v>80</v>
      </c>
      <c r="J83" s="87" t="s">
        <v>171</v>
      </c>
      <c r="K83" s="176">
        <v>90000</v>
      </c>
      <c r="L83" s="79">
        <v>6</v>
      </c>
      <c r="M83" s="79">
        <v>0</v>
      </c>
      <c r="N83" s="79">
        <v>33</v>
      </c>
      <c r="O83" s="88">
        <v>5</v>
      </c>
      <c r="P83" s="89">
        <v>0</v>
      </c>
      <c r="Q83" s="90">
        <f>O83+P83</f>
        <v>5</v>
      </c>
      <c r="R83" s="80">
        <f>IFERROR(Q83/N83,"-")</f>
        <v>0.15151515151515</v>
      </c>
      <c r="S83" s="79">
        <v>0</v>
      </c>
      <c r="T83" s="79">
        <v>2</v>
      </c>
      <c r="U83" s="80">
        <f>IFERROR(T83/(Q83),"-")</f>
        <v>0.4</v>
      </c>
      <c r="V83" s="81">
        <f>IFERROR(K83/SUM(Q83:Q84),"-")</f>
        <v>18000</v>
      </c>
      <c r="W83" s="82">
        <v>0</v>
      </c>
      <c r="X83" s="80">
        <f>IF(Q83=0,"-",W83/Q83)</f>
        <v>0</v>
      </c>
      <c r="Y83" s="181">
        <v>0</v>
      </c>
      <c r="Z83" s="182">
        <f>IFERROR(Y83/Q83,"-")</f>
        <v>0</v>
      </c>
      <c r="AA83" s="182" t="str">
        <f>IFERROR(Y83/W83,"-")</f>
        <v>-</v>
      </c>
      <c r="AB83" s="176">
        <f>SUM(Y83:Y84)-SUM(K83:K84)</f>
        <v>-90000</v>
      </c>
      <c r="AC83" s="83">
        <f>SUM(Y83:Y84)/SUM(K83:K84)</f>
        <v>0</v>
      </c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>
        <f>IF(Q83=0,"",IF(BF83=0,"",(BF83/Q83)))</f>
        <v>0</v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>
        <v>2</v>
      </c>
      <c r="BP83" s="117">
        <f>IF(Q83=0,"",IF(BO83=0,"",(BO83/Q83)))</f>
        <v>0.4</v>
      </c>
      <c r="BQ83" s="118"/>
      <c r="BR83" s="119">
        <f>IFERROR(BQ83/BO83,"-")</f>
        <v>0</v>
      </c>
      <c r="BS83" s="120"/>
      <c r="BT83" s="121">
        <f>IFERROR(BS83/BO83,"-")</f>
        <v>0</v>
      </c>
      <c r="BU83" s="122"/>
      <c r="BV83" s="122"/>
      <c r="BW83" s="122"/>
      <c r="BX83" s="123">
        <v>2</v>
      </c>
      <c r="BY83" s="124">
        <f>IF(Q83=0,"",IF(BX83=0,"",(BX83/Q83)))</f>
        <v>0.4</v>
      </c>
      <c r="BZ83" s="125"/>
      <c r="CA83" s="126">
        <f>IFERROR(BZ83/BX83,"-")</f>
        <v>0</v>
      </c>
      <c r="CB83" s="127"/>
      <c r="CC83" s="128">
        <f>IFERROR(CB83/BX83,"-")</f>
        <v>0</v>
      </c>
      <c r="CD83" s="129"/>
      <c r="CE83" s="129"/>
      <c r="CF83" s="129"/>
      <c r="CG83" s="130">
        <v>1</v>
      </c>
      <c r="CH83" s="131">
        <f>IF(Q83=0,"",IF(CG83=0,"",(CG83/Q83)))</f>
        <v>0.2</v>
      </c>
      <c r="CI83" s="132"/>
      <c r="CJ83" s="133">
        <f>IFERROR(CI83/CG83,"-")</f>
        <v>0</v>
      </c>
      <c r="CK83" s="134"/>
      <c r="CL83" s="135">
        <f>IFERROR(CK83/CG83,"-")</f>
        <v>0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235</v>
      </c>
      <c r="C84" s="184" t="s">
        <v>58</v>
      </c>
      <c r="D84" s="184"/>
      <c r="E84" s="184" t="s">
        <v>89</v>
      </c>
      <c r="F84" s="184" t="s">
        <v>217</v>
      </c>
      <c r="G84" s="184" t="s">
        <v>73</v>
      </c>
      <c r="H84" s="87"/>
      <c r="I84" s="87"/>
      <c r="J84" s="87"/>
      <c r="K84" s="176"/>
      <c r="L84" s="79">
        <v>7</v>
      </c>
      <c r="M84" s="79">
        <v>5</v>
      </c>
      <c r="N84" s="79">
        <v>0</v>
      </c>
      <c r="O84" s="88">
        <v>0</v>
      </c>
      <c r="P84" s="89">
        <v>0</v>
      </c>
      <c r="Q84" s="90">
        <f>O84+P84</f>
        <v>0</v>
      </c>
      <c r="R84" s="80" t="str">
        <f>IFERROR(Q84/N84,"-")</f>
        <v>-</v>
      </c>
      <c r="S84" s="79">
        <v>0</v>
      </c>
      <c r="T84" s="79">
        <v>0</v>
      </c>
      <c r="U84" s="80" t="str">
        <f>IFERROR(T84/(Q84),"-")</f>
        <v>-</v>
      </c>
      <c r="V84" s="81"/>
      <c r="W84" s="82">
        <v>0</v>
      </c>
      <c r="X84" s="80" t="str">
        <f>IF(Q84=0,"-",W84/Q84)</f>
        <v>-</v>
      </c>
      <c r="Y84" s="181">
        <v>0</v>
      </c>
      <c r="Z84" s="182" t="str">
        <f>IFERROR(Y84/Q84,"-")</f>
        <v>-</v>
      </c>
      <c r="AA84" s="182" t="str">
        <f>IFERROR(Y84/W84,"-")</f>
        <v>-</v>
      </c>
      <c r="AB84" s="176"/>
      <c r="AC84" s="83"/>
      <c r="AD84" s="77"/>
      <c r="AE84" s="91"/>
      <c r="AF84" s="92" t="str">
        <f>IF(Q84=0,"",IF(AE84=0,"",(AE84/Q84)))</f>
        <v/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 t="str">
        <f>IF(Q84=0,"",IF(AN84=0,"",(AN84/Q84)))</f>
        <v/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 t="str">
        <f>IF(Q84=0,"",IF(AW84=0,"",(AW84/Q84)))</f>
        <v/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 t="str">
        <f>IF(Q84=0,"",IF(BF84=0,"",(BF84/Q84)))</f>
        <v/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/>
      <c r="BP84" s="117" t="str">
        <f>IF(Q84=0,"",IF(BO84=0,"",(BO84/Q84)))</f>
        <v/>
      </c>
      <c r="BQ84" s="118"/>
      <c r="BR84" s="119" t="str">
        <f>IFERROR(BQ84/BO84,"-")</f>
        <v>-</v>
      </c>
      <c r="BS84" s="120"/>
      <c r="BT84" s="121" t="str">
        <f>IFERROR(BS84/BO84,"-")</f>
        <v>-</v>
      </c>
      <c r="BU84" s="122"/>
      <c r="BV84" s="122"/>
      <c r="BW84" s="122"/>
      <c r="BX84" s="123"/>
      <c r="BY84" s="124" t="str">
        <f>IF(Q84=0,"",IF(BX84=0,"",(BX84/Q84)))</f>
        <v/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/>
      <c r="CH84" s="131" t="str">
        <f>IF(Q84=0,"",IF(CG84=0,"",(CG84/Q84)))</f>
        <v/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>
        <f>AC85</f>
        <v>0</v>
      </c>
      <c r="B85" s="184" t="s">
        <v>236</v>
      </c>
      <c r="C85" s="184" t="s">
        <v>58</v>
      </c>
      <c r="D85" s="184"/>
      <c r="E85" s="184" t="s">
        <v>84</v>
      </c>
      <c r="F85" s="184" t="s">
        <v>237</v>
      </c>
      <c r="G85" s="184" t="s">
        <v>61</v>
      </c>
      <c r="H85" s="87" t="s">
        <v>62</v>
      </c>
      <c r="I85" s="87" t="s">
        <v>238</v>
      </c>
      <c r="J85" s="185" t="s">
        <v>91</v>
      </c>
      <c r="K85" s="176">
        <v>30000</v>
      </c>
      <c r="L85" s="79">
        <v>2</v>
      </c>
      <c r="M85" s="79">
        <v>0</v>
      </c>
      <c r="N85" s="79">
        <v>22</v>
      </c>
      <c r="O85" s="88">
        <v>1</v>
      </c>
      <c r="P85" s="89">
        <v>0</v>
      </c>
      <c r="Q85" s="90">
        <f>O85+P85</f>
        <v>1</v>
      </c>
      <c r="R85" s="80">
        <f>IFERROR(Q85/N85,"-")</f>
        <v>0.045454545454545</v>
      </c>
      <c r="S85" s="79">
        <v>0</v>
      </c>
      <c r="T85" s="79">
        <v>0</v>
      </c>
      <c r="U85" s="80">
        <f>IFERROR(T85/(Q85),"-")</f>
        <v>0</v>
      </c>
      <c r="V85" s="81">
        <f>IFERROR(K85/SUM(Q85:Q86),"-")</f>
        <v>15000</v>
      </c>
      <c r="W85" s="82">
        <v>0</v>
      </c>
      <c r="X85" s="80">
        <f>IF(Q85=0,"-",W85/Q85)</f>
        <v>0</v>
      </c>
      <c r="Y85" s="181">
        <v>0</v>
      </c>
      <c r="Z85" s="182">
        <f>IFERROR(Y85/Q85,"-")</f>
        <v>0</v>
      </c>
      <c r="AA85" s="182" t="str">
        <f>IFERROR(Y85/W85,"-")</f>
        <v>-</v>
      </c>
      <c r="AB85" s="176">
        <f>SUM(Y85:Y86)-SUM(K85:K86)</f>
        <v>-30000</v>
      </c>
      <c r="AC85" s="83">
        <f>SUM(Y85:Y86)/SUM(K85:K86)</f>
        <v>0</v>
      </c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>
        <f>IF(Q85=0,"",IF(BF85=0,"",(BF85/Q85)))</f>
        <v>0</v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>
        <v>1</v>
      </c>
      <c r="BP85" s="117">
        <f>IF(Q85=0,"",IF(BO85=0,"",(BO85/Q85)))</f>
        <v>1</v>
      </c>
      <c r="BQ85" s="118"/>
      <c r="BR85" s="119">
        <f>IFERROR(BQ85/BO85,"-")</f>
        <v>0</v>
      </c>
      <c r="BS85" s="120"/>
      <c r="BT85" s="121">
        <f>IFERROR(BS85/BO85,"-")</f>
        <v>0</v>
      </c>
      <c r="BU85" s="122"/>
      <c r="BV85" s="122"/>
      <c r="BW85" s="122"/>
      <c r="BX85" s="123"/>
      <c r="BY85" s="124">
        <f>IF(Q85=0,"",IF(BX85=0,"",(BX85/Q85)))</f>
        <v>0</v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0</v>
      </c>
      <c r="CQ85" s="138">
        <v>0</v>
      </c>
      <c r="CR85" s="138"/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/>
      <c r="B86" s="184" t="s">
        <v>239</v>
      </c>
      <c r="C86" s="184" t="s">
        <v>58</v>
      </c>
      <c r="D86" s="184"/>
      <c r="E86" s="184" t="s">
        <v>84</v>
      </c>
      <c r="F86" s="184" t="s">
        <v>237</v>
      </c>
      <c r="G86" s="184" t="s">
        <v>73</v>
      </c>
      <c r="H86" s="87"/>
      <c r="I86" s="87"/>
      <c r="J86" s="87"/>
      <c r="K86" s="176"/>
      <c r="L86" s="79">
        <v>11</v>
      </c>
      <c r="M86" s="79">
        <v>11</v>
      </c>
      <c r="N86" s="79">
        <v>2</v>
      </c>
      <c r="O86" s="88">
        <v>1</v>
      </c>
      <c r="P86" s="89">
        <v>0</v>
      </c>
      <c r="Q86" s="90">
        <f>O86+P86</f>
        <v>1</v>
      </c>
      <c r="R86" s="80">
        <f>IFERROR(Q86/N86,"-")</f>
        <v>0.5</v>
      </c>
      <c r="S86" s="79">
        <v>0</v>
      </c>
      <c r="T86" s="79">
        <v>0</v>
      </c>
      <c r="U86" s="80">
        <f>IFERROR(T86/(Q86),"-")</f>
        <v>0</v>
      </c>
      <c r="V86" s="81"/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/>
      <c r="AC86" s="83"/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/>
      <c r="BG86" s="110">
        <f>IF(Q86=0,"",IF(BF86=0,"",(BF86/Q86)))</f>
        <v>0</v>
      </c>
      <c r="BH86" s="109"/>
      <c r="BI86" s="111" t="str">
        <f>IFERROR(BH86/BF86,"-")</f>
        <v>-</v>
      </c>
      <c r="BJ86" s="112"/>
      <c r="BK86" s="113" t="str">
        <f>IFERROR(BJ86/BF86,"-")</f>
        <v>-</v>
      </c>
      <c r="BL86" s="114"/>
      <c r="BM86" s="114"/>
      <c r="BN86" s="114"/>
      <c r="BO86" s="116">
        <v>1</v>
      </c>
      <c r="BP86" s="117">
        <f>IF(Q86=0,"",IF(BO86=0,"",(BO86/Q86)))</f>
        <v>1</v>
      </c>
      <c r="BQ86" s="118"/>
      <c r="BR86" s="119">
        <f>IFERROR(BQ86/BO86,"-")</f>
        <v>0</v>
      </c>
      <c r="BS86" s="120"/>
      <c r="BT86" s="121">
        <f>IFERROR(BS86/BO86,"-")</f>
        <v>0</v>
      </c>
      <c r="BU86" s="122"/>
      <c r="BV86" s="122"/>
      <c r="BW86" s="122"/>
      <c r="BX86" s="123"/>
      <c r="BY86" s="124">
        <f>IF(Q86=0,"",IF(BX86=0,"",(BX86/Q86)))</f>
        <v>0</v>
      </c>
      <c r="BZ86" s="125"/>
      <c r="CA86" s="126" t="str">
        <f>IFERROR(BZ86/BX86,"-")</f>
        <v>-</v>
      </c>
      <c r="CB86" s="127"/>
      <c r="CC86" s="128" t="str">
        <f>IFERROR(CB86/BX86,"-")</f>
        <v>-</v>
      </c>
      <c r="CD86" s="129"/>
      <c r="CE86" s="129"/>
      <c r="CF86" s="129"/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>
        <f>AC87</f>
        <v>1.1666666666667</v>
      </c>
      <c r="B87" s="184" t="s">
        <v>240</v>
      </c>
      <c r="C87" s="184" t="s">
        <v>58</v>
      </c>
      <c r="D87" s="184"/>
      <c r="E87" s="184" t="s">
        <v>165</v>
      </c>
      <c r="F87" s="184" t="s">
        <v>131</v>
      </c>
      <c r="G87" s="184" t="s">
        <v>61</v>
      </c>
      <c r="H87" s="87" t="s">
        <v>62</v>
      </c>
      <c r="I87" s="87" t="s">
        <v>238</v>
      </c>
      <c r="J87" s="186" t="s">
        <v>81</v>
      </c>
      <c r="K87" s="176">
        <v>30000</v>
      </c>
      <c r="L87" s="79">
        <v>5</v>
      </c>
      <c r="M87" s="79">
        <v>0</v>
      </c>
      <c r="N87" s="79">
        <v>37</v>
      </c>
      <c r="O87" s="88">
        <v>2</v>
      </c>
      <c r="P87" s="89">
        <v>0</v>
      </c>
      <c r="Q87" s="90">
        <f>O87+P87</f>
        <v>2</v>
      </c>
      <c r="R87" s="80">
        <f>IFERROR(Q87/N87,"-")</f>
        <v>0.054054054054054</v>
      </c>
      <c r="S87" s="79">
        <v>0</v>
      </c>
      <c r="T87" s="79">
        <v>2</v>
      </c>
      <c r="U87" s="80">
        <f>IFERROR(T87/(Q87),"-")</f>
        <v>1</v>
      </c>
      <c r="V87" s="81">
        <f>IFERROR(K87/SUM(Q87:Q88),"-")</f>
        <v>10000</v>
      </c>
      <c r="W87" s="82">
        <v>0</v>
      </c>
      <c r="X87" s="80">
        <f>IF(Q87=0,"-",W87/Q87)</f>
        <v>0</v>
      </c>
      <c r="Y87" s="181">
        <v>0</v>
      </c>
      <c r="Z87" s="182">
        <f>IFERROR(Y87/Q87,"-")</f>
        <v>0</v>
      </c>
      <c r="AA87" s="182" t="str">
        <f>IFERROR(Y87/W87,"-")</f>
        <v>-</v>
      </c>
      <c r="AB87" s="176">
        <f>SUM(Y87:Y88)-SUM(K87:K88)</f>
        <v>5000</v>
      </c>
      <c r="AC87" s="83">
        <f>SUM(Y87:Y88)/SUM(K87:K88)</f>
        <v>1.1666666666667</v>
      </c>
      <c r="AD87" s="77"/>
      <c r="AE87" s="91"/>
      <c r="AF87" s="92">
        <f>IF(Q87=0,"",IF(AE87=0,"",(AE87/Q87)))</f>
        <v>0</v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>
        <f>IF(Q87=0,"",IF(AN87=0,"",(AN87/Q87)))</f>
        <v>0</v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>
        <f>IF(Q87=0,"",IF(AW87=0,"",(AW87/Q87)))</f>
        <v>0</v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>
        <v>1</v>
      </c>
      <c r="BG87" s="110">
        <f>IF(Q87=0,"",IF(BF87=0,"",(BF87/Q87)))</f>
        <v>0.5</v>
      </c>
      <c r="BH87" s="109"/>
      <c r="BI87" s="111">
        <f>IFERROR(BH87/BF87,"-")</f>
        <v>0</v>
      </c>
      <c r="BJ87" s="112"/>
      <c r="BK87" s="113">
        <f>IFERROR(BJ87/BF87,"-")</f>
        <v>0</v>
      </c>
      <c r="BL87" s="114"/>
      <c r="BM87" s="114"/>
      <c r="BN87" s="114"/>
      <c r="BO87" s="116">
        <v>1</v>
      </c>
      <c r="BP87" s="117">
        <f>IF(Q87=0,"",IF(BO87=0,"",(BO87/Q87)))</f>
        <v>0.5</v>
      </c>
      <c r="BQ87" s="118"/>
      <c r="BR87" s="119">
        <f>IFERROR(BQ87/BO87,"-")</f>
        <v>0</v>
      </c>
      <c r="BS87" s="120"/>
      <c r="BT87" s="121">
        <f>IFERROR(BS87/BO87,"-")</f>
        <v>0</v>
      </c>
      <c r="BU87" s="122"/>
      <c r="BV87" s="122"/>
      <c r="BW87" s="122"/>
      <c r="BX87" s="123"/>
      <c r="BY87" s="124">
        <f>IF(Q87=0,"",IF(BX87=0,"",(BX87/Q87)))</f>
        <v>0</v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/>
      <c r="CH87" s="131">
        <f>IF(Q87=0,"",IF(CG87=0,"",(CG87/Q87)))</f>
        <v>0</v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78"/>
      <c r="B88" s="184" t="s">
        <v>241</v>
      </c>
      <c r="C88" s="184" t="s">
        <v>58</v>
      </c>
      <c r="D88" s="184"/>
      <c r="E88" s="184" t="s">
        <v>165</v>
      </c>
      <c r="F88" s="184" t="s">
        <v>131</v>
      </c>
      <c r="G88" s="184" t="s">
        <v>73</v>
      </c>
      <c r="H88" s="87"/>
      <c r="I88" s="87"/>
      <c r="J88" s="87"/>
      <c r="K88" s="176"/>
      <c r="L88" s="79">
        <v>13</v>
      </c>
      <c r="M88" s="79">
        <v>7</v>
      </c>
      <c r="N88" s="79">
        <v>0</v>
      </c>
      <c r="O88" s="88">
        <v>1</v>
      </c>
      <c r="P88" s="89">
        <v>0</v>
      </c>
      <c r="Q88" s="90">
        <f>O88+P88</f>
        <v>1</v>
      </c>
      <c r="R88" s="80" t="str">
        <f>IFERROR(Q88/N88,"-")</f>
        <v>-</v>
      </c>
      <c r="S88" s="79">
        <v>1</v>
      </c>
      <c r="T88" s="79">
        <v>0</v>
      </c>
      <c r="U88" s="80">
        <f>IFERROR(T88/(Q88),"-")</f>
        <v>0</v>
      </c>
      <c r="V88" s="81"/>
      <c r="W88" s="82">
        <v>1</v>
      </c>
      <c r="X88" s="80">
        <f>IF(Q88=0,"-",W88/Q88)</f>
        <v>1</v>
      </c>
      <c r="Y88" s="181">
        <v>35000</v>
      </c>
      <c r="Z88" s="182">
        <f>IFERROR(Y88/Q88,"-")</f>
        <v>35000</v>
      </c>
      <c r="AA88" s="182">
        <f>IFERROR(Y88/W88,"-")</f>
        <v>35000</v>
      </c>
      <c r="AB88" s="176"/>
      <c r="AC88" s="83"/>
      <c r="AD88" s="77"/>
      <c r="AE88" s="91"/>
      <c r="AF88" s="92">
        <f>IF(Q88=0,"",IF(AE88=0,"",(AE88/Q88)))</f>
        <v>0</v>
      </c>
      <c r="AG88" s="91"/>
      <c r="AH88" s="93" t="str">
        <f>IFERROR(AG88/AE88,"-")</f>
        <v>-</v>
      </c>
      <c r="AI88" s="94"/>
      <c r="AJ88" s="95" t="str">
        <f>IFERROR(AI88/AE88,"-")</f>
        <v>-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/>
      <c r="AX88" s="104">
        <f>IF(Q88=0,"",IF(AW88=0,"",(AW88/Q88)))</f>
        <v>0</v>
      </c>
      <c r="AY88" s="103"/>
      <c r="AZ88" s="105" t="str">
        <f>IFERROR(AY88/AW88,"-")</f>
        <v>-</v>
      </c>
      <c r="BA88" s="106"/>
      <c r="BB88" s="107" t="str">
        <f>IFERROR(BA88/AW88,"-")</f>
        <v>-</v>
      </c>
      <c r="BC88" s="108"/>
      <c r="BD88" s="108"/>
      <c r="BE88" s="108"/>
      <c r="BF88" s="109"/>
      <c r="BG88" s="110">
        <f>IF(Q88=0,"",IF(BF88=0,"",(BF88/Q88)))</f>
        <v>0</v>
      </c>
      <c r="BH88" s="109"/>
      <c r="BI88" s="111" t="str">
        <f>IFERROR(BH88/BF88,"-")</f>
        <v>-</v>
      </c>
      <c r="BJ88" s="112"/>
      <c r="BK88" s="113" t="str">
        <f>IFERROR(BJ88/BF88,"-")</f>
        <v>-</v>
      </c>
      <c r="BL88" s="114"/>
      <c r="BM88" s="114"/>
      <c r="BN88" s="114"/>
      <c r="BO88" s="116"/>
      <c r="BP88" s="117">
        <f>IF(Q88=0,"",IF(BO88=0,"",(BO88/Q88)))</f>
        <v>0</v>
      </c>
      <c r="BQ88" s="118"/>
      <c r="BR88" s="119" t="str">
        <f>IFERROR(BQ88/BO88,"-")</f>
        <v>-</v>
      </c>
      <c r="BS88" s="120"/>
      <c r="BT88" s="121" t="str">
        <f>IFERROR(BS88/BO88,"-")</f>
        <v>-</v>
      </c>
      <c r="BU88" s="122"/>
      <c r="BV88" s="122"/>
      <c r="BW88" s="122"/>
      <c r="BX88" s="123"/>
      <c r="BY88" s="124">
        <f>IF(Q88=0,"",IF(BX88=0,"",(BX88/Q88)))</f>
        <v>0</v>
      </c>
      <c r="BZ88" s="125"/>
      <c r="CA88" s="126" t="str">
        <f>IFERROR(BZ88/BX88,"-")</f>
        <v>-</v>
      </c>
      <c r="CB88" s="127"/>
      <c r="CC88" s="128" t="str">
        <f>IFERROR(CB88/BX88,"-")</f>
        <v>-</v>
      </c>
      <c r="CD88" s="129"/>
      <c r="CE88" s="129"/>
      <c r="CF88" s="129"/>
      <c r="CG88" s="130">
        <v>1</v>
      </c>
      <c r="CH88" s="131">
        <f>IF(Q88=0,"",IF(CG88=0,"",(CG88/Q88)))</f>
        <v>1</v>
      </c>
      <c r="CI88" s="132">
        <v>1</v>
      </c>
      <c r="CJ88" s="133">
        <f>IFERROR(CI88/CG88,"-")</f>
        <v>1</v>
      </c>
      <c r="CK88" s="134">
        <v>35000</v>
      </c>
      <c r="CL88" s="135">
        <f>IFERROR(CK88/CG88,"-")</f>
        <v>35000</v>
      </c>
      <c r="CM88" s="136"/>
      <c r="CN88" s="136"/>
      <c r="CO88" s="136">
        <v>1</v>
      </c>
      <c r="CP88" s="137">
        <v>1</v>
      </c>
      <c r="CQ88" s="138">
        <v>35000</v>
      </c>
      <c r="CR88" s="138">
        <v>35000</v>
      </c>
      <c r="CS88" s="138"/>
      <c r="CT88" s="139" t="str">
        <f>IF(AND(CR88=0,CS88=0),"",IF(AND(CR88&lt;=100000,CS88&lt;=100000),"",IF(CR88/CQ88&gt;0.7,"男高",IF(CS88/CQ88&gt;0.7,"女高",""))))</f>
        <v/>
      </c>
    </row>
    <row r="89" spans="1:99">
      <c r="A89" s="78">
        <f>AC89</f>
        <v>0</v>
      </c>
      <c r="B89" s="184" t="s">
        <v>242</v>
      </c>
      <c r="C89" s="184" t="s">
        <v>58</v>
      </c>
      <c r="D89" s="184"/>
      <c r="E89" s="184" t="s">
        <v>160</v>
      </c>
      <c r="F89" s="184" t="s">
        <v>135</v>
      </c>
      <c r="G89" s="184" t="s">
        <v>61</v>
      </c>
      <c r="H89" s="87" t="s">
        <v>62</v>
      </c>
      <c r="I89" s="87" t="s">
        <v>238</v>
      </c>
      <c r="J89" s="185" t="s">
        <v>98</v>
      </c>
      <c r="K89" s="176">
        <v>30000</v>
      </c>
      <c r="L89" s="79">
        <v>5</v>
      </c>
      <c r="M89" s="79">
        <v>0</v>
      </c>
      <c r="N89" s="79">
        <v>44</v>
      </c>
      <c r="O89" s="88">
        <v>2</v>
      </c>
      <c r="P89" s="89">
        <v>0</v>
      </c>
      <c r="Q89" s="90">
        <f>O89+P89</f>
        <v>2</v>
      </c>
      <c r="R89" s="80">
        <f>IFERROR(Q89/N89,"-")</f>
        <v>0.045454545454545</v>
      </c>
      <c r="S89" s="79">
        <v>0</v>
      </c>
      <c r="T89" s="79">
        <v>0</v>
      </c>
      <c r="U89" s="80">
        <f>IFERROR(T89/(Q89),"-")</f>
        <v>0</v>
      </c>
      <c r="V89" s="81">
        <f>IFERROR(K89/SUM(Q89:Q90),"-")</f>
        <v>10000</v>
      </c>
      <c r="W89" s="82">
        <v>0</v>
      </c>
      <c r="X89" s="80">
        <f>IF(Q89=0,"-",W89/Q89)</f>
        <v>0</v>
      </c>
      <c r="Y89" s="181">
        <v>0</v>
      </c>
      <c r="Z89" s="182">
        <f>IFERROR(Y89/Q89,"-")</f>
        <v>0</v>
      </c>
      <c r="AA89" s="182" t="str">
        <f>IFERROR(Y89/W89,"-")</f>
        <v>-</v>
      </c>
      <c r="AB89" s="176">
        <f>SUM(Y89:Y90)-SUM(K89:K90)</f>
        <v>-30000</v>
      </c>
      <c r="AC89" s="83">
        <f>SUM(Y89:Y90)/SUM(K89:K90)</f>
        <v>0</v>
      </c>
      <c r="AD89" s="77"/>
      <c r="AE89" s="91"/>
      <c r="AF89" s="92">
        <f>IF(Q89=0,"",IF(AE89=0,"",(AE89/Q89)))</f>
        <v>0</v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>
        <f>IF(Q89=0,"",IF(AN89=0,"",(AN89/Q89)))</f>
        <v>0</v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>
        <f>IF(Q89=0,"",IF(AW89=0,"",(AW89/Q89)))</f>
        <v>0</v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>
        <v>2</v>
      </c>
      <c r="BG89" s="110">
        <f>IF(Q89=0,"",IF(BF89=0,"",(BF89/Q89)))</f>
        <v>1</v>
      </c>
      <c r="BH89" s="109"/>
      <c r="BI89" s="111">
        <f>IFERROR(BH89/BF89,"-")</f>
        <v>0</v>
      </c>
      <c r="BJ89" s="112"/>
      <c r="BK89" s="113">
        <f>IFERROR(BJ89/BF89,"-")</f>
        <v>0</v>
      </c>
      <c r="BL89" s="114"/>
      <c r="BM89" s="114"/>
      <c r="BN89" s="114"/>
      <c r="BO89" s="116"/>
      <c r="BP89" s="117">
        <f>IF(Q89=0,"",IF(BO89=0,"",(BO89/Q89)))</f>
        <v>0</v>
      </c>
      <c r="BQ89" s="118"/>
      <c r="BR89" s="119" t="str">
        <f>IFERROR(BQ89/BO89,"-")</f>
        <v>-</v>
      </c>
      <c r="BS89" s="120"/>
      <c r="BT89" s="121" t="str">
        <f>IFERROR(BS89/BO89,"-")</f>
        <v>-</v>
      </c>
      <c r="BU89" s="122"/>
      <c r="BV89" s="122"/>
      <c r="BW89" s="122"/>
      <c r="BX89" s="123"/>
      <c r="BY89" s="124">
        <f>IF(Q89=0,"",IF(BX89=0,"",(BX89/Q89)))</f>
        <v>0</v>
      </c>
      <c r="BZ89" s="125"/>
      <c r="CA89" s="126" t="str">
        <f>IFERROR(BZ89/BX89,"-")</f>
        <v>-</v>
      </c>
      <c r="CB89" s="127"/>
      <c r="CC89" s="128" t="str">
        <f>IFERROR(CB89/BX89,"-")</f>
        <v>-</v>
      </c>
      <c r="CD89" s="129"/>
      <c r="CE89" s="129"/>
      <c r="CF89" s="129"/>
      <c r="CG89" s="130"/>
      <c r="CH89" s="131">
        <f>IF(Q89=0,"",IF(CG89=0,"",(CG89/Q89)))</f>
        <v>0</v>
      </c>
      <c r="CI89" s="132"/>
      <c r="CJ89" s="133" t="str">
        <f>IFERROR(CI89/CG89,"-")</f>
        <v>-</v>
      </c>
      <c r="CK89" s="134"/>
      <c r="CL89" s="135" t="str">
        <f>IFERROR(CK89/CG89,"-")</f>
        <v>-</v>
      </c>
      <c r="CM89" s="136"/>
      <c r="CN89" s="136"/>
      <c r="CO89" s="136"/>
      <c r="CP89" s="137">
        <v>0</v>
      </c>
      <c r="CQ89" s="138">
        <v>0</v>
      </c>
      <c r="CR89" s="138"/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/>
      <c r="B90" s="184" t="s">
        <v>243</v>
      </c>
      <c r="C90" s="184" t="s">
        <v>58</v>
      </c>
      <c r="D90" s="184"/>
      <c r="E90" s="184" t="s">
        <v>160</v>
      </c>
      <c r="F90" s="184" t="s">
        <v>135</v>
      </c>
      <c r="G90" s="184" t="s">
        <v>73</v>
      </c>
      <c r="H90" s="87"/>
      <c r="I90" s="87"/>
      <c r="J90" s="87"/>
      <c r="K90" s="176"/>
      <c r="L90" s="79">
        <v>10</v>
      </c>
      <c r="M90" s="79">
        <v>9</v>
      </c>
      <c r="N90" s="79">
        <v>4</v>
      </c>
      <c r="O90" s="88">
        <v>1</v>
      </c>
      <c r="P90" s="89">
        <v>0</v>
      </c>
      <c r="Q90" s="90">
        <f>O90+P90</f>
        <v>1</v>
      </c>
      <c r="R90" s="80">
        <f>IFERROR(Q90/N90,"-")</f>
        <v>0.25</v>
      </c>
      <c r="S90" s="79">
        <v>0</v>
      </c>
      <c r="T90" s="79">
        <v>0</v>
      </c>
      <c r="U90" s="80">
        <f>IFERROR(T90/(Q90),"-")</f>
        <v>0</v>
      </c>
      <c r="V90" s="81"/>
      <c r="W90" s="82">
        <v>0</v>
      </c>
      <c r="X90" s="80">
        <f>IF(Q90=0,"-",W90/Q90)</f>
        <v>0</v>
      </c>
      <c r="Y90" s="181">
        <v>0</v>
      </c>
      <c r="Z90" s="182">
        <f>IFERROR(Y90/Q90,"-")</f>
        <v>0</v>
      </c>
      <c r="AA90" s="182" t="str">
        <f>IFERROR(Y90/W90,"-")</f>
        <v>-</v>
      </c>
      <c r="AB90" s="176"/>
      <c r="AC90" s="83"/>
      <c r="AD90" s="77"/>
      <c r="AE90" s="91"/>
      <c r="AF90" s="92">
        <f>IF(Q90=0,"",IF(AE90=0,"",(AE90/Q90)))</f>
        <v>0</v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/>
      <c r="AO90" s="98">
        <f>IF(Q90=0,"",IF(AN90=0,"",(AN90/Q90)))</f>
        <v>0</v>
      </c>
      <c r="AP90" s="97"/>
      <c r="AQ90" s="99" t="str">
        <f>IFERROR(AP90/AN90,"-")</f>
        <v>-</v>
      </c>
      <c r="AR90" s="100"/>
      <c r="AS90" s="101" t="str">
        <f>IFERROR(AR90/AN90,"-")</f>
        <v>-</v>
      </c>
      <c r="AT90" s="102"/>
      <c r="AU90" s="102"/>
      <c r="AV90" s="102"/>
      <c r="AW90" s="103"/>
      <c r="AX90" s="104">
        <f>IF(Q90=0,"",IF(AW90=0,"",(AW90/Q90)))</f>
        <v>0</v>
      </c>
      <c r="AY90" s="103"/>
      <c r="AZ90" s="105" t="str">
        <f>IFERROR(AY90/AW90,"-")</f>
        <v>-</v>
      </c>
      <c r="BA90" s="106"/>
      <c r="BB90" s="107" t="str">
        <f>IFERROR(BA90/AW90,"-")</f>
        <v>-</v>
      </c>
      <c r="BC90" s="108"/>
      <c r="BD90" s="108"/>
      <c r="BE90" s="108"/>
      <c r="BF90" s="109"/>
      <c r="BG90" s="110">
        <f>IF(Q90=0,"",IF(BF90=0,"",(BF90/Q90)))</f>
        <v>0</v>
      </c>
      <c r="BH90" s="109"/>
      <c r="BI90" s="111" t="str">
        <f>IFERROR(BH90/BF90,"-")</f>
        <v>-</v>
      </c>
      <c r="BJ90" s="112"/>
      <c r="BK90" s="113" t="str">
        <f>IFERROR(BJ90/BF90,"-")</f>
        <v>-</v>
      </c>
      <c r="BL90" s="114"/>
      <c r="BM90" s="114"/>
      <c r="BN90" s="114"/>
      <c r="BO90" s="116"/>
      <c r="BP90" s="117">
        <f>IF(Q90=0,"",IF(BO90=0,"",(BO90/Q90)))</f>
        <v>0</v>
      </c>
      <c r="BQ90" s="118"/>
      <c r="BR90" s="119" t="str">
        <f>IFERROR(BQ90/BO90,"-")</f>
        <v>-</v>
      </c>
      <c r="BS90" s="120"/>
      <c r="BT90" s="121" t="str">
        <f>IFERROR(BS90/BO90,"-")</f>
        <v>-</v>
      </c>
      <c r="BU90" s="122"/>
      <c r="BV90" s="122"/>
      <c r="BW90" s="122"/>
      <c r="BX90" s="123">
        <v>1</v>
      </c>
      <c r="BY90" s="124">
        <f>IF(Q90=0,"",IF(BX90=0,"",(BX90/Q90)))</f>
        <v>1</v>
      </c>
      <c r="BZ90" s="125"/>
      <c r="CA90" s="126">
        <f>IFERROR(BZ90/BX90,"-")</f>
        <v>0</v>
      </c>
      <c r="CB90" s="127"/>
      <c r="CC90" s="128">
        <f>IFERROR(CB90/BX90,"-")</f>
        <v>0</v>
      </c>
      <c r="CD90" s="129"/>
      <c r="CE90" s="129"/>
      <c r="CF90" s="129"/>
      <c r="CG90" s="130"/>
      <c r="CH90" s="131">
        <f>IF(Q90=0,"",IF(CG90=0,"",(CG90/Q90)))</f>
        <v>0</v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0</v>
      </c>
      <c r="CQ90" s="138">
        <v>0</v>
      </c>
      <c r="CR90" s="138"/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78">
        <f>AC91</f>
        <v>0</v>
      </c>
      <c r="B91" s="184" t="s">
        <v>244</v>
      </c>
      <c r="C91" s="184" t="s">
        <v>58</v>
      </c>
      <c r="D91" s="184"/>
      <c r="E91" s="184" t="s">
        <v>165</v>
      </c>
      <c r="F91" s="184" t="s">
        <v>245</v>
      </c>
      <c r="G91" s="184" t="s">
        <v>61</v>
      </c>
      <c r="H91" s="87" t="s">
        <v>62</v>
      </c>
      <c r="I91" s="87" t="s">
        <v>238</v>
      </c>
      <c r="J91" s="186" t="s">
        <v>246</v>
      </c>
      <c r="K91" s="176">
        <v>30000</v>
      </c>
      <c r="L91" s="79">
        <v>8</v>
      </c>
      <c r="M91" s="79">
        <v>0</v>
      </c>
      <c r="N91" s="79">
        <v>29</v>
      </c>
      <c r="O91" s="88">
        <v>4</v>
      </c>
      <c r="P91" s="89">
        <v>0</v>
      </c>
      <c r="Q91" s="90">
        <f>O91+P91</f>
        <v>4</v>
      </c>
      <c r="R91" s="80">
        <f>IFERROR(Q91/N91,"-")</f>
        <v>0.13793103448276</v>
      </c>
      <c r="S91" s="79">
        <v>0</v>
      </c>
      <c r="T91" s="79">
        <v>2</v>
      </c>
      <c r="U91" s="80">
        <f>IFERROR(T91/(Q91),"-")</f>
        <v>0.5</v>
      </c>
      <c r="V91" s="81">
        <f>IFERROR(K91/SUM(Q91:Q92),"-")</f>
        <v>6000</v>
      </c>
      <c r="W91" s="82">
        <v>0</v>
      </c>
      <c r="X91" s="80">
        <f>IF(Q91=0,"-",W91/Q91)</f>
        <v>0</v>
      </c>
      <c r="Y91" s="181">
        <v>0</v>
      </c>
      <c r="Z91" s="182">
        <f>IFERROR(Y91/Q91,"-")</f>
        <v>0</v>
      </c>
      <c r="AA91" s="182" t="str">
        <f>IFERROR(Y91/W91,"-")</f>
        <v>-</v>
      </c>
      <c r="AB91" s="176">
        <f>SUM(Y91:Y92)-SUM(K91:K92)</f>
        <v>-30000</v>
      </c>
      <c r="AC91" s="83">
        <f>SUM(Y91:Y92)/SUM(K91:K92)</f>
        <v>0</v>
      </c>
      <c r="AD91" s="77"/>
      <c r="AE91" s="91"/>
      <c r="AF91" s="92">
        <f>IF(Q91=0,"",IF(AE91=0,"",(AE91/Q91)))</f>
        <v>0</v>
      </c>
      <c r="AG91" s="91"/>
      <c r="AH91" s="93" t="str">
        <f>IFERROR(AG91/AE91,"-")</f>
        <v>-</v>
      </c>
      <c r="AI91" s="94"/>
      <c r="AJ91" s="95" t="str">
        <f>IFERROR(AI91/AE91,"-")</f>
        <v>-</v>
      </c>
      <c r="AK91" s="96"/>
      <c r="AL91" s="96"/>
      <c r="AM91" s="96"/>
      <c r="AN91" s="97"/>
      <c r="AO91" s="98">
        <f>IF(Q91=0,"",IF(AN91=0,"",(AN91/Q91)))</f>
        <v>0</v>
      </c>
      <c r="AP91" s="97"/>
      <c r="AQ91" s="99" t="str">
        <f>IFERROR(AP91/AN91,"-")</f>
        <v>-</v>
      </c>
      <c r="AR91" s="100"/>
      <c r="AS91" s="101" t="str">
        <f>IFERROR(AR91/AN91,"-")</f>
        <v>-</v>
      </c>
      <c r="AT91" s="102"/>
      <c r="AU91" s="102"/>
      <c r="AV91" s="102"/>
      <c r="AW91" s="103">
        <v>1</v>
      </c>
      <c r="AX91" s="104">
        <f>IF(Q91=0,"",IF(AW91=0,"",(AW91/Q91)))</f>
        <v>0.25</v>
      </c>
      <c r="AY91" s="103"/>
      <c r="AZ91" s="105">
        <f>IFERROR(AY91/AW91,"-")</f>
        <v>0</v>
      </c>
      <c r="BA91" s="106"/>
      <c r="BB91" s="107">
        <f>IFERROR(BA91/AW91,"-")</f>
        <v>0</v>
      </c>
      <c r="BC91" s="108"/>
      <c r="BD91" s="108"/>
      <c r="BE91" s="108"/>
      <c r="BF91" s="109"/>
      <c r="BG91" s="110">
        <f>IF(Q91=0,"",IF(BF91=0,"",(BF91/Q91)))</f>
        <v>0</v>
      </c>
      <c r="BH91" s="109"/>
      <c r="BI91" s="111" t="str">
        <f>IFERROR(BH91/BF91,"-")</f>
        <v>-</v>
      </c>
      <c r="BJ91" s="112"/>
      <c r="BK91" s="113" t="str">
        <f>IFERROR(BJ91/BF91,"-")</f>
        <v>-</v>
      </c>
      <c r="BL91" s="114"/>
      <c r="BM91" s="114"/>
      <c r="BN91" s="114"/>
      <c r="BO91" s="116">
        <v>3</v>
      </c>
      <c r="BP91" s="117">
        <f>IF(Q91=0,"",IF(BO91=0,"",(BO91/Q91)))</f>
        <v>0.75</v>
      </c>
      <c r="BQ91" s="118"/>
      <c r="BR91" s="119">
        <f>IFERROR(BQ91/BO91,"-")</f>
        <v>0</v>
      </c>
      <c r="BS91" s="120"/>
      <c r="BT91" s="121">
        <f>IFERROR(BS91/BO91,"-")</f>
        <v>0</v>
      </c>
      <c r="BU91" s="122"/>
      <c r="BV91" s="122"/>
      <c r="BW91" s="122"/>
      <c r="BX91" s="123"/>
      <c r="BY91" s="124">
        <f>IF(Q91=0,"",IF(BX91=0,"",(BX91/Q91)))</f>
        <v>0</v>
      </c>
      <c r="BZ91" s="125"/>
      <c r="CA91" s="126" t="str">
        <f>IFERROR(BZ91/BX91,"-")</f>
        <v>-</v>
      </c>
      <c r="CB91" s="127"/>
      <c r="CC91" s="128" t="str">
        <f>IFERROR(CB91/BX91,"-")</f>
        <v>-</v>
      </c>
      <c r="CD91" s="129"/>
      <c r="CE91" s="129"/>
      <c r="CF91" s="129"/>
      <c r="CG91" s="130"/>
      <c r="CH91" s="131">
        <f>IF(Q91=0,"",IF(CG91=0,"",(CG91/Q91)))</f>
        <v>0</v>
      </c>
      <c r="CI91" s="132"/>
      <c r="CJ91" s="133" t="str">
        <f>IFERROR(CI91/CG91,"-")</f>
        <v>-</v>
      </c>
      <c r="CK91" s="134"/>
      <c r="CL91" s="135" t="str">
        <f>IFERROR(CK91/CG91,"-")</f>
        <v>-</v>
      </c>
      <c r="CM91" s="136"/>
      <c r="CN91" s="136"/>
      <c r="CO91" s="136"/>
      <c r="CP91" s="137">
        <v>0</v>
      </c>
      <c r="CQ91" s="138">
        <v>0</v>
      </c>
      <c r="CR91" s="138"/>
      <c r="CS91" s="138"/>
      <c r="CT91" s="139" t="str">
        <f>IF(AND(CR91=0,CS91=0),"",IF(AND(CR91&lt;=100000,CS91&lt;=100000),"",IF(CR91/CQ91&gt;0.7,"男高",IF(CS91/CQ91&gt;0.7,"女高",""))))</f>
        <v/>
      </c>
    </row>
    <row r="92" spans="1:99">
      <c r="A92" s="78"/>
      <c r="B92" s="184" t="s">
        <v>247</v>
      </c>
      <c r="C92" s="184" t="s">
        <v>58</v>
      </c>
      <c r="D92" s="184"/>
      <c r="E92" s="184" t="s">
        <v>165</v>
      </c>
      <c r="F92" s="184" t="s">
        <v>245</v>
      </c>
      <c r="G92" s="184" t="s">
        <v>73</v>
      </c>
      <c r="H92" s="87"/>
      <c r="I92" s="87"/>
      <c r="J92" s="87"/>
      <c r="K92" s="176"/>
      <c r="L92" s="79">
        <v>13</v>
      </c>
      <c r="M92" s="79">
        <v>7</v>
      </c>
      <c r="N92" s="79">
        <v>2</v>
      </c>
      <c r="O92" s="88">
        <v>1</v>
      </c>
      <c r="P92" s="89">
        <v>0</v>
      </c>
      <c r="Q92" s="90">
        <f>O92+P92</f>
        <v>1</v>
      </c>
      <c r="R92" s="80">
        <f>IFERROR(Q92/N92,"-")</f>
        <v>0.5</v>
      </c>
      <c r="S92" s="79">
        <v>0</v>
      </c>
      <c r="T92" s="79">
        <v>0</v>
      </c>
      <c r="U92" s="80">
        <f>IFERROR(T92/(Q92),"-")</f>
        <v>0</v>
      </c>
      <c r="V92" s="81"/>
      <c r="W92" s="82">
        <v>0</v>
      </c>
      <c r="X92" s="80">
        <f>IF(Q92=0,"-",W92/Q92)</f>
        <v>0</v>
      </c>
      <c r="Y92" s="181">
        <v>0</v>
      </c>
      <c r="Z92" s="182">
        <f>IFERROR(Y92/Q92,"-")</f>
        <v>0</v>
      </c>
      <c r="AA92" s="182" t="str">
        <f>IFERROR(Y92/W92,"-")</f>
        <v>-</v>
      </c>
      <c r="AB92" s="176"/>
      <c r="AC92" s="83"/>
      <c r="AD92" s="77"/>
      <c r="AE92" s="91"/>
      <c r="AF92" s="92">
        <f>IF(Q92=0,"",IF(AE92=0,"",(AE92/Q92)))</f>
        <v>0</v>
      </c>
      <c r="AG92" s="91"/>
      <c r="AH92" s="93" t="str">
        <f>IFERROR(AG92/AE92,"-")</f>
        <v>-</v>
      </c>
      <c r="AI92" s="94"/>
      <c r="AJ92" s="95" t="str">
        <f>IFERROR(AI92/AE92,"-")</f>
        <v>-</v>
      </c>
      <c r="AK92" s="96"/>
      <c r="AL92" s="96"/>
      <c r="AM92" s="96"/>
      <c r="AN92" s="97"/>
      <c r="AO92" s="98">
        <f>IF(Q92=0,"",IF(AN92=0,"",(AN92/Q92)))</f>
        <v>0</v>
      </c>
      <c r="AP92" s="97"/>
      <c r="AQ92" s="99" t="str">
        <f>IFERROR(AP92/AN92,"-")</f>
        <v>-</v>
      </c>
      <c r="AR92" s="100"/>
      <c r="AS92" s="101" t="str">
        <f>IFERROR(AR92/AN92,"-")</f>
        <v>-</v>
      </c>
      <c r="AT92" s="102"/>
      <c r="AU92" s="102"/>
      <c r="AV92" s="102"/>
      <c r="AW92" s="103">
        <v>1</v>
      </c>
      <c r="AX92" s="104">
        <f>IF(Q92=0,"",IF(AW92=0,"",(AW92/Q92)))</f>
        <v>1</v>
      </c>
      <c r="AY92" s="103"/>
      <c r="AZ92" s="105">
        <f>IFERROR(AY92/AW92,"-")</f>
        <v>0</v>
      </c>
      <c r="BA92" s="106"/>
      <c r="BB92" s="107">
        <f>IFERROR(BA92/AW92,"-")</f>
        <v>0</v>
      </c>
      <c r="BC92" s="108"/>
      <c r="BD92" s="108"/>
      <c r="BE92" s="108"/>
      <c r="BF92" s="109"/>
      <c r="BG92" s="110">
        <f>IF(Q92=0,"",IF(BF92=0,"",(BF92/Q92)))</f>
        <v>0</v>
      </c>
      <c r="BH92" s="109"/>
      <c r="BI92" s="111" t="str">
        <f>IFERROR(BH92/BF92,"-")</f>
        <v>-</v>
      </c>
      <c r="BJ92" s="112"/>
      <c r="BK92" s="113" t="str">
        <f>IFERROR(BJ92/BF92,"-")</f>
        <v>-</v>
      </c>
      <c r="BL92" s="114"/>
      <c r="BM92" s="114"/>
      <c r="BN92" s="114"/>
      <c r="BO92" s="116"/>
      <c r="BP92" s="117">
        <f>IF(Q92=0,"",IF(BO92=0,"",(BO92/Q92)))</f>
        <v>0</v>
      </c>
      <c r="BQ92" s="118"/>
      <c r="BR92" s="119" t="str">
        <f>IFERROR(BQ92/BO92,"-")</f>
        <v>-</v>
      </c>
      <c r="BS92" s="120"/>
      <c r="BT92" s="121" t="str">
        <f>IFERROR(BS92/BO92,"-")</f>
        <v>-</v>
      </c>
      <c r="BU92" s="122"/>
      <c r="BV92" s="122"/>
      <c r="BW92" s="122"/>
      <c r="BX92" s="123"/>
      <c r="BY92" s="124">
        <f>IF(Q92=0,"",IF(BX92=0,"",(BX92/Q92)))</f>
        <v>0</v>
      </c>
      <c r="BZ92" s="125"/>
      <c r="CA92" s="126" t="str">
        <f>IFERROR(BZ92/BX92,"-")</f>
        <v>-</v>
      </c>
      <c r="CB92" s="127"/>
      <c r="CC92" s="128" t="str">
        <f>IFERROR(CB92/BX92,"-")</f>
        <v>-</v>
      </c>
      <c r="CD92" s="129"/>
      <c r="CE92" s="129"/>
      <c r="CF92" s="129"/>
      <c r="CG92" s="130"/>
      <c r="CH92" s="131">
        <f>IF(Q92=0,"",IF(CG92=0,"",(CG92/Q92)))</f>
        <v>0</v>
      </c>
      <c r="CI92" s="132"/>
      <c r="CJ92" s="133" t="str">
        <f>IFERROR(CI92/CG92,"-")</f>
        <v>-</v>
      </c>
      <c r="CK92" s="134"/>
      <c r="CL92" s="135" t="str">
        <f>IFERROR(CK92/CG92,"-")</f>
        <v>-</v>
      </c>
      <c r="CM92" s="136"/>
      <c r="CN92" s="136"/>
      <c r="CO92" s="136"/>
      <c r="CP92" s="137">
        <v>0</v>
      </c>
      <c r="CQ92" s="138">
        <v>0</v>
      </c>
      <c r="CR92" s="138"/>
      <c r="CS92" s="138"/>
      <c r="CT92" s="139" t="str">
        <f>IF(AND(CR92=0,CS92=0),"",IF(AND(CR92&lt;=100000,CS92&lt;=100000),"",IF(CR92/CQ92&gt;0.7,"男高",IF(CS92/CQ92&gt;0.7,"女高",""))))</f>
        <v/>
      </c>
    </row>
    <row r="93" spans="1:99">
      <c r="A93" s="30"/>
      <c r="B93" s="84"/>
      <c r="C93" s="84"/>
      <c r="D93" s="85"/>
      <c r="E93" s="85"/>
      <c r="F93" s="85"/>
      <c r="G93" s="86"/>
      <c r="H93" s="87"/>
      <c r="I93" s="87"/>
      <c r="J93" s="87"/>
      <c r="K93" s="177"/>
      <c r="L93" s="34"/>
      <c r="M93" s="34"/>
      <c r="N93" s="31"/>
      <c r="O93" s="23"/>
      <c r="P93" s="23"/>
      <c r="Q93" s="23"/>
      <c r="R93" s="32"/>
      <c r="S93" s="32"/>
      <c r="T93" s="23"/>
      <c r="U93" s="32"/>
      <c r="V93" s="25"/>
      <c r="W93" s="25"/>
      <c r="X93" s="25"/>
      <c r="Y93" s="183"/>
      <c r="Z93" s="183"/>
      <c r="AA93" s="183"/>
      <c r="AB93" s="183"/>
      <c r="AC93" s="33"/>
      <c r="AD93" s="57"/>
      <c r="AE93" s="61"/>
      <c r="AF93" s="62"/>
      <c r="AG93" s="61"/>
      <c r="AH93" s="65"/>
      <c r="AI93" s="66"/>
      <c r="AJ93" s="67"/>
      <c r="AK93" s="68"/>
      <c r="AL93" s="68"/>
      <c r="AM93" s="68"/>
      <c r="AN93" s="61"/>
      <c r="AO93" s="62"/>
      <c r="AP93" s="61"/>
      <c r="AQ93" s="65"/>
      <c r="AR93" s="66"/>
      <c r="AS93" s="67"/>
      <c r="AT93" s="68"/>
      <c r="AU93" s="68"/>
      <c r="AV93" s="68"/>
      <c r="AW93" s="61"/>
      <c r="AX93" s="62"/>
      <c r="AY93" s="61"/>
      <c r="AZ93" s="65"/>
      <c r="BA93" s="66"/>
      <c r="BB93" s="67"/>
      <c r="BC93" s="68"/>
      <c r="BD93" s="68"/>
      <c r="BE93" s="68"/>
      <c r="BF93" s="61"/>
      <c r="BG93" s="62"/>
      <c r="BH93" s="61"/>
      <c r="BI93" s="65"/>
      <c r="BJ93" s="66"/>
      <c r="BK93" s="67"/>
      <c r="BL93" s="68"/>
      <c r="BM93" s="68"/>
      <c r="BN93" s="68"/>
      <c r="BO93" s="63"/>
      <c r="BP93" s="64"/>
      <c r="BQ93" s="61"/>
      <c r="BR93" s="65"/>
      <c r="BS93" s="66"/>
      <c r="BT93" s="67"/>
      <c r="BU93" s="68"/>
      <c r="BV93" s="68"/>
      <c r="BW93" s="68"/>
      <c r="BX93" s="63"/>
      <c r="BY93" s="64"/>
      <c r="BZ93" s="61"/>
      <c r="CA93" s="65"/>
      <c r="CB93" s="66"/>
      <c r="CC93" s="67"/>
      <c r="CD93" s="68"/>
      <c r="CE93" s="68"/>
      <c r="CF93" s="68"/>
      <c r="CG93" s="63"/>
      <c r="CH93" s="64"/>
      <c r="CI93" s="61"/>
      <c r="CJ93" s="65"/>
      <c r="CK93" s="66"/>
      <c r="CL93" s="67"/>
      <c r="CM93" s="68"/>
      <c r="CN93" s="68"/>
      <c r="CO93" s="68"/>
      <c r="CP93" s="69"/>
      <c r="CQ93" s="66"/>
      <c r="CR93" s="66"/>
      <c r="CS93" s="66"/>
      <c r="CT93" s="70"/>
    </row>
    <row r="94" spans="1:99">
      <c r="A94" s="30"/>
      <c r="B94" s="37"/>
      <c r="C94" s="37"/>
      <c r="D94" s="21"/>
      <c r="E94" s="21"/>
      <c r="F94" s="21"/>
      <c r="G94" s="22"/>
      <c r="H94" s="36"/>
      <c r="I94" s="36"/>
      <c r="J94" s="73"/>
      <c r="K94" s="178"/>
      <c r="L94" s="34"/>
      <c r="M94" s="34"/>
      <c r="N94" s="31"/>
      <c r="O94" s="23"/>
      <c r="P94" s="23"/>
      <c r="Q94" s="23"/>
      <c r="R94" s="32"/>
      <c r="S94" s="32"/>
      <c r="T94" s="23"/>
      <c r="U94" s="32"/>
      <c r="V94" s="25"/>
      <c r="W94" s="25"/>
      <c r="X94" s="25"/>
      <c r="Y94" s="183"/>
      <c r="Z94" s="183"/>
      <c r="AA94" s="183"/>
      <c r="AB94" s="183"/>
      <c r="AC94" s="33"/>
      <c r="AD94" s="59"/>
      <c r="AE94" s="61"/>
      <c r="AF94" s="62"/>
      <c r="AG94" s="61"/>
      <c r="AH94" s="65"/>
      <c r="AI94" s="66"/>
      <c r="AJ94" s="67"/>
      <c r="AK94" s="68"/>
      <c r="AL94" s="68"/>
      <c r="AM94" s="68"/>
      <c r="AN94" s="61"/>
      <c r="AO94" s="62"/>
      <c r="AP94" s="61"/>
      <c r="AQ94" s="65"/>
      <c r="AR94" s="66"/>
      <c r="AS94" s="67"/>
      <c r="AT94" s="68"/>
      <c r="AU94" s="68"/>
      <c r="AV94" s="68"/>
      <c r="AW94" s="61"/>
      <c r="AX94" s="62"/>
      <c r="AY94" s="61"/>
      <c r="AZ94" s="65"/>
      <c r="BA94" s="66"/>
      <c r="BB94" s="67"/>
      <c r="BC94" s="68"/>
      <c r="BD94" s="68"/>
      <c r="BE94" s="68"/>
      <c r="BF94" s="61"/>
      <c r="BG94" s="62"/>
      <c r="BH94" s="61"/>
      <c r="BI94" s="65"/>
      <c r="BJ94" s="66"/>
      <c r="BK94" s="67"/>
      <c r="BL94" s="68"/>
      <c r="BM94" s="68"/>
      <c r="BN94" s="68"/>
      <c r="BO94" s="63"/>
      <c r="BP94" s="64"/>
      <c r="BQ94" s="61"/>
      <c r="BR94" s="65"/>
      <c r="BS94" s="66"/>
      <c r="BT94" s="67"/>
      <c r="BU94" s="68"/>
      <c r="BV94" s="68"/>
      <c r="BW94" s="68"/>
      <c r="BX94" s="63"/>
      <c r="BY94" s="64"/>
      <c r="BZ94" s="61"/>
      <c r="CA94" s="65"/>
      <c r="CB94" s="66"/>
      <c r="CC94" s="67"/>
      <c r="CD94" s="68"/>
      <c r="CE94" s="68"/>
      <c r="CF94" s="68"/>
      <c r="CG94" s="63"/>
      <c r="CH94" s="64"/>
      <c r="CI94" s="61"/>
      <c r="CJ94" s="65"/>
      <c r="CK94" s="66"/>
      <c r="CL94" s="67"/>
      <c r="CM94" s="68"/>
      <c r="CN94" s="68"/>
      <c r="CO94" s="68"/>
      <c r="CP94" s="69"/>
      <c r="CQ94" s="66"/>
      <c r="CR94" s="66"/>
      <c r="CS94" s="66"/>
      <c r="CT94" s="70"/>
    </row>
    <row r="95" spans="1:99">
      <c r="A95" s="19">
        <f>AC95</f>
        <v>1.5190067114094</v>
      </c>
      <c r="B95" s="39"/>
      <c r="C95" s="39"/>
      <c r="D95" s="39"/>
      <c r="E95" s="39"/>
      <c r="F95" s="39"/>
      <c r="G95" s="39"/>
      <c r="H95" s="40" t="s">
        <v>248</v>
      </c>
      <c r="I95" s="40"/>
      <c r="J95" s="40"/>
      <c r="K95" s="179">
        <f>SUM(K6:K94)</f>
        <v>5215000</v>
      </c>
      <c r="L95" s="41">
        <f>SUM(L6:L94)</f>
        <v>2182</v>
      </c>
      <c r="M95" s="41">
        <f>SUM(M6:M94)</f>
        <v>883</v>
      </c>
      <c r="N95" s="41">
        <f>SUM(N6:N94)</f>
        <v>3190</v>
      </c>
      <c r="O95" s="41">
        <f>SUM(O6:O94)</f>
        <v>598</v>
      </c>
      <c r="P95" s="41">
        <f>SUM(P6:P94)</f>
        <v>2</v>
      </c>
      <c r="Q95" s="41">
        <f>SUM(Q6:Q94)</f>
        <v>600</v>
      </c>
      <c r="R95" s="42">
        <f>IFERROR(Q95/N95,"-")</f>
        <v>0.18808777429467</v>
      </c>
      <c r="S95" s="76">
        <f>SUM(S6:S94)</f>
        <v>111</v>
      </c>
      <c r="T95" s="76">
        <f>SUM(T6:T94)</f>
        <v>177</v>
      </c>
      <c r="U95" s="42">
        <f>IFERROR(S95/Q95,"-")</f>
        <v>0.185</v>
      </c>
      <c r="V95" s="43">
        <f>IFERROR(K95/Q95,"-")</f>
        <v>8691.6666666667</v>
      </c>
      <c r="W95" s="44">
        <f>SUM(W6:W94)</f>
        <v>143</v>
      </c>
      <c r="X95" s="42">
        <f>IFERROR(W95/Q95,"-")</f>
        <v>0.23833333333333</v>
      </c>
      <c r="Y95" s="179">
        <f>SUM(Y6:Y94)</f>
        <v>7921620</v>
      </c>
      <c r="Z95" s="179">
        <f>IFERROR(Y95/Q95,"-")</f>
        <v>13202.7</v>
      </c>
      <c r="AA95" s="179">
        <f>IFERROR(Y95/W95,"-")</f>
        <v>55395.944055944</v>
      </c>
      <c r="AB95" s="179">
        <f>Y95-K95</f>
        <v>2706620</v>
      </c>
      <c r="AC95" s="45">
        <f>Y95/K95</f>
        <v>1.5190067114094</v>
      </c>
      <c r="AD95" s="58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6"/>
    <mergeCell ref="K11:K16"/>
    <mergeCell ref="V11:V16"/>
    <mergeCell ref="AB11:AB16"/>
    <mergeCell ref="AC11:AC16"/>
    <mergeCell ref="A17:A22"/>
    <mergeCell ref="K17:K22"/>
    <mergeCell ref="V17:V22"/>
    <mergeCell ref="AB17:AB22"/>
    <mergeCell ref="AC17:AC22"/>
    <mergeCell ref="A23:A27"/>
    <mergeCell ref="K23:K27"/>
    <mergeCell ref="V23:V27"/>
    <mergeCell ref="AB23:AB27"/>
    <mergeCell ref="AC23:AC27"/>
    <mergeCell ref="A28:A33"/>
    <mergeCell ref="K28:K33"/>
    <mergeCell ref="V28:V33"/>
    <mergeCell ref="AB28:AB33"/>
    <mergeCell ref="AC28:AC33"/>
    <mergeCell ref="A34:A41"/>
    <mergeCell ref="K34:K41"/>
    <mergeCell ref="V34:V41"/>
    <mergeCell ref="AB34:AB41"/>
    <mergeCell ref="AC34:AC41"/>
    <mergeCell ref="A42:A43"/>
    <mergeCell ref="K42:K43"/>
    <mergeCell ref="V42:V43"/>
    <mergeCell ref="AB42:AB43"/>
    <mergeCell ref="AC42:AC43"/>
    <mergeCell ref="A44:A47"/>
    <mergeCell ref="K44:K47"/>
    <mergeCell ref="V44:V47"/>
    <mergeCell ref="AB44:AB47"/>
    <mergeCell ref="AC44:AC47"/>
    <mergeCell ref="A48:A61"/>
    <mergeCell ref="K48:K61"/>
    <mergeCell ref="V48:V61"/>
    <mergeCell ref="AB48:AB61"/>
    <mergeCell ref="AC48:AC61"/>
    <mergeCell ref="A62:A66"/>
    <mergeCell ref="K62:K66"/>
    <mergeCell ref="V62:V66"/>
    <mergeCell ref="AB62:AB66"/>
    <mergeCell ref="AC62:AC66"/>
    <mergeCell ref="A67:A68"/>
    <mergeCell ref="K67:K68"/>
    <mergeCell ref="V67:V68"/>
    <mergeCell ref="AB67:AB68"/>
    <mergeCell ref="AC67:AC68"/>
    <mergeCell ref="A69:A70"/>
    <mergeCell ref="K69:K70"/>
    <mergeCell ref="V69:V70"/>
    <mergeCell ref="AB69:AB70"/>
    <mergeCell ref="AC69:AC70"/>
    <mergeCell ref="A71:A72"/>
    <mergeCell ref="K71:K72"/>
    <mergeCell ref="V71:V72"/>
    <mergeCell ref="AB71:AB72"/>
    <mergeCell ref="AC71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  <mergeCell ref="A83:A84"/>
    <mergeCell ref="K83:K84"/>
    <mergeCell ref="V83:V84"/>
    <mergeCell ref="AB83:AB84"/>
    <mergeCell ref="AC83:AC84"/>
    <mergeCell ref="A85:A86"/>
    <mergeCell ref="K85:K86"/>
    <mergeCell ref="V85:V86"/>
    <mergeCell ref="AB85:AB86"/>
    <mergeCell ref="AC85:AC86"/>
    <mergeCell ref="A87:A88"/>
    <mergeCell ref="K87:K88"/>
    <mergeCell ref="V87:V88"/>
    <mergeCell ref="AB87:AB88"/>
    <mergeCell ref="AC87:AC88"/>
    <mergeCell ref="A89:A90"/>
    <mergeCell ref="K89:K90"/>
    <mergeCell ref="V89:V90"/>
    <mergeCell ref="AB89:AB90"/>
    <mergeCell ref="AC89:AC90"/>
    <mergeCell ref="A91:A92"/>
    <mergeCell ref="K91:K92"/>
    <mergeCell ref="V91:V92"/>
    <mergeCell ref="AB91:AB92"/>
    <mergeCell ref="AC91:AC9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249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3.2324324324324</v>
      </c>
      <c r="B6" s="184" t="s">
        <v>250</v>
      </c>
      <c r="C6" s="184" t="s">
        <v>58</v>
      </c>
      <c r="D6" s="184" t="s">
        <v>251</v>
      </c>
      <c r="E6" s="184" t="s">
        <v>143</v>
      </c>
      <c r="F6" s="184" t="s">
        <v>149</v>
      </c>
      <c r="G6" s="184" t="s">
        <v>61</v>
      </c>
      <c r="H6" s="87" t="s">
        <v>252</v>
      </c>
      <c r="I6" s="87" t="s">
        <v>253</v>
      </c>
      <c r="J6" s="87" t="s">
        <v>122</v>
      </c>
      <c r="K6" s="176">
        <v>370000</v>
      </c>
      <c r="L6" s="79">
        <v>37</v>
      </c>
      <c r="M6" s="79">
        <v>0</v>
      </c>
      <c r="N6" s="79">
        <v>143</v>
      </c>
      <c r="O6" s="88">
        <v>12</v>
      </c>
      <c r="P6" s="89">
        <v>0</v>
      </c>
      <c r="Q6" s="90">
        <f>O6+P6</f>
        <v>12</v>
      </c>
      <c r="R6" s="80">
        <f>IFERROR(Q6/N6,"-")</f>
        <v>0.083916083916084</v>
      </c>
      <c r="S6" s="79">
        <v>2</v>
      </c>
      <c r="T6" s="79">
        <v>2</v>
      </c>
      <c r="U6" s="80">
        <f>IFERROR(T6/(Q6),"-")</f>
        <v>0.16666666666667</v>
      </c>
      <c r="V6" s="81">
        <f>IFERROR(K6/SUM(Q6:Q7),"-")</f>
        <v>11935.483870968</v>
      </c>
      <c r="W6" s="82">
        <v>2</v>
      </c>
      <c r="X6" s="80">
        <f>IF(Q6=0,"-",W6/Q6)</f>
        <v>0.16666666666667</v>
      </c>
      <c r="Y6" s="181">
        <v>104000</v>
      </c>
      <c r="Z6" s="182">
        <f>IFERROR(Y6/Q6,"-")</f>
        <v>8666.6666666667</v>
      </c>
      <c r="AA6" s="182">
        <f>IFERROR(Y6/W6,"-")</f>
        <v>52000</v>
      </c>
      <c r="AB6" s="176">
        <f>SUM(Y6:Y7)-SUM(K6:K7)</f>
        <v>826000</v>
      </c>
      <c r="AC6" s="83">
        <f>SUM(Y6:Y7)/SUM(K6:K7)</f>
        <v>3.2324324324324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0.16666666666667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7</v>
      </c>
      <c r="BP6" s="117">
        <f>IF(Q6=0,"",IF(BO6=0,"",(BO6/Q6)))</f>
        <v>0.58333333333333</v>
      </c>
      <c r="BQ6" s="118">
        <v>2</v>
      </c>
      <c r="BR6" s="119">
        <f>IFERROR(BQ6/BO6,"-")</f>
        <v>0.28571428571429</v>
      </c>
      <c r="BS6" s="120">
        <v>104000</v>
      </c>
      <c r="BT6" s="121">
        <f>IFERROR(BS6/BO6,"-")</f>
        <v>14857.142857143</v>
      </c>
      <c r="BU6" s="122"/>
      <c r="BV6" s="122"/>
      <c r="BW6" s="122">
        <v>2</v>
      </c>
      <c r="BX6" s="123">
        <v>3</v>
      </c>
      <c r="BY6" s="124">
        <f>IF(Q6=0,"",IF(BX6=0,"",(BX6/Q6)))</f>
        <v>0.25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104000</v>
      </c>
      <c r="CR6" s="138">
        <v>60000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254</v>
      </c>
      <c r="C7" s="184" t="s">
        <v>58</v>
      </c>
      <c r="D7" s="184"/>
      <c r="E7" s="184"/>
      <c r="F7" s="184"/>
      <c r="G7" s="184" t="s">
        <v>73</v>
      </c>
      <c r="H7" s="87"/>
      <c r="I7" s="87"/>
      <c r="J7" s="87"/>
      <c r="K7" s="176"/>
      <c r="L7" s="79">
        <v>97</v>
      </c>
      <c r="M7" s="79">
        <v>68</v>
      </c>
      <c r="N7" s="79">
        <v>28</v>
      </c>
      <c r="O7" s="88">
        <v>19</v>
      </c>
      <c r="P7" s="89">
        <v>0</v>
      </c>
      <c r="Q7" s="90">
        <f>O7+P7</f>
        <v>19</v>
      </c>
      <c r="R7" s="80">
        <f>IFERROR(Q7/N7,"-")</f>
        <v>0.67857142857143</v>
      </c>
      <c r="S7" s="79">
        <v>8</v>
      </c>
      <c r="T7" s="79">
        <v>4</v>
      </c>
      <c r="U7" s="80">
        <f>IFERROR(T7/(Q7),"-")</f>
        <v>0.21052631578947</v>
      </c>
      <c r="V7" s="81"/>
      <c r="W7" s="82">
        <v>8</v>
      </c>
      <c r="X7" s="80">
        <f>IF(Q7=0,"-",W7/Q7)</f>
        <v>0.42105263157895</v>
      </c>
      <c r="Y7" s="181">
        <v>1092000</v>
      </c>
      <c r="Z7" s="182">
        <f>IFERROR(Y7/Q7,"-")</f>
        <v>57473.684210526</v>
      </c>
      <c r="AA7" s="182">
        <f>IFERROR(Y7/W7,"-")</f>
        <v>136500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3</v>
      </c>
      <c r="BG7" s="110">
        <f>IF(Q7=0,"",IF(BF7=0,"",(BF7/Q7)))</f>
        <v>0.15789473684211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9</v>
      </c>
      <c r="BP7" s="117">
        <f>IF(Q7=0,"",IF(BO7=0,"",(BO7/Q7)))</f>
        <v>0.47368421052632</v>
      </c>
      <c r="BQ7" s="118">
        <v>4</v>
      </c>
      <c r="BR7" s="119">
        <f>IFERROR(BQ7/BO7,"-")</f>
        <v>0.44444444444444</v>
      </c>
      <c r="BS7" s="120">
        <v>621000</v>
      </c>
      <c r="BT7" s="121">
        <f>IFERROR(BS7/BO7,"-")</f>
        <v>69000</v>
      </c>
      <c r="BU7" s="122">
        <v>1</v>
      </c>
      <c r="BV7" s="122">
        <v>1</v>
      </c>
      <c r="BW7" s="122">
        <v>2</v>
      </c>
      <c r="BX7" s="123">
        <v>4</v>
      </c>
      <c r="BY7" s="124">
        <f>IF(Q7=0,"",IF(BX7=0,"",(BX7/Q7)))</f>
        <v>0.21052631578947</v>
      </c>
      <c r="BZ7" s="125">
        <v>2</v>
      </c>
      <c r="CA7" s="126">
        <f>IFERROR(BZ7/BX7,"-")</f>
        <v>0.5</v>
      </c>
      <c r="CB7" s="127">
        <v>439000</v>
      </c>
      <c r="CC7" s="128">
        <f>IFERROR(CB7/BX7,"-")</f>
        <v>109750</v>
      </c>
      <c r="CD7" s="129">
        <v>1</v>
      </c>
      <c r="CE7" s="129"/>
      <c r="CF7" s="129">
        <v>1</v>
      </c>
      <c r="CG7" s="130">
        <v>3</v>
      </c>
      <c r="CH7" s="131">
        <f>IF(Q7=0,"",IF(CG7=0,"",(CG7/Q7)))</f>
        <v>0.15789473684211</v>
      </c>
      <c r="CI7" s="132">
        <v>2</v>
      </c>
      <c r="CJ7" s="133">
        <f>IFERROR(CI7/CG7,"-")</f>
        <v>0.66666666666667</v>
      </c>
      <c r="CK7" s="134">
        <v>32000</v>
      </c>
      <c r="CL7" s="135">
        <f>IFERROR(CK7/CG7,"-")</f>
        <v>10666.666666667</v>
      </c>
      <c r="CM7" s="136">
        <v>1</v>
      </c>
      <c r="CN7" s="136"/>
      <c r="CO7" s="136">
        <v>1</v>
      </c>
      <c r="CP7" s="137">
        <v>8</v>
      </c>
      <c r="CQ7" s="138">
        <v>1092000</v>
      </c>
      <c r="CR7" s="138">
        <v>448000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0.36666666666667</v>
      </c>
      <c r="B8" s="184" t="s">
        <v>255</v>
      </c>
      <c r="C8" s="184" t="s">
        <v>58</v>
      </c>
      <c r="D8" s="184" t="s">
        <v>256</v>
      </c>
      <c r="E8" s="184" t="s">
        <v>257</v>
      </c>
      <c r="F8" s="184" t="s">
        <v>258</v>
      </c>
      <c r="G8" s="184" t="s">
        <v>61</v>
      </c>
      <c r="H8" s="87" t="s">
        <v>259</v>
      </c>
      <c r="I8" s="87" t="s">
        <v>260</v>
      </c>
      <c r="J8" s="87" t="s">
        <v>261</v>
      </c>
      <c r="K8" s="176">
        <v>90000</v>
      </c>
      <c r="L8" s="79">
        <v>3</v>
      </c>
      <c r="M8" s="79">
        <v>0</v>
      </c>
      <c r="N8" s="79">
        <v>20</v>
      </c>
      <c r="O8" s="88">
        <v>2</v>
      </c>
      <c r="P8" s="89">
        <v>0</v>
      </c>
      <c r="Q8" s="90">
        <f>O8+P8</f>
        <v>2</v>
      </c>
      <c r="R8" s="80">
        <f>IFERROR(Q8/N8,"-")</f>
        <v>0.1</v>
      </c>
      <c r="S8" s="79">
        <v>0</v>
      </c>
      <c r="T8" s="79">
        <v>1</v>
      </c>
      <c r="U8" s="80">
        <f>IFERROR(T8/(Q8),"-")</f>
        <v>0.5</v>
      </c>
      <c r="V8" s="81">
        <f>IFERROR(K8/SUM(Q8:Q9),"-")</f>
        <v>12857.142857143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-57000</v>
      </c>
      <c r="AC8" s="83">
        <f>SUM(Y8:Y9)/SUM(K8:K9)</f>
        <v>0.36666666666667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>
        <v>1</v>
      </c>
      <c r="CH8" s="131">
        <f>IF(Q8=0,"",IF(CG8=0,"",(CG8/Q8)))</f>
        <v>0.5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262</v>
      </c>
      <c r="C9" s="184" t="s">
        <v>58</v>
      </c>
      <c r="D9" s="184"/>
      <c r="E9" s="184"/>
      <c r="F9" s="184"/>
      <c r="G9" s="184" t="s">
        <v>73</v>
      </c>
      <c r="H9" s="87"/>
      <c r="I9" s="87"/>
      <c r="J9" s="87"/>
      <c r="K9" s="176"/>
      <c r="L9" s="79">
        <v>20</v>
      </c>
      <c r="M9" s="79">
        <v>16</v>
      </c>
      <c r="N9" s="79">
        <v>6</v>
      </c>
      <c r="O9" s="88">
        <v>5</v>
      </c>
      <c r="P9" s="89">
        <v>0</v>
      </c>
      <c r="Q9" s="90">
        <f>O9+P9</f>
        <v>5</v>
      </c>
      <c r="R9" s="80">
        <f>IFERROR(Q9/N9,"-")</f>
        <v>0.83333333333333</v>
      </c>
      <c r="S9" s="79">
        <v>1</v>
      </c>
      <c r="T9" s="79">
        <v>2</v>
      </c>
      <c r="U9" s="80">
        <f>IFERROR(T9/(Q9),"-")</f>
        <v>0.4</v>
      </c>
      <c r="V9" s="81"/>
      <c r="W9" s="82">
        <v>2</v>
      </c>
      <c r="X9" s="80">
        <f>IF(Q9=0,"-",W9/Q9)</f>
        <v>0.4</v>
      </c>
      <c r="Y9" s="181">
        <v>33000</v>
      </c>
      <c r="Z9" s="182">
        <f>IFERROR(Y9/Q9,"-")</f>
        <v>6600</v>
      </c>
      <c r="AA9" s="182">
        <f>IFERROR(Y9/W9,"-")</f>
        <v>16500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0.2</v>
      </c>
      <c r="AP9" s="97">
        <v>1</v>
      </c>
      <c r="AQ9" s="99">
        <f>IFERROR(AP9/AN9,"-")</f>
        <v>1</v>
      </c>
      <c r="AR9" s="100">
        <v>17000</v>
      </c>
      <c r="AS9" s="101">
        <f>IFERROR(AR9/AN9,"-")</f>
        <v>17000</v>
      </c>
      <c r="AT9" s="102"/>
      <c r="AU9" s="102"/>
      <c r="AV9" s="102">
        <v>1</v>
      </c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</v>
      </c>
      <c r="BZ9" s="125">
        <v>1</v>
      </c>
      <c r="CA9" s="126">
        <f>IFERROR(BZ9/BX9,"-")</f>
        <v>1</v>
      </c>
      <c r="CB9" s="127">
        <v>16000</v>
      </c>
      <c r="CC9" s="128">
        <f>IFERROR(CB9/BX9,"-")</f>
        <v>16000</v>
      </c>
      <c r="CD9" s="129"/>
      <c r="CE9" s="129"/>
      <c r="CF9" s="129">
        <v>1</v>
      </c>
      <c r="CG9" s="130">
        <v>1</v>
      </c>
      <c r="CH9" s="131">
        <f>IF(Q9=0,"",IF(CG9=0,"",(CG9/Q9)))</f>
        <v>0.2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2</v>
      </c>
      <c r="CQ9" s="138">
        <v>33000</v>
      </c>
      <c r="CR9" s="138">
        <v>17000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1.5</v>
      </c>
      <c r="B10" s="184" t="s">
        <v>263</v>
      </c>
      <c r="C10" s="184" t="s">
        <v>264</v>
      </c>
      <c r="D10" s="184" t="s">
        <v>265</v>
      </c>
      <c r="E10" s="184" t="s">
        <v>266</v>
      </c>
      <c r="F10" s="184"/>
      <c r="G10" s="184" t="s">
        <v>61</v>
      </c>
      <c r="H10" s="87" t="s">
        <v>267</v>
      </c>
      <c r="I10" s="87" t="s">
        <v>260</v>
      </c>
      <c r="J10" s="87" t="s">
        <v>268</v>
      </c>
      <c r="K10" s="176">
        <v>40000</v>
      </c>
      <c r="L10" s="79">
        <v>4</v>
      </c>
      <c r="M10" s="79">
        <v>0</v>
      </c>
      <c r="N10" s="79">
        <v>17</v>
      </c>
      <c r="O10" s="88">
        <v>2</v>
      </c>
      <c r="P10" s="89">
        <v>0</v>
      </c>
      <c r="Q10" s="90">
        <f>O10+P10</f>
        <v>2</v>
      </c>
      <c r="R10" s="80">
        <f>IFERROR(Q10/N10,"-")</f>
        <v>0.11764705882353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6666.6666666667</v>
      </c>
      <c r="W10" s="82">
        <v>1</v>
      </c>
      <c r="X10" s="80">
        <f>IF(Q10=0,"-",W10/Q10)</f>
        <v>0.5</v>
      </c>
      <c r="Y10" s="181">
        <v>2000</v>
      </c>
      <c r="Z10" s="182">
        <f>IFERROR(Y10/Q10,"-")</f>
        <v>1000</v>
      </c>
      <c r="AA10" s="182">
        <f>IFERROR(Y10/W10,"-")</f>
        <v>2000</v>
      </c>
      <c r="AB10" s="176">
        <f>SUM(Y10:Y11)-SUM(K10:K11)</f>
        <v>20000</v>
      </c>
      <c r="AC10" s="83">
        <f>SUM(Y10:Y11)/SUM(K10:K11)</f>
        <v>1.5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1</v>
      </c>
      <c r="AO10" s="98">
        <f>IF(Q10=0,"",IF(AN10=0,"",(AN10/Q10)))</f>
        <v>0.5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0.5</v>
      </c>
      <c r="BQ10" s="118">
        <v>1</v>
      </c>
      <c r="BR10" s="119">
        <f>IFERROR(BQ10/BO10,"-")</f>
        <v>1</v>
      </c>
      <c r="BS10" s="120">
        <v>2000</v>
      </c>
      <c r="BT10" s="121">
        <f>IFERROR(BS10/BO10,"-")</f>
        <v>2000</v>
      </c>
      <c r="BU10" s="122">
        <v>1</v>
      </c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2000</v>
      </c>
      <c r="CR10" s="138">
        <v>2000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269</v>
      </c>
      <c r="C11" s="184" t="s">
        <v>264</v>
      </c>
      <c r="D11" s="184"/>
      <c r="E11" s="184"/>
      <c r="F11" s="184"/>
      <c r="G11" s="184" t="s">
        <v>73</v>
      </c>
      <c r="H11" s="87"/>
      <c r="I11" s="87"/>
      <c r="J11" s="87"/>
      <c r="K11" s="176"/>
      <c r="L11" s="79">
        <v>11</v>
      </c>
      <c r="M11" s="79">
        <v>5</v>
      </c>
      <c r="N11" s="79">
        <v>4</v>
      </c>
      <c r="O11" s="88">
        <v>4</v>
      </c>
      <c r="P11" s="89">
        <v>0</v>
      </c>
      <c r="Q11" s="90">
        <f>O11+P11</f>
        <v>4</v>
      </c>
      <c r="R11" s="80">
        <f>IFERROR(Q11/N11,"-")</f>
        <v>1</v>
      </c>
      <c r="S11" s="79">
        <v>1</v>
      </c>
      <c r="T11" s="79">
        <v>1</v>
      </c>
      <c r="U11" s="80">
        <f>IFERROR(T11/(Q11),"-")</f>
        <v>0.25</v>
      </c>
      <c r="V11" s="81"/>
      <c r="W11" s="82">
        <v>3</v>
      </c>
      <c r="X11" s="80">
        <f>IF(Q11=0,"-",W11/Q11)</f>
        <v>0.75</v>
      </c>
      <c r="Y11" s="181">
        <v>58000</v>
      </c>
      <c r="Z11" s="182">
        <f>IFERROR(Y11/Q11,"-")</f>
        <v>14500</v>
      </c>
      <c r="AA11" s="182">
        <f>IFERROR(Y11/W11,"-")</f>
        <v>19333.333333333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0.25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0.25</v>
      </c>
      <c r="BQ11" s="118">
        <v>1</v>
      </c>
      <c r="BR11" s="119">
        <f>IFERROR(BQ11/BO11,"-")</f>
        <v>1</v>
      </c>
      <c r="BS11" s="120">
        <v>4000</v>
      </c>
      <c r="BT11" s="121">
        <f>IFERROR(BS11/BO11,"-")</f>
        <v>4000</v>
      </c>
      <c r="BU11" s="122"/>
      <c r="BV11" s="122">
        <v>1</v>
      </c>
      <c r="BW11" s="122"/>
      <c r="BX11" s="123">
        <v>1</v>
      </c>
      <c r="BY11" s="124">
        <f>IF(Q11=0,"",IF(BX11=0,"",(BX11/Q11)))</f>
        <v>0.25</v>
      </c>
      <c r="BZ11" s="125">
        <v>1</v>
      </c>
      <c r="CA11" s="126">
        <f>IFERROR(BZ11/BX11,"-")</f>
        <v>1</v>
      </c>
      <c r="CB11" s="127">
        <v>18000</v>
      </c>
      <c r="CC11" s="128">
        <f>IFERROR(CB11/BX11,"-")</f>
        <v>18000</v>
      </c>
      <c r="CD11" s="129"/>
      <c r="CE11" s="129"/>
      <c r="CF11" s="129">
        <v>1</v>
      </c>
      <c r="CG11" s="130">
        <v>1</v>
      </c>
      <c r="CH11" s="131">
        <f>IF(Q11=0,"",IF(CG11=0,"",(CG11/Q11)))</f>
        <v>0.25</v>
      </c>
      <c r="CI11" s="132">
        <v>1</v>
      </c>
      <c r="CJ11" s="133">
        <f>IFERROR(CI11/CG11,"-")</f>
        <v>1</v>
      </c>
      <c r="CK11" s="134">
        <v>36000</v>
      </c>
      <c r="CL11" s="135">
        <f>IFERROR(CK11/CG11,"-")</f>
        <v>36000</v>
      </c>
      <c r="CM11" s="136"/>
      <c r="CN11" s="136"/>
      <c r="CO11" s="136">
        <v>1</v>
      </c>
      <c r="CP11" s="137">
        <v>3</v>
      </c>
      <c r="CQ11" s="138">
        <v>58000</v>
      </c>
      <c r="CR11" s="138">
        <v>36000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1.175</v>
      </c>
      <c r="B12" s="184" t="s">
        <v>270</v>
      </c>
      <c r="C12" s="184" t="s">
        <v>264</v>
      </c>
      <c r="D12" s="184" t="s">
        <v>265</v>
      </c>
      <c r="E12" s="184" t="s">
        <v>266</v>
      </c>
      <c r="F12" s="184"/>
      <c r="G12" s="184" t="s">
        <v>61</v>
      </c>
      <c r="H12" s="87" t="s">
        <v>271</v>
      </c>
      <c r="I12" s="87" t="s">
        <v>260</v>
      </c>
      <c r="J12" s="87" t="s">
        <v>118</v>
      </c>
      <c r="K12" s="176">
        <v>40000</v>
      </c>
      <c r="L12" s="79">
        <v>3</v>
      </c>
      <c r="M12" s="79">
        <v>0</v>
      </c>
      <c r="N12" s="79">
        <v>10</v>
      </c>
      <c r="O12" s="88">
        <v>3</v>
      </c>
      <c r="P12" s="89">
        <v>0</v>
      </c>
      <c r="Q12" s="90">
        <f>O12+P12</f>
        <v>3</v>
      </c>
      <c r="R12" s="80">
        <f>IFERROR(Q12/N12,"-")</f>
        <v>0.3</v>
      </c>
      <c r="S12" s="79">
        <v>1</v>
      </c>
      <c r="T12" s="79">
        <v>3</v>
      </c>
      <c r="U12" s="80">
        <f>IFERROR(T12/(Q12),"-")</f>
        <v>1</v>
      </c>
      <c r="V12" s="81">
        <f>IFERROR(K12/SUM(Q12:Q13),"-")</f>
        <v>5714.2857142857</v>
      </c>
      <c r="W12" s="82">
        <v>1</v>
      </c>
      <c r="X12" s="80">
        <f>IF(Q12=0,"-",W12/Q12)</f>
        <v>0.33333333333333</v>
      </c>
      <c r="Y12" s="181">
        <v>10000</v>
      </c>
      <c r="Z12" s="182">
        <f>IFERROR(Y12/Q12,"-")</f>
        <v>3333.3333333333</v>
      </c>
      <c r="AA12" s="182">
        <f>IFERROR(Y12/W12,"-")</f>
        <v>10000</v>
      </c>
      <c r="AB12" s="176">
        <f>SUM(Y12:Y13)-SUM(K12:K13)</f>
        <v>7000</v>
      </c>
      <c r="AC12" s="83">
        <f>SUM(Y12:Y13)/SUM(K12:K13)</f>
        <v>1.175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0.33333333333333</v>
      </c>
      <c r="BQ12" s="118">
        <v>1</v>
      </c>
      <c r="BR12" s="119">
        <f>IFERROR(BQ12/BO12,"-")</f>
        <v>1</v>
      </c>
      <c r="BS12" s="120">
        <v>10000</v>
      </c>
      <c r="BT12" s="121">
        <f>IFERROR(BS12/BO12,"-")</f>
        <v>10000</v>
      </c>
      <c r="BU12" s="122">
        <v>1</v>
      </c>
      <c r="BV12" s="122"/>
      <c r="BW12" s="122"/>
      <c r="BX12" s="123">
        <v>1</v>
      </c>
      <c r="BY12" s="124">
        <f>IF(Q12=0,"",IF(BX12=0,"",(BX12/Q12)))</f>
        <v>0.33333333333333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10000</v>
      </c>
      <c r="CR12" s="138">
        <v>10000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272</v>
      </c>
      <c r="C13" s="184" t="s">
        <v>264</v>
      </c>
      <c r="D13" s="184"/>
      <c r="E13" s="184"/>
      <c r="F13" s="184"/>
      <c r="G13" s="184" t="s">
        <v>73</v>
      </c>
      <c r="H13" s="87"/>
      <c r="I13" s="87"/>
      <c r="J13" s="87"/>
      <c r="K13" s="176"/>
      <c r="L13" s="79">
        <v>13</v>
      </c>
      <c r="M13" s="79">
        <v>12</v>
      </c>
      <c r="N13" s="79">
        <v>2</v>
      </c>
      <c r="O13" s="88">
        <v>4</v>
      </c>
      <c r="P13" s="89">
        <v>0</v>
      </c>
      <c r="Q13" s="90">
        <f>O13+P13</f>
        <v>4</v>
      </c>
      <c r="R13" s="80">
        <f>IFERROR(Q13/N13,"-")</f>
        <v>2</v>
      </c>
      <c r="S13" s="79">
        <v>2</v>
      </c>
      <c r="T13" s="79">
        <v>2</v>
      </c>
      <c r="U13" s="80">
        <f>IFERROR(T13/(Q13),"-")</f>
        <v>0.5</v>
      </c>
      <c r="V13" s="81"/>
      <c r="W13" s="82">
        <v>2</v>
      </c>
      <c r="X13" s="80">
        <f>IF(Q13=0,"-",W13/Q13)</f>
        <v>0.5</v>
      </c>
      <c r="Y13" s="181">
        <v>37000</v>
      </c>
      <c r="Z13" s="182">
        <f>IFERROR(Y13/Q13,"-")</f>
        <v>9250</v>
      </c>
      <c r="AA13" s="182">
        <f>IFERROR(Y13/W13,"-")</f>
        <v>18500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0.5</v>
      </c>
      <c r="BZ13" s="125">
        <v>2</v>
      </c>
      <c r="CA13" s="126">
        <f>IFERROR(BZ13/BX13,"-")</f>
        <v>1</v>
      </c>
      <c r="CB13" s="127">
        <v>37000</v>
      </c>
      <c r="CC13" s="128">
        <f>IFERROR(CB13/BX13,"-")</f>
        <v>18500</v>
      </c>
      <c r="CD13" s="129"/>
      <c r="CE13" s="129"/>
      <c r="CF13" s="129">
        <v>2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2</v>
      </c>
      <c r="CQ13" s="138">
        <v>37000</v>
      </c>
      <c r="CR13" s="138">
        <v>23000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30"/>
      <c r="B14" s="84"/>
      <c r="C14" s="84"/>
      <c r="D14" s="85"/>
      <c r="E14" s="85"/>
      <c r="F14" s="85"/>
      <c r="G14" s="86"/>
      <c r="H14" s="87"/>
      <c r="I14" s="87"/>
      <c r="J14" s="87"/>
      <c r="K14" s="177"/>
      <c r="L14" s="34"/>
      <c r="M14" s="34"/>
      <c r="N14" s="31"/>
      <c r="O14" s="23"/>
      <c r="P14" s="23"/>
      <c r="Q14" s="23"/>
      <c r="R14" s="32"/>
      <c r="S14" s="32"/>
      <c r="T14" s="23"/>
      <c r="U14" s="32"/>
      <c r="V14" s="25"/>
      <c r="W14" s="25"/>
      <c r="X14" s="25"/>
      <c r="Y14" s="183"/>
      <c r="Z14" s="183"/>
      <c r="AA14" s="183"/>
      <c r="AB14" s="183"/>
      <c r="AC14" s="33"/>
      <c r="AD14" s="57"/>
      <c r="AE14" s="61"/>
      <c r="AF14" s="62"/>
      <c r="AG14" s="61"/>
      <c r="AH14" s="65"/>
      <c r="AI14" s="66"/>
      <c r="AJ14" s="67"/>
      <c r="AK14" s="68"/>
      <c r="AL14" s="68"/>
      <c r="AM14" s="68"/>
      <c r="AN14" s="61"/>
      <c r="AO14" s="62"/>
      <c r="AP14" s="61"/>
      <c r="AQ14" s="65"/>
      <c r="AR14" s="66"/>
      <c r="AS14" s="67"/>
      <c r="AT14" s="68"/>
      <c r="AU14" s="68"/>
      <c r="AV14" s="68"/>
      <c r="AW14" s="61"/>
      <c r="AX14" s="62"/>
      <c r="AY14" s="61"/>
      <c r="AZ14" s="65"/>
      <c r="BA14" s="66"/>
      <c r="BB14" s="67"/>
      <c r="BC14" s="68"/>
      <c r="BD14" s="68"/>
      <c r="BE14" s="68"/>
      <c r="BF14" s="61"/>
      <c r="BG14" s="62"/>
      <c r="BH14" s="61"/>
      <c r="BI14" s="65"/>
      <c r="BJ14" s="66"/>
      <c r="BK14" s="67"/>
      <c r="BL14" s="68"/>
      <c r="BM14" s="68"/>
      <c r="BN14" s="68"/>
      <c r="BO14" s="63"/>
      <c r="BP14" s="64"/>
      <c r="BQ14" s="61"/>
      <c r="BR14" s="65"/>
      <c r="BS14" s="66"/>
      <c r="BT14" s="67"/>
      <c r="BU14" s="68"/>
      <c r="BV14" s="68"/>
      <c r="BW14" s="68"/>
      <c r="BX14" s="63"/>
      <c r="BY14" s="64"/>
      <c r="BZ14" s="61"/>
      <c r="CA14" s="65"/>
      <c r="CB14" s="66"/>
      <c r="CC14" s="67"/>
      <c r="CD14" s="68"/>
      <c r="CE14" s="68"/>
      <c r="CF14" s="68"/>
      <c r="CG14" s="63"/>
      <c r="CH14" s="64"/>
      <c r="CI14" s="61"/>
      <c r="CJ14" s="65"/>
      <c r="CK14" s="66"/>
      <c r="CL14" s="67"/>
      <c r="CM14" s="68"/>
      <c r="CN14" s="68"/>
      <c r="CO14" s="68"/>
      <c r="CP14" s="69"/>
      <c r="CQ14" s="66"/>
      <c r="CR14" s="66"/>
      <c r="CS14" s="66"/>
      <c r="CT14" s="70"/>
    </row>
    <row r="15" spans="1:99">
      <c r="A15" s="30"/>
      <c r="B15" s="37"/>
      <c r="C15" s="37"/>
      <c r="D15" s="21"/>
      <c r="E15" s="21"/>
      <c r="F15" s="21"/>
      <c r="G15" s="22"/>
      <c r="H15" s="36"/>
      <c r="I15" s="36"/>
      <c r="J15" s="73"/>
      <c r="K15" s="178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9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19">
        <f>AC16</f>
        <v>2.4740740740741</v>
      </c>
      <c r="B16" s="39"/>
      <c r="C16" s="39"/>
      <c r="D16" s="39"/>
      <c r="E16" s="39"/>
      <c r="F16" s="39"/>
      <c r="G16" s="39"/>
      <c r="H16" s="40" t="s">
        <v>273</v>
      </c>
      <c r="I16" s="40"/>
      <c r="J16" s="40"/>
      <c r="K16" s="179">
        <f>SUM(K6:K15)</f>
        <v>540000</v>
      </c>
      <c r="L16" s="41">
        <f>SUM(L6:L15)</f>
        <v>188</v>
      </c>
      <c r="M16" s="41">
        <f>SUM(M6:M15)</f>
        <v>101</v>
      </c>
      <c r="N16" s="41">
        <f>SUM(N6:N15)</f>
        <v>230</v>
      </c>
      <c r="O16" s="41">
        <f>SUM(O6:O15)</f>
        <v>51</v>
      </c>
      <c r="P16" s="41">
        <f>SUM(P6:P15)</f>
        <v>0</v>
      </c>
      <c r="Q16" s="41">
        <f>SUM(Q6:Q15)</f>
        <v>51</v>
      </c>
      <c r="R16" s="42">
        <f>IFERROR(Q16/N16,"-")</f>
        <v>0.22173913043478</v>
      </c>
      <c r="S16" s="76">
        <f>SUM(S6:S15)</f>
        <v>15</v>
      </c>
      <c r="T16" s="76">
        <f>SUM(T6:T15)</f>
        <v>15</v>
      </c>
      <c r="U16" s="42">
        <f>IFERROR(S16/Q16,"-")</f>
        <v>0.29411764705882</v>
      </c>
      <c r="V16" s="43">
        <f>IFERROR(K16/Q16,"-")</f>
        <v>10588.235294118</v>
      </c>
      <c r="W16" s="44">
        <f>SUM(W6:W15)</f>
        <v>19</v>
      </c>
      <c r="X16" s="42">
        <f>IFERROR(W16/Q16,"-")</f>
        <v>0.37254901960784</v>
      </c>
      <c r="Y16" s="179">
        <f>SUM(Y6:Y15)</f>
        <v>1336000</v>
      </c>
      <c r="Z16" s="179">
        <f>IFERROR(Y16/Q16,"-")</f>
        <v>26196.078431373</v>
      </c>
      <c r="AA16" s="179">
        <f>IFERROR(Y16/W16,"-")</f>
        <v>70315.789473684</v>
      </c>
      <c r="AB16" s="179">
        <f>Y16-K16</f>
        <v>796000</v>
      </c>
      <c r="AC16" s="45">
        <f>Y16/K16</f>
        <v>2.4740740740741</v>
      </c>
      <c r="AD16" s="5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