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<sst xmlns="http://schemas.openxmlformats.org/spreadsheetml/2006/main" uniqueCount="177">
  <si>
    <t>10月</t>
  </si>
  <si>
    <t>りんご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</si>
  <si>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</si>
  <si>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</si>
  <si>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</si>
  <si>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</si>
  <si>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</si>
  <si>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</si>
  <si>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</si>
  <si>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</si>
  <si>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</si>
  <si>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</si>
  <si>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</si>
  <si>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</si>
  <si>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</si>
  <si>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</si>
  <si>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</si>
  <si>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</si>
  <si>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</si>
  <si>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</si>
  <si>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</si>
  <si>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</si>
  <si>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</si>
  <si>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</si>
  <si>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</si>
  <si>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</si>
  <si>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</si>
  <si>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</si>
  <si>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</si>
  <si>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</si>
  <si>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</si>
  <si>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</si>
  <si>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</si>
  <si>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</si>
  <si>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</si>
  <si>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</si>
  <si>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</si>
  <si>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</si>
  <si>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</si>
  <si>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</si>
  <si>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</si>
  <si>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</si>
  <si>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</si>
  <si>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</si>
  <si>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</si>
  <si>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</si>
  <si>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</si>
  <si>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</si>
  <si>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</si>
  <si>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</si>
  <si>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</si>
  <si>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</si>
  <si>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</si>
  <si>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</si>
  <si>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</si>
  <si>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</si>
  <si>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</si>
  <si>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ks001</t>
  </si>
  <si>
    <t>インターカラー</t>
  </si>
  <si>
    <t>デリヘル版2</t>
  </si>
  <si>
    <t>1日1回かんたん出会い隙間時間に少しだけでOK</t>
  </si>
  <si>
    <t>TOP</t>
  </si>
  <si>
    <t>スポーツ報知関西</t>
  </si>
  <si>
    <t>4C終面全5段</t>
  </si>
  <si>
    <t>10月04日(日)</t>
  </si>
  <si>
    <t>ks002</t>
  </si>
  <si>
    <t>空電</t>
  </si>
  <si>
    <t>ks003</t>
  </si>
  <si>
    <t>デリヘル版</t>
  </si>
  <si>
    <t>サンスポ関東</t>
  </si>
  <si>
    <t>10月11日(日)</t>
  </si>
  <si>
    <t>ks004</t>
  </si>
  <si>
    <t>ks005</t>
  </si>
  <si>
    <t>サンスポ関西</t>
  </si>
  <si>
    <t>全5段</t>
  </si>
  <si>
    <t>10月18日(日)</t>
  </si>
  <si>
    <t>ks006</t>
  </si>
  <si>
    <t>ks007</t>
  </si>
  <si>
    <t>10月25日(日)</t>
  </si>
  <si>
    <t>ks008</t>
  </si>
  <si>
    <t>ks009</t>
  </si>
  <si>
    <t>スポーツ報知関東</t>
  </si>
  <si>
    <t>全5段つかみ4回</t>
  </si>
  <si>
    <t>ks010</t>
  </si>
  <si>
    <t>出会いの大御所〇〇に危機</t>
  </si>
  <si>
    <t>ks011</t>
  </si>
  <si>
    <t>黒：右女3</t>
  </si>
  <si>
    <t>求む！50歳以上の女性好き男性</t>
  </si>
  <si>
    <t>10月24日(土)</t>
  </si>
  <si>
    <t>ks012</t>
  </si>
  <si>
    <t>雑誌版 SPA</t>
  </si>
  <si>
    <t>やってみてダメならすぐ退会OK</t>
  </si>
  <si>
    <t>ks013</t>
  </si>
  <si>
    <t>(空電共通)</t>
  </si>
  <si>
    <t>空電 (共通)</t>
  </si>
  <si>
    <t>ks014</t>
  </si>
  <si>
    <t>焼肉版</t>
  </si>
  <si>
    <t>デイリースポーツ関西</t>
  </si>
  <si>
    <t>10月16日(金)</t>
  </si>
  <si>
    <t>ks015</t>
  </si>
  <si>
    <t>ks016</t>
  </si>
  <si>
    <t>70歳までの出会いリクルート</t>
  </si>
  <si>
    <t>10月22日(木)</t>
  </si>
  <si>
    <t>ks017</t>
  </si>
  <si>
    <t>ks018</t>
  </si>
  <si>
    <t>70歳までの出会いお手伝い</t>
  </si>
  <si>
    <t>スポニチ関東</t>
  </si>
  <si>
    <t>10月02日(金)</t>
  </si>
  <si>
    <t>ks019</t>
  </si>
  <si>
    <t>ks020</t>
  </si>
  <si>
    <t>右女3</t>
  </si>
  <si>
    <t>ks021</t>
  </si>
  <si>
    <t>ks022</t>
  </si>
  <si>
    <t>スポニチ関西</t>
  </si>
  <si>
    <t>10月17日(土)</t>
  </si>
  <si>
    <t>ks023</t>
  </si>
  <si>
    <t>ks024</t>
  </si>
  <si>
    <t>ks025</t>
  </si>
  <si>
    <t>ks026</t>
  </si>
  <si>
    <t>ニッカン関西</t>
  </si>
  <si>
    <t>4C全面</t>
  </si>
  <si>
    <t>ks027</t>
  </si>
  <si>
    <t>ks028</t>
  </si>
  <si>
    <t>ks029</t>
  </si>
  <si>
    <t>ks030</t>
  </si>
  <si>
    <t>中京スポーツ</t>
  </si>
  <si>
    <t>ks031</t>
  </si>
  <si>
    <t>ks032</t>
  </si>
  <si>
    <t>10月30日(金)</t>
  </si>
  <si>
    <t>ks033</t>
  </si>
  <si>
    <t>ks034</t>
  </si>
  <si>
    <t>九スポ</t>
  </si>
  <si>
    <t>ks035</t>
  </si>
  <si>
    <t>ks036</t>
  </si>
  <si>
    <t>10月31日(土)</t>
  </si>
  <si>
    <t>ks037</t>
  </si>
  <si>
    <t>ks038</t>
  </si>
  <si>
    <t>大正版</t>
  </si>
  <si>
    <t>139「もっと安い出会いがよければ、よそでどうぞ」</t>
  </si>
  <si>
    <t>4C雑報</t>
  </si>
  <si>
    <t>ks039</t>
  </si>
  <si>
    <t>ks040</t>
  </si>
  <si>
    <t>興奮版</t>
  </si>
  <si>
    <t>140「普通の出会い系なら、広告に載せていません」</t>
  </si>
  <si>
    <t>ks041</t>
  </si>
  <si>
    <t>ks042</t>
  </si>
  <si>
    <t>旧デイリー風</t>
  </si>
  <si>
    <t>141「今日はレディースデーで出会い率が2倍！」</t>
  </si>
  <si>
    <t>ks043</t>
  </si>
  <si>
    <t>ks044</t>
  </si>
  <si>
    <t>求人風</t>
  </si>
  <si>
    <t>142「この秋にやりたい出会いサイト」</t>
  </si>
  <si>
    <t>ks045</t>
  </si>
  <si>
    <t>ks046</t>
  </si>
  <si>
    <t>東スポ・大スポ・九スポ・中京</t>
  </si>
  <si>
    <t>記事枠</t>
  </si>
  <si>
    <t>10月29日(木)</t>
  </si>
  <si>
    <t>ks047</t>
  </si>
  <si>
    <t>新聞 TOTAL</t>
  </si>
  <si>
    <t>●雑誌 広告</t>
  </si>
  <si>
    <t>rz001</t>
  </si>
  <si>
    <t>光文社</t>
  </si>
  <si>
    <t>黄色黒版（ソフトver）</t>
  </si>
  <si>
    <t>出会いの場である〇〇に危機</t>
  </si>
  <si>
    <t>FLASH</t>
  </si>
  <si>
    <t>4C1P</t>
  </si>
  <si>
    <t>10月27日(火)</t>
  </si>
  <si>
    <t>rz002</t>
  </si>
  <si>
    <t>rz003</t>
  </si>
  <si>
    <t>日本ジャーナル出版</t>
  </si>
  <si>
    <t>サプリ版2</t>
  </si>
  <si>
    <t>学生いませんギャルもいません熟女熟女熟女熟女</t>
  </si>
  <si>
    <t>週刊実話</t>
  </si>
  <si>
    <t>表4</t>
  </si>
  <si>
    <t>10月01日(木)</t>
  </si>
  <si>
    <t>rz004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</si>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</sst>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2.5526315789474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190000</v>
      </c>
      <c r="L6" s="79">
        <v>42</v>
      </c>
      <c r="M6" s="79">
        <v>0</v>
      </c>
      <c r="N6" s="79">
        <v>122</v>
      </c>
      <c r="O6" s="88">
        <v>22</v>
      </c>
      <c r="P6" s="89">
        <v>0</v>
      </c>
      <c r="Q6" s="90">
        <f>O6+P6</f>
        <v>22</v>
      </c>
      <c r="R6" s="80">
        <f>IFERROR(Q6/N6,"-")</f>
        <v>0.18032786885246</v>
      </c>
      <c r="S6" s="79">
        <v>4</v>
      </c>
      <c r="T6" s="79">
        <v>10</v>
      </c>
      <c r="U6" s="80">
        <f>IFERROR(T6/(Q6),"-")</f>
        <v>0.45454545454545</v>
      </c>
      <c r="V6" s="81">
        <f>IFERROR(K6/SUM(Q6:Q7),"-")</f>
        <v>5000</v>
      </c>
      <c r="W6" s="82">
        <v>6</v>
      </c>
      <c r="X6" s="80">
        <f>IF(Q6=0,"-",W6/Q6)</f>
        <v>0.27272727272727</v>
      </c>
      <c r="Y6" s="181">
        <v>482000</v>
      </c>
      <c r="Z6" s="182">
        <f>IFERROR(Y6/Q6,"-")</f>
        <v>21909.090909091</v>
      </c>
      <c r="AA6" s="182">
        <f>IFERROR(Y6/W6,"-")</f>
        <v>80333.333333333</v>
      </c>
      <c r="AB6" s="176">
        <f>SUM(Y6:Y7)-SUM(K6:K7)</f>
        <v>295000</v>
      </c>
      <c r="AC6" s="83">
        <f>SUM(Y6:Y7)/SUM(K6:K7)</f>
        <v>2.5526315789474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0.090909090909091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0.22727272727273</v>
      </c>
      <c r="BH6" s="109">
        <v>2</v>
      </c>
      <c r="BI6" s="111">
        <f>IFERROR(BH6/BF6,"-")</f>
        <v>0.4</v>
      </c>
      <c r="BJ6" s="112">
        <v>77000</v>
      </c>
      <c r="BK6" s="113">
        <f>IFERROR(BJ6/BF6,"-")</f>
        <v>15400</v>
      </c>
      <c r="BL6" s="114">
        <v>1</v>
      </c>
      <c r="BM6" s="114"/>
      <c r="BN6" s="114">
        <v>1</v>
      </c>
      <c r="BO6" s="116">
        <v>8</v>
      </c>
      <c r="BP6" s="117">
        <f>IF(Q6=0,"",IF(BO6=0,"",(BO6/Q6)))</f>
        <v>0.36363636363636</v>
      </c>
      <c r="BQ6" s="118">
        <v>2</v>
      </c>
      <c r="BR6" s="119">
        <f>IFERROR(BQ6/BO6,"-")</f>
        <v>0.25</v>
      </c>
      <c r="BS6" s="120">
        <v>9000</v>
      </c>
      <c r="BT6" s="121">
        <f>IFERROR(BS6/BO6,"-")</f>
        <v>1125</v>
      </c>
      <c r="BU6" s="122">
        <v>1</v>
      </c>
      <c r="BV6" s="122">
        <v>1</v>
      </c>
      <c r="BW6" s="122"/>
      <c r="BX6" s="123">
        <v>5</v>
      </c>
      <c r="BY6" s="124">
        <f>IF(Q6=0,"",IF(BX6=0,"",(BX6/Q6)))</f>
        <v>0.22727272727273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>
        <v>2</v>
      </c>
      <c r="CH6" s="131">
        <f>IF(Q6=0,"",IF(CG6=0,"",(CG6/Q6)))</f>
        <v>0.090909090909091</v>
      </c>
      <c r="CI6" s="132">
        <v>2</v>
      </c>
      <c r="CJ6" s="133">
        <f>IFERROR(CI6/CG6,"-")</f>
        <v>1</v>
      </c>
      <c r="CK6" s="134">
        <v>396000</v>
      </c>
      <c r="CL6" s="135">
        <f>IFERROR(CK6/CG6,"-")</f>
        <v>198000</v>
      </c>
      <c r="CM6" s="136">
        <v>1</v>
      </c>
      <c r="CN6" s="136"/>
      <c r="CO6" s="136">
        <v>1</v>
      </c>
      <c r="CP6" s="137">
        <v>6</v>
      </c>
      <c r="CQ6" s="138">
        <v>482000</v>
      </c>
      <c r="CR6" s="138">
        <v>394000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39</v>
      </c>
      <c r="M7" s="79">
        <v>28</v>
      </c>
      <c r="N7" s="79">
        <v>11</v>
      </c>
      <c r="O7" s="88">
        <v>16</v>
      </c>
      <c r="P7" s="89">
        <v>0</v>
      </c>
      <c r="Q7" s="90">
        <f>O7+P7</f>
        <v>16</v>
      </c>
      <c r="R7" s="80">
        <f>IFERROR(Q7/N7,"-")</f>
        <v>1.4545454545455</v>
      </c>
      <c r="S7" s="79">
        <v>5</v>
      </c>
      <c r="T7" s="79">
        <v>2</v>
      </c>
      <c r="U7" s="80">
        <f>IFERROR(T7/(Q7),"-")</f>
        <v>0.125</v>
      </c>
      <c r="V7" s="81"/>
      <c r="W7" s="82">
        <v>1</v>
      </c>
      <c r="X7" s="80">
        <f>IF(Q7=0,"-",W7/Q7)</f>
        <v>0.0625</v>
      </c>
      <c r="Y7" s="181">
        <v>3000</v>
      </c>
      <c r="Z7" s="182">
        <f>IFERROR(Y7/Q7,"-")</f>
        <v>187.5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0.0625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11</v>
      </c>
      <c r="BY7" s="124">
        <f>IF(Q7=0,"",IF(BX7=0,"",(BX7/Q7)))</f>
        <v>0.6875</v>
      </c>
      <c r="BZ7" s="125">
        <v>1</v>
      </c>
      <c r="CA7" s="126">
        <f>IFERROR(BZ7/BX7,"-")</f>
        <v>0.090909090909091</v>
      </c>
      <c r="CB7" s="127">
        <v>3000</v>
      </c>
      <c r="CC7" s="128">
        <f>IFERROR(CB7/BX7,"-")</f>
        <v>272.72727272727</v>
      </c>
      <c r="CD7" s="129"/>
      <c r="CE7" s="129">
        <v>1</v>
      </c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3000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6.0161403508772</v>
      </c>
      <c r="B8" s="184" t="s">
        <v>67</v>
      </c>
      <c r="C8" s="184" t="s">
        <v>58</v>
      </c>
      <c r="D8" s="184"/>
      <c r="E8" s="184" t="s">
        <v>68</v>
      </c>
      <c r="F8" s="184" t="s">
        <v>60</v>
      </c>
      <c r="G8" s="184" t="s">
        <v>61</v>
      </c>
      <c r="H8" s="87" t="s">
        <v>69</v>
      </c>
      <c r="I8" s="87" t="s">
        <v>63</v>
      </c>
      <c r="J8" s="185" t="s">
        <v>70</v>
      </c>
      <c r="K8" s="176">
        <v>570000</v>
      </c>
      <c r="L8" s="79">
        <v>52</v>
      </c>
      <c r="M8" s="79">
        <v>0</v>
      </c>
      <c r="N8" s="79">
        <v>111</v>
      </c>
      <c r="O8" s="88">
        <v>22</v>
      </c>
      <c r="P8" s="89">
        <v>0</v>
      </c>
      <c r="Q8" s="90">
        <f>O8+P8</f>
        <v>22</v>
      </c>
      <c r="R8" s="80">
        <f>IFERROR(Q8/N8,"-")</f>
        <v>0.1981981981982</v>
      </c>
      <c r="S8" s="79">
        <v>3</v>
      </c>
      <c r="T8" s="79">
        <v>6</v>
      </c>
      <c r="U8" s="80">
        <f>IFERROR(T8/(Q8),"-")</f>
        <v>0.27272727272727</v>
      </c>
      <c r="V8" s="81">
        <f>IFERROR(K8/SUM(Q8:Q13),"-")</f>
        <v>5588.2352941176</v>
      </c>
      <c r="W8" s="82">
        <v>4</v>
      </c>
      <c r="X8" s="80">
        <f>IF(Q8=0,"-",W8/Q8)</f>
        <v>0.18181818181818</v>
      </c>
      <c r="Y8" s="181">
        <v>181000</v>
      </c>
      <c r="Z8" s="182">
        <f>IFERROR(Y8/Q8,"-")</f>
        <v>8227.2727272727</v>
      </c>
      <c r="AA8" s="182">
        <f>IFERROR(Y8/W8,"-")</f>
        <v>45250</v>
      </c>
      <c r="AB8" s="176">
        <f>SUM(Y8:Y13)-SUM(K8:K13)</f>
        <v>2859200</v>
      </c>
      <c r="AC8" s="83">
        <f>SUM(Y8:Y13)/SUM(K8:K13)</f>
        <v>6.0161403508772</v>
      </c>
      <c r="AD8" s="77"/>
      <c r="AE8" s="91">
        <v>1</v>
      </c>
      <c r="AF8" s="92">
        <f>IF(Q8=0,"",IF(AE8=0,"",(AE8/Q8)))</f>
        <v>0.045454545454545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0.045454545454545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0.045454545454545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5</v>
      </c>
      <c r="BG8" s="110">
        <f>IF(Q8=0,"",IF(BF8=0,"",(BF8/Q8)))</f>
        <v>0.22727272727273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8</v>
      </c>
      <c r="BP8" s="117">
        <f>IF(Q8=0,"",IF(BO8=0,"",(BO8/Q8)))</f>
        <v>0.36363636363636</v>
      </c>
      <c r="BQ8" s="118">
        <v>3</v>
      </c>
      <c r="BR8" s="119">
        <f>IFERROR(BQ8/BO8,"-")</f>
        <v>0.375</v>
      </c>
      <c r="BS8" s="120">
        <v>169000</v>
      </c>
      <c r="BT8" s="121">
        <f>IFERROR(BS8/BO8,"-")</f>
        <v>21125</v>
      </c>
      <c r="BU8" s="122"/>
      <c r="BV8" s="122">
        <v>1</v>
      </c>
      <c r="BW8" s="122">
        <v>2</v>
      </c>
      <c r="BX8" s="123">
        <v>6</v>
      </c>
      <c r="BY8" s="124">
        <f>IF(Q8=0,"",IF(BX8=0,"",(BX8/Q8)))</f>
        <v>0.27272727272727</v>
      </c>
      <c r="BZ8" s="125">
        <v>1</v>
      </c>
      <c r="CA8" s="126">
        <f>IFERROR(BZ8/BX8,"-")</f>
        <v>0.16666666666667</v>
      </c>
      <c r="CB8" s="127">
        <v>12000</v>
      </c>
      <c r="CC8" s="128">
        <f>IFERROR(CB8/BX8,"-")</f>
        <v>2000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4</v>
      </c>
      <c r="CQ8" s="138">
        <v>181000</v>
      </c>
      <c r="CR8" s="138">
        <v>123000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60</v>
      </c>
      <c r="G9" s="184" t="s">
        <v>66</v>
      </c>
      <c r="H9" s="87"/>
      <c r="I9" s="87"/>
      <c r="J9" s="87"/>
      <c r="K9" s="176"/>
      <c r="L9" s="79">
        <v>60</v>
      </c>
      <c r="M9" s="79">
        <v>46</v>
      </c>
      <c r="N9" s="79">
        <v>13</v>
      </c>
      <c r="O9" s="88">
        <v>17</v>
      </c>
      <c r="P9" s="89">
        <v>0</v>
      </c>
      <c r="Q9" s="90">
        <f>O9+P9</f>
        <v>17</v>
      </c>
      <c r="R9" s="80">
        <f>IFERROR(Q9/N9,"-")</f>
        <v>1.3076923076923</v>
      </c>
      <c r="S9" s="79">
        <v>9</v>
      </c>
      <c r="T9" s="79">
        <v>3</v>
      </c>
      <c r="U9" s="80">
        <f>IFERROR(T9/(Q9),"-")</f>
        <v>0.17647058823529</v>
      </c>
      <c r="V9" s="81"/>
      <c r="W9" s="82">
        <v>7</v>
      </c>
      <c r="X9" s="80">
        <f>IF(Q9=0,"-",W9/Q9)</f>
        <v>0.41176470588235</v>
      </c>
      <c r="Y9" s="181">
        <v>782000</v>
      </c>
      <c r="Z9" s="182">
        <f>IFERROR(Y9/Q9,"-")</f>
        <v>46000</v>
      </c>
      <c r="AA9" s="182">
        <f>IFERROR(Y9/W9,"-")</f>
        <v>111714.28571429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4</v>
      </c>
      <c r="BG9" s="110">
        <f>IF(Q9=0,"",IF(BF9=0,"",(BF9/Q9)))</f>
        <v>0.23529411764706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5</v>
      </c>
      <c r="BP9" s="117">
        <f>IF(Q9=0,"",IF(BO9=0,"",(BO9/Q9)))</f>
        <v>0.29411764705882</v>
      </c>
      <c r="BQ9" s="118">
        <v>1</v>
      </c>
      <c r="BR9" s="119">
        <f>IFERROR(BQ9/BO9,"-")</f>
        <v>0.2</v>
      </c>
      <c r="BS9" s="120">
        <v>6000</v>
      </c>
      <c r="BT9" s="121">
        <f>IFERROR(BS9/BO9,"-")</f>
        <v>1200</v>
      </c>
      <c r="BU9" s="122"/>
      <c r="BV9" s="122">
        <v>1</v>
      </c>
      <c r="BW9" s="122"/>
      <c r="BX9" s="123">
        <v>6</v>
      </c>
      <c r="BY9" s="124">
        <f>IF(Q9=0,"",IF(BX9=0,"",(BX9/Q9)))</f>
        <v>0.35294117647059</v>
      </c>
      <c r="BZ9" s="125">
        <v>4</v>
      </c>
      <c r="CA9" s="126">
        <f>IFERROR(BZ9/BX9,"-")</f>
        <v>0.66666666666667</v>
      </c>
      <c r="CB9" s="127">
        <v>688000</v>
      </c>
      <c r="CC9" s="128">
        <f>IFERROR(CB9/BX9,"-")</f>
        <v>114666.66666667</v>
      </c>
      <c r="CD9" s="129">
        <v>2</v>
      </c>
      <c r="CE9" s="129"/>
      <c r="CF9" s="129">
        <v>2</v>
      </c>
      <c r="CG9" s="130">
        <v>2</v>
      </c>
      <c r="CH9" s="131">
        <f>IF(Q9=0,"",IF(CG9=0,"",(CG9/Q9)))</f>
        <v>0.11764705882353</v>
      </c>
      <c r="CI9" s="132">
        <v>2</v>
      </c>
      <c r="CJ9" s="133">
        <f>IFERROR(CI9/CG9,"-")</f>
        <v>1</v>
      </c>
      <c r="CK9" s="134">
        <v>88000</v>
      </c>
      <c r="CL9" s="135">
        <f>IFERROR(CK9/CG9,"-")</f>
        <v>44000</v>
      </c>
      <c r="CM9" s="136"/>
      <c r="CN9" s="136"/>
      <c r="CO9" s="136">
        <v>2</v>
      </c>
      <c r="CP9" s="137">
        <v>7</v>
      </c>
      <c r="CQ9" s="138">
        <v>782000</v>
      </c>
      <c r="CR9" s="138">
        <v>645000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72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73</v>
      </c>
      <c r="I10" s="87" t="s">
        <v>74</v>
      </c>
      <c r="J10" s="185" t="s">
        <v>75</v>
      </c>
      <c r="K10" s="176"/>
      <c r="L10" s="79">
        <v>19</v>
      </c>
      <c r="M10" s="79">
        <v>0</v>
      </c>
      <c r="N10" s="79">
        <v>51</v>
      </c>
      <c r="O10" s="88">
        <v>8</v>
      </c>
      <c r="P10" s="89">
        <v>0</v>
      </c>
      <c r="Q10" s="90">
        <f>O10+P10</f>
        <v>8</v>
      </c>
      <c r="R10" s="80">
        <f>IFERROR(Q10/N10,"-")</f>
        <v>0.15686274509804</v>
      </c>
      <c r="S10" s="79">
        <v>0</v>
      </c>
      <c r="T10" s="79">
        <v>3</v>
      </c>
      <c r="U10" s="80">
        <f>IFERROR(T10/(Q10),"-")</f>
        <v>0.375</v>
      </c>
      <c r="V10" s="81"/>
      <c r="W10" s="82">
        <v>1</v>
      </c>
      <c r="X10" s="80">
        <f>IF(Q10=0,"-",W10/Q10)</f>
        <v>0.125</v>
      </c>
      <c r="Y10" s="181">
        <v>74000</v>
      </c>
      <c r="Z10" s="182">
        <f>IFERROR(Y10/Q10,"-")</f>
        <v>9250</v>
      </c>
      <c r="AA10" s="182">
        <f>IFERROR(Y10/W10,"-")</f>
        <v>74000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0.25</v>
      </c>
      <c r="BH10" s="109">
        <v>1</v>
      </c>
      <c r="BI10" s="111">
        <f>IFERROR(BH10/BF10,"-")</f>
        <v>0.5</v>
      </c>
      <c r="BJ10" s="112">
        <v>74000</v>
      </c>
      <c r="BK10" s="113">
        <f>IFERROR(BJ10/BF10,"-")</f>
        <v>37000</v>
      </c>
      <c r="BL10" s="114"/>
      <c r="BM10" s="114"/>
      <c r="BN10" s="114">
        <v>1</v>
      </c>
      <c r="BO10" s="116">
        <v>3</v>
      </c>
      <c r="BP10" s="117">
        <f>IF(Q10=0,"",IF(BO10=0,"",(BO10/Q10)))</f>
        <v>0.375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0.25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>
        <v>1</v>
      </c>
      <c r="CH10" s="131">
        <f>IF(Q10=0,"",IF(CG10=0,"",(CG10/Q10)))</f>
        <v>0.125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1</v>
      </c>
      <c r="CQ10" s="138">
        <v>74000</v>
      </c>
      <c r="CR10" s="138">
        <v>74000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59</v>
      </c>
      <c r="F11" s="184" t="s">
        <v>60</v>
      </c>
      <c r="G11" s="184" t="s">
        <v>66</v>
      </c>
      <c r="H11" s="87"/>
      <c r="I11" s="87"/>
      <c r="J11" s="87"/>
      <c r="K11" s="176"/>
      <c r="L11" s="79">
        <v>78</v>
      </c>
      <c r="M11" s="79">
        <v>54</v>
      </c>
      <c r="N11" s="79">
        <v>26</v>
      </c>
      <c r="O11" s="88">
        <v>34</v>
      </c>
      <c r="P11" s="89">
        <v>0</v>
      </c>
      <c r="Q11" s="90">
        <f>O11+P11</f>
        <v>34</v>
      </c>
      <c r="R11" s="80">
        <f>IFERROR(Q11/N11,"-")</f>
        <v>1.3076923076923</v>
      </c>
      <c r="S11" s="79">
        <v>10</v>
      </c>
      <c r="T11" s="79">
        <v>8</v>
      </c>
      <c r="U11" s="80">
        <f>IFERROR(T11/(Q11),"-")</f>
        <v>0.23529411764706</v>
      </c>
      <c r="V11" s="81"/>
      <c r="W11" s="82">
        <v>11</v>
      </c>
      <c r="X11" s="80">
        <f>IF(Q11=0,"-",W11/Q11)</f>
        <v>0.32352941176471</v>
      </c>
      <c r="Y11" s="181">
        <v>2198000</v>
      </c>
      <c r="Z11" s="182">
        <f>IFERROR(Y11/Q11,"-")</f>
        <v>64647.058823529</v>
      </c>
      <c r="AA11" s="182">
        <f>IFERROR(Y11/W11,"-")</f>
        <v>199818.18181818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0.029411764705882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0.058823529411765</v>
      </c>
      <c r="BH11" s="109">
        <v>1</v>
      </c>
      <c r="BI11" s="111">
        <f>IFERROR(BH11/BF11,"-")</f>
        <v>0.5</v>
      </c>
      <c r="BJ11" s="112">
        <v>3000</v>
      </c>
      <c r="BK11" s="113">
        <f>IFERROR(BJ11/BF11,"-")</f>
        <v>1500</v>
      </c>
      <c r="BL11" s="114">
        <v>1</v>
      </c>
      <c r="BM11" s="114"/>
      <c r="BN11" s="114"/>
      <c r="BO11" s="116">
        <v>11</v>
      </c>
      <c r="BP11" s="117">
        <f>IF(Q11=0,"",IF(BO11=0,"",(BO11/Q11)))</f>
        <v>0.32352941176471</v>
      </c>
      <c r="BQ11" s="118">
        <v>1</v>
      </c>
      <c r="BR11" s="119">
        <f>IFERROR(BQ11/BO11,"-")</f>
        <v>0.090909090909091</v>
      </c>
      <c r="BS11" s="120">
        <v>19000</v>
      </c>
      <c r="BT11" s="121">
        <f>IFERROR(BS11/BO11,"-")</f>
        <v>1727.2727272727</v>
      </c>
      <c r="BU11" s="122"/>
      <c r="BV11" s="122"/>
      <c r="BW11" s="122">
        <v>1</v>
      </c>
      <c r="BX11" s="123">
        <v>15</v>
      </c>
      <c r="BY11" s="124">
        <f>IF(Q11=0,"",IF(BX11=0,"",(BX11/Q11)))</f>
        <v>0.44117647058824</v>
      </c>
      <c r="BZ11" s="125">
        <v>4</v>
      </c>
      <c r="CA11" s="126">
        <f>IFERROR(BZ11/BX11,"-")</f>
        <v>0.26666666666667</v>
      </c>
      <c r="CB11" s="127">
        <v>2067000</v>
      </c>
      <c r="CC11" s="128">
        <f>IFERROR(CB11/BX11,"-")</f>
        <v>137800</v>
      </c>
      <c r="CD11" s="129"/>
      <c r="CE11" s="129"/>
      <c r="CF11" s="129">
        <v>4</v>
      </c>
      <c r="CG11" s="130">
        <v>5</v>
      </c>
      <c r="CH11" s="131">
        <f>IF(Q11=0,"",IF(CG11=0,"",(CG11/Q11)))</f>
        <v>0.14705882352941</v>
      </c>
      <c r="CI11" s="132">
        <v>5</v>
      </c>
      <c r="CJ11" s="133">
        <f>IFERROR(CI11/CG11,"-")</f>
        <v>1</v>
      </c>
      <c r="CK11" s="134">
        <v>109000</v>
      </c>
      <c r="CL11" s="135">
        <f>IFERROR(CK11/CG11,"-")</f>
        <v>21800</v>
      </c>
      <c r="CM11" s="136">
        <v>1</v>
      </c>
      <c r="CN11" s="136">
        <v>1</v>
      </c>
      <c r="CO11" s="136">
        <v>3</v>
      </c>
      <c r="CP11" s="137">
        <v>11</v>
      </c>
      <c r="CQ11" s="138">
        <v>2198000</v>
      </c>
      <c r="CR11" s="138">
        <v>1973000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61</v>
      </c>
      <c r="H12" s="87" t="s">
        <v>73</v>
      </c>
      <c r="I12" s="87" t="s">
        <v>74</v>
      </c>
      <c r="J12" s="185" t="s">
        <v>78</v>
      </c>
      <c r="K12" s="176"/>
      <c r="L12" s="79">
        <v>20</v>
      </c>
      <c r="M12" s="79">
        <v>0</v>
      </c>
      <c r="N12" s="79">
        <v>69</v>
      </c>
      <c r="O12" s="88">
        <v>9</v>
      </c>
      <c r="P12" s="89">
        <v>0</v>
      </c>
      <c r="Q12" s="90">
        <f>O12+P12</f>
        <v>9</v>
      </c>
      <c r="R12" s="80">
        <f>IFERROR(Q12/N12,"-")</f>
        <v>0.1304347826087</v>
      </c>
      <c r="S12" s="79">
        <v>2</v>
      </c>
      <c r="T12" s="79">
        <v>4</v>
      </c>
      <c r="U12" s="80">
        <f>IFERROR(T12/(Q12),"-")</f>
        <v>0.44444444444444</v>
      </c>
      <c r="V12" s="81"/>
      <c r="W12" s="82">
        <v>1</v>
      </c>
      <c r="X12" s="80">
        <f>IF(Q12=0,"-",W12/Q12)</f>
        <v>0.11111111111111</v>
      </c>
      <c r="Y12" s="181">
        <v>3000</v>
      </c>
      <c r="Z12" s="182">
        <f>IFERROR(Y12/Q12,"-")</f>
        <v>333.33333333333</v>
      </c>
      <c r="AA12" s="182">
        <f>IFERROR(Y12/W12,"-")</f>
        <v>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0.11111111111111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4</v>
      </c>
      <c r="BP12" s="117">
        <f>IF(Q12=0,"",IF(BO12=0,"",(BO12/Q12)))</f>
        <v>0.44444444444444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4</v>
      </c>
      <c r="BY12" s="124">
        <f>IF(Q12=0,"",IF(BX12=0,"",(BX12/Q12)))</f>
        <v>0.44444444444444</v>
      </c>
      <c r="BZ12" s="125">
        <v>1</v>
      </c>
      <c r="CA12" s="126">
        <f>IFERROR(BZ12/BX12,"-")</f>
        <v>0.25</v>
      </c>
      <c r="CB12" s="127">
        <v>3000</v>
      </c>
      <c r="CC12" s="128">
        <f>IFERROR(CB12/BX12,"-")</f>
        <v>750</v>
      </c>
      <c r="CD12" s="129">
        <v>1</v>
      </c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3000</v>
      </c>
      <c r="CR12" s="138">
        <v>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59</v>
      </c>
      <c r="F13" s="184" t="s">
        <v>60</v>
      </c>
      <c r="G13" s="184" t="s">
        <v>66</v>
      </c>
      <c r="H13" s="87"/>
      <c r="I13" s="87"/>
      <c r="J13" s="87"/>
      <c r="K13" s="176"/>
      <c r="L13" s="79">
        <v>35</v>
      </c>
      <c r="M13" s="79">
        <v>24</v>
      </c>
      <c r="N13" s="79">
        <v>13</v>
      </c>
      <c r="O13" s="88">
        <v>12</v>
      </c>
      <c r="P13" s="89">
        <v>0</v>
      </c>
      <c r="Q13" s="90">
        <f>O13+P13</f>
        <v>12</v>
      </c>
      <c r="R13" s="80">
        <f>IFERROR(Q13/N13,"-")</f>
        <v>0.92307692307692</v>
      </c>
      <c r="S13" s="79">
        <v>6</v>
      </c>
      <c r="T13" s="79">
        <v>2</v>
      </c>
      <c r="U13" s="80">
        <f>IFERROR(T13/(Q13),"-")</f>
        <v>0.16666666666667</v>
      </c>
      <c r="V13" s="81"/>
      <c r="W13" s="82">
        <v>5</v>
      </c>
      <c r="X13" s="80">
        <f>IF(Q13=0,"-",W13/Q13)</f>
        <v>0.41666666666667</v>
      </c>
      <c r="Y13" s="181">
        <v>191200</v>
      </c>
      <c r="Z13" s="182">
        <f>IFERROR(Y13/Q13,"-")</f>
        <v>15933.333333333</v>
      </c>
      <c r="AA13" s="182">
        <f>IFERROR(Y13/W13,"-")</f>
        <v>38240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0.083333333333333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0.083333333333333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8</v>
      </c>
      <c r="BY13" s="124">
        <f>IF(Q13=0,"",IF(BX13=0,"",(BX13/Q13)))</f>
        <v>0.66666666666667</v>
      </c>
      <c r="BZ13" s="125">
        <v>3</v>
      </c>
      <c r="CA13" s="126">
        <f>IFERROR(BZ13/BX13,"-")</f>
        <v>0.375</v>
      </c>
      <c r="CB13" s="127">
        <v>87000</v>
      </c>
      <c r="CC13" s="128">
        <f>IFERROR(CB13/BX13,"-")</f>
        <v>10875</v>
      </c>
      <c r="CD13" s="129">
        <v>1</v>
      </c>
      <c r="CE13" s="129"/>
      <c r="CF13" s="129">
        <v>2</v>
      </c>
      <c r="CG13" s="130">
        <v>2</v>
      </c>
      <c r="CH13" s="131">
        <f>IF(Q13=0,"",IF(CG13=0,"",(CG13/Q13)))</f>
        <v>0.16666666666667</v>
      </c>
      <c r="CI13" s="132">
        <v>2</v>
      </c>
      <c r="CJ13" s="133">
        <f>IFERROR(CI13/CG13,"-")</f>
        <v>1</v>
      </c>
      <c r="CK13" s="134">
        <v>107200</v>
      </c>
      <c r="CL13" s="135">
        <f>IFERROR(CK13/CG13,"-")</f>
        <v>53600</v>
      </c>
      <c r="CM13" s="136"/>
      <c r="CN13" s="136"/>
      <c r="CO13" s="136">
        <v>2</v>
      </c>
      <c r="CP13" s="137">
        <v>5</v>
      </c>
      <c r="CQ13" s="138">
        <v>191200</v>
      </c>
      <c r="CR13" s="138">
        <v>84000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1.3068461538462</v>
      </c>
      <c r="B14" s="184" t="s">
        <v>80</v>
      </c>
      <c r="C14" s="184" t="s">
        <v>58</v>
      </c>
      <c r="D14" s="184"/>
      <c r="E14" s="184" t="s">
        <v>68</v>
      </c>
      <c r="F14" s="184" t="s">
        <v>60</v>
      </c>
      <c r="G14" s="184" t="s">
        <v>61</v>
      </c>
      <c r="H14" s="87" t="s">
        <v>81</v>
      </c>
      <c r="I14" s="87" t="s">
        <v>82</v>
      </c>
      <c r="J14" s="185" t="s">
        <v>70</v>
      </c>
      <c r="K14" s="176">
        <v>520000</v>
      </c>
      <c r="L14" s="79">
        <v>40</v>
      </c>
      <c r="M14" s="79">
        <v>0</v>
      </c>
      <c r="N14" s="79">
        <v>73</v>
      </c>
      <c r="O14" s="88">
        <v>21</v>
      </c>
      <c r="P14" s="89">
        <v>0</v>
      </c>
      <c r="Q14" s="90">
        <f>O14+P14</f>
        <v>21</v>
      </c>
      <c r="R14" s="80">
        <f>IFERROR(Q14/N14,"-")</f>
        <v>0.28767123287671</v>
      </c>
      <c r="S14" s="79">
        <v>8</v>
      </c>
      <c r="T14" s="79">
        <v>6</v>
      </c>
      <c r="U14" s="80">
        <f>IFERROR(T14/(Q14),"-")</f>
        <v>0.28571428571429</v>
      </c>
      <c r="V14" s="81">
        <f>IFERROR(K14/SUM(Q14:Q18),"-")</f>
        <v>5200</v>
      </c>
      <c r="W14" s="82">
        <v>9</v>
      </c>
      <c r="X14" s="80">
        <f>IF(Q14=0,"-",W14/Q14)</f>
        <v>0.42857142857143</v>
      </c>
      <c r="Y14" s="181">
        <v>196000</v>
      </c>
      <c r="Z14" s="182">
        <f>IFERROR(Y14/Q14,"-")</f>
        <v>9333.3333333333</v>
      </c>
      <c r="AA14" s="182">
        <f>IFERROR(Y14/W14,"-")</f>
        <v>21777.777777778</v>
      </c>
      <c r="AB14" s="176">
        <f>SUM(Y14:Y18)-SUM(K14:K18)</f>
        <v>159560</v>
      </c>
      <c r="AC14" s="83">
        <f>SUM(Y14:Y18)/SUM(K14:K18)</f>
        <v>1.3068461538462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3</v>
      </c>
      <c r="BG14" s="110">
        <f>IF(Q14=0,"",IF(BF14=0,"",(BF14/Q14)))</f>
        <v>0.14285714285714</v>
      </c>
      <c r="BH14" s="109">
        <v>1</v>
      </c>
      <c r="BI14" s="111">
        <f>IFERROR(BH14/BF14,"-")</f>
        <v>0.33333333333333</v>
      </c>
      <c r="BJ14" s="112">
        <v>50000</v>
      </c>
      <c r="BK14" s="113">
        <f>IFERROR(BJ14/BF14,"-")</f>
        <v>16666.666666667</v>
      </c>
      <c r="BL14" s="114"/>
      <c r="BM14" s="114"/>
      <c r="BN14" s="114">
        <v>1</v>
      </c>
      <c r="BO14" s="116">
        <v>9</v>
      </c>
      <c r="BP14" s="117">
        <f>IF(Q14=0,"",IF(BO14=0,"",(BO14/Q14)))</f>
        <v>0.42857142857143</v>
      </c>
      <c r="BQ14" s="118">
        <v>5</v>
      </c>
      <c r="BR14" s="119">
        <f>IFERROR(BQ14/BO14,"-")</f>
        <v>0.55555555555556</v>
      </c>
      <c r="BS14" s="120">
        <v>55000</v>
      </c>
      <c r="BT14" s="121">
        <f>IFERROR(BS14/BO14,"-")</f>
        <v>6111.1111111111</v>
      </c>
      <c r="BU14" s="122">
        <v>3</v>
      </c>
      <c r="BV14" s="122"/>
      <c r="BW14" s="122">
        <v>2</v>
      </c>
      <c r="BX14" s="123">
        <v>8</v>
      </c>
      <c r="BY14" s="124">
        <f>IF(Q14=0,"",IF(BX14=0,"",(BX14/Q14)))</f>
        <v>0.38095238095238</v>
      </c>
      <c r="BZ14" s="125">
        <v>2</v>
      </c>
      <c r="CA14" s="126">
        <f>IFERROR(BZ14/BX14,"-")</f>
        <v>0.25</v>
      </c>
      <c r="CB14" s="127">
        <v>21000</v>
      </c>
      <c r="CC14" s="128">
        <f>IFERROR(CB14/BX14,"-")</f>
        <v>2625</v>
      </c>
      <c r="CD14" s="129">
        <v>1</v>
      </c>
      <c r="CE14" s="129"/>
      <c r="CF14" s="129">
        <v>1</v>
      </c>
      <c r="CG14" s="130">
        <v>1</v>
      </c>
      <c r="CH14" s="131">
        <f>IF(Q14=0,"",IF(CG14=0,"",(CG14/Q14)))</f>
        <v>0.047619047619048</v>
      </c>
      <c r="CI14" s="132">
        <v>1</v>
      </c>
      <c r="CJ14" s="133">
        <f>IFERROR(CI14/CG14,"-")</f>
        <v>1</v>
      </c>
      <c r="CK14" s="134">
        <v>70000</v>
      </c>
      <c r="CL14" s="135">
        <f>IFERROR(CK14/CG14,"-")</f>
        <v>70000</v>
      </c>
      <c r="CM14" s="136"/>
      <c r="CN14" s="136"/>
      <c r="CO14" s="136">
        <v>1</v>
      </c>
      <c r="CP14" s="137">
        <v>9</v>
      </c>
      <c r="CQ14" s="138">
        <v>196000</v>
      </c>
      <c r="CR14" s="138">
        <v>70000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83</v>
      </c>
      <c r="C15" s="184" t="s">
        <v>58</v>
      </c>
      <c r="D15" s="184"/>
      <c r="E15" s="184" t="s">
        <v>59</v>
      </c>
      <c r="F15" s="184" t="s">
        <v>84</v>
      </c>
      <c r="G15" s="184" t="s">
        <v>61</v>
      </c>
      <c r="H15" s="87" t="s">
        <v>81</v>
      </c>
      <c r="I15" s="87" t="s">
        <v>82</v>
      </c>
      <c r="J15" s="185" t="s">
        <v>75</v>
      </c>
      <c r="K15" s="176"/>
      <c r="L15" s="79">
        <v>18</v>
      </c>
      <c r="M15" s="79">
        <v>0</v>
      </c>
      <c r="N15" s="79">
        <v>51</v>
      </c>
      <c r="O15" s="88">
        <v>13</v>
      </c>
      <c r="P15" s="89">
        <v>0</v>
      </c>
      <c r="Q15" s="90">
        <f>O15+P15</f>
        <v>13</v>
      </c>
      <c r="R15" s="80">
        <f>IFERROR(Q15/N15,"-")</f>
        <v>0.25490196078431</v>
      </c>
      <c r="S15" s="79">
        <v>2</v>
      </c>
      <c r="T15" s="79">
        <v>3</v>
      </c>
      <c r="U15" s="80">
        <f>IFERROR(T15/(Q15),"-")</f>
        <v>0.23076923076923</v>
      </c>
      <c r="V15" s="81"/>
      <c r="W15" s="82">
        <v>2</v>
      </c>
      <c r="X15" s="80">
        <f>IF(Q15=0,"-",W15/Q15)</f>
        <v>0.15384615384615</v>
      </c>
      <c r="Y15" s="181">
        <v>47000</v>
      </c>
      <c r="Z15" s="182">
        <f>IFERROR(Y15/Q15,"-")</f>
        <v>3615.3846153846</v>
      </c>
      <c r="AA15" s="182">
        <f>IFERROR(Y15/W15,"-")</f>
        <v>23500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6</v>
      </c>
      <c r="BG15" s="110">
        <f>IF(Q15=0,"",IF(BF15=0,"",(BF15/Q15)))</f>
        <v>0.46153846153846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0.30769230769231</v>
      </c>
      <c r="BQ15" s="118">
        <v>1</v>
      </c>
      <c r="BR15" s="119">
        <f>IFERROR(BQ15/BO15,"-")</f>
        <v>0.25</v>
      </c>
      <c r="BS15" s="120">
        <v>46000</v>
      </c>
      <c r="BT15" s="121">
        <f>IFERROR(BS15/BO15,"-")</f>
        <v>11500</v>
      </c>
      <c r="BU15" s="122"/>
      <c r="BV15" s="122"/>
      <c r="BW15" s="122">
        <v>1</v>
      </c>
      <c r="BX15" s="123">
        <v>3</v>
      </c>
      <c r="BY15" s="124">
        <f>IF(Q15=0,"",IF(BX15=0,"",(BX15/Q15)))</f>
        <v>0.23076923076923</v>
      </c>
      <c r="BZ15" s="125">
        <v>1</v>
      </c>
      <c r="CA15" s="126">
        <f>IFERROR(BZ15/BX15,"-")</f>
        <v>0.33333333333333</v>
      </c>
      <c r="CB15" s="127">
        <v>1000</v>
      </c>
      <c r="CC15" s="128">
        <f>IFERROR(CB15/BX15,"-")</f>
        <v>333.33333333333</v>
      </c>
      <c r="CD15" s="129">
        <v>1</v>
      </c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47000</v>
      </c>
      <c r="CR15" s="138">
        <v>46000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85</v>
      </c>
      <c r="C16" s="184" t="s">
        <v>58</v>
      </c>
      <c r="D16" s="184"/>
      <c r="E16" s="184" t="s">
        <v>86</v>
      </c>
      <c r="F16" s="184" t="s">
        <v>87</v>
      </c>
      <c r="G16" s="184" t="s">
        <v>61</v>
      </c>
      <c r="H16" s="87" t="s">
        <v>81</v>
      </c>
      <c r="I16" s="87" t="s">
        <v>82</v>
      </c>
      <c r="J16" s="186" t="s">
        <v>88</v>
      </c>
      <c r="K16" s="176"/>
      <c r="L16" s="79">
        <v>16</v>
      </c>
      <c r="M16" s="79">
        <v>0</v>
      </c>
      <c r="N16" s="79">
        <v>69</v>
      </c>
      <c r="O16" s="88">
        <v>6</v>
      </c>
      <c r="P16" s="89">
        <v>0</v>
      </c>
      <c r="Q16" s="90">
        <f>O16+P16</f>
        <v>6</v>
      </c>
      <c r="R16" s="80">
        <f>IFERROR(Q16/N16,"-")</f>
        <v>0.08695652173913</v>
      </c>
      <c r="S16" s="79">
        <v>0</v>
      </c>
      <c r="T16" s="79">
        <v>2</v>
      </c>
      <c r="U16" s="80">
        <f>IFERROR(T16/(Q16),"-")</f>
        <v>0.33333333333333</v>
      </c>
      <c r="V16" s="81"/>
      <c r="W16" s="82">
        <v>1</v>
      </c>
      <c r="X16" s="80">
        <f>IF(Q16=0,"-",W16/Q16)</f>
        <v>0.16666666666667</v>
      </c>
      <c r="Y16" s="181">
        <v>18000</v>
      </c>
      <c r="Z16" s="182">
        <f>IFERROR(Y16/Q16,"-")</f>
        <v>3000</v>
      </c>
      <c r="AA16" s="182">
        <f>IFERROR(Y16/W16,"-")</f>
        <v>18000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>
        <v>1</v>
      </c>
      <c r="CH16" s="131">
        <f>IF(Q16=0,"",IF(CG16=0,"",(CG16/Q16)))</f>
        <v>0.16666666666667</v>
      </c>
      <c r="CI16" s="132">
        <v>1</v>
      </c>
      <c r="CJ16" s="133">
        <f>IFERROR(CI16/CG16,"-")</f>
        <v>1</v>
      </c>
      <c r="CK16" s="134">
        <v>18000</v>
      </c>
      <c r="CL16" s="135">
        <f>IFERROR(CK16/CG16,"-")</f>
        <v>18000</v>
      </c>
      <c r="CM16" s="136"/>
      <c r="CN16" s="136"/>
      <c r="CO16" s="136">
        <v>1</v>
      </c>
      <c r="CP16" s="137">
        <v>1</v>
      </c>
      <c r="CQ16" s="138">
        <v>18000</v>
      </c>
      <c r="CR16" s="138">
        <v>18000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89</v>
      </c>
      <c r="C17" s="184" t="s">
        <v>58</v>
      </c>
      <c r="D17" s="184"/>
      <c r="E17" s="184" t="s">
        <v>90</v>
      </c>
      <c r="F17" s="184" t="s">
        <v>91</v>
      </c>
      <c r="G17" s="184" t="s">
        <v>61</v>
      </c>
      <c r="H17" s="87" t="s">
        <v>81</v>
      </c>
      <c r="I17" s="87" t="s">
        <v>82</v>
      </c>
      <c r="J17" s="185" t="s">
        <v>78</v>
      </c>
      <c r="K17" s="176"/>
      <c r="L17" s="79">
        <v>28</v>
      </c>
      <c r="M17" s="79">
        <v>0</v>
      </c>
      <c r="N17" s="79">
        <v>82</v>
      </c>
      <c r="O17" s="88">
        <v>9</v>
      </c>
      <c r="P17" s="89">
        <v>0</v>
      </c>
      <c r="Q17" s="90">
        <f>O17+P17</f>
        <v>9</v>
      </c>
      <c r="R17" s="80">
        <f>IFERROR(Q17/N17,"-")</f>
        <v>0.10975609756098</v>
      </c>
      <c r="S17" s="79">
        <v>1</v>
      </c>
      <c r="T17" s="79">
        <v>4</v>
      </c>
      <c r="U17" s="80">
        <f>IFERROR(T17/(Q17),"-")</f>
        <v>0.44444444444444</v>
      </c>
      <c r="V17" s="81"/>
      <c r="W17" s="82">
        <v>4</v>
      </c>
      <c r="X17" s="80">
        <f>IF(Q17=0,"-",W17/Q17)</f>
        <v>0.44444444444444</v>
      </c>
      <c r="Y17" s="181">
        <v>24560</v>
      </c>
      <c r="Z17" s="182">
        <f>IFERROR(Y17/Q17,"-")</f>
        <v>2728.8888888889</v>
      </c>
      <c r="AA17" s="182">
        <f>IFERROR(Y17/W17,"-")</f>
        <v>6140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0.33333333333333</v>
      </c>
      <c r="BH17" s="109">
        <v>1</v>
      </c>
      <c r="BI17" s="111">
        <f>IFERROR(BH17/BF17,"-")</f>
        <v>0.33333333333333</v>
      </c>
      <c r="BJ17" s="112">
        <v>2000</v>
      </c>
      <c r="BK17" s="113">
        <f>IFERROR(BJ17/BF17,"-")</f>
        <v>666.66666666667</v>
      </c>
      <c r="BL17" s="114">
        <v>1</v>
      </c>
      <c r="BM17" s="114"/>
      <c r="BN17" s="114"/>
      <c r="BO17" s="116">
        <v>2</v>
      </c>
      <c r="BP17" s="117">
        <f>IF(Q17=0,"",IF(BO17=0,"",(BO17/Q17)))</f>
        <v>0.22222222222222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4</v>
      </c>
      <c r="BY17" s="124">
        <f>IF(Q17=0,"",IF(BX17=0,"",(BX17/Q17)))</f>
        <v>0.44444444444444</v>
      </c>
      <c r="BZ17" s="125">
        <v>3</v>
      </c>
      <c r="CA17" s="126">
        <f>IFERROR(BZ17/BX17,"-")</f>
        <v>0.75</v>
      </c>
      <c r="CB17" s="127">
        <v>22560</v>
      </c>
      <c r="CC17" s="128">
        <f>IFERROR(CB17/BX17,"-")</f>
        <v>5640</v>
      </c>
      <c r="CD17" s="129">
        <v>1</v>
      </c>
      <c r="CE17" s="129">
        <v>1</v>
      </c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4</v>
      </c>
      <c r="CQ17" s="138">
        <v>24560</v>
      </c>
      <c r="CR17" s="138">
        <v>10560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92</v>
      </c>
      <c r="C18" s="184" t="s">
        <v>58</v>
      </c>
      <c r="D18" s="184"/>
      <c r="E18" s="184" t="s">
        <v>93</v>
      </c>
      <c r="F18" s="184" t="s">
        <v>93</v>
      </c>
      <c r="G18" s="184" t="s">
        <v>66</v>
      </c>
      <c r="H18" s="87" t="s">
        <v>94</v>
      </c>
      <c r="I18" s="87"/>
      <c r="J18" s="87"/>
      <c r="K18" s="176"/>
      <c r="L18" s="79">
        <v>130</v>
      </c>
      <c r="M18" s="79">
        <v>94</v>
      </c>
      <c r="N18" s="79">
        <v>83</v>
      </c>
      <c r="O18" s="88">
        <v>51</v>
      </c>
      <c r="P18" s="89">
        <v>0</v>
      </c>
      <c r="Q18" s="90">
        <f>O18+P18</f>
        <v>51</v>
      </c>
      <c r="R18" s="80">
        <f>IFERROR(Q18/N18,"-")</f>
        <v>0.6144578313253</v>
      </c>
      <c r="S18" s="79">
        <v>11</v>
      </c>
      <c r="T18" s="79">
        <v>12</v>
      </c>
      <c r="U18" s="80">
        <f>IFERROR(T18/(Q18),"-")</f>
        <v>0.23529411764706</v>
      </c>
      <c r="V18" s="81"/>
      <c r="W18" s="82">
        <v>11</v>
      </c>
      <c r="X18" s="80">
        <f>IF(Q18=0,"-",W18/Q18)</f>
        <v>0.2156862745098</v>
      </c>
      <c r="Y18" s="181">
        <v>394000</v>
      </c>
      <c r="Z18" s="182">
        <f>IFERROR(Y18/Q18,"-")</f>
        <v>7725.4901960784</v>
      </c>
      <c r="AA18" s="182">
        <f>IFERROR(Y18/W18,"-")</f>
        <v>35818.181818182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7</v>
      </c>
      <c r="BG18" s="110">
        <f>IF(Q18=0,"",IF(BF18=0,"",(BF18/Q18)))</f>
        <v>0.13725490196078</v>
      </c>
      <c r="BH18" s="109">
        <v>1</v>
      </c>
      <c r="BI18" s="111">
        <f>IFERROR(BH18/BF18,"-")</f>
        <v>0.14285714285714</v>
      </c>
      <c r="BJ18" s="112">
        <v>3000</v>
      </c>
      <c r="BK18" s="113">
        <f>IFERROR(BJ18/BF18,"-")</f>
        <v>428.57142857143</v>
      </c>
      <c r="BL18" s="114">
        <v>1</v>
      </c>
      <c r="BM18" s="114"/>
      <c r="BN18" s="114"/>
      <c r="BO18" s="116">
        <v>22</v>
      </c>
      <c r="BP18" s="117">
        <f>IF(Q18=0,"",IF(BO18=0,"",(BO18/Q18)))</f>
        <v>0.43137254901961</v>
      </c>
      <c r="BQ18" s="118">
        <v>4</v>
      </c>
      <c r="BR18" s="119">
        <f>IFERROR(BQ18/BO18,"-")</f>
        <v>0.18181818181818</v>
      </c>
      <c r="BS18" s="120">
        <v>63000</v>
      </c>
      <c r="BT18" s="121">
        <f>IFERROR(BS18/BO18,"-")</f>
        <v>2863.6363636364</v>
      </c>
      <c r="BU18" s="122">
        <v>3</v>
      </c>
      <c r="BV18" s="122"/>
      <c r="BW18" s="122">
        <v>1</v>
      </c>
      <c r="BX18" s="123">
        <v>16</v>
      </c>
      <c r="BY18" s="124">
        <f>IF(Q18=0,"",IF(BX18=0,"",(BX18/Q18)))</f>
        <v>0.31372549019608</v>
      </c>
      <c r="BZ18" s="125">
        <v>4</v>
      </c>
      <c r="CA18" s="126">
        <f>IFERROR(BZ18/BX18,"-")</f>
        <v>0.25</v>
      </c>
      <c r="CB18" s="127">
        <v>120000</v>
      </c>
      <c r="CC18" s="128">
        <f>IFERROR(CB18/BX18,"-")</f>
        <v>7500</v>
      </c>
      <c r="CD18" s="129"/>
      <c r="CE18" s="129">
        <v>2</v>
      </c>
      <c r="CF18" s="129">
        <v>2</v>
      </c>
      <c r="CG18" s="130">
        <v>6</v>
      </c>
      <c r="CH18" s="131">
        <f>IF(Q18=0,"",IF(CG18=0,"",(CG18/Q18)))</f>
        <v>0.11764705882353</v>
      </c>
      <c r="CI18" s="132">
        <v>2</v>
      </c>
      <c r="CJ18" s="133">
        <f>IFERROR(CI18/CG18,"-")</f>
        <v>0.33333333333333</v>
      </c>
      <c r="CK18" s="134">
        <v>208000</v>
      </c>
      <c r="CL18" s="135">
        <f>IFERROR(CK18/CG18,"-")</f>
        <v>34666.666666667</v>
      </c>
      <c r="CM18" s="136"/>
      <c r="CN18" s="136"/>
      <c r="CO18" s="136">
        <v>2</v>
      </c>
      <c r="CP18" s="137">
        <v>11</v>
      </c>
      <c r="CQ18" s="138">
        <v>394000</v>
      </c>
      <c r="CR18" s="138">
        <v>188000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7.625</v>
      </c>
      <c r="B19" s="184" t="s">
        <v>95</v>
      </c>
      <c r="C19" s="184" t="s">
        <v>58</v>
      </c>
      <c r="D19" s="184"/>
      <c r="E19" s="184" t="s">
        <v>96</v>
      </c>
      <c r="F19" s="184" t="s">
        <v>87</v>
      </c>
      <c r="G19" s="184" t="s">
        <v>61</v>
      </c>
      <c r="H19" s="87" t="s">
        <v>97</v>
      </c>
      <c r="I19" s="87" t="s">
        <v>63</v>
      </c>
      <c r="J19" s="87" t="s">
        <v>98</v>
      </c>
      <c r="K19" s="176">
        <v>120000</v>
      </c>
      <c r="L19" s="79">
        <v>22</v>
      </c>
      <c r="M19" s="79">
        <v>0</v>
      </c>
      <c r="N19" s="79">
        <v>90</v>
      </c>
      <c r="O19" s="88">
        <v>11</v>
      </c>
      <c r="P19" s="89">
        <v>0</v>
      </c>
      <c r="Q19" s="90">
        <f>O19+P19</f>
        <v>11</v>
      </c>
      <c r="R19" s="80">
        <f>IFERROR(Q19/N19,"-")</f>
        <v>0.12222222222222</v>
      </c>
      <c r="S19" s="79">
        <v>3</v>
      </c>
      <c r="T19" s="79">
        <v>4</v>
      </c>
      <c r="U19" s="80">
        <f>IFERROR(T19/(Q19),"-")</f>
        <v>0.36363636363636</v>
      </c>
      <c r="V19" s="81">
        <f>IFERROR(K19/SUM(Q19:Q20),"-")</f>
        <v>3750</v>
      </c>
      <c r="W19" s="82">
        <v>5</v>
      </c>
      <c r="X19" s="80">
        <f>IF(Q19=0,"-",W19/Q19)</f>
        <v>0.45454545454545</v>
      </c>
      <c r="Y19" s="181">
        <v>14000</v>
      </c>
      <c r="Z19" s="182">
        <f>IFERROR(Y19/Q19,"-")</f>
        <v>1272.7272727273</v>
      </c>
      <c r="AA19" s="182">
        <f>IFERROR(Y19/W19,"-")</f>
        <v>2800</v>
      </c>
      <c r="AB19" s="176">
        <f>SUM(Y19:Y20)-SUM(K19:K20)</f>
        <v>795000</v>
      </c>
      <c r="AC19" s="83">
        <f>SUM(Y19:Y20)/SUM(K19:K20)</f>
        <v>7.625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0.090909090909091</v>
      </c>
      <c r="AY19" s="103">
        <v>1</v>
      </c>
      <c r="AZ19" s="105">
        <f>IFERROR(AY19/AW19,"-")</f>
        <v>1</v>
      </c>
      <c r="BA19" s="106">
        <v>1000</v>
      </c>
      <c r="BB19" s="107">
        <f>IFERROR(BA19/AW19,"-")</f>
        <v>1000</v>
      </c>
      <c r="BC19" s="108">
        <v>1</v>
      </c>
      <c r="BD19" s="108"/>
      <c r="BE19" s="108"/>
      <c r="BF19" s="109">
        <v>2</v>
      </c>
      <c r="BG19" s="110">
        <f>IF(Q19=0,"",IF(BF19=0,"",(BF19/Q19)))</f>
        <v>0.18181818181818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5</v>
      </c>
      <c r="BP19" s="117">
        <f>IF(Q19=0,"",IF(BO19=0,"",(BO19/Q19)))</f>
        <v>0.45454545454545</v>
      </c>
      <c r="BQ19" s="118">
        <v>3</v>
      </c>
      <c r="BR19" s="119">
        <f>IFERROR(BQ19/BO19,"-")</f>
        <v>0.6</v>
      </c>
      <c r="BS19" s="120">
        <v>10000</v>
      </c>
      <c r="BT19" s="121">
        <f>IFERROR(BS19/BO19,"-")</f>
        <v>2000</v>
      </c>
      <c r="BU19" s="122">
        <v>3</v>
      </c>
      <c r="BV19" s="122"/>
      <c r="BW19" s="122"/>
      <c r="BX19" s="123">
        <v>3</v>
      </c>
      <c r="BY19" s="124">
        <f>IF(Q19=0,"",IF(BX19=0,"",(BX19/Q19)))</f>
        <v>0.27272727272727</v>
      </c>
      <c r="BZ19" s="125">
        <v>1</v>
      </c>
      <c r="CA19" s="126">
        <f>IFERROR(BZ19/BX19,"-")</f>
        <v>0.33333333333333</v>
      </c>
      <c r="CB19" s="127">
        <v>3000</v>
      </c>
      <c r="CC19" s="128">
        <f>IFERROR(CB19/BX19,"-")</f>
        <v>1000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5</v>
      </c>
      <c r="CQ19" s="138">
        <v>14000</v>
      </c>
      <c r="CR19" s="138">
        <v>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99</v>
      </c>
      <c r="C20" s="184" t="s">
        <v>58</v>
      </c>
      <c r="D20" s="184"/>
      <c r="E20" s="184" t="s">
        <v>96</v>
      </c>
      <c r="F20" s="184" t="s">
        <v>87</v>
      </c>
      <c r="G20" s="184" t="s">
        <v>66</v>
      </c>
      <c r="H20" s="87"/>
      <c r="I20" s="87"/>
      <c r="J20" s="87"/>
      <c r="K20" s="176"/>
      <c r="L20" s="79">
        <v>38</v>
      </c>
      <c r="M20" s="79">
        <v>30</v>
      </c>
      <c r="N20" s="79">
        <v>10</v>
      </c>
      <c r="O20" s="88">
        <v>21</v>
      </c>
      <c r="P20" s="89">
        <v>0</v>
      </c>
      <c r="Q20" s="90">
        <f>O20+P20</f>
        <v>21</v>
      </c>
      <c r="R20" s="80">
        <f>IFERROR(Q20/N20,"-")</f>
        <v>2.1</v>
      </c>
      <c r="S20" s="79">
        <v>8</v>
      </c>
      <c r="T20" s="79">
        <v>6</v>
      </c>
      <c r="U20" s="80">
        <f>IFERROR(T20/(Q20),"-")</f>
        <v>0.28571428571429</v>
      </c>
      <c r="V20" s="81"/>
      <c r="W20" s="82">
        <v>9</v>
      </c>
      <c r="X20" s="80">
        <f>IF(Q20=0,"-",W20/Q20)</f>
        <v>0.42857142857143</v>
      </c>
      <c r="Y20" s="181">
        <v>901000</v>
      </c>
      <c r="Z20" s="182">
        <f>IFERROR(Y20/Q20,"-")</f>
        <v>42904.761904762</v>
      </c>
      <c r="AA20" s="182">
        <f>IFERROR(Y20/W20,"-")</f>
        <v>100111.11111111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3</v>
      </c>
      <c r="BG20" s="110">
        <f>IF(Q20=0,"",IF(BF20=0,"",(BF20/Q20)))</f>
        <v>0.14285714285714</v>
      </c>
      <c r="BH20" s="109">
        <v>1</v>
      </c>
      <c r="BI20" s="111">
        <f>IFERROR(BH20/BF20,"-")</f>
        <v>0.33333333333333</v>
      </c>
      <c r="BJ20" s="112">
        <v>15000</v>
      </c>
      <c r="BK20" s="113">
        <f>IFERROR(BJ20/BF20,"-")</f>
        <v>5000</v>
      </c>
      <c r="BL20" s="114"/>
      <c r="BM20" s="114"/>
      <c r="BN20" s="114">
        <v>1</v>
      </c>
      <c r="BO20" s="116">
        <v>4</v>
      </c>
      <c r="BP20" s="117">
        <f>IF(Q20=0,"",IF(BO20=0,"",(BO20/Q20)))</f>
        <v>0.19047619047619</v>
      </c>
      <c r="BQ20" s="118">
        <v>1</v>
      </c>
      <c r="BR20" s="119">
        <f>IFERROR(BQ20/BO20,"-")</f>
        <v>0.25</v>
      </c>
      <c r="BS20" s="120">
        <v>16000</v>
      </c>
      <c r="BT20" s="121">
        <f>IFERROR(BS20/BO20,"-")</f>
        <v>4000</v>
      </c>
      <c r="BU20" s="122">
        <v>1</v>
      </c>
      <c r="BV20" s="122"/>
      <c r="BW20" s="122"/>
      <c r="BX20" s="123">
        <v>10</v>
      </c>
      <c r="BY20" s="124">
        <f>IF(Q20=0,"",IF(BX20=0,"",(BX20/Q20)))</f>
        <v>0.47619047619048</v>
      </c>
      <c r="BZ20" s="125">
        <v>3</v>
      </c>
      <c r="CA20" s="126">
        <f>IFERROR(BZ20/BX20,"-")</f>
        <v>0.3</v>
      </c>
      <c r="CB20" s="127">
        <v>28000</v>
      </c>
      <c r="CC20" s="128">
        <f>IFERROR(CB20/BX20,"-")</f>
        <v>2800</v>
      </c>
      <c r="CD20" s="129">
        <v>1</v>
      </c>
      <c r="CE20" s="129">
        <v>2</v>
      </c>
      <c r="CF20" s="129"/>
      <c r="CG20" s="130">
        <v>4</v>
      </c>
      <c r="CH20" s="131">
        <f>IF(Q20=0,"",IF(CG20=0,"",(CG20/Q20)))</f>
        <v>0.19047619047619</v>
      </c>
      <c r="CI20" s="132">
        <v>4</v>
      </c>
      <c r="CJ20" s="133">
        <f>IFERROR(CI20/CG20,"-")</f>
        <v>1</v>
      </c>
      <c r="CK20" s="134">
        <v>842000</v>
      </c>
      <c r="CL20" s="135">
        <f>IFERROR(CK20/CG20,"-")</f>
        <v>210500</v>
      </c>
      <c r="CM20" s="136">
        <v>2</v>
      </c>
      <c r="CN20" s="136"/>
      <c r="CO20" s="136">
        <v>2</v>
      </c>
      <c r="CP20" s="137">
        <v>9</v>
      </c>
      <c r="CQ20" s="138">
        <v>901000</v>
      </c>
      <c r="CR20" s="138">
        <v>759000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0.43333333333333</v>
      </c>
      <c r="B21" s="184" t="s">
        <v>100</v>
      </c>
      <c r="C21" s="184" t="s">
        <v>58</v>
      </c>
      <c r="D21" s="184"/>
      <c r="E21" s="184" t="s">
        <v>90</v>
      </c>
      <c r="F21" s="184" t="s">
        <v>101</v>
      </c>
      <c r="G21" s="184" t="s">
        <v>61</v>
      </c>
      <c r="H21" s="87" t="s">
        <v>97</v>
      </c>
      <c r="I21" s="87" t="s">
        <v>63</v>
      </c>
      <c r="J21" s="87" t="s">
        <v>102</v>
      </c>
      <c r="K21" s="176">
        <v>120000</v>
      </c>
      <c r="L21" s="79">
        <v>26</v>
      </c>
      <c r="M21" s="79">
        <v>0</v>
      </c>
      <c r="N21" s="79">
        <v>100</v>
      </c>
      <c r="O21" s="88">
        <v>12</v>
      </c>
      <c r="P21" s="89">
        <v>0</v>
      </c>
      <c r="Q21" s="90">
        <f>O21+P21</f>
        <v>12</v>
      </c>
      <c r="R21" s="80">
        <f>IFERROR(Q21/N21,"-")</f>
        <v>0.12</v>
      </c>
      <c r="S21" s="79">
        <v>5</v>
      </c>
      <c r="T21" s="79">
        <v>3</v>
      </c>
      <c r="U21" s="80">
        <f>IFERROR(T21/(Q21),"-")</f>
        <v>0.25</v>
      </c>
      <c r="V21" s="81">
        <f>IFERROR(K21/SUM(Q21:Q22),"-")</f>
        <v>5454.5454545455</v>
      </c>
      <c r="W21" s="82">
        <v>1</v>
      </c>
      <c r="X21" s="80">
        <f>IF(Q21=0,"-",W21/Q21)</f>
        <v>0.083333333333333</v>
      </c>
      <c r="Y21" s="181">
        <v>16000</v>
      </c>
      <c r="Z21" s="182">
        <f>IFERROR(Y21/Q21,"-")</f>
        <v>1333.3333333333</v>
      </c>
      <c r="AA21" s="182">
        <f>IFERROR(Y21/W21,"-")</f>
        <v>16000</v>
      </c>
      <c r="AB21" s="176">
        <f>SUM(Y21:Y22)-SUM(K21:K22)</f>
        <v>-68000</v>
      </c>
      <c r="AC21" s="83">
        <f>SUM(Y21:Y22)/SUM(K21:K22)</f>
        <v>0.43333333333333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0.16666666666667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6</v>
      </c>
      <c r="BP21" s="117">
        <f>IF(Q21=0,"",IF(BO21=0,"",(BO21/Q21)))</f>
        <v>0.5</v>
      </c>
      <c r="BQ21" s="118">
        <v>1</v>
      </c>
      <c r="BR21" s="119">
        <f>IFERROR(BQ21/BO21,"-")</f>
        <v>0.16666666666667</v>
      </c>
      <c r="BS21" s="120">
        <v>16000</v>
      </c>
      <c r="BT21" s="121">
        <f>IFERROR(BS21/BO21,"-")</f>
        <v>2666.6666666667</v>
      </c>
      <c r="BU21" s="122"/>
      <c r="BV21" s="122"/>
      <c r="BW21" s="122">
        <v>1</v>
      </c>
      <c r="BX21" s="123">
        <v>2</v>
      </c>
      <c r="BY21" s="124">
        <f>IF(Q21=0,"",IF(BX21=0,"",(BX21/Q21)))</f>
        <v>0.16666666666667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2</v>
      </c>
      <c r="CH21" s="131">
        <f>IF(Q21=0,"",IF(CG21=0,"",(CG21/Q21)))</f>
        <v>0.16666666666667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1</v>
      </c>
      <c r="CQ21" s="138">
        <v>16000</v>
      </c>
      <c r="CR21" s="138">
        <v>16000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103</v>
      </c>
      <c r="C22" s="184" t="s">
        <v>58</v>
      </c>
      <c r="D22" s="184"/>
      <c r="E22" s="184" t="s">
        <v>90</v>
      </c>
      <c r="F22" s="184" t="s">
        <v>101</v>
      </c>
      <c r="G22" s="184" t="s">
        <v>66</v>
      </c>
      <c r="H22" s="87"/>
      <c r="I22" s="87"/>
      <c r="J22" s="87"/>
      <c r="K22" s="176"/>
      <c r="L22" s="79">
        <v>36</v>
      </c>
      <c r="M22" s="79">
        <v>22</v>
      </c>
      <c r="N22" s="79">
        <v>18</v>
      </c>
      <c r="O22" s="88">
        <v>10</v>
      </c>
      <c r="P22" s="89">
        <v>0</v>
      </c>
      <c r="Q22" s="90">
        <f>O22+P22</f>
        <v>10</v>
      </c>
      <c r="R22" s="80">
        <f>IFERROR(Q22/N22,"-")</f>
        <v>0.55555555555556</v>
      </c>
      <c r="S22" s="79">
        <v>2</v>
      </c>
      <c r="T22" s="79">
        <v>1</v>
      </c>
      <c r="U22" s="80">
        <f>IFERROR(T22/(Q22),"-")</f>
        <v>0.1</v>
      </c>
      <c r="V22" s="81"/>
      <c r="W22" s="82">
        <v>1</v>
      </c>
      <c r="X22" s="80">
        <f>IF(Q22=0,"-",W22/Q22)</f>
        <v>0.1</v>
      </c>
      <c r="Y22" s="181">
        <v>36000</v>
      </c>
      <c r="Z22" s="182">
        <f>IFERROR(Y22/Q22,"-")</f>
        <v>3600</v>
      </c>
      <c r="AA22" s="182">
        <f>IFERROR(Y22/W22,"-")</f>
        <v>36000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>
        <v>1</v>
      </c>
      <c r="AX22" s="104">
        <f>IF(Q22=0,"",IF(AW22=0,"",(AW22/Q22)))</f>
        <v>0.1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4</v>
      </c>
      <c r="BP22" s="117">
        <f>IF(Q22=0,"",IF(BO22=0,"",(BO22/Q22)))</f>
        <v>0.4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5</v>
      </c>
      <c r="BY22" s="124">
        <f>IF(Q22=0,"",IF(BX22=0,"",(BX22/Q22)))</f>
        <v>0.5</v>
      </c>
      <c r="BZ22" s="125">
        <v>1</v>
      </c>
      <c r="CA22" s="126">
        <f>IFERROR(BZ22/BX22,"-")</f>
        <v>0.2</v>
      </c>
      <c r="CB22" s="127">
        <v>36000</v>
      </c>
      <c r="CC22" s="128">
        <f>IFERROR(CB22/BX22,"-")</f>
        <v>7200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36000</v>
      </c>
      <c r="CR22" s="138">
        <v>36000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1.4</v>
      </c>
      <c r="B23" s="184" t="s">
        <v>104</v>
      </c>
      <c r="C23" s="184" t="s">
        <v>58</v>
      </c>
      <c r="D23" s="184"/>
      <c r="E23" s="184" t="s">
        <v>86</v>
      </c>
      <c r="F23" s="184" t="s">
        <v>105</v>
      </c>
      <c r="G23" s="184" t="s">
        <v>61</v>
      </c>
      <c r="H23" s="87" t="s">
        <v>106</v>
      </c>
      <c r="I23" s="87" t="s">
        <v>74</v>
      </c>
      <c r="J23" s="87" t="s">
        <v>107</v>
      </c>
      <c r="K23" s="176">
        <v>120000</v>
      </c>
      <c r="L23" s="79">
        <v>18</v>
      </c>
      <c r="M23" s="79">
        <v>0</v>
      </c>
      <c r="N23" s="79">
        <v>87</v>
      </c>
      <c r="O23" s="88">
        <v>6</v>
      </c>
      <c r="P23" s="89">
        <v>0</v>
      </c>
      <c r="Q23" s="90">
        <f>O23+P23</f>
        <v>6</v>
      </c>
      <c r="R23" s="80">
        <f>IFERROR(Q23/N23,"-")</f>
        <v>0.068965517241379</v>
      </c>
      <c r="S23" s="79">
        <v>0</v>
      </c>
      <c r="T23" s="79">
        <v>2</v>
      </c>
      <c r="U23" s="80">
        <f>IFERROR(T23/(Q23),"-")</f>
        <v>0.33333333333333</v>
      </c>
      <c r="V23" s="81">
        <f>IFERROR(K23/SUM(Q23:Q24),"-")</f>
        <v>5000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48000</v>
      </c>
      <c r="AC23" s="83">
        <f>SUM(Y23:Y24)/SUM(K23:K24)</f>
        <v>1.4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0.16666666666667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2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2</v>
      </c>
      <c r="BY23" s="124">
        <f>IF(Q23=0,"",IF(BX23=0,"",(BX23/Q23)))</f>
        <v>0.33333333333333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>
        <v>1</v>
      </c>
      <c r="CH23" s="131">
        <f>IF(Q23=0,"",IF(CG23=0,"",(CG23/Q23)))</f>
        <v>0.16666666666667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86</v>
      </c>
      <c r="F24" s="184" t="s">
        <v>105</v>
      </c>
      <c r="G24" s="184" t="s">
        <v>66</v>
      </c>
      <c r="H24" s="87"/>
      <c r="I24" s="87"/>
      <c r="J24" s="87"/>
      <c r="K24" s="176"/>
      <c r="L24" s="79">
        <v>41</v>
      </c>
      <c r="M24" s="79">
        <v>35</v>
      </c>
      <c r="N24" s="79">
        <v>40</v>
      </c>
      <c r="O24" s="88">
        <v>18</v>
      </c>
      <c r="P24" s="89">
        <v>0</v>
      </c>
      <c r="Q24" s="90">
        <f>O24+P24</f>
        <v>18</v>
      </c>
      <c r="R24" s="80">
        <f>IFERROR(Q24/N24,"-")</f>
        <v>0.45</v>
      </c>
      <c r="S24" s="79">
        <v>3</v>
      </c>
      <c r="T24" s="79">
        <v>6</v>
      </c>
      <c r="U24" s="80">
        <f>IFERROR(T24/(Q24),"-")</f>
        <v>0.33333333333333</v>
      </c>
      <c r="V24" s="81"/>
      <c r="W24" s="82">
        <v>5</v>
      </c>
      <c r="X24" s="80">
        <f>IF(Q24=0,"-",W24/Q24)</f>
        <v>0.27777777777778</v>
      </c>
      <c r="Y24" s="181">
        <v>168000</v>
      </c>
      <c r="Z24" s="182">
        <f>IFERROR(Y24/Q24,"-")</f>
        <v>9333.3333333333</v>
      </c>
      <c r="AA24" s="182">
        <f>IFERROR(Y24/W24,"-")</f>
        <v>33600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6</v>
      </c>
      <c r="BP24" s="117">
        <f>IF(Q24=0,"",IF(BO24=0,"",(BO24/Q24)))</f>
        <v>0.33333333333333</v>
      </c>
      <c r="BQ24" s="118">
        <v>2</v>
      </c>
      <c r="BR24" s="119">
        <f>IFERROR(BQ24/BO24,"-")</f>
        <v>0.33333333333333</v>
      </c>
      <c r="BS24" s="120">
        <v>7000</v>
      </c>
      <c r="BT24" s="121">
        <f>IFERROR(BS24/BO24,"-")</f>
        <v>1166.6666666667</v>
      </c>
      <c r="BU24" s="122">
        <v>1</v>
      </c>
      <c r="BV24" s="122">
        <v>1</v>
      </c>
      <c r="BW24" s="122"/>
      <c r="BX24" s="123">
        <v>11</v>
      </c>
      <c r="BY24" s="124">
        <f>IF(Q24=0,"",IF(BX24=0,"",(BX24/Q24)))</f>
        <v>0.61111111111111</v>
      </c>
      <c r="BZ24" s="125">
        <v>3</v>
      </c>
      <c r="CA24" s="126">
        <f>IFERROR(BZ24/BX24,"-")</f>
        <v>0.27272727272727</v>
      </c>
      <c r="CB24" s="127">
        <v>161000</v>
      </c>
      <c r="CC24" s="128">
        <f>IFERROR(CB24/BX24,"-")</f>
        <v>14636.363636364</v>
      </c>
      <c r="CD24" s="129"/>
      <c r="CE24" s="129"/>
      <c r="CF24" s="129">
        <v>3</v>
      </c>
      <c r="CG24" s="130">
        <v>1</v>
      </c>
      <c r="CH24" s="131">
        <f>IF(Q24=0,"",IF(CG24=0,"",(CG24/Q24)))</f>
        <v>0.055555555555556</v>
      </c>
      <c r="CI24" s="132"/>
      <c r="CJ24" s="133">
        <f>IFERROR(CI24/CG24,"-")</f>
        <v>0</v>
      </c>
      <c r="CK24" s="134"/>
      <c r="CL24" s="135">
        <f>IFERROR(CK24/CG24,"-")</f>
        <v>0</v>
      </c>
      <c r="CM24" s="136"/>
      <c r="CN24" s="136"/>
      <c r="CO24" s="136"/>
      <c r="CP24" s="137">
        <v>5</v>
      </c>
      <c r="CQ24" s="138">
        <v>168000</v>
      </c>
      <c r="CR24" s="138">
        <v>68000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>
        <f>AC25</f>
        <v>3.4833333333333</v>
      </c>
      <c r="B25" s="184" t="s">
        <v>109</v>
      </c>
      <c r="C25" s="184" t="s">
        <v>58</v>
      </c>
      <c r="D25" s="184"/>
      <c r="E25" s="184" t="s">
        <v>110</v>
      </c>
      <c r="F25" s="184" t="s">
        <v>87</v>
      </c>
      <c r="G25" s="184" t="s">
        <v>61</v>
      </c>
      <c r="H25" s="87" t="s">
        <v>106</v>
      </c>
      <c r="I25" s="87" t="s">
        <v>74</v>
      </c>
      <c r="J25" s="87" t="s">
        <v>98</v>
      </c>
      <c r="K25" s="176">
        <v>120000</v>
      </c>
      <c r="L25" s="79">
        <v>19</v>
      </c>
      <c r="M25" s="79">
        <v>0</v>
      </c>
      <c r="N25" s="79">
        <v>59</v>
      </c>
      <c r="O25" s="88">
        <v>9</v>
      </c>
      <c r="P25" s="89">
        <v>0</v>
      </c>
      <c r="Q25" s="90">
        <f>O25+P25</f>
        <v>9</v>
      </c>
      <c r="R25" s="80">
        <f>IFERROR(Q25/N25,"-")</f>
        <v>0.15254237288136</v>
      </c>
      <c r="S25" s="79">
        <v>2</v>
      </c>
      <c r="T25" s="79">
        <v>3</v>
      </c>
      <c r="U25" s="80">
        <f>IFERROR(T25/(Q25),"-")</f>
        <v>0.33333333333333</v>
      </c>
      <c r="V25" s="81">
        <f>IFERROR(K25/SUM(Q25:Q26),"-")</f>
        <v>6315.7894736842</v>
      </c>
      <c r="W25" s="82">
        <v>1</v>
      </c>
      <c r="X25" s="80">
        <f>IF(Q25=0,"-",W25/Q25)</f>
        <v>0.11111111111111</v>
      </c>
      <c r="Y25" s="181">
        <v>21000</v>
      </c>
      <c r="Z25" s="182">
        <f>IFERROR(Y25/Q25,"-")</f>
        <v>2333.3333333333</v>
      </c>
      <c r="AA25" s="182">
        <f>IFERROR(Y25/W25,"-")</f>
        <v>21000</v>
      </c>
      <c r="AB25" s="176">
        <f>SUM(Y25:Y26)-SUM(K25:K26)</f>
        <v>298000</v>
      </c>
      <c r="AC25" s="83">
        <f>SUM(Y25:Y26)/SUM(K25:K26)</f>
        <v>3.4833333333333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2</v>
      </c>
      <c r="AO25" s="98">
        <f>IF(Q25=0,"",IF(AN25=0,"",(AN25/Q25)))</f>
        <v>0.22222222222222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4</v>
      </c>
      <c r="BP25" s="117">
        <f>IF(Q25=0,"",IF(BO25=0,"",(BO25/Q25)))</f>
        <v>0.44444444444444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2</v>
      </c>
      <c r="BY25" s="124">
        <f>IF(Q25=0,"",IF(BX25=0,"",(BX25/Q25)))</f>
        <v>0.22222222222222</v>
      </c>
      <c r="BZ25" s="125">
        <v>1</v>
      </c>
      <c r="CA25" s="126">
        <f>IFERROR(BZ25/BX25,"-")</f>
        <v>0.5</v>
      </c>
      <c r="CB25" s="127">
        <v>21000</v>
      </c>
      <c r="CC25" s="128">
        <f>IFERROR(CB25/BX25,"-")</f>
        <v>10500</v>
      </c>
      <c r="CD25" s="129"/>
      <c r="CE25" s="129"/>
      <c r="CF25" s="129">
        <v>1</v>
      </c>
      <c r="CG25" s="130">
        <v>1</v>
      </c>
      <c r="CH25" s="131">
        <f>IF(Q25=0,"",IF(CG25=0,"",(CG25/Q25)))</f>
        <v>0.11111111111111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1</v>
      </c>
      <c r="CQ25" s="138">
        <v>21000</v>
      </c>
      <c r="CR25" s="138">
        <v>21000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111</v>
      </c>
      <c r="C26" s="184" t="s">
        <v>58</v>
      </c>
      <c r="D26" s="184"/>
      <c r="E26" s="184" t="s">
        <v>110</v>
      </c>
      <c r="F26" s="184" t="s">
        <v>87</v>
      </c>
      <c r="G26" s="184" t="s">
        <v>66</v>
      </c>
      <c r="H26" s="87"/>
      <c r="I26" s="87"/>
      <c r="J26" s="87"/>
      <c r="K26" s="176"/>
      <c r="L26" s="79">
        <v>46</v>
      </c>
      <c r="M26" s="79">
        <v>30</v>
      </c>
      <c r="N26" s="79">
        <v>11</v>
      </c>
      <c r="O26" s="88">
        <v>10</v>
      </c>
      <c r="P26" s="89">
        <v>0</v>
      </c>
      <c r="Q26" s="90">
        <f>O26+P26</f>
        <v>10</v>
      </c>
      <c r="R26" s="80">
        <f>IFERROR(Q26/N26,"-")</f>
        <v>0.90909090909091</v>
      </c>
      <c r="S26" s="79">
        <v>2</v>
      </c>
      <c r="T26" s="79">
        <v>5</v>
      </c>
      <c r="U26" s="80">
        <f>IFERROR(T26/(Q26),"-")</f>
        <v>0.5</v>
      </c>
      <c r="V26" s="81"/>
      <c r="W26" s="82">
        <v>4</v>
      </c>
      <c r="X26" s="80">
        <f>IF(Q26=0,"-",W26/Q26)</f>
        <v>0.4</v>
      </c>
      <c r="Y26" s="181">
        <v>397000</v>
      </c>
      <c r="Z26" s="182">
        <f>IFERROR(Y26/Q26,"-")</f>
        <v>39700</v>
      </c>
      <c r="AA26" s="182">
        <f>IFERROR(Y26/W26,"-")</f>
        <v>99250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3</v>
      </c>
      <c r="BP26" s="117">
        <f>IF(Q26=0,"",IF(BO26=0,"",(BO26/Q26)))</f>
        <v>0.3</v>
      </c>
      <c r="BQ26" s="118">
        <v>1</v>
      </c>
      <c r="BR26" s="119">
        <f>IFERROR(BQ26/BO26,"-")</f>
        <v>0.33333333333333</v>
      </c>
      <c r="BS26" s="120">
        <v>16000</v>
      </c>
      <c r="BT26" s="121">
        <f>IFERROR(BS26/BO26,"-")</f>
        <v>5333.3333333333</v>
      </c>
      <c r="BU26" s="122"/>
      <c r="BV26" s="122"/>
      <c r="BW26" s="122">
        <v>1</v>
      </c>
      <c r="BX26" s="123">
        <v>6</v>
      </c>
      <c r="BY26" s="124">
        <f>IF(Q26=0,"",IF(BX26=0,"",(BX26/Q26)))</f>
        <v>0.6</v>
      </c>
      <c r="BZ26" s="125">
        <v>2</v>
      </c>
      <c r="CA26" s="126">
        <f>IFERROR(BZ26/BX26,"-")</f>
        <v>0.33333333333333</v>
      </c>
      <c r="CB26" s="127">
        <v>375000</v>
      </c>
      <c r="CC26" s="128">
        <f>IFERROR(CB26/BX26,"-")</f>
        <v>62500</v>
      </c>
      <c r="CD26" s="129"/>
      <c r="CE26" s="129"/>
      <c r="CF26" s="129">
        <v>2</v>
      </c>
      <c r="CG26" s="130">
        <v>1</v>
      </c>
      <c r="CH26" s="131">
        <f>IF(Q26=0,"",IF(CG26=0,"",(CG26/Q26)))</f>
        <v>0.1</v>
      </c>
      <c r="CI26" s="132">
        <v>1</v>
      </c>
      <c r="CJ26" s="133">
        <f>IFERROR(CI26/CG26,"-")</f>
        <v>1</v>
      </c>
      <c r="CK26" s="134">
        <v>6000</v>
      </c>
      <c r="CL26" s="135">
        <f>IFERROR(CK26/CG26,"-")</f>
        <v>6000</v>
      </c>
      <c r="CM26" s="136"/>
      <c r="CN26" s="136">
        <v>1</v>
      </c>
      <c r="CO26" s="136"/>
      <c r="CP26" s="137">
        <v>4</v>
      </c>
      <c r="CQ26" s="138">
        <v>397000</v>
      </c>
      <c r="CR26" s="138">
        <v>325000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>
        <f>AC27</f>
        <v>11.7</v>
      </c>
      <c r="B27" s="184" t="s">
        <v>112</v>
      </c>
      <c r="C27" s="184" t="s">
        <v>58</v>
      </c>
      <c r="D27" s="184"/>
      <c r="E27" s="184" t="s">
        <v>86</v>
      </c>
      <c r="F27" s="184" t="s">
        <v>105</v>
      </c>
      <c r="G27" s="184" t="s">
        <v>61</v>
      </c>
      <c r="H27" s="87" t="s">
        <v>113</v>
      </c>
      <c r="I27" s="87" t="s">
        <v>74</v>
      </c>
      <c r="J27" s="186" t="s">
        <v>114</v>
      </c>
      <c r="K27" s="176">
        <v>150000</v>
      </c>
      <c r="L27" s="79">
        <v>32</v>
      </c>
      <c r="M27" s="79">
        <v>0</v>
      </c>
      <c r="N27" s="79">
        <v>110</v>
      </c>
      <c r="O27" s="88">
        <v>12</v>
      </c>
      <c r="P27" s="89">
        <v>0</v>
      </c>
      <c r="Q27" s="90">
        <f>O27+P27</f>
        <v>12</v>
      </c>
      <c r="R27" s="80">
        <f>IFERROR(Q27/N27,"-")</f>
        <v>0.10909090909091</v>
      </c>
      <c r="S27" s="79">
        <v>1</v>
      </c>
      <c r="T27" s="79">
        <v>5</v>
      </c>
      <c r="U27" s="80">
        <f>IFERROR(T27/(Q27),"-")</f>
        <v>0.41666666666667</v>
      </c>
      <c r="V27" s="81">
        <f>IFERROR(K27/SUM(Q27:Q28),"-")</f>
        <v>4545.4545454545</v>
      </c>
      <c r="W27" s="82">
        <v>3</v>
      </c>
      <c r="X27" s="80">
        <f>IF(Q27=0,"-",W27/Q27)</f>
        <v>0.25</v>
      </c>
      <c r="Y27" s="181">
        <v>43000</v>
      </c>
      <c r="Z27" s="182">
        <f>IFERROR(Y27/Q27,"-")</f>
        <v>3583.3333333333</v>
      </c>
      <c r="AA27" s="182">
        <f>IFERROR(Y27/W27,"-")</f>
        <v>14333.333333333</v>
      </c>
      <c r="AB27" s="176">
        <f>SUM(Y27:Y28)-SUM(K27:K28)</f>
        <v>1605000</v>
      </c>
      <c r="AC27" s="83">
        <f>SUM(Y27:Y28)/SUM(K27:K28)</f>
        <v>11.7</v>
      </c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0.083333333333333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5</v>
      </c>
      <c r="BP27" s="117">
        <f>IF(Q27=0,"",IF(BO27=0,"",(BO27/Q27)))</f>
        <v>0.41666666666667</v>
      </c>
      <c r="BQ27" s="118">
        <v>2</v>
      </c>
      <c r="BR27" s="119">
        <f>IFERROR(BQ27/BO27,"-")</f>
        <v>0.4</v>
      </c>
      <c r="BS27" s="120">
        <v>10000</v>
      </c>
      <c r="BT27" s="121">
        <f>IFERROR(BS27/BO27,"-")</f>
        <v>2000</v>
      </c>
      <c r="BU27" s="122"/>
      <c r="BV27" s="122">
        <v>2</v>
      </c>
      <c r="BW27" s="122"/>
      <c r="BX27" s="123">
        <v>5</v>
      </c>
      <c r="BY27" s="124">
        <f>IF(Q27=0,"",IF(BX27=0,"",(BX27/Q27)))</f>
        <v>0.41666666666667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1</v>
      </c>
      <c r="CH27" s="131">
        <f>IF(Q27=0,"",IF(CG27=0,"",(CG27/Q27)))</f>
        <v>0.083333333333333</v>
      </c>
      <c r="CI27" s="132">
        <v>1</v>
      </c>
      <c r="CJ27" s="133">
        <f>IFERROR(CI27/CG27,"-")</f>
        <v>1</v>
      </c>
      <c r="CK27" s="134">
        <v>33000</v>
      </c>
      <c r="CL27" s="135">
        <f>IFERROR(CK27/CG27,"-")</f>
        <v>33000</v>
      </c>
      <c r="CM27" s="136"/>
      <c r="CN27" s="136"/>
      <c r="CO27" s="136">
        <v>1</v>
      </c>
      <c r="CP27" s="137">
        <v>3</v>
      </c>
      <c r="CQ27" s="138">
        <v>43000</v>
      </c>
      <c r="CR27" s="138">
        <v>33000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115</v>
      </c>
      <c r="C28" s="184" t="s">
        <v>58</v>
      </c>
      <c r="D28" s="184"/>
      <c r="E28" s="184" t="s">
        <v>86</v>
      </c>
      <c r="F28" s="184" t="s">
        <v>105</v>
      </c>
      <c r="G28" s="184" t="s">
        <v>66</v>
      </c>
      <c r="H28" s="87"/>
      <c r="I28" s="87"/>
      <c r="J28" s="87"/>
      <c r="K28" s="176"/>
      <c r="L28" s="79">
        <v>39</v>
      </c>
      <c r="M28" s="79">
        <v>30</v>
      </c>
      <c r="N28" s="79">
        <v>29</v>
      </c>
      <c r="O28" s="88">
        <v>21</v>
      </c>
      <c r="P28" s="89">
        <v>0</v>
      </c>
      <c r="Q28" s="90">
        <f>O28+P28</f>
        <v>21</v>
      </c>
      <c r="R28" s="80">
        <f>IFERROR(Q28/N28,"-")</f>
        <v>0.72413793103448</v>
      </c>
      <c r="S28" s="79">
        <v>5</v>
      </c>
      <c r="T28" s="79">
        <v>5</v>
      </c>
      <c r="U28" s="80">
        <f>IFERROR(T28/(Q28),"-")</f>
        <v>0.23809523809524</v>
      </c>
      <c r="V28" s="81"/>
      <c r="W28" s="82">
        <v>7</v>
      </c>
      <c r="X28" s="80">
        <f>IF(Q28=0,"-",W28/Q28)</f>
        <v>0.33333333333333</v>
      </c>
      <c r="Y28" s="181">
        <v>1712000</v>
      </c>
      <c r="Z28" s="182">
        <f>IFERROR(Y28/Q28,"-")</f>
        <v>81523.80952381</v>
      </c>
      <c r="AA28" s="182">
        <f>IFERROR(Y28/W28,"-")</f>
        <v>244571.42857143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2</v>
      </c>
      <c r="AX28" s="104">
        <f>IF(Q28=0,"",IF(AW28=0,"",(AW28/Q28)))</f>
        <v>0.095238095238095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0.14285714285714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6</v>
      </c>
      <c r="BP28" s="117">
        <f>IF(Q28=0,"",IF(BO28=0,"",(BO28/Q28)))</f>
        <v>0.28571428571429</v>
      </c>
      <c r="BQ28" s="118">
        <v>2</v>
      </c>
      <c r="BR28" s="119">
        <f>IFERROR(BQ28/BO28,"-")</f>
        <v>0.33333333333333</v>
      </c>
      <c r="BS28" s="120">
        <v>1292000</v>
      </c>
      <c r="BT28" s="121">
        <f>IFERROR(BS28/BO28,"-")</f>
        <v>215333.33333333</v>
      </c>
      <c r="BU28" s="122">
        <v>1</v>
      </c>
      <c r="BV28" s="122"/>
      <c r="BW28" s="122">
        <v>1</v>
      </c>
      <c r="BX28" s="123">
        <v>7</v>
      </c>
      <c r="BY28" s="124">
        <f>IF(Q28=0,"",IF(BX28=0,"",(BX28/Q28)))</f>
        <v>0.33333333333333</v>
      </c>
      <c r="BZ28" s="125">
        <v>3</v>
      </c>
      <c r="CA28" s="126">
        <f>IFERROR(BZ28/BX28,"-")</f>
        <v>0.42857142857143</v>
      </c>
      <c r="CB28" s="127">
        <v>298000</v>
      </c>
      <c r="CC28" s="128">
        <f>IFERROR(CB28/BX28,"-")</f>
        <v>42571.428571429</v>
      </c>
      <c r="CD28" s="129"/>
      <c r="CE28" s="129"/>
      <c r="CF28" s="129">
        <v>3</v>
      </c>
      <c r="CG28" s="130">
        <v>3</v>
      </c>
      <c r="CH28" s="131">
        <f>IF(Q28=0,"",IF(CG28=0,"",(CG28/Q28)))</f>
        <v>0.14285714285714</v>
      </c>
      <c r="CI28" s="132">
        <v>2</v>
      </c>
      <c r="CJ28" s="133">
        <f>IFERROR(CI28/CG28,"-")</f>
        <v>0.66666666666667</v>
      </c>
      <c r="CK28" s="134">
        <v>125000</v>
      </c>
      <c r="CL28" s="135">
        <f>IFERROR(CK28/CG28,"-")</f>
        <v>41666.666666667</v>
      </c>
      <c r="CM28" s="136"/>
      <c r="CN28" s="136"/>
      <c r="CO28" s="136">
        <v>2</v>
      </c>
      <c r="CP28" s="137">
        <v>7</v>
      </c>
      <c r="CQ28" s="138">
        <v>1712000</v>
      </c>
      <c r="CR28" s="138">
        <v>1291000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1.854</v>
      </c>
      <c r="B29" s="184" t="s">
        <v>116</v>
      </c>
      <c r="C29" s="184" t="s">
        <v>58</v>
      </c>
      <c r="D29" s="184"/>
      <c r="E29" s="184" t="s">
        <v>110</v>
      </c>
      <c r="F29" s="184" t="s">
        <v>87</v>
      </c>
      <c r="G29" s="184" t="s">
        <v>61</v>
      </c>
      <c r="H29" s="87" t="s">
        <v>113</v>
      </c>
      <c r="I29" s="87" t="s">
        <v>74</v>
      </c>
      <c r="J29" s="185" t="s">
        <v>78</v>
      </c>
      <c r="K29" s="176">
        <v>150000</v>
      </c>
      <c r="L29" s="79">
        <v>15</v>
      </c>
      <c r="M29" s="79">
        <v>0</v>
      </c>
      <c r="N29" s="79">
        <v>184</v>
      </c>
      <c r="O29" s="88">
        <v>11</v>
      </c>
      <c r="P29" s="89">
        <v>1</v>
      </c>
      <c r="Q29" s="90">
        <f>O29+P29</f>
        <v>12</v>
      </c>
      <c r="R29" s="80">
        <f>IFERROR(Q29/N29,"-")</f>
        <v>0.065217391304348</v>
      </c>
      <c r="S29" s="79">
        <v>0</v>
      </c>
      <c r="T29" s="79">
        <v>5</v>
      </c>
      <c r="U29" s="80">
        <f>IFERROR(T29/(Q29),"-")</f>
        <v>0.41666666666667</v>
      </c>
      <c r="V29" s="81">
        <f>IFERROR(K29/SUM(Q29:Q30),"-")</f>
        <v>5172.4137931034</v>
      </c>
      <c r="W29" s="82">
        <v>1</v>
      </c>
      <c r="X29" s="80">
        <f>IF(Q29=0,"-",W29/Q29)</f>
        <v>0.083333333333333</v>
      </c>
      <c r="Y29" s="181">
        <v>15000</v>
      </c>
      <c r="Z29" s="182">
        <f>IFERROR(Y29/Q29,"-")</f>
        <v>1250</v>
      </c>
      <c r="AA29" s="182">
        <f>IFERROR(Y29/W29,"-")</f>
        <v>15000</v>
      </c>
      <c r="AB29" s="176">
        <f>SUM(Y29:Y30)-SUM(K29:K30)</f>
        <v>128100</v>
      </c>
      <c r="AC29" s="83">
        <f>SUM(Y29:Y30)/SUM(K29:K30)</f>
        <v>1.854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7</v>
      </c>
      <c r="BP29" s="117">
        <f>IF(Q29=0,"",IF(BO29=0,"",(BO29/Q29)))</f>
        <v>0.58333333333333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4</v>
      </c>
      <c r="BY29" s="124">
        <f>IF(Q29=0,"",IF(BX29=0,"",(BX29/Q29)))</f>
        <v>0.33333333333333</v>
      </c>
      <c r="BZ29" s="125">
        <v>1</v>
      </c>
      <c r="CA29" s="126">
        <f>IFERROR(BZ29/BX29,"-")</f>
        <v>0.25</v>
      </c>
      <c r="CB29" s="127">
        <v>15000</v>
      </c>
      <c r="CC29" s="128">
        <f>IFERROR(CB29/BX29,"-")</f>
        <v>3750</v>
      </c>
      <c r="CD29" s="129"/>
      <c r="CE29" s="129">
        <v>1</v>
      </c>
      <c r="CF29" s="129"/>
      <c r="CG29" s="130">
        <v>1</v>
      </c>
      <c r="CH29" s="131">
        <f>IF(Q29=0,"",IF(CG29=0,"",(CG29/Q29)))</f>
        <v>0.083333333333333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1</v>
      </c>
      <c r="CQ29" s="138">
        <v>15000</v>
      </c>
      <c r="CR29" s="138">
        <v>15000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117</v>
      </c>
      <c r="C30" s="184" t="s">
        <v>58</v>
      </c>
      <c r="D30" s="184"/>
      <c r="E30" s="184" t="s">
        <v>110</v>
      </c>
      <c r="F30" s="184" t="s">
        <v>87</v>
      </c>
      <c r="G30" s="184" t="s">
        <v>66</v>
      </c>
      <c r="H30" s="87"/>
      <c r="I30" s="87"/>
      <c r="J30" s="87"/>
      <c r="K30" s="176"/>
      <c r="L30" s="79">
        <v>49</v>
      </c>
      <c r="M30" s="79">
        <v>42</v>
      </c>
      <c r="N30" s="79">
        <v>41</v>
      </c>
      <c r="O30" s="88">
        <v>17</v>
      </c>
      <c r="P30" s="89">
        <v>0</v>
      </c>
      <c r="Q30" s="90">
        <f>O30+P30</f>
        <v>17</v>
      </c>
      <c r="R30" s="80">
        <f>IFERROR(Q30/N30,"-")</f>
        <v>0.41463414634146</v>
      </c>
      <c r="S30" s="79">
        <v>6</v>
      </c>
      <c r="T30" s="79">
        <v>3</v>
      </c>
      <c r="U30" s="80">
        <f>IFERROR(T30/(Q30),"-")</f>
        <v>0.17647058823529</v>
      </c>
      <c r="V30" s="81"/>
      <c r="W30" s="82">
        <v>7</v>
      </c>
      <c r="X30" s="80">
        <f>IF(Q30=0,"-",W30/Q30)</f>
        <v>0.41176470588235</v>
      </c>
      <c r="Y30" s="181">
        <v>263100</v>
      </c>
      <c r="Z30" s="182">
        <f>IFERROR(Y30/Q30,"-")</f>
        <v>15476.470588235</v>
      </c>
      <c r="AA30" s="182">
        <f>IFERROR(Y30/W30,"-")</f>
        <v>37585.714285714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5</v>
      </c>
      <c r="BP30" s="117">
        <f>IF(Q30=0,"",IF(BO30=0,"",(BO30/Q30)))</f>
        <v>0.29411764705882</v>
      </c>
      <c r="BQ30" s="118">
        <v>2</v>
      </c>
      <c r="BR30" s="119">
        <f>IFERROR(BQ30/BO30,"-")</f>
        <v>0.4</v>
      </c>
      <c r="BS30" s="120">
        <v>47000</v>
      </c>
      <c r="BT30" s="121">
        <f>IFERROR(BS30/BO30,"-")</f>
        <v>9400</v>
      </c>
      <c r="BU30" s="122">
        <v>1</v>
      </c>
      <c r="BV30" s="122"/>
      <c r="BW30" s="122">
        <v>1</v>
      </c>
      <c r="BX30" s="123">
        <v>7</v>
      </c>
      <c r="BY30" s="124">
        <f>IF(Q30=0,"",IF(BX30=0,"",(BX30/Q30)))</f>
        <v>0.41176470588235</v>
      </c>
      <c r="BZ30" s="125">
        <v>2</v>
      </c>
      <c r="CA30" s="126">
        <f>IFERROR(BZ30/BX30,"-")</f>
        <v>0.28571428571429</v>
      </c>
      <c r="CB30" s="127">
        <v>4100</v>
      </c>
      <c r="CC30" s="128">
        <f>IFERROR(CB30/BX30,"-")</f>
        <v>585.71428571429</v>
      </c>
      <c r="CD30" s="129">
        <v>2</v>
      </c>
      <c r="CE30" s="129"/>
      <c r="CF30" s="129"/>
      <c r="CG30" s="130">
        <v>5</v>
      </c>
      <c r="CH30" s="131">
        <f>IF(Q30=0,"",IF(CG30=0,"",(CG30/Q30)))</f>
        <v>0.29411764705882</v>
      </c>
      <c r="CI30" s="132">
        <v>3</v>
      </c>
      <c r="CJ30" s="133">
        <f>IFERROR(CI30/CG30,"-")</f>
        <v>0.6</v>
      </c>
      <c r="CK30" s="134">
        <v>212000</v>
      </c>
      <c r="CL30" s="135">
        <f>IFERROR(CK30/CG30,"-")</f>
        <v>42400</v>
      </c>
      <c r="CM30" s="136"/>
      <c r="CN30" s="136">
        <v>1</v>
      </c>
      <c r="CO30" s="136">
        <v>2</v>
      </c>
      <c r="CP30" s="137">
        <v>7</v>
      </c>
      <c r="CQ30" s="138">
        <v>263100</v>
      </c>
      <c r="CR30" s="138">
        <v>184000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1.503125</v>
      </c>
      <c r="B31" s="184" t="s">
        <v>118</v>
      </c>
      <c r="C31" s="184" t="s">
        <v>58</v>
      </c>
      <c r="D31" s="184"/>
      <c r="E31" s="184" t="s">
        <v>110</v>
      </c>
      <c r="F31" s="184" t="s">
        <v>91</v>
      </c>
      <c r="G31" s="184" t="s">
        <v>61</v>
      </c>
      <c r="H31" s="87" t="s">
        <v>119</v>
      </c>
      <c r="I31" s="87" t="s">
        <v>120</v>
      </c>
      <c r="J31" s="186" t="s">
        <v>114</v>
      </c>
      <c r="K31" s="176">
        <v>320000</v>
      </c>
      <c r="L31" s="79">
        <v>55</v>
      </c>
      <c r="M31" s="79">
        <v>0</v>
      </c>
      <c r="N31" s="79">
        <v>132</v>
      </c>
      <c r="O31" s="88">
        <v>26</v>
      </c>
      <c r="P31" s="89">
        <v>0</v>
      </c>
      <c r="Q31" s="90">
        <f>O31+P31</f>
        <v>26</v>
      </c>
      <c r="R31" s="80">
        <f>IFERROR(Q31/N31,"-")</f>
        <v>0.1969696969697</v>
      </c>
      <c r="S31" s="79">
        <v>2</v>
      </c>
      <c r="T31" s="79">
        <v>8</v>
      </c>
      <c r="U31" s="80">
        <f>IFERROR(T31/(Q31),"-")</f>
        <v>0.30769230769231</v>
      </c>
      <c r="V31" s="81">
        <f>IFERROR(K31/SUM(Q31:Q32),"-")</f>
        <v>6666.6666666667</v>
      </c>
      <c r="W31" s="82">
        <v>6</v>
      </c>
      <c r="X31" s="80">
        <f>IF(Q31=0,"-",W31/Q31)</f>
        <v>0.23076923076923</v>
      </c>
      <c r="Y31" s="181">
        <v>327000</v>
      </c>
      <c r="Z31" s="182">
        <f>IFERROR(Y31/Q31,"-")</f>
        <v>12576.923076923</v>
      </c>
      <c r="AA31" s="182">
        <f>IFERROR(Y31/W31,"-")</f>
        <v>54500</v>
      </c>
      <c r="AB31" s="176">
        <f>SUM(Y31:Y32)-SUM(K31:K32)</f>
        <v>161000</v>
      </c>
      <c r="AC31" s="83">
        <f>SUM(Y31:Y32)/SUM(K31:K32)</f>
        <v>1.503125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8</v>
      </c>
      <c r="BG31" s="110">
        <f>IF(Q31=0,"",IF(BF31=0,"",(BF31/Q31)))</f>
        <v>0.30769230769231</v>
      </c>
      <c r="BH31" s="109">
        <v>4</v>
      </c>
      <c r="BI31" s="111">
        <f>IFERROR(BH31/BF31,"-")</f>
        <v>0.5</v>
      </c>
      <c r="BJ31" s="112">
        <v>279000</v>
      </c>
      <c r="BK31" s="113">
        <f>IFERROR(BJ31/BF31,"-")</f>
        <v>34875</v>
      </c>
      <c r="BL31" s="114">
        <v>2</v>
      </c>
      <c r="BM31" s="114"/>
      <c r="BN31" s="114">
        <v>2</v>
      </c>
      <c r="BO31" s="116">
        <v>9</v>
      </c>
      <c r="BP31" s="117">
        <f>IF(Q31=0,"",IF(BO31=0,"",(BO31/Q31)))</f>
        <v>0.34615384615385</v>
      </c>
      <c r="BQ31" s="118">
        <v>1</v>
      </c>
      <c r="BR31" s="119">
        <f>IFERROR(BQ31/BO31,"-")</f>
        <v>0.11111111111111</v>
      </c>
      <c r="BS31" s="120">
        <v>30000</v>
      </c>
      <c r="BT31" s="121">
        <f>IFERROR(BS31/BO31,"-")</f>
        <v>3333.3333333333</v>
      </c>
      <c r="BU31" s="122"/>
      <c r="BV31" s="122"/>
      <c r="BW31" s="122">
        <v>1</v>
      </c>
      <c r="BX31" s="123">
        <v>7</v>
      </c>
      <c r="BY31" s="124">
        <f>IF(Q31=0,"",IF(BX31=0,"",(BX31/Q31)))</f>
        <v>0.26923076923077</v>
      </c>
      <c r="BZ31" s="125">
        <v>1</v>
      </c>
      <c r="CA31" s="126">
        <f>IFERROR(BZ31/BX31,"-")</f>
        <v>0.14285714285714</v>
      </c>
      <c r="CB31" s="127">
        <v>18000</v>
      </c>
      <c r="CC31" s="128">
        <f>IFERROR(CB31/BX31,"-")</f>
        <v>2571.4285714286</v>
      </c>
      <c r="CD31" s="129"/>
      <c r="CE31" s="129"/>
      <c r="CF31" s="129">
        <v>1</v>
      </c>
      <c r="CG31" s="130">
        <v>2</v>
      </c>
      <c r="CH31" s="131">
        <f>IF(Q31=0,"",IF(CG31=0,"",(CG31/Q31)))</f>
        <v>0.076923076923077</v>
      </c>
      <c r="CI31" s="132"/>
      <c r="CJ31" s="133">
        <f>IFERROR(CI31/CG31,"-")</f>
        <v>0</v>
      </c>
      <c r="CK31" s="134"/>
      <c r="CL31" s="135">
        <f>IFERROR(CK31/CG31,"-")</f>
        <v>0</v>
      </c>
      <c r="CM31" s="136"/>
      <c r="CN31" s="136"/>
      <c r="CO31" s="136"/>
      <c r="CP31" s="137">
        <v>6</v>
      </c>
      <c r="CQ31" s="138">
        <v>327000</v>
      </c>
      <c r="CR31" s="138">
        <v>235000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/>
      <c r="B32" s="184" t="s">
        <v>121</v>
      </c>
      <c r="C32" s="184" t="s">
        <v>58</v>
      </c>
      <c r="D32" s="184"/>
      <c r="E32" s="184" t="s">
        <v>110</v>
      </c>
      <c r="F32" s="184" t="s">
        <v>91</v>
      </c>
      <c r="G32" s="184" t="s">
        <v>66</v>
      </c>
      <c r="H32" s="87"/>
      <c r="I32" s="87"/>
      <c r="J32" s="87"/>
      <c r="K32" s="176"/>
      <c r="L32" s="79">
        <v>51</v>
      </c>
      <c r="M32" s="79">
        <v>41</v>
      </c>
      <c r="N32" s="79">
        <v>18</v>
      </c>
      <c r="O32" s="88">
        <v>22</v>
      </c>
      <c r="P32" s="89">
        <v>0</v>
      </c>
      <c r="Q32" s="90">
        <f>O32+P32</f>
        <v>22</v>
      </c>
      <c r="R32" s="80">
        <f>IFERROR(Q32/N32,"-")</f>
        <v>1.2222222222222</v>
      </c>
      <c r="S32" s="79">
        <v>4</v>
      </c>
      <c r="T32" s="79">
        <v>6</v>
      </c>
      <c r="U32" s="80">
        <f>IFERROR(T32/(Q32),"-")</f>
        <v>0.27272727272727</v>
      </c>
      <c r="V32" s="81"/>
      <c r="W32" s="82">
        <v>7</v>
      </c>
      <c r="X32" s="80">
        <f>IF(Q32=0,"-",W32/Q32)</f>
        <v>0.31818181818182</v>
      </c>
      <c r="Y32" s="181">
        <v>154000</v>
      </c>
      <c r="Z32" s="182">
        <f>IFERROR(Y32/Q32,"-")</f>
        <v>7000</v>
      </c>
      <c r="AA32" s="182">
        <f>IFERROR(Y32/W32,"-")</f>
        <v>22000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0.090909090909091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11</v>
      </c>
      <c r="BP32" s="117">
        <f>IF(Q32=0,"",IF(BO32=0,"",(BO32/Q32)))</f>
        <v>0.5</v>
      </c>
      <c r="BQ32" s="118">
        <v>2</v>
      </c>
      <c r="BR32" s="119">
        <f>IFERROR(BQ32/BO32,"-")</f>
        <v>0.18181818181818</v>
      </c>
      <c r="BS32" s="120">
        <v>5000</v>
      </c>
      <c r="BT32" s="121">
        <f>IFERROR(BS32/BO32,"-")</f>
        <v>454.54545454545</v>
      </c>
      <c r="BU32" s="122">
        <v>2</v>
      </c>
      <c r="BV32" s="122"/>
      <c r="BW32" s="122"/>
      <c r="BX32" s="123">
        <v>6</v>
      </c>
      <c r="BY32" s="124">
        <f>IF(Q32=0,"",IF(BX32=0,"",(BX32/Q32)))</f>
        <v>0.27272727272727</v>
      </c>
      <c r="BZ32" s="125">
        <v>3</v>
      </c>
      <c r="CA32" s="126">
        <f>IFERROR(BZ32/BX32,"-")</f>
        <v>0.5</v>
      </c>
      <c r="CB32" s="127">
        <v>16000</v>
      </c>
      <c r="CC32" s="128">
        <f>IFERROR(CB32/BX32,"-")</f>
        <v>2666.6666666667</v>
      </c>
      <c r="CD32" s="129">
        <v>3</v>
      </c>
      <c r="CE32" s="129"/>
      <c r="CF32" s="129"/>
      <c r="CG32" s="130">
        <v>3</v>
      </c>
      <c r="CH32" s="131">
        <f>IF(Q32=0,"",IF(CG32=0,"",(CG32/Q32)))</f>
        <v>0.13636363636364</v>
      </c>
      <c r="CI32" s="132">
        <v>2</v>
      </c>
      <c r="CJ32" s="133">
        <f>IFERROR(CI32/CG32,"-")</f>
        <v>0.66666666666667</v>
      </c>
      <c r="CK32" s="134">
        <v>133000</v>
      </c>
      <c r="CL32" s="135">
        <f>IFERROR(CK32/CG32,"-")</f>
        <v>44333.333333333</v>
      </c>
      <c r="CM32" s="136">
        <v>1</v>
      </c>
      <c r="CN32" s="136"/>
      <c r="CO32" s="136">
        <v>1</v>
      </c>
      <c r="CP32" s="137">
        <v>7</v>
      </c>
      <c r="CQ32" s="138">
        <v>154000</v>
      </c>
      <c r="CR32" s="138">
        <v>130000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>
        <f>AC33</f>
        <v>0.14615384615385</v>
      </c>
      <c r="B33" s="184" t="s">
        <v>122</v>
      </c>
      <c r="C33" s="184" t="s">
        <v>58</v>
      </c>
      <c r="D33" s="184"/>
      <c r="E33" s="184" t="s">
        <v>68</v>
      </c>
      <c r="F33" s="184" t="s">
        <v>60</v>
      </c>
      <c r="G33" s="184" t="s">
        <v>61</v>
      </c>
      <c r="H33" s="87" t="s">
        <v>119</v>
      </c>
      <c r="I33" s="87" t="s">
        <v>74</v>
      </c>
      <c r="J33" s="185" t="s">
        <v>70</v>
      </c>
      <c r="K33" s="176">
        <v>130000</v>
      </c>
      <c r="L33" s="79">
        <v>18</v>
      </c>
      <c r="M33" s="79">
        <v>0</v>
      </c>
      <c r="N33" s="79">
        <v>48</v>
      </c>
      <c r="O33" s="88">
        <v>9</v>
      </c>
      <c r="P33" s="89">
        <v>0</v>
      </c>
      <c r="Q33" s="90">
        <f>O33+P33</f>
        <v>9</v>
      </c>
      <c r="R33" s="80">
        <f>IFERROR(Q33/N33,"-")</f>
        <v>0.1875</v>
      </c>
      <c r="S33" s="79">
        <v>3</v>
      </c>
      <c r="T33" s="79">
        <v>1</v>
      </c>
      <c r="U33" s="80">
        <f>IFERROR(T33/(Q33),"-")</f>
        <v>0.11111111111111</v>
      </c>
      <c r="V33" s="81">
        <f>IFERROR(K33/SUM(Q33:Q34),"-")</f>
        <v>5909.0909090909</v>
      </c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>
        <f>SUM(Y33:Y34)-SUM(K33:K34)</f>
        <v>-111000</v>
      </c>
      <c r="AC33" s="83">
        <f>SUM(Y33:Y34)/SUM(K33:K34)</f>
        <v>0.14615384615385</v>
      </c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5</v>
      </c>
      <c r="BP33" s="117">
        <f>IF(Q33=0,"",IF(BO33=0,"",(BO33/Q33)))</f>
        <v>0.55555555555556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4</v>
      </c>
      <c r="BY33" s="124">
        <f>IF(Q33=0,"",IF(BX33=0,"",(BX33/Q33)))</f>
        <v>0.44444444444444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123</v>
      </c>
      <c r="C34" s="184" t="s">
        <v>58</v>
      </c>
      <c r="D34" s="184"/>
      <c r="E34" s="184" t="s">
        <v>68</v>
      </c>
      <c r="F34" s="184" t="s">
        <v>60</v>
      </c>
      <c r="G34" s="184" t="s">
        <v>66</v>
      </c>
      <c r="H34" s="87"/>
      <c r="I34" s="87"/>
      <c r="J34" s="87"/>
      <c r="K34" s="176"/>
      <c r="L34" s="79">
        <v>32</v>
      </c>
      <c r="M34" s="79">
        <v>25</v>
      </c>
      <c r="N34" s="79">
        <v>55</v>
      </c>
      <c r="O34" s="88">
        <v>13</v>
      </c>
      <c r="P34" s="89">
        <v>0</v>
      </c>
      <c r="Q34" s="90">
        <f>O34+P34</f>
        <v>13</v>
      </c>
      <c r="R34" s="80">
        <f>IFERROR(Q34/N34,"-")</f>
        <v>0.23636363636364</v>
      </c>
      <c r="S34" s="79">
        <v>2</v>
      </c>
      <c r="T34" s="79">
        <v>4</v>
      </c>
      <c r="U34" s="80">
        <f>IFERROR(T34/(Q34),"-")</f>
        <v>0.30769230769231</v>
      </c>
      <c r="V34" s="81"/>
      <c r="W34" s="82">
        <v>2</v>
      </c>
      <c r="X34" s="80">
        <f>IF(Q34=0,"-",W34/Q34)</f>
        <v>0.15384615384615</v>
      </c>
      <c r="Y34" s="181">
        <v>19000</v>
      </c>
      <c r="Z34" s="182">
        <f>IFERROR(Y34/Q34,"-")</f>
        <v>1461.5384615385</v>
      </c>
      <c r="AA34" s="182">
        <f>IFERROR(Y34/W34,"-")</f>
        <v>9500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0.30769230769231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6</v>
      </c>
      <c r="BP34" s="117">
        <f>IF(Q34=0,"",IF(BO34=0,"",(BO34/Q34)))</f>
        <v>0.46153846153846</v>
      </c>
      <c r="BQ34" s="118">
        <v>2</v>
      </c>
      <c r="BR34" s="119">
        <f>IFERROR(BQ34/BO34,"-")</f>
        <v>0.33333333333333</v>
      </c>
      <c r="BS34" s="120">
        <v>19000</v>
      </c>
      <c r="BT34" s="121">
        <f>IFERROR(BS34/BO34,"-")</f>
        <v>3166.6666666667</v>
      </c>
      <c r="BU34" s="122"/>
      <c r="BV34" s="122">
        <v>1</v>
      </c>
      <c r="BW34" s="122">
        <v>1</v>
      </c>
      <c r="BX34" s="123">
        <v>3</v>
      </c>
      <c r="BY34" s="124">
        <f>IF(Q34=0,"",IF(BX34=0,"",(BX34/Q34)))</f>
        <v>0.23076923076923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2</v>
      </c>
      <c r="CQ34" s="138">
        <v>19000</v>
      </c>
      <c r="CR34" s="138">
        <v>11000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>
        <f>AC35</f>
        <v>7.44</v>
      </c>
      <c r="B35" s="184" t="s">
        <v>124</v>
      </c>
      <c r="C35" s="184" t="s">
        <v>58</v>
      </c>
      <c r="D35" s="184"/>
      <c r="E35" s="184" t="s">
        <v>59</v>
      </c>
      <c r="F35" s="184" t="s">
        <v>101</v>
      </c>
      <c r="G35" s="184" t="s">
        <v>61</v>
      </c>
      <c r="H35" s="87" t="s">
        <v>125</v>
      </c>
      <c r="I35" s="87" t="s">
        <v>63</v>
      </c>
      <c r="J35" s="186" t="s">
        <v>114</v>
      </c>
      <c r="K35" s="176">
        <v>150000</v>
      </c>
      <c r="L35" s="79">
        <v>17</v>
      </c>
      <c r="M35" s="79">
        <v>0</v>
      </c>
      <c r="N35" s="79">
        <v>78</v>
      </c>
      <c r="O35" s="88">
        <v>14</v>
      </c>
      <c r="P35" s="89">
        <v>0</v>
      </c>
      <c r="Q35" s="90">
        <f>O35+P35</f>
        <v>14</v>
      </c>
      <c r="R35" s="80">
        <f>IFERROR(Q35/N35,"-")</f>
        <v>0.17948717948718</v>
      </c>
      <c r="S35" s="79">
        <v>2</v>
      </c>
      <c r="T35" s="79">
        <v>8</v>
      </c>
      <c r="U35" s="80">
        <f>IFERROR(T35/(Q35),"-")</f>
        <v>0.57142857142857</v>
      </c>
      <c r="V35" s="81">
        <f>IFERROR(K35/SUM(Q35:Q36),"-")</f>
        <v>5555.5555555556</v>
      </c>
      <c r="W35" s="82">
        <v>2</v>
      </c>
      <c r="X35" s="80">
        <f>IF(Q35=0,"-",W35/Q35)</f>
        <v>0.14285714285714</v>
      </c>
      <c r="Y35" s="181">
        <v>1066000</v>
      </c>
      <c r="Z35" s="182">
        <f>IFERROR(Y35/Q35,"-")</f>
        <v>76142.857142857</v>
      </c>
      <c r="AA35" s="182">
        <f>IFERROR(Y35/W35,"-")</f>
        <v>533000</v>
      </c>
      <c r="AB35" s="176">
        <f>SUM(Y35:Y36)-SUM(K35:K36)</f>
        <v>966000</v>
      </c>
      <c r="AC35" s="83">
        <f>SUM(Y35:Y36)/SUM(K35:K36)</f>
        <v>7.44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3</v>
      </c>
      <c r="BG35" s="110">
        <f>IF(Q35=0,"",IF(BF35=0,"",(BF35/Q35)))</f>
        <v>0.21428571428571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5</v>
      </c>
      <c r="BP35" s="117">
        <f>IF(Q35=0,"",IF(BO35=0,"",(BO35/Q35)))</f>
        <v>0.35714285714286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6</v>
      </c>
      <c r="BY35" s="124">
        <f>IF(Q35=0,"",IF(BX35=0,"",(BX35/Q35)))</f>
        <v>0.42857142857143</v>
      </c>
      <c r="BZ35" s="125">
        <v>2</v>
      </c>
      <c r="CA35" s="126">
        <f>IFERROR(BZ35/BX35,"-")</f>
        <v>0.33333333333333</v>
      </c>
      <c r="CB35" s="127">
        <v>1076000</v>
      </c>
      <c r="CC35" s="128">
        <f>IFERROR(CB35/BX35,"-")</f>
        <v>179333.33333333</v>
      </c>
      <c r="CD35" s="129"/>
      <c r="CE35" s="129">
        <v>1</v>
      </c>
      <c r="CF35" s="129">
        <v>1</v>
      </c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1066000</v>
      </c>
      <c r="CR35" s="138">
        <v>1070000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/>
      <c r="B36" s="184" t="s">
        <v>126</v>
      </c>
      <c r="C36" s="184" t="s">
        <v>58</v>
      </c>
      <c r="D36" s="184"/>
      <c r="E36" s="184" t="s">
        <v>59</v>
      </c>
      <c r="F36" s="184" t="s">
        <v>101</v>
      </c>
      <c r="G36" s="184" t="s">
        <v>66</v>
      </c>
      <c r="H36" s="87"/>
      <c r="I36" s="87"/>
      <c r="J36" s="87"/>
      <c r="K36" s="176"/>
      <c r="L36" s="79">
        <v>31</v>
      </c>
      <c r="M36" s="79">
        <v>28</v>
      </c>
      <c r="N36" s="79">
        <v>11</v>
      </c>
      <c r="O36" s="88">
        <v>13</v>
      </c>
      <c r="P36" s="89">
        <v>0</v>
      </c>
      <c r="Q36" s="90">
        <f>O36+P36</f>
        <v>13</v>
      </c>
      <c r="R36" s="80">
        <f>IFERROR(Q36/N36,"-")</f>
        <v>1.1818181818182</v>
      </c>
      <c r="S36" s="79">
        <v>4</v>
      </c>
      <c r="T36" s="79">
        <v>2</v>
      </c>
      <c r="U36" s="80">
        <f>IFERROR(T36/(Q36),"-")</f>
        <v>0.15384615384615</v>
      </c>
      <c r="V36" s="81"/>
      <c r="W36" s="82">
        <v>5</v>
      </c>
      <c r="X36" s="80">
        <f>IF(Q36=0,"-",W36/Q36)</f>
        <v>0.38461538461538</v>
      </c>
      <c r="Y36" s="181">
        <v>50000</v>
      </c>
      <c r="Z36" s="182">
        <f>IFERROR(Y36/Q36,"-")</f>
        <v>3846.1538461538</v>
      </c>
      <c r="AA36" s="182">
        <f>IFERROR(Y36/W36,"-")</f>
        <v>10000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0.076923076923077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0.076923076923077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8</v>
      </c>
      <c r="BY36" s="124">
        <f>IF(Q36=0,"",IF(BX36=0,"",(BX36/Q36)))</f>
        <v>0.61538461538462</v>
      </c>
      <c r="BZ36" s="125">
        <v>3</v>
      </c>
      <c r="CA36" s="126">
        <f>IFERROR(BZ36/BX36,"-")</f>
        <v>0.375</v>
      </c>
      <c r="CB36" s="127">
        <v>17000</v>
      </c>
      <c r="CC36" s="128">
        <f>IFERROR(CB36/BX36,"-")</f>
        <v>2125</v>
      </c>
      <c r="CD36" s="129">
        <v>2</v>
      </c>
      <c r="CE36" s="129">
        <v>1</v>
      </c>
      <c r="CF36" s="129"/>
      <c r="CG36" s="130">
        <v>3</v>
      </c>
      <c r="CH36" s="131">
        <f>IF(Q36=0,"",IF(CG36=0,"",(CG36/Q36)))</f>
        <v>0.23076923076923</v>
      </c>
      <c r="CI36" s="132">
        <v>2</v>
      </c>
      <c r="CJ36" s="133">
        <f>IFERROR(CI36/CG36,"-")</f>
        <v>0.66666666666667</v>
      </c>
      <c r="CK36" s="134">
        <v>33000</v>
      </c>
      <c r="CL36" s="135">
        <f>IFERROR(CK36/CG36,"-")</f>
        <v>11000</v>
      </c>
      <c r="CM36" s="136"/>
      <c r="CN36" s="136"/>
      <c r="CO36" s="136">
        <v>2</v>
      </c>
      <c r="CP36" s="137">
        <v>5</v>
      </c>
      <c r="CQ36" s="138">
        <v>50000</v>
      </c>
      <c r="CR36" s="138">
        <v>17000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0.055555555555556</v>
      </c>
      <c r="B37" s="184" t="s">
        <v>127</v>
      </c>
      <c r="C37" s="184" t="s">
        <v>58</v>
      </c>
      <c r="D37" s="184"/>
      <c r="E37" s="184" t="s">
        <v>90</v>
      </c>
      <c r="F37" s="184" t="s">
        <v>91</v>
      </c>
      <c r="G37" s="184" t="s">
        <v>61</v>
      </c>
      <c r="H37" s="87" t="s">
        <v>125</v>
      </c>
      <c r="I37" s="87" t="s">
        <v>74</v>
      </c>
      <c r="J37" s="87" t="s">
        <v>128</v>
      </c>
      <c r="K37" s="176">
        <v>90000</v>
      </c>
      <c r="L37" s="79">
        <v>7</v>
      </c>
      <c r="M37" s="79">
        <v>0</v>
      </c>
      <c r="N37" s="79">
        <v>81</v>
      </c>
      <c r="O37" s="88">
        <v>3</v>
      </c>
      <c r="P37" s="89">
        <v>0</v>
      </c>
      <c r="Q37" s="90">
        <f>O37+P37</f>
        <v>3</v>
      </c>
      <c r="R37" s="80">
        <f>IFERROR(Q37/N37,"-")</f>
        <v>0.037037037037037</v>
      </c>
      <c r="S37" s="79">
        <v>1</v>
      </c>
      <c r="T37" s="79">
        <v>0</v>
      </c>
      <c r="U37" s="80">
        <f>IFERROR(T37/(Q37),"-")</f>
        <v>0</v>
      </c>
      <c r="V37" s="81">
        <f>IFERROR(K37/SUM(Q37:Q38),"-")</f>
        <v>15000</v>
      </c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>
        <f>SUM(Y37:Y38)-SUM(K37:K38)</f>
        <v>-85000</v>
      </c>
      <c r="AC37" s="83">
        <f>SUM(Y37:Y38)/SUM(K37:K38)</f>
        <v>0.055555555555556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0.66666666666667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1</v>
      </c>
      <c r="BP37" s="117">
        <f>IF(Q37=0,"",IF(BO37=0,"",(BO37/Q37)))</f>
        <v>0.33333333333333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129</v>
      </c>
      <c r="C38" s="184" t="s">
        <v>58</v>
      </c>
      <c r="D38" s="184"/>
      <c r="E38" s="184" t="s">
        <v>90</v>
      </c>
      <c r="F38" s="184" t="s">
        <v>91</v>
      </c>
      <c r="G38" s="184" t="s">
        <v>66</v>
      </c>
      <c r="H38" s="87"/>
      <c r="I38" s="87"/>
      <c r="J38" s="87"/>
      <c r="K38" s="176"/>
      <c r="L38" s="79">
        <v>17</v>
      </c>
      <c r="M38" s="79">
        <v>10</v>
      </c>
      <c r="N38" s="79">
        <v>4</v>
      </c>
      <c r="O38" s="88">
        <v>3</v>
      </c>
      <c r="P38" s="89">
        <v>0</v>
      </c>
      <c r="Q38" s="90">
        <f>O38+P38</f>
        <v>3</v>
      </c>
      <c r="R38" s="80">
        <f>IFERROR(Q38/N38,"-")</f>
        <v>0.75</v>
      </c>
      <c r="S38" s="79">
        <v>1</v>
      </c>
      <c r="T38" s="79">
        <v>1</v>
      </c>
      <c r="U38" s="80">
        <f>IFERROR(T38/(Q38),"-")</f>
        <v>0.33333333333333</v>
      </c>
      <c r="V38" s="81"/>
      <c r="W38" s="82">
        <v>1</v>
      </c>
      <c r="X38" s="80">
        <f>IF(Q38=0,"-",W38/Q38)</f>
        <v>0.33333333333333</v>
      </c>
      <c r="Y38" s="181">
        <v>5000</v>
      </c>
      <c r="Z38" s="182">
        <f>IFERROR(Y38/Q38,"-")</f>
        <v>1666.6666666667</v>
      </c>
      <c r="AA38" s="182">
        <f>IFERROR(Y38/W38,"-")</f>
        <v>5000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0.33333333333333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2</v>
      </c>
      <c r="BY38" s="124">
        <f>IF(Q38=0,"",IF(BX38=0,"",(BX38/Q38)))</f>
        <v>0.66666666666667</v>
      </c>
      <c r="BZ38" s="125">
        <v>1</v>
      </c>
      <c r="CA38" s="126">
        <f>IFERROR(BZ38/BX38,"-")</f>
        <v>0.5</v>
      </c>
      <c r="CB38" s="127">
        <v>5000</v>
      </c>
      <c r="CC38" s="128">
        <f>IFERROR(CB38/BX38,"-")</f>
        <v>2500</v>
      </c>
      <c r="CD38" s="129">
        <v>1</v>
      </c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5000</v>
      </c>
      <c r="CR38" s="138">
        <v>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11.7125</v>
      </c>
      <c r="B39" s="184" t="s">
        <v>130</v>
      </c>
      <c r="C39" s="184" t="s">
        <v>58</v>
      </c>
      <c r="D39" s="184"/>
      <c r="E39" s="184" t="s">
        <v>90</v>
      </c>
      <c r="F39" s="184" t="s">
        <v>91</v>
      </c>
      <c r="G39" s="184" t="s">
        <v>61</v>
      </c>
      <c r="H39" s="87" t="s">
        <v>131</v>
      </c>
      <c r="I39" s="87" t="s">
        <v>74</v>
      </c>
      <c r="J39" s="186" t="s">
        <v>114</v>
      </c>
      <c r="K39" s="176">
        <v>80000</v>
      </c>
      <c r="L39" s="79">
        <v>9</v>
      </c>
      <c r="M39" s="79">
        <v>0</v>
      </c>
      <c r="N39" s="79">
        <v>51</v>
      </c>
      <c r="O39" s="88">
        <v>6</v>
      </c>
      <c r="P39" s="89">
        <v>0</v>
      </c>
      <c r="Q39" s="90">
        <f>O39+P39</f>
        <v>6</v>
      </c>
      <c r="R39" s="80">
        <f>IFERROR(Q39/N39,"-")</f>
        <v>0.11764705882353</v>
      </c>
      <c r="S39" s="79">
        <v>4</v>
      </c>
      <c r="T39" s="79">
        <v>0</v>
      </c>
      <c r="U39" s="80">
        <f>IFERROR(T39/(Q39),"-")</f>
        <v>0</v>
      </c>
      <c r="V39" s="81">
        <f>IFERROR(K39/SUM(Q39:Q40),"-")</f>
        <v>8000</v>
      </c>
      <c r="W39" s="82">
        <v>3</v>
      </c>
      <c r="X39" s="80">
        <f>IF(Q39=0,"-",W39/Q39)</f>
        <v>0.5</v>
      </c>
      <c r="Y39" s="181">
        <v>50000</v>
      </c>
      <c r="Z39" s="182">
        <f>IFERROR(Y39/Q39,"-")</f>
        <v>8333.3333333333</v>
      </c>
      <c r="AA39" s="182">
        <f>IFERROR(Y39/W39,"-")</f>
        <v>16666.666666667</v>
      </c>
      <c r="AB39" s="176">
        <f>SUM(Y39:Y40)-SUM(K39:K40)</f>
        <v>857000</v>
      </c>
      <c r="AC39" s="83">
        <f>SUM(Y39:Y40)/SUM(K39:K40)</f>
        <v>11.7125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0.16666666666667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2</v>
      </c>
      <c r="BP39" s="117">
        <f>IF(Q39=0,"",IF(BO39=0,"",(BO39/Q39)))</f>
        <v>0.33333333333333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>
        <v>3</v>
      </c>
      <c r="BY39" s="124">
        <f>IF(Q39=0,"",IF(BX39=0,"",(BX39/Q39)))</f>
        <v>0.5</v>
      </c>
      <c r="BZ39" s="125">
        <v>3</v>
      </c>
      <c r="CA39" s="126">
        <f>IFERROR(BZ39/BX39,"-")</f>
        <v>1</v>
      </c>
      <c r="CB39" s="127">
        <v>50000</v>
      </c>
      <c r="CC39" s="128">
        <f>IFERROR(CB39/BX39,"-")</f>
        <v>16666.666666667</v>
      </c>
      <c r="CD39" s="129">
        <v>1</v>
      </c>
      <c r="CE39" s="129">
        <v>1</v>
      </c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3</v>
      </c>
      <c r="CQ39" s="138">
        <v>50000</v>
      </c>
      <c r="CR39" s="138">
        <v>28000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132</v>
      </c>
      <c r="C40" s="184" t="s">
        <v>58</v>
      </c>
      <c r="D40" s="184"/>
      <c r="E40" s="184" t="s">
        <v>90</v>
      </c>
      <c r="F40" s="184" t="s">
        <v>91</v>
      </c>
      <c r="G40" s="184" t="s">
        <v>66</v>
      </c>
      <c r="H40" s="87"/>
      <c r="I40" s="87"/>
      <c r="J40" s="87"/>
      <c r="K40" s="176"/>
      <c r="L40" s="79">
        <v>18</v>
      </c>
      <c r="M40" s="79">
        <v>9</v>
      </c>
      <c r="N40" s="79">
        <v>4</v>
      </c>
      <c r="O40" s="88">
        <v>3</v>
      </c>
      <c r="P40" s="89">
        <v>1</v>
      </c>
      <c r="Q40" s="90">
        <f>O40+P40</f>
        <v>4</v>
      </c>
      <c r="R40" s="80">
        <f>IFERROR(Q40/N40,"-")</f>
        <v>1</v>
      </c>
      <c r="S40" s="79">
        <v>3</v>
      </c>
      <c r="T40" s="79">
        <v>0</v>
      </c>
      <c r="U40" s="80">
        <f>IFERROR(T40/(Q40),"-")</f>
        <v>0</v>
      </c>
      <c r="V40" s="81"/>
      <c r="W40" s="82">
        <v>2</v>
      </c>
      <c r="X40" s="80">
        <f>IF(Q40=0,"-",W40/Q40)</f>
        <v>0.5</v>
      </c>
      <c r="Y40" s="181">
        <v>887000</v>
      </c>
      <c r="Z40" s="182">
        <f>IFERROR(Y40/Q40,"-")</f>
        <v>221750</v>
      </c>
      <c r="AA40" s="182">
        <f>IFERROR(Y40/W40,"-")</f>
        <v>443500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>
        <v>2</v>
      </c>
      <c r="BY40" s="124">
        <f>IF(Q40=0,"",IF(BX40=0,"",(BX40/Q40)))</f>
        <v>0.5</v>
      </c>
      <c r="BZ40" s="125">
        <v>1</v>
      </c>
      <c r="CA40" s="126">
        <f>IFERROR(BZ40/BX40,"-")</f>
        <v>0.5</v>
      </c>
      <c r="CB40" s="127">
        <v>57000</v>
      </c>
      <c r="CC40" s="128">
        <f>IFERROR(CB40/BX40,"-")</f>
        <v>28500</v>
      </c>
      <c r="CD40" s="129"/>
      <c r="CE40" s="129"/>
      <c r="CF40" s="129">
        <v>1</v>
      </c>
      <c r="CG40" s="130">
        <v>1</v>
      </c>
      <c r="CH40" s="131">
        <f>IF(Q40=0,"",IF(CG40=0,"",(CG40/Q40)))</f>
        <v>0.25</v>
      </c>
      <c r="CI40" s="132">
        <v>1</v>
      </c>
      <c r="CJ40" s="133">
        <f>IFERROR(CI40/CG40,"-")</f>
        <v>1</v>
      </c>
      <c r="CK40" s="134">
        <v>830000</v>
      </c>
      <c r="CL40" s="135">
        <f>IFERROR(CK40/CG40,"-")</f>
        <v>830000</v>
      </c>
      <c r="CM40" s="136"/>
      <c r="CN40" s="136"/>
      <c r="CO40" s="136">
        <v>1</v>
      </c>
      <c r="CP40" s="137">
        <v>2</v>
      </c>
      <c r="CQ40" s="138">
        <v>887000</v>
      </c>
      <c r="CR40" s="138">
        <v>830000</v>
      </c>
      <c r="CS40" s="138"/>
      <c r="CT40" s="139" t="str">
        <f>IF(AND(CR40=0,CS40=0),"",IF(AND(CR40&lt;=100000,CS40&lt;=100000),"",IF(CR40/CQ40&gt;0.7,"男高",IF(CS40/CQ40&gt;0.7,"女高",""))))</f>
        <v>男高</v>
      </c>
    </row>
    <row r="41" spans="1:99">
      <c r="A41" s="78">
        <f>AC41</f>
        <v>0.7</v>
      </c>
      <c r="B41" s="184" t="s">
        <v>133</v>
      </c>
      <c r="C41" s="184" t="s">
        <v>58</v>
      </c>
      <c r="D41" s="184"/>
      <c r="E41" s="184" t="s">
        <v>86</v>
      </c>
      <c r="F41" s="184" t="s">
        <v>105</v>
      </c>
      <c r="G41" s="184" t="s">
        <v>61</v>
      </c>
      <c r="H41" s="87" t="s">
        <v>131</v>
      </c>
      <c r="I41" s="87" t="s">
        <v>74</v>
      </c>
      <c r="J41" s="186" t="s">
        <v>134</v>
      </c>
      <c r="K41" s="176">
        <v>80000</v>
      </c>
      <c r="L41" s="79">
        <v>1</v>
      </c>
      <c r="M41" s="79">
        <v>0</v>
      </c>
      <c r="N41" s="79">
        <v>20</v>
      </c>
      <c r="O41" s="88">
        <v>1</v>
      </c>
      <c r="P41" s="89">
        <v>0</v>
      </c>
      <c r="Q41" s="90">
        <f>O41+P41</f>
        <v>1</v>
      </c>
      <c r="R41" s="80">
        <f>IFERROR(Q41/N41,"-")</f>
        <v>0.05</v>
      </c>
      <c r="S41" s="79">
        <v>1</v>
      </c>
      <c r="T41" s="79">
        <v>0</v>
      </c>
      <c r="U41" s="80">
        <f>IFERROR(T41/(Q41),"-")</f>
        <v>0</v>
      </c>
      <c r="V41" s="81">
        <f>IFERROR(K41/SUM(Q41:Q42),"-")</f>
        <v>8888.8888888889</v>
      </c>
      <c r="W41" s="82">
        <v>1</v>
      </c>
      <c r="X41" s="80">
        <f>IF(Q41=0,"-",W41/Q41)</f>
        <v>1</v>
      </c>
      <c r="Y41" s="181">
        <v>12000</v>
      </c>
      <c r="Z41" s="182">
        <f>IFERROR(Y41/Q41,"-")</f>
        <v>12000</v>
      </c>
      <c r="AA41" s="182">
        <f>IFERROR(Y41/W41,"-")</f>
        <v>12000</v>
      </c>
      <c r="AB41" s="176">
        <f>SUM(Y41:Y42)-SUM(K41:K42)</f>
        <v>-24000</v>
      </c>
      <c r="AC41" s="83">
        <f>SUM(Y41:Y42)/SUM(K41:K42)</f>
        <v>0.7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>
        <v>1</v>
      </c>
      <c r="CH41" s="131">
        <f>IF(Q41=0,"",IF(CG41=0,"",(CG41/Q41)))</f>
        <v>1</v>
      </c>
      <c r="CI41" s="132">
        <v>1</v>
      </c>
      <c r="CJ41" s="133">
        <f>IFERROR(CI41/CG41,"-")</f>
        <v>1</v>
      </c>
      <c r="CK41" s="134">
        <v>12000</v>
      </c>
      <c r="CL41" s="135">
        <f>IFERROR(CK41/CG41,"-")</f>
        <v>12000</v>
      </c>
      <c r="CM41" s="136"/>
      <c r="CN41" s="136"/>
      <c r="CO41" s="136">
        <v>1</v>
      </c>
      <c r="CP41" s="137">
        <v>1</v>
      </c>
      <c r="CQ41" s="138">
        <v>12000</v>
      </c>
      <c r="CR41" s="138">
        <v>12000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135</v>
      </c>
      <c r="C42" s="184" t="s">
        <v>58</v>
      </c>
      <c r="D42" s="184"/>
      <c r="E42" s="184" t="s">
        <v>86</v>
      </c>
      <c r="F42" s="184" t="s">
        <v>105</v>
      </c>
      <c r="G42" s="184" t="s">
        <v>66</v>
      </c>
      <c r="H42" s="87"/>
      <c r="I42" s="87"/>
      <c r="J42" s="87"/>
      <c r="K42" s="176"/>
      <c r="L42" s="79">
        <v>24</v>
      </c>
      <c r="M42" s="79">
        <v>16</v>
      </c>
      <c r="N42" s="79">
        <v>9</v>
      </c>
      <c r="O42" s="88">
        <v>8</v>
      </c>
      <c r="P42" s="89">
        <v>0</v>
      </c>
      <c r="Q42" s="90">
        <f>O42+P42</f>
        <v>8</v>
      </c>
      <c r="R42" s="80">
        <f>IFERROR(Q42/N42,"-")</f>
        <v>0.88888888888889</v>
      </c>
      <c r="S42" s="79">
        <v>2</v>
      </c>
      <c r="T42" s="79">
        <v>4</v>
      </c>
      <c r="U42" s="80">
        <f>IFERROR(T42/(Q42),"-")</f>
        <v>0.5</v>
      </c>
      <c r="V42" s="81"/>
      <c r="W42" s="82">
        <v>3</v>
      </c>
      <c r="X42" s="80">
        <f>IF(Q42=0,"-",W42/Q42)</f>
        <v>0.375</v>
      </c>
      <c r="Y42" s="181">
        <v>44000</v>
      </c>
      <c r="Z42" s="182">
        <f>IFERROR(Y42/Q42,"-")</f>
        <v>5500</v>
      </c>
      <c r="AA42" s="182">
        <f>IFERROR(Y42/W42,"-")</f>
        <v>14666.666666667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2</v>
      </c>
      <c r="BP42" s="117">
        <f>IF(Q42=0,"",IF(BO42=0,"",(BO42/Q42)))</f>
        <v>0.25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>
        <v>4</v>
      </c>
      <c r="BY42" s="124">
        <f>IF(Q42=0,"",IF(BX42=0,"",(BX42/Q42)))</f>
        <v>0.5</v>
      </c>
      <c r="BZ42" s="125">
        <v>1</v>
      </c>
      <c r="CA42" s="126">
        <f>IFERROR(BZ42/BX42,"-")</f>
        <v>0.25</v>
      </c>
      <c r="CB42" s="127">
        <v>10000</v>
      </c>
      <c r="CC42" s="128">
        <f>IFERROR(CB42/BX42,"-")</f>
        <v>2500</v>
      </c>
      <c r="CD42" s="129">
        <v>1</v>
      </c>
      <c r="CE42" s="129"/>
      <c r="CF42" s="129"/>
      <c r="CG42" s="130">
        <v>2</v>
      </c>
      <c r="CH42" s="131">
        <f>IF(Q42=0,"",IF(CG42=0,"",(CG42/Q42)))</f>
        <v>0.25</v>
      </c>
      <c r="CI42" s="132">
        <v>2</v>
      </c>
      <c r="CJ42" s="133">
        <f>IFERROR(CI42/CG42,"-")</f>
        <v>1</v>
      </c>
      <c r="CK42" s="134">
        <v>34000</v>
      </c>
      <c r="CL42" s="135">
        <f>IFERROR(CK42/CG42,"-")</f>
        <v>17000</v>
      </c>
      <c r="CM42" s="136">
        <v>1</v>
      </c>
      <c r="CN42" s="136"/>
      <c r="CO42" s="136">
        <v>1</v>
      </c>
      <c r="CP42" s="137">
        <v>3</v>
      </c>
      <c r="CQ42" s="138">
        <v>44000</v>
      </c>
      <c r="CR42" s="138">
        <v>31000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</v>
      </c>
      <c r="B43" s="184" t="s">
        <v>136</v>
      </c>
      <c r="C43" s="184" t="s">
        <v>58</v>
      </c>
      <c r="D43" s="184"/>
      <c r="E43" s="184" t="s">
        <v>137</v>
      </c>
      <c r="F43" s="184" t="s">
        <v>138</v>
      </c>
      <c r="G43" s="184" t="s">
        <v>61</v>
      </c>
      <c r="H43" s="87" t="s">
        <v>106</v>
      </c>
      <c r="I43" s="87" t="s">
        <v>139</v>
      </c>
      <c r="J43" s="185" t="s">
        <v>75</v>
      </c>
      <c r="K43" s="176">
        <v>30000</v>
      </c>
      <c r="L43" s="79">
        <v>16</v>
      </c>
      <c r="M43" s="79">
        <v>0</v>
      </c>
      <c r="N43" s="79">
        <v>101</v>
      </c>
      <c r="O43" s="88">
        <v>5</v>
      </c>
      <c r="P43" s="89">
        <v>0</v>
      </c>
      <c r="Q43" s="90">
        <f>O43+P43</f>
        <v>5</v>
      </c>
      <c r="R43" s="80">
        <f>IFERROR(Q43/N43,"-")</f>
        <v>0.04950495049505</v>
      </c>
      <c r="S43" s="79">
        <v>1</v>
      </c>
      <c r="T43" s="79">
        <v>1</v>
      </c>
      <c r="U43" s="80">
        <f>IFERROR(T43/(Q43),"-")</f>
        <v>0.2</v>
      </c>
      <c r="V43" s="81">
        <f>IFERROR(K43/SUM(Q43:Q44),"-")</f>
        <v>3333.3333333333</v>
      </c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>
        <f>SUM(Y43:Y44)-SUM(K43:K44)</f>
        <v>-30000</v>
      </c>
      <c r="AC43" s="83">
        <f>SUM(Y43:Y44)/SUM(K43:K44)</f>
        <v>0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0.4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>
        <v>2</v>
      </c>
      <c r="BY43" s="124">
        <f>IF(Q43=0,"",IF(BX43=0,"",(BX43/Q43)))</f>
        <v>0.4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140</v>
      </c>
      <c r="C44" s="184" t="s">
        <v>58</v>
      </c>
      <c r="D44" s="184"/>
      <c r="E44" s="184" t="s">
        <v>137</v>
      </c>
      <c r="F44" s="184" t="s">
        <v>138</v>
      </c>
      <c r="G44" s="184" t="s">
        <v>66</v>
      </c>
      <c r="H44" s="87"/>
      <c r="I44" s="87"/>
      <c r="J44" s="87"/>
      <c r="K44" s="176"/>
      <c r="L44" s="79">
        <v>20</v>
      </c>
      <c r="M44" s="79">
        <v>15</v>
      </c>
      <c r="N44" s="79">
        <v>9</v>
      </c>
      <c r="O44" s="88">
        <v>4</v>
      </c>
      <c r="P44" s="89">
        <v>0</v>
      </c>
      <c r="Q44" s="90">
        <f>O44+P44</f>
        <v>4</v>
      </c>
      <c r="R44" s="80">
        <f>IFERROR(Q44/N44,"-")</f>
        <v>0.44444444444444</v>
      </c>
      <c r="S44" s="79">
        <v>1</v>
      </c>
      <c r="T44" s="79">
        <v>1</v>
      </c>
      <c r="U44" s="80">
        <f>IFERROR(T44/(Q44),"-")</f>
        <v>0.25</v>
      </c>
      <c r="V44" s="81"/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0.25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3</v>
      </c>
      <c r="BP44" s="117">
        <f>IF(Q44=0,"",IF(BO44=0,"",(BO44/Q44)))</f>
        <v>0.75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2.3333333333333</v>
      </c>
      <c r="B45" s="184" t="s">
        <v>141</v>
      </c>
      <c r="C45" s="184" t="s">
        <v>58</v>
      </c>
      <c r="D45" s="184"/>
      <c r="E45" s="184" t="s">
        <v>142</v>
      </c>
      <c r="F45" s="184" t="s">
        <v>143</v>
      </c>
      <c r="G45" s="184" t="s">
        <v>61</v>
      </c>
      <c r="H45" s="87" t="s">
        <v>106</v>
      </c>
      <c r="I45" s="87" t="s">
        <v>139</v>
      </c>
      <c r="J45" s="186" t="s">
        <v>88</v>
      </c>
      <c r="K45" s="176">
        <v>30000</v>
      </c>
      <c r="L45" s="79">
        <v>5</v>
      </c>
      <c r="M45" s="79">
        <v>0</v>
      </c>
      <c r="N45" s="79">
        <v>49</v>
      </c>
      <c r="O45" s="88">
        <v>2</v>
      </c>
      <c r="P45" s="89">
        <v>0</v>
      </c>
      <c r="Q45" s="90">
        <f>O45+P45</f>
        <v>2</v>
      </c>
      <c r="R45" s="80">
        <f>IFERROR(Q45/N45,"-")</f>
        <v>0.040816326530612</v>
      </c>
      <c r="S45" s="79">
        <v>1</v>
      </c>
      <c r="T45" s="79">
        <v>0</v>
      </c>
      <c r="U45" s="80">
        <f>IFERROR(T45/(Q45),"-")</f>
        <v>0</v>
      </c>
      <c r="V45" s="81">
        <f>IFERROR(K45/SUM(Q45:Q46),"-")</f>
        <v>4285.7142857143</v>
      </c>
      <c r="W45" s="82">
        <v>1</v>
      </c>
      <c r="X45" s="80">
        <f>IF(Q45=0,"-",W45/Q45)</f>
        <v>0.5</v>
      </c>
      <c r="Y45" s="181">
        <v>3000</v>
      </c>
      <c r="Z45" s="182">
        <f>IFERROR(Y45/Q45,"-")</f>
        <v>1500</v>
      </c>
      <c r="AA45" s="182">
        <f>IFERROR(Y45/W45,"-")</f>
        <v>3000</v>
      </c>
      <c r="AB45" s="176">
        <f>SUM(Y45:Y46)-SUM(K45:K46)</f>
        <v>40000</v>
      </c>
      <c r="AC45" s="83">
        <f>SUM(Y45:Y46)/SUM(K45:K46)</f>
        <v>2.3333333333333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2</v>
      </c>
      <c r="BY45" s="124">
        <f>IF(Q45=0,"",IF(BX45=0,"",(BX45/Q45)))</f>
        <v>1</v>
      </c>
      <c r="BZ45" s="125">
        <v>1</v>
      </c>
      <c r="CA45" s="126">
        <f>IFERROR(BZ45/BX45,"-")</f>
        <v>0.5</v>
      </c>
      <c r="CB45" s="127">
        <v>3000</v>
      </c>
      <c r="CC45" s="128">
        <f>IFERROR(CB45/BX45,"-")</f>
        <v>1500</v>
      </c>
      <c r="CD45" s="129">
        <v>1</v>
      </c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3000</v>
      </c>
      <c r="CR45" s="138">
        <v>3000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144</v>
      </c>
      <c r="C46" s="184" t="s">
        <v>58</v>
      </c>
      <c r="D46" s="184"/>
      <c r="E46" s="184" t="s">
        <v>142</v>
      </c>
      <c r="F46" s="184" t="s">
        <v>143</v>
      </c>
      <c r="G46" s="184" t="s">
        <v>66</v>
      </c>
      <c r="H46" s="87"/>
      <c r="I46" s="87"/>
      <c r="J46" s="87"/>
      <c r="K46" s="176"/>
      <c r="L46" s="79">
        <v>16</v>
      </c>
      <c r="M46" s="79">
        <v>14</v>
      </c>
      <c r="N46" s="79">
        <v>8</v>
      </c>
      <c r="O46" s="88">
        <v>5</v>
      </c>
      <c r="P46" s="89">
        <v>0</v>
      </c>
      <c r="Q46" s="90">
        <f>O46+P46</f>
        <v>5</v>
      </c>
      <c r="R46" s="80">
        <f>IFERROR(Q46/N46,"-")</f>
        <v>0.625</v>
      </c>
      <c r="S46" s="79">
        <v>2</v>
      </c>
      <c r="T46" s="79">
        <v>1</v>
      </c>
      <c r="U46" s="80">
        <f>IFERROR(T46/(Q46),"-")</f>
        <v>0.2</v>
      </c>
      <c r="V46" s="81"/>
      <c r="W46" s="82">
        <v>2</v>
      </c>
      <c r="X46" s="80">
        <f>IF(Q46=0,"-",W46/Q46)</f>
        <v>0.4</v>
      </c>
      <c r="Y46" s="181">
        <v>67000</v>
      </c>
      <c r="Z46" s="182">
        <f>IFERROR(Y46/Q46,"-")</f>
        <v>13400</v>
      </c>
      <c r="AA46" s="182">
        <f>IFERROR(Y46/W46,"-")</f>
        <v>33500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0.4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1</v>
      </c>
      <c r="BP46" s="117">
        <f>IF(Q46=0,"",IF(BO46=0,"",(BO46/Q46)))</f>
        <v>0.2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1</v>
      </c>
      <c r="BY46" s="124">
        <f>IF(Q46=0,"",IF(BX46=0,"",(BX46/Q46)))</f>
        <v>0.2</v>
      </c>
      <c r="BZ46" s="125">
        <v>1</v>
      </c>
      <c r="CA46" s="126">
        <f>IFERROR(BZ46/BX46,"-")</f>
        <v>1</v>
      </c>
      <c r="CB46" s="127">
        <v>2000</v>
      </c>
      <c r="CC46" s="128">
        <f>IFERROR(CB46/BX46,"-")</f>
        <v>2000</v>
      </c>
      <c r="CD46" s="129">
        <v>1</v>
      </c>
      <c r="CE46" s="129"/>
      <c r="CF46" s="129"/>
      <c r="CG46" s="130">
        <v>1</v>
      </c>
      <c r="CH46" s="131">
        <f>IF(Q46=0,"",IF(CG46=0,"",(CG46/Q46)))</f>
        <v>0.2</v>
      </c>
      <c r="CI46" s="132">
        <v>1</v>
      </c>
      <c r="CJ46" s="133">
        <f>IFERROR(CI46/CG46,"-")</f>
        <v>1</v>
      </c>
      <c r="CK46" s="134">
        <v>65000</v>
      </c>
      <c r="CL46" s="135">
        <f>IFERROR(CK46/CG46,"-")</f>
        <v>65000</v>
      </c>
      <c r="CM46" s="136"/>
      <c r="CN46" s="136"/>
      <c r="CO46" s="136">
        <v>1</v>
      </c>
      <c r="CP46" s="137">
        <v>2</v>
      </c>
      <c r="CQ46" s="138">
        <v>67000</v>
      </c>
      <c r="CR46" s="138">
        <v>65000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11.166666666667</v>
      </c>
      <c r="B47" s="184" t="s">
        <v>145</v>
      </c>
      <c r="C47" s="184" t="s">
        <v>58</v>
      </c>
      <c r="D47" s="184"/>
      <c r="E47" s="184" t="s">
        <v>146</v>
      </c>
      <c r="F47" s="184" t="s">
        <v>147</v>
      </c>
      <c r="G47" s="184" t="s">
        <v>61</v>
      </c>
      <c r="H47" s="87" t="s">
        <v>106</v>
      </c>
      <c r="I47" s="87" t="s">
        <v>139</v>
      </c>
      <c r="J47" s="185" t="s">
        <v>78</v>
      </c>
      <c r="K47" s="176">
        <v>30000</v>
      </c>
      <c r="L47" s="79">
        <v>19</v>
      </c>
      <c r="M47" s="79">
        <v>0</v>
      </c>
      <c r="N47" s="79">
        <v>45</v>
      </c>
      <c r="O47" s="88">
        <v>3</v>
      </c>
      <c r="P47" s="89">
        <v>0</v>
      </c>
      <c r="Q47" s="90">
        <f>O47+P47</f>
        <v>3</v>
      </c>
      <c r="R47" s="80">
        <f>IFERROR(Q47/N47,"-")</f>
        <v>0.066666666666667</v>
      </c>
      <c r="S47" s="79">
        <v>0</v>
      </c>
      <c r="T47" s="79">
        <v>3</v>
      </c>
      <c r="U47" s="80">
        <f>IFERROR(T47/(Q47),"-")</f>
        <v>1</v>
      </c>
      <c r="V47" s="81">
        <f>IFERROR(K47/SUM(Q47:Q48),"-")</f>
        <v>5000</v>
      </c>
      <c r="W47" s="82">
        <v>1</v>
      </c>
      <c r="X47" s="80">
        <f>IF(Q47=0,"-",W47/Q47)</f>
        <v>0.33333333333333</v>
      </c>
      <c r="Y47" s="181">
        <v>6000</v>
      </c>
      <c r="Z47" s="182">
        <f>IFERROR(Y47/Q47,"-")</f>
        <v>2000</v>
      </c>
      <c r="AA47" s="182">
        <f>IFERROR(Y47/W47,"-")</f>
        <v>6000</v>
      </c>
      <c r="AB47" s="176">
        <f>SUM(Y47:Y48)-SUM(K47:K48)</f>
        <v>305000</v>
      </c>
      <c r="AC47" s="83">
        <f>SUM(Y47:Y48)/SUM(K47:K48)</f>
        <v>11.166666666667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2</v>
      </c>
      <c r="BG47" s="110">
        <f>IF(Q47=0,"",IF(BF47=0,"",(BF47/Q47)))</f>
        <v>0.66666666666667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1</v>
      </c>
      <c r="BP47" s="117">
        <f>IF(Q47=0,"",IF(BO47=0,"",(BO47/Q47)))</f>
        <v>0.33333333333333</v>
      </c>
      <c r="BQ47" s="118">
        <v>1</v>
      </c>
      <c r="BR47" s="119">
        <f>IFERROR(BQ47/BO47,"-")</f>
        <v>1</v>
      </c>
      <c r="BS47" s="120">
        <v>6000</v>
      </c>
      <c r="BT47" s="121">
        <f>IFERROR(BS47/BO47,"-")</f>
        <v>6000</v>
      </c>
      <c r="BU47" s="122"/>
      <c r="BV47" s="122">
        <v>1</v>
      </c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1</v>
      </c>
      <c r="CQ47" s="138">
        <v>6000</v>
      </c>
      <c r="CR47" s="138">
        <v>6000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148</v>
      </c>
      <c r="C48" s="184" t="s">
        <v>58</v>
      </c>
      <c r="D48" s="184"/>
      <c r="E48" s="184" t="s">
        <v>146</v>
      </c>
      <c r="F48" s="184" t="s">
        <v>147</v>
      </c>
      <c r="G48" s="184" t="s">
        <v>66</v>
      </c>
      <c r="H48" s="87"/>
      <c r="I48" s="87"/>
      <c r="J48" s="87"/>
      <c r="K48" s="176"/>
      <c r="L48" s="79">
        <v>32</v>
      </c>
      <c r="M48" s="79">
        <v>10</v>
      </c>
      <c r="N48" s="79">
        <v>0</v>
      </c>
      <c r="O48" s="88">
        <v>3</v>
      </c>
      <c r="P48" s="89">
        <v>0</v>
      </c>
      <c r="Q48" s="90">
        <f>O48+P48</f>
        <v>3</v>
      </c>
      <c r="R48" s="80" t="str">
        <f>IFERROR(Q48/N48,"-")</f>
        <v>-</v>
      </c>
      <c r="S48" s="79">
        <v>3</v>
      </c>
      <c r="T48" s="79">
        <v>0</v>
      </c>
      <c r="U48" s="80">
        <f>IFERROR(T48/(Q48),"-")</f>
        <v>0</v>
      </c>
      <c r="V48" s="81"/>
      <c r="W48" s="82">
        <v>3</v>
      </c>
      <c r="X48" s="80">
        <f>IF(Q48=0,"-",W48/Q48)</f>
        <v>1</v>
      </c>
      <c r="Y48" s="181">
        <v>329000</v>
      </c>
      <c r="Z48" s="182">
        <f>IFERROR(Y48/Q48,"-")</f>
        <v>109666.66666667</v>
      </c>
      <c r="AA48" s="182">
        <f>IFERROR(Y48/W48,"-")</f>
        <v>109666.66666667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>
        <v>2</v>
      </c>
      <c r="BY48" s="124">
        <f>IF(Q48=0,"",IF(BX48=0,"",(BX48/Q48)))</f>
        <v>0.66666666666667</v>
      </c>
      <c r="BZ48" s="125">
        <v>2</v>
      </c>
      <c r="CA48" s="126">
        <f>IFERROR(BZ48/BX48,"-")</f>
        <v>1</v>
      </c>
      <c r="CB48" s="127">
        <v>309000</v>
      </c>
      <c r="CC48" s="128">
        <f>IFERROR(CB48/BX48,"-")</f>
        <v>154500</v>
      </c>
      <c r="CD48" s="129">
        <v>1</v>
      </c>
      <c r="CE48" s="129"/>
      <c r="CF48" s="129">
        <v>1</v>
      </c>
      <c r="CG48" s="130">
        <v>1</v>
      </c>
      <c r="CH48" s="131">
        <f>IF(Q48=0,"",IF(CG48=0,"",(CG48/Q48)))</f>
        <v>0.33333333333333</v>
      </c>
      <c r="CI48" s="132">
        <v>1</v>
      </c>
      <c r="CJ48" s="133">
        <f>IFERROR(CI48/CG48,"-")</f>
        <v>1</v>
      </c>
      <c r="CK48" s="134">
        <v>20000</v>
      </c>
      <c r="CL48" s="135">
        <f>IFERROR(CK48/CG48,"-")</f>
        <v>20000</v>
      </c>
      <c r="CM48" s="136"/>
      <c r="CN48" s="136"/>
      <c r="CO48" s="136">
        <v>1</v>
      </c>
      <c r="CP48" s="137">
        <v>3</v>
      </c>
      <c r="CQ48" s="138">
        <v>329000</v>
      </c>
      <c r="CR48" s="138">
        <v>306000</v>
      </c>
      <c r="CS48" s="138"/>
      <c r="CT48" s="139" t="str">
        <f>IF(AND(CR48=0,CS48=0),"",IF(AND(CR48&lt;=100000,CS48&lt;=100000),"",IF(CR48/CQ48&gt;0.7,"男高",IF(CS48/CQ48&gt;0.7,"女高",""))))</f>
        <v>男高</v>
      </c>
    </row>
    <row r="49" spans="1:99">
      <c r="A49" s="78">
        <f>AC49</f>
        <v>0</v>
      </c>
      <c r="B49" s="184" t="s">
        <v>149</v>
      </c>
      <c r="C49" s="184" t="s">
        <v>58</v>
      </c>
      <c r="D49" s="184"/>
      <c r="E49" s="184" t="s">
        <v>150</v>
      </c>
      <c r="F49" s="184" t="s">
        <v>151</v>
      </c>
      <c r="G49" s="184" t="s">
        <v>61</v>
      </c>
      <c r="H49" s="87" t="s">
        <v>106</v>
      </c>
      <c r="I49" s="87" t="s">
        <v>139</v>
      </c>
      <c r="J49" s="186" t="s">
        <v>134</v>
      </c>
      <c r="K49" s="176">
        <v>30000</v>
      </c>
      <c r="L49" s="79">
        <v>4</v>
      </c>
      <c r="M49" s="79">
        <v>0</v>
      </c>
      <c r="N49" s="79">
        <v>52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>
        <f>IFERROR(K49/SUM(Q49:Q50),"-")</f>
        <v>5000</v>
      </c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>
        <f>SUM(Y49:Y50)-SUM(K49:K50)</f>
        <v>-30000</v>
      </c>
      <c r="AC49" s="83">
        <f>SUM(Y49:Y50)/SUM(K49:K50)</f>
        <v>0</v>
      </c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152</v>
      </c>
      <c r="C50" s="184" t="s">
        <v>58</v>
      </c>
      <c r="D50" s="184"/>
      <c r="E50" s="184" t="s">
        <v>150</v>
      </c>
      <c r="F50" s="184" t="s">
        <v>151</v>
      </c>
      <c r="G50" s="184" t="s">
        <v>66</v>
      </c>
      <c r="H50" s="87"/>
      <c r="I50" s="87"/>
      <c r="J50" s="87"/>
      <c r="K50" s="176"/>
      <c r="L50" s="79">
        <v>14</v>
      </c>
      <c r="M50" s="79">
        <v>13</v>
      </c>
      <c r="N50" s="79">
        <v>4</v>
      </c>
      <c r="O50" s="88">
        <v>6</v>
      </c>
      <c r="P50" s="89">
        <v>0</v>
      </c>
      <c r="Q50" s="90">
        <f>O50+P50</f>
        <v>6</v>
      </c>
      <c r="R50" s="80">
        <f>IFERROR(Q50/N50,"-")</f>
        <v>1.5</v>
      </c>
      <c r="S50" s="79">
        <v>1</v>
      </c>
      <c r="T50" s="79">
        <v>1</v>
      </c>
      <c r="U50" s="80">
        <f>IFERROR(T50/(Q50),"-")</f>
        <v>0.16666666666667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0.16666666666667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1</v>
      </c>
      <c r="BG50" s="110">
        <f>IF(Q50=0,"",IF(BF50=0,"",(BF50/Q50)))</f>
        <v>0.16666666666667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1</v>
      </c>
      <c r="BP50" s="117">
        <f>IF(Q50=0,"",IF(BO50=0,"",(BO50/Q50)))</f>
        <v>0.16666666666667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2</v>
      </c>
      <c r="BY50" s="124">
        <f>IF(Q50=0,"",IF(BX50=0,"",(BX50/Q50)))</f>
        <v>0.33333333333333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>
        <v>1</v>
      </c>
      <c r="CH50" s="131">
        <f>IF(Q50=0,"",IF(CG50=0,"",(CG50/Q50)))</f>
        <v>0.16666666666667</v>
      </c>
      <c r="CI50" s="132"/>
      <c r="CJ50" s="133">
        <f>IFERROR(CI50/CG50,"-")</f>
        <v>0</v>
      </c>
      <c r="CK50" s="134"/>
      <c r="CL50" s="135">
        <f>IFERROR(CK50/CG50,"-")</f>
        <v>0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3.8125</v>
      </c>
      <c r="B51" s="184" t="s">
        <v>153</v>
      </c>
      <c r="C51" s="184" t="s">
        <v>58</v>
      </c>
      <c r="D51" s="184"/>
      <c r="E51" s="184"/>
      <c r="F51" s="184"/>
      <c r="G51" s="184" t="s">
        <v>61</v>
      </c>
      <c r="H51" s="87" t="s">
        <v>154</v>
      </c>
      <c r="I51" s="87" t="s">
        <v>155</v>
      </c>
      <c r="J51" s="87" t="s">
        <v>156</v>
      </c>
      <c r="K51" s="176">
        <v>80000</v>
      </c>
      <c r="L51" s="79">
        <v>31</v>
      </c>
      <c r="M51" s="79">
        <v>0</v>
      </c>
      <c r="N51" s="79">
        <v>92</v>
      </c>
      <c r="O51" s="88">
        <v>18</v>
      </c>
      <c r="P51" s="89">
        <v>0</v>
      </c>
      <c r="Q51" s="90">
        <f>O51+P51</f>
        <v>18</v>
      </c>
      <c r="R51" s="80">
        <f>IFERROR(Q51/N51,"-")</f>
        <v>0.19565217391304</v>
      </c>
      <c r="S51" s="79">
        <v>6</v>
      </c>
      <c r="T51" s="79">
        <v>6</v>
      </c>
      <c r="U51" s="80">
        <f>IFERROR(T51/(Q51),"-")</f>
        <v>0.33333333333333</v>
      </c>
      <c r="V51" s="81">
        <f>IFERROR(K51/SUM(Q51:Q52),"-")</f>
        <v>2758.6206896552</v>
      </c>
      <c r="W51" s="82">
        <v>5</v>
      </c>
      <c r="X51" s="80">
        <f>IF(Q51=0,"-",W51/Q51)</f>
        <v>0.27777777777778</v>
      </c>
      <c r="Y51" s="181">
        <v>116000</v>
      </c>
      <c r="Z51" s="182">
        <f>IFERROR(Y51/Q51,"-")</f>
        <v>6444.4444444444</v>
      </c>
      <c r="AA51" s="182">
        <f>IFERROR(Y51/W51,"-")</f>
        <v>23200</v>
      </c>
      <c r="AB51" s="176">
        <f>SUM(Y51:Y52)-SUM(K51:K52)</f>
        <v>225000</v>
      </c>
      <c r="AC51" s="83">
        <f>SUM(Y51:Y52)/SUM(K51:K52)</f>
        <v>3.8125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2</v>
      </c>
      <c r="AO51" s="98">
        <f>IF(Q51=0,"",IF(AN51=0,"",(AN51/Q51)))</f>
        <v>0.11111111111111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>
        <v>4</v>
      </c>
      <c r="AX51" s="104">
        <f>IF(Q51=0,"",IF(AW51=0,"",(AW51/Q51)))</f>
        <v>0.22222222222222</v>
      </c>
      <c r="AY51" s="103">
        <v>1</v>
      </c>
      <c r="AZ51" s="105">
        <f>IFERROR(AY51/AW51,"-")</f>
        <v>0.25</v>
      </c>
      <c r="BA51" s="106">
        <v>6000</v>
      </c>
      <c r="BB51" s="107">
        <f>IFERROR(BA51/AW51,"-")</f>
        <v>1500</v>
      </c>
      <c r="BC51" s="108"/>
      <c r="BD51" s="108">
        <v>1</v>
      </c>
      <c r="BE51" s="108"/>
      <c r="BF51" s="109">
        <v>4</v>
      </c>
      <c r="BG51" s="110">
        <f>IF(Q51=0,"",IF(BF51=0,"",(BF51/Q51)))</f>
        <v>0.22222222222222</v>
      </c>
      <c r="BH51" s="109">
        <v>2</v>
      </c>
      <c r="BI51" s="111">
        <f>IFERROR(BH51/BF51,"-")</f>
        <v>0.5</v>
      </c>
      <c r="BJ51" s="112">
        <v>7000</v>
      </c>
      <c r="BK51" s="113">
        <f>IFERROR(BJ51/BF51,"-")</f>
        <v>1750</v>
      </c>
      <c r="BL51" s="114">
        <v>2</v>
      </c>
      <c r="BM51" s="114"/>
      <c r="BN51" s="114"/>
      <c r="BO51" s="116">
        <v>6</v>
      </c>
      <c r="BP51" s="117">
        <f>IF(Q51=0,"",IF(BO51=0,"",(BO51/Q51)))</f>
        <v>0.33333333333333</v>
      </c>
      <c r="BQ51" s="118">
        <v>1</v>
      </c>
      <c r="BR51" s="119">
        <f>IFERROR(BQ51/BO51,"-")</f>
        <v>0.16666666666667</v>
      </c>
      <c r="BS51" s="120">
        <v>8000</v>
      </c>
      <c r="BT51" s="121">
        <f>IFERROR(BS51/BO51,"-")</f>
        <v>1333.3333333333</v>
      </c>
      <c r="BU51" s="122"/>
      <c r="BV51" s="122">
        <v>1</v>
      </c>
      <c r="BW51" s="122"/>
      <c r="BX51" s="123">
        <v>2</v>
      </c>
      <c r="BY51" s="124">
        <f>IF(Q51=0,"",IF(BX51=0,"",(BX51/Q51)))</f>
        <v>0.11111111111111</v>
      </c>
      <c r="BZ51" s="125">
        <v>1</v>
      </c>
      <c r="CA51" s="126">
        <f>IFERROR(BZ51/BX51,"-")</f>
        <v>0.5</v>
      </c>
      <c r="CB51" s="127">
        <v>95000</v>
      </c>
      <c r="CC51" s="128">
        <f>IFERROR(CB51/BX51,"-")</f>
        <v>47500</v>
      </c>
      <c r="CD51" s="129"/>
      <c r="CE51" s="129"/>
      <c r="CF51" s="129">
        <v>1</v>
      </c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5</v>
      </c>
      <c r="CQ51" s="138">
        <v>116000</v>
      </c>
      <c r="CR51" s="138">
        <v>95000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157</v>
      </c>
      <c r="C52" s="184" t="s">
        <v>58</v>
      </c>
      <c r="D52" s="184"/>
      <c r="E52" s="184"/>
      <c r="F52" s="184"/>
      <c r="G52" s="184" t="s">
        <v>66</v>
      </c>
      <c r="H52" s="87"/>
      <c r="I52" s="87"/>
      <c r="J52" s="87"/>
      <c r="K52" s="176"/>
      <c r="L52" s="79">
        <v>33</v>
      </c>
      <c r="M52" s="79">
        <v>21</v>
      </c>
      <c r="N52" s="79">
        <v>10</v>
      </c>
      <c r="O52" s="88">
        <v>11</v>
      </c>
      <c r="P52" s="89">
        <v>0</v>
      </c>
      <c r="Q52" s="90">
        <f>O52+P52</f>
        <v>11</v>
      </c>
      <c r="R52" s="80">
        <f>IFERROR(Q52/N52,"-")</f>
        <v>1.1</v>
      </c>
      <c r="S52" s="79">
        <v>1</v>
      </c>
      <c r="T52" s="79">
        <v>4</v>
      </c>
      <c r="U52" s="80">
        <f>IFERROR(T52/(Q52),"-")</f>
        <v>0.36363636363636</v>
      </c>
      <c r="V52" s="81"/>
      <c r="W52" s="82">
        <v>2</v>
      </c>
      <c r="X52" s="80">
        <f>IF(Q52=0,"-",W52/Q52)</f>
        <v>0.18181818181818</v>
      </c>
      <c r="Y52" s="181">
        <v>189000</v>
      </c>
      <c r="Z52" s="182">
        <f>IFERROR(Y52/Q52,"-")</f>
        <v>17181.818181818</v>
      </c>
      <c r="AA52" s="182">
        <f>IFERROR(Y52/W52,"-")</f>
        <v>94500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3</v>
      </c>
      <c r="BG52" s="110">
        <f>IF(Q52=0,"",IF(BF52=0,"",(BF52/Q52)))</f>
        <v>0.27272727272727</v>
      </c>
      <c r="BH52" s="109">
        <v>1</v>
      </c>
      <c r="BI52" s="111">
        <f>IFERROR(BH52/BF52,"-")</f>
        <v>0.33333333333333</v>
      </c>
      <c r="BJ52" s="112">
        <v>180000</v>
      </c>
      <c r="BK52" s="113">
        <f>IFERROR(BJ52/BF52,"-")</f>
        <v>60000</v>
      </c>
      <c r="BL52" s="114"/>
      <c r="BM52" s="114"/>
      <c r="BN52" s="114">
        <v>1</v>
      </c>
      <c r="BO52" s="116">
        <v>6</v>
      </c>
      <c r="BP52" s="117">
        <f>IF(Q52=0,"",IF(BO52=0,"",(BO52/Q52)))</f>
        <v>0.54545454545455</v>
      </c>
      <c r="BQ52" s="118">
        <v>1</v>
      </c>
      <c r="BR52" s="119">
        <f>IFERROR(BQ52/BO52,"-")</f>
        <v>0.16666666666667</v>
      </c>
      <c r="BS52" s="120">
        <v>9000</v>
      </c>
      <c r="BT52" s="121">
        <f>IFERROR(BS52/BO52,"-")</f>
        <v>1500</v>
      </c>
      <c r="BU52" s="122"/>
      <c r="BV52" s="122"/>
      <c r="BW52" s="122">
        <v>1</v>
      </c>
      <c r="BX52" s="123">
        <v>2</v>
      </c>
      <c r="BY52" s="124">
        <f>IF(Q52=0,"",IF(BX52=0,"",(BX52/Q52)))</f>
        <v>0.18181818181818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2</v>
      </c>
      <c r="CQ52" s="138">
        <v>189000</v>
      </c>
      <c r="CR52" s="138">
        <v>180000</v>
      </c>
      <c r="CS52" s="138"/>
      <c r="CT52" s="139" t="str">
        <f>IF(AND(CR52=0,CS52=0),"",IF(AND(CR52&lt;=100000,CS52&lt;=100000),"",IF(CR52/CQ52&gt;0.7,"男高",IF(CS52/CQ52&gt;0.7,"女高",""))))</f>
        <v>男高</v>
      </c>
    </row>
    <row r="53" spans="1:99">
      <c r="A53" s="30"/>
      <c r="B53" s="84"/>
      <c r="C53" s="84"/>
      <c r="D53" s="85"/>
      <c r="E53" s="85"/>
      <c r="F53" s="85"/>
      <c r="G53" s="86"/>
      <c r="H53" s="87"/>
      <c r="I53" s="87"/>
      <c r="J53" s="87"/>
      <c r="K53" s="177"/>
      <c r="L53" s="34"/>
      <c r="M53" s="34"/>
      <c r="N53" s="31"/>
      <c r="O53" s="23"/>
      <c r="P53" s="23"/>
      <c r="Q53" s="23"/>
      <c r="R53" s="32"/>
      <c r="S53" s="32"/>
      <c r="T53" s="23"/>
      <c r="U53" s="32"/>
      <c r="V53" s="25"/>
      <c r="W53" s="25"/>
      <c r="X53" s="25"/>
      <c r="Y53" s="183"/>
      <c r="Z53" s="183"/>
      <c r="AA53" s="183"/>
      <c r="AB53" s="183"/>
      <c r="AC53" s="33"/>
      <c r="AD53" s="57"/>
      <c r="AE53" s="61"/>
      <c r="AF53" s="62"/>
      <c r="AG53" s="61"/>
      <c r="AH53" s="65"/>
      <c r="AI53" s="66"/>
      <c r="AJ53" s="67"/>
      <c r="AK53" s="68"/>
      <c r="AL53" s="68"/>
      <c r="AM53" s="68"/>
      <c r="AN53" s="61"/>
      <c r="AO53" s="62"/>
      <c r="AP53" s="61"/>
      <c r="AQ53" s="65"/>
      <c r="AR53" s="66"/>
      <c r="AS53" s="67"/>
      <c r="AT53" s="68"/>
      <c r="AU53" s="68"/>
      <c r="AV53" s="68"/>
      <c r="AW53" s="61"/>
      <c r="AX53" s="62"/>
      <c r="AY53" s="61"/>
      <c r="AZ53" s="65"/>
      <c r="BA53" s="66"/>
      <c r="BB53" s="67"/>
      <c r="BC53" s="68"/>
      <c r="BD53" s="68"/>
      <c r="BE53" s="68"/>
      <c r="BF53" s="61"/>
      <c r="BG53" s="62"/>
      <c r="BH53" s="61"/>
      <c r="BI53" s="65"/>
      <c r="BJ53" s="66"/>
      <c r="BK53" s="67"/>
      <c r="BL53" s="68"/>
      <c r="BM53" s="68"/>
      <c r="BN53" s="68"/>
      <c r="BO53" s="63"/>
      <c r="BP53" s="64"/>
      <c r="BQ53" s="61"/>
      <c r="BR53" s="65"/>
      <c r="BS53" s="66"/>
      <c r="BT53" s="67"/>
      <c r="BU53" s="68"/>
      <c r="BV53" s="68"/>
      <c r="BW53" s="68"/>
      <c r="BX53" s="63"/>
      <c r="BY53" s="64"/>
      <c r="BZ53" s="61"/>
      <c r="CA53" s="65"/>
      <c r="CB53" s="66"/>
      <c r="CC53" s="67"/>
      <c r="CD53" s="68"/>
      <c r="CE53" s="68"/>
      <c r="CF53" s="68"/>
      <c r="CG53" s="63"/>
      <c r="CH53" s="64"/>
      <c r="CI53" s="61"/>
      <c r="CJ53" s="65"/>
      <c r="CK53" s="66"/>
      <c r="CL53" s="67"/>
      <c r="CM53" s="68"/>
      <c r="CN53" s="68"/>
      <c r="CO53" s="68"/>
      <c r="CP53" s="69"/>
      <c r="CQ53" s="66"/>
      <c r="CR53" s="66"/>
      <c r="CS53" s="66"/>
      <c r="CT53" s="70"/>
    </row>
    <row r="54" spans="1:99">
      <c r="A54" s="30"/>
      <c r="B54" s="37"/>
      <c r="C54" s="37"/>
      <c r="D54" s="21"/>
      <c r="E54" s="21"/>
      <c r="F54" s="21"/>
      <c r="G54" s="22"/>
      <c r="H54" s="36"/>
      <c r="I54" s="36"/>
      <c r="J54" s="73"/>
      <c r="K54" s="178"/>
      <c r="L54" s="34"/>
      <c r="M54" s="34"/>
      <c r="N54" s="31"/>
      <c r="O54" s="23"/>
      <c r="P54" s="23"/>
      <c r="Q54" s="23"/>
      <c r="R54" s="32"/>
      <c r="S54" s="32"/>
      <c r="T54" s="23"/>
      <c r="U54" s="32"/>
      <c r="V54" s="25"/>
      <c r="W54" s="25"/>
      <c r="X54" s="25"/>
      <c r="Y54" s="183"/>
      <c r="Z54" s="183"/>
      <c r="AA54" s="183"/>
      <c r="AB54" s="183"/>
      <c r="AC54" s="33"/>
      <c r="AD54" s="59"/>
      <c r="AE54" s="61"/>
      <c r="AF54" s="62"/>
      <c r="AG54" s="61"/>
      <c r="AH54" s="65"/>
      <c r="AI54" s="66"/>
      <c r="AJ54" s="67"/>
      <c r="AK54" s="68"/>
      <c r="AL54" s="68"/>
      <c r="AM54" s="68"/>
      <c r="AN54" s="61"/>
      <c r="AO54" s="62"/>
      <c r="AP54" s="61"/>
      <c r="AQ54" s="65"/>
      <c r="AR54" s="66"/>
      <c r="AS54" s="67"/>
      <c r="AT54" s="68"/>
      <c r="AU54" s="68"/>
      <c r="AV54" s="68"/>
      <c r="AW54" s="61"/>
      <c r="AX54" s="62"/>
      <c r="AY54" s="61"/>
      <c r="AZ54" s="65"/>
      <c r="BA54" s="66"/>
      <c r="BB54" s="67"/>
      <c r="BC54" s="68"/>
      <c r="BD54" s="68"/>
      <c r="BE54" s="68"/>
      <c r="BF54" s="61"/>
      <c r="BG54" s="62"/>
      <c r="BH54" s="61"/>
      <c r="BI54" s="65"/>
      <c r="BJ54" s="66"/>
      <c r="BK54" s="67"/>
      <c r="BL54" s="68"/>
      <c r="BM54" s="68"/>
      <c r="BN54" s="68"/>
      <c r="BO54" s="63"/>
      <c r="BP54" s="64"/>
      <c r="BQ54" s="61"/>
      <c r="BR54" s="65"/>
      <c r="BS54" s="66"/>
      <c r="BT54" s="67"/>
      <c r="BU54" s="68"/>
      <c r="BV54" s="68"/>
      <c r="BW54" s="68"/>
      <c r="BX54" s="63"/>
      <c r="BY54" s="64"/>
      <c r="BZ54" s="61"/>
      <c r="CA54" s="65"/>
      <c r="CB54" s="66"/>
      <c r="CC54" s="67"/>
      <c r="CD54" s="68"/>
      <c r="CE54" s="68"/>
      <c r="CF54" s="68"/>
      <c r="CG54" s="63"/>
      <c r="CH54" s="64"/>
      <c r="CI54" s="61"/>
      <c r="CJ54" s="65"/>
      <c r="CK54" s="66"/>
      <c r="CL54" s="67"/>
      <c r="CM54" s="68"/>
      <c r="CN54" s="68"/>
      <c r="CO54" s="68"/>
      <c r="CP54" s="69"/>
      <c r="CQ54" s="66"/>
      <c r="CR54" s="66"/>
      <c r="CS54" s="66"/>
      <c r="CT54" s="70"/>
    </row>
    <row r="55" spans="1:99">
      <c r="A55" s="19">
        <f>AC55</f>
        <v>3.6989903536977</v>
      </c>
      <c r="B55" s="39"/>
      <c r="C55" s="39"/>
      <c r="D55" s="39"/>
      <c r="E55" s="39"/>
      <c r="F55" s="39"/>
      <c r="G55" s="39"/>
      <c r="H55" s="40" t="s">
        <v>158</v>
      </c>
      <c r="I55" s="40"/>
      <c r="J55" s="40"/>
      <c r="K55" s="179">
        <f>SUM(K6:K54)</f>
        <v>3110000</v>
      </c>
      <c r="L55" s="41">
        <f>SUM(L6:L54)</f>
        <v>1428</v>
      </c>
      <c r="M55" s="41">
        <f>SUM(M6:M54)</f>
        <v>637</v>
      </c>
      <c r="N55" s="41">
        <f>SUM(N6:N54)</f>
        <v>2434</v>
      </c>
      <c r="O55" s="41">
        <f>SUM(O6:O54)</f>
        <v>576</v>
      </c>
      <c r="P55" s="41">
        <f>SUM(P6:P54)</f>
        <v>2</v>
      </c>
      <c r="Q55" s="41">
        <f>SUM(Q6:Q54)</f>
        <v>578</v>
      </c>
      <c r="R55" s="42">
        <f>IFERROR(Q55/N55,"-")</f>
        <v>0.23746918652424</v>
      </c>
      <c r="S55" s="76">
        <f>SUM(S6:S54)</f>
        <v>143</v>
      </c>
      <c r="T55" s="76">
        <f>SUM(T6:T54)</f>
        <v>164</v>
      </c>
      <c r="U55" s="42">
        <f>IFERROR(S55/Q55,"-")</f>
        <v>0.24740484429066</v>
      </c>
      <c r="V55" s="43">
        <f>IFERROR(K55/Q55,"-")</f>
        <v>5380.6228373702</v>
      </c>
      <c r="W55" s="44">
        <f>SUM(W6:W54)</f>
        <v>153</v>
      </c>
      <c r="X55" s="42">
        <f>IFERROR(W55/Q55,"-")</f>
        <v>0.26470588235294</v>
      </c>
      <c r="Y55" s="179">
        <f>SUM(Y6:Y54)</f>
        <v>11503860</v>
      </c>
      <c r="Z55" s="179">
        <f>IFERROR(Y55/Q55,"-")</f>
        <v>19902.871972318</v>
      </c>
      <c r="AA55" s="179">
        <f>IFERROR(Y55/W55,"-")</f>
        <v>75188.62745098</v>
      </c>
      <c r="AB55" s="179">
        <f>Y55-K55</f>
        <v>8393860</v>
      </c>
      <c r="AC55" s="45">
        <f>Y55/K55</f>
        <v>3.6989903536977</v>
      </c>
      <c r="AD55" s="58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3"/>
    <mergeCell ref="K8:K13"/>
    <mergeCell ref="V8:V13"/>
    <mergeCell ref="AB8:AB13"/>
    <mergeCell ref="AC8:AC13"/>
    <mergeCell ref="A14:A18"/>
    <mergeCell ref="K14:K18"/>
    <mergeCell ref="V14:V18"/>
    <mergeCell ref="AB14:AB18"/>
    <mergeCell ref="AC14:AC18"/>
    <mergeCell ref="A19:A20"/>
    <mergeCell ref="K19:K20"/>
    <mergeCell ref="V19:V20"/>
    <mergeCell ref="AB19:AB20"/>
    <mergeCell ref="AC19:AC20"/>
    <mergeCell ref="A21:A22"/>
    <mergeCell ref="K21:K22"/>
    <mergeCell ref="V21:V22"/>
    <mergeCell ref="AB21:AB22"/>
    <mergeCell ref="AC21:AC22"/>
    <mergeCell ref="A23:A24"/>
    <mergeCell ref="K23:K24"/>
    <mergeCell ref="V23:V24"/>
    <mergeCell ref="AB23:AB24"/>
    <mergeCell ref="AC23:AC24"/>
    <mergeCell ref="A25:A26"/>
    <mergeCell ref="K25:K26"/>
    <mergeCell ref="V25:V26"/>
    <mergeCell ref="AB25:AB26"/>
    <mergeCell ref="AC25:AC26"/>
    <mergeCell ref="A27:A28"/>
    <mergeCell ref="K27:K28"/>
    <mergeCell ref="V27:V28"/>
    <mergeCell ref="AB27:AB28"/>
    <mergeCell ref="AC27:AC28"/>
    <mergeCell ref="A29:A30"/>
    <mergeCell ref="K29:K30"/>
    <mergeCell ref="V29:V30"/>
    <mergeCell ref="AB29:AB30"/>
    <mergeCell ref="AC29:AC30"/>
    <mergeCell ref="A31:A32"/>
    <mergeCell ref="K31:K32"/>
    <mergeCell ref="V31:V32"/>
    <mergeCell ref="AB31:AB32"/>
    <mergeCell ref="AC31:AC32"/>
    <mergeCell ref="A33:A34"/>
    <mergeCell ref="K33:K34"/>
    <mergeCell ref="V33:V34"/>
    <mergeCell ref="AB33:AB34"/>
    <mergeCell ref="AC33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159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1.2836363636364</v>
      </c>
      <c r="B6" s="184" t="s">
        <v>160</v>
      </c>
      <c r="C6" s="184" t="s">
        <v>58</v>
      </c>
      <c r="D6" s="184" t="s">
        <v>161</v>
      </c>
      <c r="E6" s="184" t="s">
        <v>162</v>
      </c>
      <c r="F6" s="184" t="s">
        <v>163</v>
      </c>
      <c r="G6" s="184" t="s">
        <v>61</v>
      </c>
      <c r="H6" s="87" t="s">
        <v>164</v>
      </c>
      <c r="I6" s="87" t="s">
        <v>165</v>
      </c>
      <c r="J6" s="87" t="s">
        <v>166</v>
      </c>
      <c r="K6" s="176">
        <v>275000</v>
      </c>
      <c r="L6" s="79">
        <v>36</v>
      </c>
      <c r="M6" s="79">
        <v>0</v>
      </c>
      <c r="N6" s="79">
        <v>92</v>
      </c>
      <c r="O6" s="88">
        <v>23</v>
      </c>
      <c r="P6" s="89">
        <v>0</v>
      </c>
      <c r="Q6" s="90">
        <f>O6+P6</f>
        <v>23</v>
      </c>
      <c r="R6" s="80">
        <f>IFERROR(Q6/N6,"-")</f>
        <v>0.25</v>
      </c>
      <c r="S6" s="79">
        <v>3</v>
      </c>
      <c r="T6" s="79">
        <v>8</v>
      </c>
      <c r="U6" s="80">
        <f>IFERROR(T6/(Q6),"-")</f>
        <v>0.34782608695652</v>
      </c>
      <c r="V6" s="81">
        <f>IFERROR(K6/SUM(Q6:Q7),"-")</f>
        <v>6547.619047619</v>
      </c>
      <c r="W6" s="82">
        <v>2</v>
      </c>
      <c r="X6" s="80">
        <f>IF(Q6=0,"-",W6/Q6)</f>
        <v>0.08695652173913</v>
      </c>
      <c r="Y6" s="181">
        <v>11000</v>
      </c>
      <c r="Z6" s="182">
        <f>IFERROR(Y6/Q6,"-")</f>
        <v>478.26086956522</v>
      </c>
      <c r="AA6" s="182">
        <f>IFERROR(Y6/W6,"-")</f>
        <v>5500</v>
      </c>
      <c r="AB6" s="176">
        <f>SUM(Y6:Y7)-SUM(K6:K7)</f>
        <v>78000</v>
      </c>
      <c r="AC6" s="83">
        <f>SUM(Y6:Y7)/SUM(K6:K7)</f>
        <v>1.2836363636364</v>
      </c>
      <c r="AD6" s="77"/>
      <c r="AE6" s="91">
        <v>1</v>
      </c>
      <c r="AF6" s="92">
        <f>IF(Q6=0,"",IF(AE6=0,"",(AE6/Q6)))</f>
        <v>0.043478260869565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6</v>
      </c>
      <c r="AO6" s="98">
        <f>IF(Q6=0,"",IF(AN6=0,"",(AN6/Q6)))</f>
        <v>0.26086956521739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0.1304347826087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8</v>
      </c>
      <c r="BG6" s="110">
        <f>IF(Q6=0,"",IF(BF6=0,"",(BF6/Q6)))</f>
        <v>0.34782608695652</v>
      </c>
      <c r="BH6" s="109">
        <v>1</v>
      </c>
      <c r="BI6" s="111">
        <f>IFERROR(BH6/BF6,"-")</f>
        <v>0.125</v>
      </c>
      <c r="BJ6" s="112">
        <v>5000</v>
      </c>
      <c r="BK6" s="113">
        <f>IFERROR(BJ6/BF6,"-")</f>
        <v>625</v>
      </c>
      <c r="BL6" s="114">
        <v>1</v>
      </c>
      <c r="BM6" s="114"/>
      <c r="BN6" s="114"/>
      <c r="BO6" s="116">
        <v>4</v>
      </c>
      <c r="BP6" s="117">
        <f>IF(Q6=0,"",IF(BO6=0,"",(BO6/Q6)))</f>
        <v>0.17391304347826</v>
      </c>
      <c r="BQ6" s="118">
        <v>1</v>
      </c>
      <c r="BR6" s="119">
        <f>IFERROR(BQ6/BO6,"-")</f>
        <v>0.25</v>
      </c>
      <c r="BS6" s="120">
        <v>6000</v>
      </c>
      <c r="BT6" s="121">
        <f>IFERROR(BS6/BO6,"-")</f>
        <v>1500</v>
      </c>
      <c r="BU6" s="122"/>
      <c r="BV6" s="122">
        <v>1</v>
      </c>
      <c r="BW6" s="122"/>
      <c r="BX6" s="123">
        <v>1</v>
      </c>
      <c r="BY6" s="124">
        <f>IF(Q6=0,"",IF(BX6=0,"",(BX6/Q6)))</f>
        <v>0.043478260869565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11000</v>
      </c>
      <c r="CR6" s="138">
        <v>6000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167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66</v>
      </c>
      <c r="M7" s="79">
        <v>35</v>
      </c>
      <c r="N7" s="79">
        <v>24</v>
      </c>
      <c r="O7" s="88">
        <v>19</v>
      </c>
      <c r="P7" s="89">
        <v>0</v>
      </c>
      <c r="Q7" s="90">
        <f>O7+P7</f>
        <v>19</v>
      </c>
      <c r="R7" s="80">
        <f>IFERROR(Q7/N7,"-")</f>
        <v>0.79166666666667</v>
      </c>
      <c r="S7" s="79">
        <v>4</v>
      </c>
      <c r="T7" s="79">
        <v>6</v>
      </c>
      <c r="U7" s="80">
        <f>IFERROR(T7/(Q7),"-")</f>
        <v>0.31578947368421</v>
      </c>
      <c r="V7" s="81"/>
      <c r="W7" s="82">
        <v>7</v>
      </c>
      <c r="X7" s="80">
        <f>IF(Q7=0,"-",W7/Q7)</f>
        <v>0.36842105263158</v>
      </c>
      <c r="Y7" s="181">
        <v>342000</v>
      </c>
      <c r="Z7" s="182">
        <f>IFERROR(Y7/Q7,"-")</f>
        <v>18000</v>
      </c>
      <c r="AA7" s="182">
        <f>IFERROR(Y7/W7,"-")</f>
        <v>48857.142857143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5</v>
      </c>
      <c r="AO7" s="98">
        <f>IF(Q7=0,"",IF(AN7=0,"",(AN7/Q7)))</f>
        <v>0.26315789473684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0.052631578947368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0.15789473684211</v>
      </c>
      <c r="BH7" s="109">
        <v>2</v>
      </c>
      <c r="BI7" s="111">
        <f>IFERROR(BH7/BF7,"-")</f>
        <v>0.66666666666667</v>
      </c>
      <c r="BJ7" s="112">
        <v>303000</v>
      </c>
      <c r="BK7" s="113">
        <f>IFERROR(BJ7/BF7,"-")</f>
        <v>101000</v>
      </c>
      <c r="BL7" s="114">
        <v>1</v>
      </c>
      <c r="BM7" s="114"/>
      <c r="BN7" s="114">
        <v>1</v>
      </c>
      <c r="BO7" s="116">
        <v>8</v>
      </c>
      <c r="BP7" s="117">
        <f>IF(Q7=0,"",IF(BO7=0,"",(BO7/Q7)))</f>
        <v>0.42105263157895</v>
      </c>
      <c r="BQ7" s="118">
        <v>3</v>
      </c>
      <c r="BR7" s="119">
        <f>IFERROR(BQ7/BO7,"-")</f>
        <v>0.375</v>
      </c>
      <c r="BS7" s="120">
        <v>35000</v>
      </c>
      <c r="BT7" s="121">
        <f>IFERROR(BS7/BO7,"-")</f>
        <v>4375</v>
      </c>
      <c r="BU7" s="122">
        <v>1</v>
      </c>
      <c r="BV7" s="122"/>
      <c r="BW7" s="122">
        <v>2</v>
      </c>
      <c r="BX7" s="123">
        <v>1</v>
      </c>
      <c r="BY7" s="124">
        <f>IF(Q7=0,"",IF(BX7=0,"",(BX7/Q7)))</f>
        <v>0.052631578947368</v>
      </c>
      <c r="BZ7" s="125">
        <v>1</v>
      </c>
      <c r="CA7" s="126">
        <f>IFERROR(BZ7/BX7,"-")</f>
        <v>1</v>
      </c>
      <c r="CB7" s="127">
        <v>3000</v>
      </c>
      <c r="CC7" s="128">
        <f>IFERROR(CB7/BX7,"-")</f>
        <v>3000</v>
      </c>
      <c r="CD7" s="129">
        <v>1</v>
      </c>
      <c r="CE7" s="129"/>
      <c r="CF7" s="129"/>
      <c r="CG7" s="130">
        <v>1</v>
      </c>
      <c r="CH7" s="131">
        <f>IF(Q7=0,"",IF(CG7=0,"",(CG7/Q7)))</f>
        <v>0.052631578947368</v>
      </c>
      <c r="CI7" s="132">
        <v>1</v>
      </c>
      <c r="CJ7" s="133">
        <f>IFERROR(CI7/CG7,"-")</f>
        <v>1</v>
      </c>
      <c r="CK7" s="134">
        <v>1000</v>
      </c>
      <c r="CL7" s="135">
        <f>IFERROR(CK7/CG7,"-")</f>
        <v>1000</v>
      </c>
      <c r="CM7" s="136">
        <v>1</v>
      </c>
      <c r="CN7" s="136"/>
      <c r="CO7" s="136"/>
      <c r="CP7" s="137">
        <v>7</v>
      </c>
      <c r="CQ7" s="138">
        <v>342000</v>
      </c>
      <c r="CR7" s="138">
        <v>300000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3.2486486486486</v>
      </c>
      <c r="B8" s="184" t="s">
        <v>168</v>
      </c>
      <c r="C8" s="184" t="s">
        <v>58</v>
      </c>
      <c r="D8" s="184" t="s">
        <v>169</v>
      </c>
      <c r="E8" s="184" t="s">
        <v>170</v>
      </c>
      <c r="F8" s="184" t="s">
        <v>171</v>
      </c>
      <c r="G8" s="184" t="s">
        <v>61</v>
      </c>
      <c r="H8" s="87" t="s">
        <v>172</v>
      </c>
      <c r="I8" s="87" t="s">
        <v>173</v>
      </c>
      <c r="J8" s="87" t="s">
        <v>174</v>
      </c>
      <c r="K8" s="176">
        <v>370000</v>
      </c>
      <c r="L8" s="79">
        <v>88</v>
      </c>
      <c r="M8" s="79">
        <v>0</v>
      </c>
      <c r="N8" s="79">
        <v>301</v>
      </c>
      <c r="O8" s="88">
        <v>43</v>
      </c>
      <c r="P8" s="89">
        <v>0</v>
      </c>
      <c r="Q8" s="90">
        <f>O8+P8</f>
        <v>43</v>
      </c>
      <c r="R8" s="80">
        <f>IFERROR(Q8/N8,"-")</f>
        <v>0.14285714285714</v>
      </c>
      <c r="S8" s="79">
        <v>7</v>
      </c>
      <c r="T8" s="79">
        <v>21</v>
      </c>
      <c r="U8" s="80">
        <f>IFERROR(T8/(Q8),"-")</f>
        <v>0.48837209302326</v>
      </c>
      <c r="V8" s="81">
        <f>IFERROR(K8/SUM(Q8:Q9),"-")</f>
        <v>4404.7619047619</v>
      </c>
      <c r="W8" s="82">
        <v>10</v>
      </c>
      <c r="X8" s="80">
        <f>IF(Q8=0,"-",W8/Q8)</f>
        <v>0.23255813953488</v>
      </c>
      <c r="Y8" s="181">
        <v>823000</v>
      </c>
      <c r="Z8" s="182">
        <f>IFERROR(Y8/Q8,"-")</f>
        <v>19139.534883721</v>
      </c>
      <c r="AA8" s="182">
        <f>IFERROR(Y8/W8,"-")</f>
        <v>82300</v>
      </c>
      <c r="AB8" s="176">
        <f>SUM(Y8:Y9)-SUM(K8:K9)</f>
        <v>832000</v>
      </c>
      <c r="AC8" s="83">
        <f>SUM(Y8:Y9)/SUM(K8:K9)</f>
        <v>3.2486486486486</v>
      </c>
      <c r="AD8" s="77"/>
      <c r="AE8" s="91">
        <v>1</v>
      </c>
      <c r="AF8" s="92">
        <f>IF(Q8=0,"",IF(AE8=0,"",(AE8/Q8)))</f>
        <v>0.023255813953488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5</v>
      </c>
      <c r="AO8" s="98">
        <f>IF(Q8=0,"",IF(AN8=0,"",(AN8/Q8)))</f>
        <v>0.11627906976744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3</v>
      </c>
      <c r="BG8" s="110">
        <f>IF(Q8=0,"",IF(BF8=0,"",(BF8/Q8)))</f>
        <v>0.069767441860465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22</v>
      </c>
      <c r="BP8" s="117">
        <f>IF(Q8=0,"",IF(BO8=0,"",(BO8/Q8)))</f>
        <v>0.51162790697674</v>
      </c>
      <c r="BQ8" s="118">
        <v>5</v>
      </c>
      <c r="BR8" s="119">
        <f>IFERROR(BQ8/BO8,"-")</f>
        <v>0.22727272727273</v>
      </c>
      <c r="BS8" s="120">
        <v>27000</v>
      </c>
      <c r="BT8" s="121">
        <f>IFERROR(BS8/BO8,"-")</f>
        <v>1227.2727272727</v>
      </c>
      <c r="BU8" s="122">
        <v>3</v>
      </c>
      <c r="BV8" s="122">
        <v>1</v>
      </c>
      <c r="BW8" s="122">
        <v>1</v>
      </c>
      <c r="BX8" s="123">
        <v>11</v>
      </c>
      <c r="BY8" s="124">
        <f>IF(Q8=0,"",IF(BX8=0,"",(BX8/Q8)))</f>
        <v>0.25581395348837</v>
      </c>
      <c r="BZ8" s="125">
        <v>4</v>
      </c>
      <c r="CA8" s="126">
        <f>IFERROR(BZ8/BX8,"-")</f>
        <v>0.36363636363636</v>
      </c>
      <c r="CB8" s="127">
        <v>46000</v>
      </c>
      <c r="CC8" s="128">
        <f>IFERROR(CB8/BX8,"-")</f>
        <v>4181.8181818182</v>
      </c>
      <c r="CD8" s="129">
        <v>1</v>
      </c>
      <c r="CE8" s="129"/>
      <c r="CF8" s="129">
        <v>3</v>
      </c>
      <c r="CG8" s="130">
        <v>1</v>
      </c>
      <c r="CH8" s="131">
        <f>IF(Q8=0,"",IF(CG8=0,"",(CG8/Q8)))</f>
        <v>0.023255813953488</v>
      </c>
      <c r="CI8" s="132">
        <v>1</v>
      </c>
      <c r="CJ8" s="133">
        <f>IFERROR(CI8/CG8,"-")</f>
        <v>1</v>
      </c>
      <c r="CK8" s="134">
        <v>750000</v>
      </c>
      <c r="CL8" s="135">
        <f>IFERROR(CK8/CG8,"-")</f>
        <v>750000</v>
      </c>
      <c r="CM8" s="136"/>
      <c r="CN8" s="136"/>
      <c r="CO8" s="136">
        <v>1</v>
      </c>
      <c r="CP8" s="137">
        <v>10</v>
      </c>
      <c r="CQ8" s="138">
        <v>823000</v>
      </c>
      <c r="CR8" s="138">
        <v>750000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175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193</v>
      </c>
      <c r="M9" s="79">
        <v>96</v>
      </c>
      <c r="N9" s="79">
        <v>84</v>
      </c>
      <c r="O9" s="88">
        <v>41</v>
      </c>
      <c r="P9" s="89">
        <v>0</v>
      </c>
      <c r="Q9" s="90">
        <f>O9+P9</f>
        <v>41</v>
      </c>
      <c r="R9" s="80">
        <f>IFERROR(Q9/N9,"-")</f>
        <v>0.48809523809524</v>
      </c>
      <c r="S9" s="79">
        <v>13</v>
      </c>
      <c r="T9" s="79">
        <v>8</v>
      </c>
      <c r="U9" s="80">
        <f>IFERROR(T9/(Q9),"-")</f>
        <v>0.19512195121951</v>
      </c>
      <c r="V9" s="81"/>
      <c r="W9" s="82">
        <v>15</v>
      </c>
      <c r="X9" s="80">
        <f>IF(Q9=0,"-",W9/Q9)</f>
        <v>0.36585365853659</v>
      </c>
      <c r="Y9" s="181">
        <v>379000</v>
      </c>
      <c r="Z9" s="182">
        <f>IFERROR(Y9/Q9,"-")</f>
        <v>9243.9024390244</v>
      </c>
      <c r="AA9" s="182">
        <f>IFERROR(Y9/W9,"-")</f>
        <v>25266.666666667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5</v>
      </c>
      <c r="BG9" s="110">
        <f>IF(Q9=0,"",IF(BF9=0,"",(BF9/Q9)))</f>
        <v>0.1219512195122</v>
      </c>
      <c r="BH9" s="109">
        <v>2</v>
      </c>
      <c r="BI9" s="111">
        <f>IFERROR(BH9/BF9,"-")</f>
        <v>0.4</v>
      </c>
      <c r="BJ9" s="112">
        <v>18000</v>
      </c>
      <c r="BK9" s="113">
        <f>IFERROR(BJ9/BF9,"-")</f>
        <v>3600</v>
      </c>
      <c r="BL9" s="114">
        <v>1</v>
      </c>
      <c r="BM9" s="114"/>
      <c r="BN9" s="114">
        <v>1</v>
      </c>
      <c r="BO9" s="116">
        <v>17</v>
      </c>
      <c r="BP9" s="117">
        <f>IF(Q9=0,"",IF(BO9=0,"",(BO9/Q9)))</f>
        <v>0.41463414634146</v>
      </c>
      <c r="BQ9" s="118">
        <v>6</v>
      </c>
      <c r="BR9" s="119">
        <f>IFERROR(BQ9/BO9,"-")</f>
        <v>0.35294117647059</v>
      </c>
      <c r="BS9" s="120">
        <v>237000</v>
      </c>
      <c r="BT9" s="121">
        <f>IFERROR(BS9/BO9,"-")</f>
        <v>13941.176470588</v>
      </c>
      <c r="BU9" s="122">
        <v>2</v>
      </c>
      <c r="BV9" s="122"/>
      <c r="BW9" s="122">
        <v>4</v>
      </c>
      <c r="BX9" s="123">
        <v>17</v>
      </c>
      <c r="BY9" s="124">
        <f>IF(Q9=0,"",IF(BX9=0,"",(BX9/Q9)))</f>
        <v>0.41463414634146</v>
      </c>
      <c r="BZ9" s="125">
        <v>7</v>
      </c>
      <c r="CA9" s="126">
        <f>IFERROR(BZ9/BX9,"-")</f>
        <v>0.41176470588235</v>
      </c>
      <c r="CB9" s="127">
        <v>124000</v>
      </c>
      <c r="CC9" s="128">
        <f>IFERROR(CB9/BX9,"-")</f>
        <v>7294.1176470588</v>
      </c>
      <c r="CD9" s="129">
        <v>2</v>
      </c>
      <c r="CE9" s="129">
        <v>1</v>
      </c>
      <c r="CF9" s="129">
        <v>4</v>
      </c>
      <c r="CG9" s="130">
        <v>2</v>
      </c>
      <c r="CH9" s="131">
        <f>IF(Q9=0,"",IF(CG9=0,"",(CG9/Q9)))</f>
        <v>0.048780487804878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15</v>
      </c>
      <c r="CQ9" s="138">
        <v>379000</v>
      </c>
      <c r="CR9" s="138">
        <v>116000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2.4108527131783</v>
      </c>
      <c r="B12" s="39"/>
      <c r="C12" s="39"/>
      <c r="D12" s="39"/>
      <c r="E12" s="39"/>
      <c r="F12" s="39"/>
      <c r="G12" s="39"/>
      <c r="H12" s="40" t="s">
        <v>176</v>
      </c>
      <c r="I12" s="40"/>
      <c r="J12" s="40"/>
      <c r="K12" s="179">
        <f>SUM(K6:K11)</f>
        <v>645000</v>
      </c>
      <c r="L12" s="41">
        <f>SUM(L6:L11)</f>
        <v>383</v>
      </c>
      <c r="M12" s="41">
        <f>SUM(M6:M11)</f>
        <v>131</v>
      </c>
      <c r="N12" s="41">
        <f>SUM(N6:N11)</f>
        <v>501</v>
      </c>
      <c r="O12" s="41">
        <f>SUM(O6:O11)</f>
        <v>126</v>
      </c>
      <c r="P12" s="41">
        <f>SUM(P6:P11)</f>
        <v>0</v>
      </c>
      <c r="Q12" s="41">
        <f>SUM(Q6:Q11)</f>
        <v>126</v>
      </c>
      <c r="R12" s="42">
        <f>IFERROR(Q12/N12,"-")</f>
        <v>0.25149700598802</v>
      </c>
      <c r="S12" s="76">
        <f>SUM(S6:S11)</f>
        <v>27</v>
      </c>
      <c r="T12" s="76">
        <f>SUM(T6:T11)</f>
        <v>43</v>
      </c>
      <c r="U12" s="42">
        <f>IFERROR(S12/Q12,"-")</f>
        <v>0.21428571428571</v>
      </c>
      <c r="V12" s="43">
        <f>IFERROR(K12/Q12,"-")</f>
        <v>5119.0476190476</v>
      </c>
      <c r="W12" s="44">
        <f>SUM(W6:W11)</f>
        <v>34</v>
      </c>
      <c r="X12" s="42">
        <f>IFERROR(W12/Q12,"-")</f>
        <v>0.26984126984127</v>
      </c>
      <c r="Y12" s="179">
        <f>SUM(Y6:Y11)</f>
        <v>1555000</v>
      </c>
      <c r="Z12" s="179">
        <f>IFERROR(Y12/Q12,"-")</f>
        <v>12341.26984127</v>
      </c>
      <c r="AA12" s="179">
        <f>IFERROR(Y12/W12,"-")</f>
        <v>45735.294117647</v>
      </c>
      <c r="AB12" s="179">
        <f>Y12-K12</f>
        <v>910000</v>
      </c>
      <c r="AC12" s="45">
        <f>Y12/K12</f>
        <v>2.4108527131783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