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  <sheet name="アプリストア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<sst xmlns="http://schemas.openxmlformats.org/spreadsheetml/2006/main" uniqueCount="162">
  <si>
    <t>03月</t>
  </si>
  <si>
    <t>アイメール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</si>
  <si>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</si>
  <si>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</si>
  <si>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</si>
  <si>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</si>
  <si>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</si>
  <si>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</si>
  <si>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</si>
  <si>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</si>
  <si>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</si>
  <si>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</si>
  <si>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</si>
  <si>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</si>
  <si>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</si>
  <si>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</si>
  <si>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</si>
  <si>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</si>
  <si>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</si>
  <si>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</si>
  <si>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</si>
  <si>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</si>
  <si>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</si>
  <si>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</si>
  <si>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</si>
  <si>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</si>
  <si>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</si>
  <si>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</si>
  <si>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</si>
  <si>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</si>
  <si>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</si>
  <si>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</si>
  <si>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</si>
  <si>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</si>
  <si>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</si>
  <si>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</si>
  <si>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</si>
  <si>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</si>
  <si>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</si>
  <si>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</si>
  <si>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</si>
  <si>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</si>
  <si>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</si>
  <si>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</si>
  <si>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</si>
  <si>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</si>
  <si>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</si>
  <si>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</si>
  <si>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</si>
  <si>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</si>
  <si>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</si>
  <si>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</si>
  <si>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</si>
  <si>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</si>
  <si>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</si>
  <si>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</si>
  <si>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</si>
  <si>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sms_w653</t>
  </si>
  <si>
    <t>インターカラー</t>
  </si>
  <si>
    <t>DVDパッケージ＿ストーリー版（妃ひかり）</t>
  </si>
  <si>
    <t>どうした熟女</t>
  </si>
  <si>
    <t>i34</t>
  </si>
  <si>
    <t>スポーツ報知関西</t>
  </si>
  <si>
    <t>全5段つかみ4回</t>
  </si>
  <si>
    <t>smss2367</t>
  </si>
  <si>
    <t>空電</t>
  </si>
  <si>
    <t>sms_w654</t>
  </si>
  <si>
    <t>デリヘル版2（推川ゆうり）</t>
  </si>
  <si>
    <t>もう50代の熟女だけど</t>
  </si>
  <si>
    <t>GOGO(i31)</t>
  </si>
  <si>
    <t>smss2368</t>
  </si>
  <si>
    <t>sms_w655</t>
  </si>
  <si>
    <t>デリヘル版3（妃ひかり）</t>
  </si>
  <si>
    <t>食事の後にお持ち帰りしたぜ</t>
  </si>
  <si>
    <t>smss2369</t>
  </si>
  <si>
    <t>sms_w656</t>
  </si>
  <si>
    <t>黒：右女3（推川ゆうり）</t>
  </si>
  <si>
    <t>学生いませんギャルもいません熟女熟女熟女熟女</t>
  </si>
  <si>
    <t>smss2370</t>
  </si>
  <si>
    <t>sms_w657</t>
  </si>
  <si>
    <t>めくり版（フリー女性⑨）</t>
  </si>
  <si>
    <t>続きが気になりますが？</t>
  </si>
  <si>
    <t>スポーツ報知西部 5回以上</t>
  </si>
  <si>
    <t>4C終面雑報</t>
  </si>
  <si>
    <t>3/1～</t>
  </si>
  <si>
    <t>smss2371</t>
  </si>
  <si>
    <t>sms_w658</t>
  </si>
  <si>
    <t>興奮版（推川ゆうり）</t>
  </si>
  <si>
    <t>久々に興奮しました</t>
  </si>
  <si>
    <t>smss2372</t>
  </si>
  <si>
    <t>sms_w659</t>
  </si>
  <si>
    <t>旧デイリー風（妃ひかり）</t>
  </si>
  <si>
    <t>smss2373</t>
  </si>
  <si>
    <t>sms_w660</t>
  </si>
  <si>
    <t>大正版（推川ゆうり）</t>
  </si>
  <si>
    <t>70歳までの出会いリクルート</t>
  </si>
  <si>
    <t>smss2374</t>
  </si>
  <si>
    <t>新聞 TOTAL</t>
  </si>
  <si>
    <t>●雑誌 広告</t>
  </si>
  <si>
    <t>smss2365</t>
  </si>
  <si>
    <t>アドライヴ</t>
  </si>
  <si>
    <t>いろいろ</t>
  </si>
  <si>
    <t>企画枠ラーメン信夫</t>
  </si>
  <si>
    <t>ウーマンハンター</t>
  </si>
  <si>
    <t>企画枠</t>
  </si>
  <si>
    <t>3月01日(火)</t>
  </si>
  <si>
    <t>sms_a1104</t>
  </si>
  <si>
    <t>大洋図書</t>
  </si>
  <si>
    <t>2P_対談風原稿_アイ</t>
  </si>
  <si>
    <t>i38</t>
  </si>
  <si>
    <t>別冊ラヴァーズ</t>
  </si>
  <si>
    <t>4C2P</t>
  </si>
  <si>
    <t>3月22日(火)</t>
  </si>
  <si>
    <t>smss2366</t>
  </si>
  <si>
    <t>雑誌 TOTAL</t>
  </si>
  <si>
    <t>●アフィリエイト 広告</t>
  </si>
  <si>
    <t>UA</t>
  </si>
  <si>
    <t>AF単価</t>
  </si>
  <si>
    <t>20歳以上</t>
  </si>
  <si>
    <t>sms_link001</t>
  </si>
  <si>
    <t>SP,PC</t>
  </si>
  <si>
    <t>bbs</t>
  </si>
  <si>
    <t>割り切りBBS</t>
  </si>
  <si>
    <t>3/1～3/31</t>
  </si>
  <si>
    <t>m_retry</t>
  </si>
  <si>
    <t>ADIT</t>
  </si>
  <si>
    <t>Retry</t>
  </si>
  <si>
    <t>エラーユーザーマルチ</t>
  </si>
  <si>
    <t>sms_opt001</t>
  </si>
  <si>
    <t>ゼロチャ</t>
  </si>
  <si>
    <t>sms_opt002</t>
  </si>
  <si>
    <t>チャットコレクション</t>
  </si>
  <si>
    <t>sms_opt003</t>
  </si>
  <si>
    <t>LINE@</t>
  </si>
  <si>
    <t>sms_opt004</t>
  </si>
  <si>
    <t>NXネットワーク</t>
  </si>
  <si>
    <t>sms_opt005</t>
  </si>
  <si>
    <t>MDメルマガ</t>
  </si>
  <si>
    <t>アフィリエイト TOTAL</t>
  </si>
  <si>
    <t>●リスティング 広告</t>
  </si>
  <si>
    <t>sms_ydn</t>
  </si>
  <si>
    <t>レアゾン</t>
  </si>
  <si>
    <t>SP/MB</t>
  </si>
  <si>
    <t>yi06</t>
  </si>
  <si>
    <t>YDN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</si>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</sst>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0.69642857142857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/>
      <c r="K6" s="181">
        <v>280000</v>
      </c>
      <c r="L6" s="80">
        <v>0</v>
      </c>
      <c r="M6" s="80">
        <v>0</v>
      </c>
      <c r="N6" s="80">
        <v>69</v>
      </c>
      <c r="O6" s="91">
        <v>9</v>
      </c>
      <c r="P6" s="92">
        <v>0</v>
      </c>
      <c r="Q6" s="93">
        <f>O6+P6</f>
        <v>9</v>
      </c>
      <c r="R6" s="81">
        <f>IFERROR(Q6/N6,"-")</f>
        <v>0.1304347826087</v>
      </c>
      <c r="S6" s="80">
        <v>1</v>
      </c>
      <c r="T6" s="80">
        <v>2</v>
      </c>
      <c r="U6" s="81">
        <f>IFERROR(T6/(Q6),"-")</f>
        <v>0.22222222222222</v>
      </c>
      <c r="V6" s="82">
        <f>IFERROR(K6/SUM(Q6:Q13),"-")</f>
        <v>6829.2682926829</v>
      </c>
      <c r="W6" s="83">
        <v>1</v>
      </c>
      <c r="X6" s="81">
        <f>IF(Q6=0,"-",W6/Q6)</f>
        <v>0.11111111111111</v>
      </c>
      <c r="Y6" s="186">
        <v>0</v>
      </c>
      <c r="Z6" s="187">
        <f>IFERROR(Y6/Q6,"-")</f>
        <v>0</v>
      </c>
      <c r="AA6" s="187">
        <f>IFERROR(Y6/W6,"-")</f>
        <v>0</v>
      </c>
      <c r="AB6" s="181">
        <f>SUM(Y6:Y13)-SUM(K6:K13)</f>
        <v>-85000</v>
      </c>
      <c r="AC6" s="85">
        <f>SUM(Y6:Y13)/SUM(K6:K13)</f>
        <v>0.69642857142857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7</v>
      </c>
      <c r="BP6" s="120">
        <f>IF(Q6=0,"",IF(BO6=0,"",(BO6/Q6)))</f>
        <v>0.77777777777778</v>
      </c>
      <c r="BQ6" s="121">
        <v>1</v>
      </c>
      <c r="BR6" s="122">
        <f>IFERROR(BQ6/BO6,"-")</f>
        <v>0.14285714285714</v>
      </c>
      <c r="BS6" s="123">
        <v>6000</v>
      </c>
      <c r="BT6" s="124">
        <f>IFERROR(BS6/BO6,"-")</f>
        <v>857.14285714286</v>
      </c>
      <c r="BU6" s="125"/>
      <c r="BV6" s="125">
        <v>1</v>
      </c>
      <c r="BW6" s="125"/>
      <c r="BX6" s="126">
        <v>1</v>
      </c>
      <c r="BY6" s="127">
        <f>IF(Q6=0,"",IF(BX6=0,"",(BX6/Q6)))</f>
        <v>0.11111111111111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0.11111111111111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1</v>
      </c>
      <c r="CQ6" s="141">
        <v>0</v>
      </c>
      <c r="CR6" s="141">
        <v>6000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64</v>
      </c>
      <c r="C7" s="189" t="s">
        <v>58</v>
      </c>
      <c r="D7" s="189"/>
      <c r="E7" s="189" t="s">
        <v>59</v>
      </c>
      <c r="F7" s="189" t="s">
        <v>60</v>
      </c>
      <c r="G7" s="189" t="s">
        <v>65</v>
      </c>
      <c r="H7" s="89"/>
      <c r="I7" s="89"/>
      <c r="J7" s="89"/>
      <c r="K7" s="181"/>
      <c r="L7" s="80">
        <v>0</v>
      </c>
      <c r="M7" s="80">
        <v>0</v>
      </c>
      <c r="N7" s="80">
        <v>10</v>
      </c>
      <c r="O7" s="91">
        <v>3</v>
      </c>
      <c r="P7" s="92">
        <v>0</v>
      </c>
      <c r="Q7" s="93">
        <f>O7+P7</f>
        <v>3</v>
      </c>
      <c r="R7" s="81">
        <f>IFERROR(Q7/N7,"-")</f>
        <v>0.3</v>
      </c>
      <c r="S7" s="80">
        <v>1</v>
      </c>
      <c r="T7" s="80">
        <v>0</v>
      </c>
      <c r="U7" s="81">
        <f>IFERROR(T7/(Q7),"-")</f>
        <v>0</v>
      </c>
      <c r="V7" s="82"/>
      <c r="W7" s="83">
        <v>1</v>
      </c>
      <c r="X7" s="81">
        <f>IF(Q7=0,"-",W7/Q7)</f>
        <v>0.33333333333333</v>
      </c>
      <c r="Y7" s="186">
        <v>8000</v>
      </c>
      <c r="Z7" s="187">
        <f>IFERROR(Y7/Q7,"-")</f>
        <v>2666.6666666667</v>
      </c>
      <c r="AA7" s="187">
        <f>IFERROR(Y7/W7,"-")</f>
        <v>8000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1</v>
      </c>
      <c r="AX7" s="107">
        <f>IF(Q7=0,"",IF(AW7=0,"",(AW7/Q7)))</f>
        <v>0.33333333333333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1</v>
      </c>
      <c r="BY7" s="127">
        <f>IF(Q7=0,"",IF(BX7=0,"",(BX7/Q7)))</f>
        <v>0.33333333333333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1</v>
      </c>
      <c r="CH7" s="134">
        <f>IF(Q7=0,"",IF(CG7=0,"",(CG7/Q7)))</f>
        <v>0.33333333333333</v>
      </c>
      <c r="CI7" s="135">
        <v>1</v>
      </c>
      <c r="CJ7" s="136">
        <f>IFERROR(CI7/CG7,"-")</f>
        <v>1</v>
      </c>
      <c r="CK7" s="137">
        <v>8000</v>
      </c>
      <c r="CL7" s="138">
        <f>IFERROR(CK7/CG7,"-")</f>
        <v>8000</v>
      </c>
      <c r="CM7" s="139"/>
      <c r="CN7" s="139">
        <v>1</v>
      </c>
      <c r="CO7" s="139"/>
      <c r="CP7" s="140">
        <v>1</v>
      </c>
      <c r="CQ7" s="141">
        <v>8000</v>
      </c>
      <c r="CR7" s="141">
        <v>8000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66</v>
      </c>
      <c r="C8" s="189" t="s">
        <v>58</v>
      </c>
      <c r="D8" s="189"/>
      <c r="E8" s="189" t="s">
        <v>67</v>
      </c>
      <c r="F8" s="189" t="s">
        <v>68</v>
      </c>
      <c r="G8" s="189" t="s">
        <v>69</v>
      </c>
      <c r="H8" s="89" t="s">
        <v>62</v>
      </c>
      <c r="I8" s="89" t="s">
        <v>63</v>
      </c>
      <c r="J8" s="89"/>
      <c r="K8" s="181"/>
      <c r="L8" s="80">
        <v>0</v>
      </c>
      <c r="M8" s="80">
        <v>0</v>
      </c>
      <c r="N8" s="80">
        <v>49</v>
      </c>
      <c r="O8" s="91">
        <v>6</v>
      </c>
      <c r="P8" s="92">
        <v>0</v>
      </c>
      <c r="Q8" s="93">
        <f>O8+P8</f>
        <v>6</v>
      </c>
      <c r="R8" s="81">
        <f>IFERROR(Q8/N8,"-")</f>
        <v>0.12244897959184</v>
      </c>
      <c r="S8" s="80">
        <v>1</v>
      </c>
      <c r="T8" s="80">
        <v>0</v>
      </c>
      <c r="U8" s="81">
        <f>IFERROR(T8/(Q8),"-")</f>
        <v>0</v>
      </c>
      <c r="V8" s="82"/>
      <c r="W8" s="83">
        <v>1</v>
      </c>
      <c r="X8" s="81">
        <f>IF(Q8=0,"-",W8/Q8)</f>
        <v>0.16666666666667</v>
      </c>
      <c r="Y8" s="186">
        <v>24000</v>
      </c>
      <c r="Z8" s="187">
        <f>IFERROR(Y8/Q8,"-")</f>
        <v>4000</v>
      </c>
      <c r="AA8" s="187">
        <f>IFERROR(Y8/W8,"-")</f>
        <v>24000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0.16666666666667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3</v>
      </c>
      <c r="BP8" s="120">
        <f>IF(Q8=0,"",IF(BO8=0,"",(BO8/Q8)))</f>
        <v>0.5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1</v>
      </c>
      <c r="BY8" s="127">
        <f>IF(Q8=0,"",IF(BX8=0,"",(BX8/Q8)))</f>
        <v>0.16666666666667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>
        <v>1</v>
      </c>
      <c r="CH8" s="134">
        <f>IF(Q8=0,"",IF(CG8=0,"",(CG8/Q8)))</f>
        <v>0.16666666666667</v>
      </c>
      <c r="CI8" s="135">
        <v>1</v>
      </c>
      <c r="CJ8" s="136">
        <f>IFERROR(CI8/CG8,"-")</f>
        <v>1</v>
      </c>
      <c r="CK8" s="137">
        <v>24000</v>
      </c>
      <c r="CL8" s="138">
        <f>IFERROR(CK8/CG8,"-")</f>
        <v>24000</v>
      </c>
      <c r="CM8" s="139"/>
      <c r="CN8" s="139"/>
      <c r="CO8" s="139">
        <v>1</v>
      </c>
      <c r="CP8" s="140">
        <v>1</v>
      </c>
      <c r="CQ8" s="141">
        <v>24000</v>
      </c>
      <c r="CR8" s="141">
        <v>24000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70</v>
      </c>
      <c r="C9" s="189" t="s">
        <v>58</v>
      </c>
      <c r="D9" s="189"/>
      <c r="E9" s="189" t="s">
        <v>67</v>
      </c>
      <c r="F9" s="189" t="s">
        <v>68</v>
      </c>
      <c r="G9" s="189" t="s">
        <v>65</v>
      </c>
      <c r="H9" s="89"/>
      <c r="I9" s="89"/>
      <c r="J9" s="89"/>
      <c r="K9" s="181"/>
      <c r="L9" s="80">
        <v>0</v>
      </c>
      <c r="M9" s="80">
        <v>0</v>
      </c>
      <c r="N9" s="80">
        <v>14</v>
      </c>
      <c r="O9" s="91">
        <v>4</v>
      </c>
      <c r="P9" s="92">
        <v>0</v>
      </c>
      <c r="Q9" s="93">
        <f>O9+P9</f>
        <v>4</v>
      </c>
      <c r="R9" s="81">
        <f>IFERROR(Q9/N9,"-")</f>
        <v>0.28571428571429</v>
      </c>
      <c r="S9" s="80">
        <v>2</v>
      </c>
      <c r="T9" s="80">
        <v>1</v>
      </c>
      <c r="U9" s="81">
        <f>IFERROR(T9/(Q9),"-")</f>
        <v>0.25</v>
      </c>
      <c r="V9" s="82"/>
      <c r="W9" s="83">
        <v>1</v>
      </c>
      <c r="X9" s="81">
        <f>IF(Q9=0,"-",W9/Q9)</f>
        <v>0.25</v>
      </c>
      <c r="Y9" s="186">
        <v>8000</v>
      </c>
      <c r="Z9" s="187">
        <f>IFERROR(Y9/Q9,"-")</f>
        <v>2000</v>
      </c>
      <c r="AA9" s="187">
        <f>IFERROR(Y9/W9,"-")</f>
        <v>8000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4</v>
      </c>
      <c r="BP9" s="120">
        <f>IF(Q9=0,"",IF(BO9=0,"",(BO9/Q9)))</f>
        <v>1</v>
      </c>
      <c r="BQ9" s="121">
        <v>2</v>
      </c>
      <c r="BR9" s="122">
        <f>IFERROR(BQ9/BO9,"-")</f>
        <v>0.5</v>
      </c>
      <c r="BS9" s="123">
        <v>757000</v>
      </c>
      <c r="BT9" s="124">
        <f>IFERROR(BS9/BO9,"-")</f>
        <v>189250</v>
      </c>
      <c r="BU9" s="125"/>
      <c r="BV9" s="125">
        <v>1</v>
      </c>
      <c r="BW9" s="125">
        <v>1</v>
      </c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8000</v>
      </c>
      <c r="CR9" s="141">
        <v>749000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9"/>
      <c r="B10" s="189" t="s">
        <v>71</v>
      </c>
      <c r="C10" s="189" t="s">
        <v>58</v>
      </c>
      <c r="D10" s="189"/>
      <c r="E10" s="189" t="s">
        <v>72</v>
      </c>
      <c r="F10" s="189" t="s">
        <v>73</v>
      </c>
      <c r="G10" s="189" t="s">
        <v>61</v>
      </c>
      <c r="H10" s="89" t="s">
        <v>62</v>
      </c>
      <c r="I10" s="89" t="s">
        <v>63</v>
      </c>
      <c r="J10" s="89"/>
      <c r="K10" s="181"/>
      <c r="L10" s="80">
        <v>0</v>
      </c>
      <c r="M10" s="80">
        <v>0</v>
      </c>
      <c r="N10" s="80">
        <v>72</v>
      </c>
      <c r="O10" s="91">
        <v>6</v>
      </c>
      <c r="P10" s="92">
        <v>0</v>
      </c>
      <c r="Q10" s="93">
        <f>O10+P10</f>
        <v>6</v>
      </c>
      <c r="R10" s="81">
        <f>IFERROR(Q10/N10,"-")</f>
        <v>0.083333333333333</v>
      </c>
      <c r="S10" s="80">
        <v>1</v>
      </c>
      <c r="T10" s="80">
        <v>1</v>
      </c>
      <c r="U10" s="81">
        <f>IFERROR(T10/(Q10),"-")</f>
        <v>0.16666666666667</v>
      </c>
      <c r="V10" s="82"/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1</v>
      </c>
      <c r="BG10" s="113">
        <f>IF(Q10=0,"",IF(BF10=0,"",(BF10/Q10)))</f>
        <v>0.16666666666667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2</v>
      </c>
      <c r="BP10" s="120">
        <f>IF(Q10=0,"",IF(BO10=0,"",(BO10/Q10)))</f>
        <v>0.33333333333333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1</v>
      </c>
      <c r="BY10" s="127">
        <f>IF(Q10=0,"",IF(BX10=0,"",(BX10/Q10)))</f>
        <v>0.16666666666667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>
        <v>2</v>
      </c>
      <c r="CH10" s="134">
        <f>IF(Q10=0,"",IF(CG10=0,"",(CG10/Q10)))</f>
        <v>0.33333333333333</v>
      </c>
      <c r="CI10" s="135">
        <v>1</v>
      </c>
      <c r="CJ10" s="136">
        <f>IFERROR(CI10/CG10,"-")</f>
        <v>0.5</v>
      </c>
      <c r="CK10" s="137">
        <v>10000</v>
      </c>
      <c r="CL10" s="138">
        <f>IFERROR(CK10/CG10,"-")</f>
        <v>5000</v>
      </c>
      <c r="CM10" s="139">
        <v>1</v>
      </c>
      <c r="CN10" s="139"/>
      <c r="CO10" s="139"/>
      <c r="CP10" s="140">
        <v>0</v>
      </c>
      <c r="CQ10" s="141">
        <v>0</v>
      </c>
      <c r="CR10" s="141">
        <v>10000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74</v>
      </c>
      <c r="C11" s="189" t="s">
        <v>58</v>
      </c>
      <c r="D11" s="189"/>
      <c r="E11" s="189" t="s">
        <v>72</v>
      </c>
      <c r="F11" s="189" t="s">
        <v>73</v>
      </c>
      <c r="G11" s="189" t="s">
        <v>65</v>
      </c>
      <c r="H11" s="89"/>
      <c r="I11" s="89"/>
      <c r="J11" s="89"/>
      <c r="K11" s="181"/>
      <c r="L11" s="80">
        <v>0</v>
      </c>
      <c r="M11" s="80">
        <v>0</v>
      </c>
      <c r="N11" s="80">
        <v>5</v>
      </c>
      <c r="O11" s="91">
        <v>2</v>
      </c>
      <c r="P11" s="92">
        <v>0</v>
      </c>
      <c r="Q11" s="93">
        <f>O11+P11</f>
        <v>2</v>
      </c>
      <c r="R11" s="81">
        <f>IFERROR(Q11/N11,"-")</f>
        <v>0.4</v>
      </c>
      <c r="S11" s="80">
        <v>0</v>
      </c>
      <c r="T11" s="80">
        <v>1</v>
      </c>
      <c r="U11" s="81">
        <f>IFERROR(T11/(Q11),"-")</f>
        <v>0.5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2</v>
      </c>
      <c r="BG11" s="113">
        <f>IF(Q11=0,"",IF(BF11=0,"",(BF11/Q11)))</f>
        <v>1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/>
      <c r="BP11" s="120">
        <f>IF(Q11=0,"",IF(BO11=0,"",(BO11/Q11)))</f>
        <v>0</v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75</v>
      </c>
      <c r="C12" s="189" t="s">
        <v>58</v>
      </c>
      <c r="D12" s="189"/>
      <c r="E12" s="189" t="s">
        <v>76</v>
      </c>
      <c r="F12" s="189" t="s">
        <v>77</v>
      </c>
      <c r="G12" s="189" t="s">
        <v>69</v>
      </c>
      <c r="H12" s="89" t="s">
        <v>62</v>
      </c>
      <c r="I12" s="89" t="s">
        <v>63</v>
      </c>
      <c r="J12" s="89"/>
      <c r="K12" s="181"/>
      <c r="L12" s="80">
        <v>0</v>
      </c>
      <c r="M12" s="80">
        <v>0</v>
      </c>
      <c r="N12" s="80">
        <v>62</v>
      </c>
      <c r="O12" s="91">
        <v>5</v>
      </c>
      <c r="P12" s="92">
        <v>0</v>
      </c>
      <c r="Q12" s="93">
        <f>O12+P12</f>
        <v>5</v>
      </c>
      <c r="R12" s="81">
        <f>IFERROR(Q12/N12,"-")</f>
        <v>0.080645161290323</v>
      </c>
      <c r="S12" s="80">
        <v>0</v>
      </c>
      <c r="T12" s="80">
        <v>2</v>
      </c>
      <c r="U12" s="81">
        <f>IFERROR(T12/(Q12),"-")</f>
        <v>0.4</v>
      </c>
      <c r="V12" s="82"/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>
        <v>2</v>
      </c>
      <c r="BP12" s="120">
        <f>IF(Q12=0,"",IF(BO12=0,"",(BO12/Q12)))</f>
        <v>0.4</v>
      </c>
      <c r="BQ12" s="121">
        <v>1</v>
      </c>
      <c r="BR12" s="122">
        <f>IFERROR(BQ12/BO12,"-")</f>
        <v>0.5</v>
      </c>
      <c r="BS12" s="123">
        <v>9000</v>
      </c>
      <c r="BT12" s="124">
        <f>IFERROR(BS12/BO12,"-")</f>
        <v>4500</v>
      </c>
      <c r="BU12" s="125"/>
      <c r="BV12" s="125"/>
      <c r="BW12" s="125">
        <v>1</v>
      </c>
      <c r="BX12" s="126">
        <v>3</v>
      </c>
      <c r="BY12" s="127">
        <f>IF(Q12=0,"",IF(BX12=0,"",(BX12/Q12)))</f>
        <v>0.6</v>
      </c>
      <c r="BZ12" s="128">
        <v>1</v>
      </c>
      <c r="CA12" s="129">
        <f>IFERROR(BZ12/BX12,"-")</f>
        <v>0.33333333333333</v>
      </c>
      <c r="CB12" s="130">
        <v>3000</v>
      </c>
      <c r="CC12" s="131">
        <f>IFERROR(CB12/BX12,"-")</f>
        <v>1000</v>
      </c>
      <c r="CD12" s="132">
        <v>1</v>
      </c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>
        <v>9000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78</v>
      </c>
      <c r="C13" s="189" t="s">
        <v>58</v>
      </c>
      <c r="D13" s="189"/>
      <c r="E13" s="189" t="s">
        <v>76</v>
      </c>
      <c r="F13" s="189" t="s">
        <v>77</v>
      </c>
      <c r="G13" s="189" t="s">
        <v>65</v>
      </c>
      <c r="H13" s="89"/>
      <c r="I13" s="89"/>
      <c r="J13" s="89"/>
      <c r="K13" s="181"/>
      <c r="L13" s="80">
        <v>0</v>
      </c>
      <c r="M13" s="80">
        <v>0</v>
      </c>
      <c r="N13" s="80">
        <v>83</v>
      </c>
      <c r="O13" s="91">
        <v>6</v>
      </c>
      <c r="P13" s="92">
        <v>0</v>
      </c>
      <c r="Q13" s="93">
        <f>O13+P13</f>
        <v>6</v>
      </c>
      <c r="R13" s="81">
        <f>IFERROR(Q13/N13,"-")</f>
        <v>0.072289156626506</v>
      </c>
      <c r="S13" s="80">
        <v>2</v>
      </c>
      <c r="T13" s="80">
        <v>1</v>
      </c>
      <c r="U13" s="81">
        <f>IFERROR(T13/(Q13),"-")</f>
        <v>0.16666666666667</v>
      </c>
      <c r="V13" s="82"/>
      <c r="W13" s="83">
        <v>3</v>
      </c>
      <c r="X13" s="81">
        <f>IF(Q13=0,"-",W13/Q13)</f>
        <v>0.5</v>
      </c>
      <c r="Y13" s="186">
        <v>155000</v>
      </c>
      <c r="Z13" s="187">
        <f>IFERROR(Y13/Q13,"-")</f>
        <v>25833.333333333</v>
      </c>
      <c r="AA13" s="187">
        <f>IFERROR(Y13/W13,"-")</f>
        <v>51666.666666667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1</v>
      </c>
      <c r="BG13" s="113">
        <f>IF(Q13=0,"",IF(BF13=0,"",(BF13/Q13)))</f>
        <v>0.16666666666667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3</v>
      </c>
      <c r="BP13" s="120">
        <f>IF(Q13=0,"",IF(BO13=0,"",(BO13/Q13)))</f>
        <v>0.5</v>
      </c>
      <c r="BQ13" s="121">
        <v>1</v>
      </c>
      <c r="BR13" s="122">
        <f>IFERROR(BQ13/BO13,"-")</f>
        <v>0.33333333333333</v>
      </c>
      <c r="BS13" s="123">
        <v>15000</v>
      </c>
      <c r="BT13" s="124">
        <f>IFERROR(BS13/BO13,"-")</f>
        <v>5000</v>
      </c>
      <c r="BU13" s="125"/>
      <c r="BV13" s="125">
        <v>1</v>
      </c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>
        <v>2</v>
      </c>
      <c r="CH13" s="134">
        <f>IF(Q13=0,"",IF(CG13=0,"",(CG13/Q13)))</f>
        <v>0.33333333333333</v>
      </c>
      <c r="CI13" s="135">
        <v>2</v>
      </c>
      <c r="CJ13" s="136">
        <f>IFERROR(CI13/CG13,"-")</f>
        <v>1</v>
      </c>
      <c r="CK13" s="137">
        <v>140000</v>
      </c>
      <c r="CL13" s="138">
        <f>IFERROR(CK13/CG13,"-")</f>
        <v>70000</v>
      </c>
      <c r="CM13" s="139"/>
      <c r="CN13" s="139"/>
      <c r="CO13" s="139">
        <v>2</v>
      </c>
      <c r="CP13" s="140">
        <v>3</v>
      </c>
      <c r="CQ13" s="141">
        <v>155000</v>
      </c>
      <c r="CR13" s="141">
        <v>110000</v>
      </c>
      <c r="CS13" s="141"/>
      <c r="CT13" s="142" t="str">
        <f>IF(AND(CR13=0,CS13=0),"",IF(AND(CR13&lt;=100000,CS13&lt;=100000),"",IF(CR13/CQ13&gt;0.7,"男高",IF(CS13/CQ13&gt;0.7,"女高",""))))</f>
        <v>男高</v>
      </c>
    </row>
    <row r="14" spans="1:99">
      <c r="A14" s="79">
        <f>AC14</f>
        <v>0.053333333333333</v>
      </c>
      <c r="B14" s="189" t="s">
        <v>79</v>
      </c>
      <c r="C14" s="189" t="s">
        <v>58</v>
      </c>
      <c r="D14" s="189"/>
      <c r="E14" s="189" t="s">
        <v>80</v>
      </c>
      <c r="F14" s="189" t="s">
        <v>81</v>
      </c>
      <c r="G14" s="189" t="s">
        <v>61</v>
      </c>
      <c r="H14" s="89" t="s">
        <v>82</v>
      </c>
      <c r="I14" s="89" t="s">
        <v>83</v>
      </c>
      <c r="J14" s="89" t="s">
        <v>84</v>
      </c>
      <c r="K14" s="181">
        <v>150000</v>
      </c>
      <c r="L14" s="80">
        <v>0</v>
      </c>
      <c r="M14" s="80">
        <v>0</v>
      </c>
      <c r="N14" s="80">
        <v>17</v>
      </c>
      <c r="O14" s="91">
        <v>0</v>
      </c>
      <c r="P14" s="92">
        <v>0</v>
      </c>
      <c r="Q14" s="93">
        <f>O14+P14</f>
        <v>0</v>
      </c>
      <c r="R14" s="81">
        <f>IFERROR(Q14/N14,"-")</f>
        <v>0</v>
      </c>
      <c r="S14" s="80">
        <v>0</v>
      </c>
      <c r="T14" s="80">
        <v>0</v>
      </c>
      <c r="U14" s="81" t="str">
        <f>IFERROR(T14/(Q14),"-")</f>
        <v>-</v>
      </c>
      <c r="V14" s="82">
        <f>IFERROR(K14/SUM(Q14:Q21),"-")</f>
        <v>21428.571428571</v>
      </c>
      <c r="W14" s="83">
        <v>0</v>
      </c>
      <c r="X14" s="81" t="str">
        <f>IF(Q14=0,"-",W14/Q14)</f>
        <v>-</v>
      </c>
      <c r="Y14" s="186">
        <v>0</v>
      </c>
      <c r="Z14" s="187" t="str">
        <f>IFERROR(Y14/Q14,"-")</f>
        <v>-</v>
      </c>
      <c r="AA14" s="187" t="str">
        <f>IFERROR(Y14/W14,"-")</f>
        <v>-</v>
      </c>
      <c r="AB14" s="181">
        <f>SUM(Y14:Y21)-SUM(K14:K21)</f>
        <v>-142000</v>
      </c>
      <c r="AC14" s="85">
        <f>SUM(Y14:Y21)/SUM(K14:K21)</f>
        <v>0.053333333333333</v>
      </c>
      <c r="AD14" s="78"/>
      <c r="AE14" s="94"/>
      <c r="AF14" s="95" t="str">
        <f>IF(Q14=0,"",IF(AE14=0,"",(AE14/Q14)))</f>
        <v/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 t="str">
        <f>IF(Q14=0,"",IF(AN14=0,"",(AN14/Q14)))</f>
        <v/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 t="str">
        <f>IF(Q14=0,"",IF(AW14=0,"",(AW14/Q14)))</f>
        <v/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 t="str">
        <f>IF(Q14=0,"",IF(BF14=0,"",(BF14/Q14)))</f>
        <v/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 t="str">
        <f>IF(Q14=0,"",IF(BO14=0,"",(BO14/Q14)))</f>
        <v/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/>
      <c r="BY14" s="127" t="str">
        <f>IF(Q14=0,"",IF(BX14=0,"",(BX14/Q14)))</f>
        <v/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 t="str">
        <f>IF(Q14=0,"",IF(CG14=0,"",(CG14/Q14)))</f>
        <v/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85</v>
      </c>
      <c r="C15" s="189" t="s">
        <v>58</v>
      </c>
      <c r="D15" s="189"/>
      <c r="E15" s="189" t="s">
        <v>80</v>
      </c>
      <c r="F15" s="189" t="s">
        <v>81</v>
      </c>
      <c r="G15" s="189" t="s">
        <v>65</v>
      </c>
      <c r="H15" s="89"/>
      <c r="I15" s="89"/>
      <c r="J15" s="89"/>
      <c r="K15" s="181"/>
      <c r="L15" s="80">
        <v>0</v>
      </c>
      <c r="M15" s="80">
        <v>0</v>
      </c>
      <c r="N15" s="80">
        <v>3</v>
      </c>
      <c r="O15" s="91">
        <v>0</v>
      </c>
      <c r="P15" s="92">
        <v>0</v>
      </c>
      <c r="Q15" s="93">
        <f>O15+P15</f>
        <v>0</v>
      </c>
      <c r="R15" s="81">
        <f>IFERROR(Q15/N15,"-")</f>
        <v>0</v>
      </c>
      <c r="S15" s="80">
        <v>0</v>
      </c>
      <c r="T15" s="80">
        <v>0</v>
      </c>
      <c r="U15" s="81" t="str">
        <f>IFERROR(T15/(Q15),"-")</f>
        <v>-</v>
      </c>
      <c r="V15" s="82"/>
      <c r="W15" s="83">
        <v>0</v>
      </c>
      <c r="X15" s="81" t="str">
        <f>IF(Q15=0,"-",W15/Q15)</f>
        <v>-</v>
      </c>
      <c r="Y15" s="186">
        <v>0</v>
      </c>
      <c r="Z15" s="187" t="str">
        <f>IFERROR(Y15/Q15,"-")</f>
        <v>-</v>
      </c>
      <c r="AA15" s="187" t="str">
        <f>IFERROR(Y15/W15,"-")</f>
        <v>-</v>
      </c>
      <c r="AB15" s="181"/>
      <c r="AC15" s="85"/>
      <c r="AD15" s="78"/>
      <c r="AE15" s="94"/>
      <c r="AF15" s="95" t="str">
        <f>IF(Q15=0,"",IF(AE15=0,"",(AE15/Q15)))</f>
        <v/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 t="str">
        <f>IF(Q15=0,"",IF(AN15=0,"",(AN15/Q15)))</f>
        <v/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 t="str">
        <f>IF(Q15=0,"",IF(AW15=0,"",(AW15/Q15)))</f>
        <v/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 t="str">
        <f>IF(Q15=0,"",IF(BF15=0,"",(BF15/Q15)))</f>
        <v/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 t="str">
        <f>IF(Q15=0,"",IF(BO15=0,"",(BO15/Q15)))</f>
        <v/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 t="str">
        <f>IF(Q15=0,"",IF(BX15=0,"",(BX15/Q15)))</f>
        <v/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 t="str">
        <f>IF(Q15=0,"",IF(CG15=0,"",(CG15/Q15)))</f>
        <v/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86</v>
      </c>
      <c r="C16" s="189" t="s">
        <v>58</v>
      </c>
      <c r="D16" s="189"/>
      <c r="E16" s="189" t="s">
        <v>87</v>
      </c>
      <c r="F16" s="189" t="s">
        <v>88</v>
      </c>
      <c r="G16" s="189" t="s">
        <v>61</v>
      </c>
      <c r="H16" s="89"/>
      <c r="I16" s="89" t="s">
        <v>83</v>
      </c>
      <c r="J16" s="89"/>
      <c r="K16" s="181"/>
      <c r="L16" s="80">
        <v>0</v>
      </c>
      <c r="M16" s="80">
        <v>0</v>
      </c>
      <c r="N16" s="80">
        <v>12</v>
      </c>
      <c r="O16" s="91">
        <v>1</v>
      </c>
      <c r="P16" s="92">
        <v>0</v>
      </c>
      <c r="Q16" s="93">
        <f>O16+P16</f>
        <v>1</v>
      </c>
      <c r="R16" s="81">
        <f>IFERROR(Q16/N16,"-")</f>
        <v>0.083333333333333</v>
      </c>
      <c r="S16" s="80">
        <v>0</v>
      </c>
      <c r="T16" s="80">
        <v>0</v>
      </c>
      <c r="U16" s="81">
        <f>IFERROR(T16/(Q16),"-")</f>
        <v>0</v>
      </c>
      <c r="V16" s="82"/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1</v>
      </c>
      <c r="BG16" s="113">
        <f>IF(Q16=0,"",IF(BF16=0,"",(BF16/Q16)))</f>
        <v>1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/>
      <c r="BP16" s="120">
        <f>IF(Q16=0,"",IF(BO16=0,"",(BO16/Q16)))</f>
        <v>0</v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>
        <f>IF(Q16=0,"",IF(BX16=0,"",(BX16/Q16)))</f>
        <v>0</v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89</v>
      </c>
      <c r="C17" s="189" t="s">
        <v>58</v>
      </c>
      <c r="D17" s="189"/>
      <c r="E17" s="189" t="s">
        <v>87</v>
      </c>
      <c r="F17" s="189" t="s">
        <v>88</v>
      </c>
      <c r="G17" s="189" t="s">
        <v>65</v>
      </c>
      <c r="H17" s="89"/>
      <c r="I17" s="89"/>
      <c r="J17" s="89"/>
      <c r="K17" s="181"/>
      <c r="L17" s="80">
        <v>0</v>
      </c>
      <c r="M17" s="80">
        <v>0</v>
      </c>
      <c r="N17" s="80">
        <v>13</v>
      </c>
      <c r="O17" s="91">
        <v>1</v>
      </c>
      <c r="P17" s="92">
        <v>0</v>
      </c>
      <c r="Q17" s="93">
        <f>O17+P17</f>
        <v>1</v>
      </c>
      <c r="R17" s="81">
        <f>IFERROR(Q17/N17,"-")</f>
        <v>0.076923076923077</v>
      </c>
      <c r="S17" s="80">
        <v>1</v>
      </c>
      <c r="T17" s="80">
        <v>0</v>
      </c>
      <c r="U17" s="81">
        <f>IFERROR(T17/(Q17),"-")</f>
        <v>0</v>
      </c>
      <c r="V17" s="82"/>
      <c r="W17" s="83">
        <v>1</v>
      </c>
      <c r="X17" s="81">
        <f>IF(Q17=0,"-",W17/Q17)</f>
        <v>1</v>
      </c>
      <c r="Y17" s="186">
        <v>8000</v>
      </c>
      <c r="Z17" s="187">
        <f>IFERROR(Y17/Q17,"-")</f>
        <v>8000</v>
      </c>
      <c r="AA17" s="187">
        <f>IFERROR(Y17/W17,"-")</f>
        <v>8000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>
        <f>IF(Q17=0,"",IF(BO17=0,"",(BO17/Q17)))</f>
        <v>0</v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>
        <v>1</v>
      </c>
      <c r="BY17" s="127">
        <f>IF(Q17=0,"",IF(BX17=0,"",(BX17/Q17)))</f>
        <v>1</v>
      </c>
      <c r="BZ17" s="128">
        <v>1</v>
      </c>
      <c r="CA17" s="129">
        <f>IFERROR(BZ17/BX17,"-")</f>
        <v>1</v>
      </c>
      <c r="CB17" s="130">
        <v>8000</v>
      </c>
      <c r="CC17" s="131">
        <f>IFERROR(CB17/BX17,"-")</f>
        <v>8000</v>
      </c>
      <c r="CD17" s="132"/>
      <c r="CE17" s="132"/>
      <c r="CF17" s="132">
        <v>1</v>
      </c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1</v>
      </c>
      <c r="CQ17" s="141">
        <v>8000</v>
      </c>
      <c r="CR17" s="141">
        <v>8000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90</v>
      </c>
      <c r="C18" s="189" t="s">
        <v>58</v>
      </c>
      <c r="D18" s="189"/>
      <c r="E18" s="189" t="s">
        <v>91</v>
      </c>
      <c r="F18" s="189" t="s">
        <v>68</v>
      </c>
      <c r="G18" s="189" t="s">
        <v>61</v>
      </c>
      <c r="H18" s="89"/>
      <c r="I18" s="89" t="s">
        <v>83</v>
      </c>
      <c r="J18" s="89"/>
      <c r="K18" s="181"/>
      <c r="L18" s="80">
        <v>0</v>
      </c>
      <c r="M18" s="80">
        <v>0</v>
      </c>
      <c r="N18" s="80">
        <v>26</v>
      </c>
      <c r="O18" s="91">
        <v>1</v>
      </c>
      <c r="P18" s="92">
        <v>0</v>
      </c>
      <c r="Q18" s="93">
        <f>O18+P18</f>
        <v>1</v>
      </c>
      <c r="R18" s="81">
        <f>IFERROR(Q18/N18,"-")</f>
        <v>0.038461538461538</v>
      </c>
      <c r="S18" s="80">
        <v>0</v>
      </c>
      <c r="T18" s="80">
        <v>0</v>
      </c>
      <c r="U18" s="81">
        <f>IFERROR(T18/(Q18),"-")</f>
        <v>0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>
        <v>1</v>
      </c>
      <c r="AX18" s="107">
        <f>IF(Q18=0,"",IF(AW18=0,"",(AW18/Q18)))</f>
        <v>1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>
        <f>IF(Q18=0,"",IF(BO18=0,"",(BO18/Q18)))</f>
        <v>0</v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>
        <f>IF(Q18=0,"",IF(BX18=0,"",(BX18/Q18)))</f>
        <v>0</v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92</v>
      </c>
      <c r="C19" s="189" t="s">
        <v>58</v>
      </c>
      <c r="D19" s="189"/>
      <c r="E19" s="189" t="s">
        <v>91</v>
      </c>
      <c r="F19" s="189" t="s">
        <v>68</v>
      </c>
      <c r="G19" s="189" t="s">
        <v>65</v>
      </c>
      <c r="H19" s="89"/>
      <c r="I19" s="89"/>
      <c r="J19" s="89"/>
      <c r="K19" s="181"/>
      <c r="L19" s="80">
        <v>0</v>
      </c>
      <c r="M19" s="80">
        <v>0</v>
      </c>
      <c r="N19" s="80">
        <v>0</v>
      </c>
      <c r="O19" s="91">
        <v>0</v>
      </c>
      <c r="P19" s="92">
        <v>0</v>
      </c>
      <c r="Q19" s="93">
        <f>O19+P19</f>
        <v>0</v>
      </c>
      <c r="R19" s="81" t="str">
        <f>IFERROR(Q19/N19,"-")</f>
        <v>-</v>
      </c>
      <c r="S19" s="80">
        <v>0</v>
      </c>
      <c r="T19" s="80">
        <v>0</v>
      </c>
      <c r="U19" s="81" t="str">
        <f>IFERROR(T19/(Q19),"-")</f>
        <v>-</v>
      </c>
      <c r="V19" s="82"/>
      <c r="W19" s="83">
        <v>0</v>
      </c>
      <c r="X19" s="81" t="str">
        <f>IF(Q19=0,"-",W19/Q19)</f>
        <v>-</v>
      </c>
      <c r="Y19" s="186">
        <v>0</v>
      </c>
      <c r="Z19" s="187" t="str">
        <f>IFERROR(Y19/Q19,"-")</f>
        <v>-</v>
      </c>
      <c r="AA19" s="187" t="str">
        <f>IFERROR(Y19/W19,"-")</f>
        <v>-</v>
      </c>
      <c r="AB19" s="181"/>
      <c r="AC19" s="85"/>
      <c r="AD19" s="78"/>
      <c r="AE19" s="94"/>
      <c r="AF19" s="95" t="str">
        <f>IF(Q19=0,"",IF(AE19=0,"",(AE19/Q19)))</f>
        <v/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 t="str">
        <f>IF(Q19=0,"",IF(AN19=0,"",(AN19/Q19)))</f>
        <v/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 t="str">
        <f>IF(Q19=0,"",IF(AW19=0,"",(AW19/Q19)))</f>
        <v/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 t="str">
        <f>IF(Q19=0,"",IF(BF19=0,"",(BF19/Q19)))</f>
        <v/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 t="str">
        <f>IF(Q19=0,"",IF(BO19=0,"",(BO19/Q19)))</f>
        <v/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 t="str">
        <f>IF(Q19=0,"",IF(BX19=0,"",(BX19/Q19)))</f>
        <v/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 t="str">
        <f>IF(Q19=0,"",IF(CG19=0,"",(CG19/Q19)))</f>
        <v/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93</v>
      </c>
      <c r="C20" s="189" t="s">
        <v>58</v>
      </c>
      <c r="D20" s="189"/>
      <c r="E20" s="189" t="s">
        <v>94</v>
      </c>
      <c r="F20" s="189" t="s">
        <v>95</v>
      </c>
      <c r="G20" s="189" t="s">
        <v>61</v>
      </c>
      <c r="H20" s="89"/>
      <c r="I20" s="89" t="s">
        <v>83</v>
      </c>
      <c r="J20" s="89"/>
      <c r="K20" s="181"/>
      <c r="L20" s="80">
        <v>0</v>
      </c>
      <c r="M20" s="80">
        <v>0</v>
      </c>
      <c r="N20" s="80">
        <v>10</v>
      </c>
      <c r="O20" s="91">
        <v>0</v>
      </c>
      <c r="P20" s="92">
        <v>0</v>
      </c>
      <c r="Q20" s="93">
        <f>O20+P20</f>
        <v>0</v>
      </c>
      <c r="R20" s="81">
        <f>IFERROR(Q20/N20,"-")</f>
        <v>0</v>
      </c>
      <c r="S20" s="80">
        <v>0</v>
      </c>
      <c r="T20" s="80">
        <v>0</v>
      </c>
      <c r="U20" s="81" t="str">
        <f>IFERROR(T20/(Q20),"-")</f>
        <v>-</v>
      </c>
      <c r="V20" s="82"/>
      <c r="W20" s="83">
        <v>0</v>
      </c>
      <c r="X20" s="81" t="str">
        <f>IF(Q20=0,"-",W20/Q20)</f>
        <v>-</v>
      </c>
      <c r="Y20" s="186">
        <v>0</v>
      </c>
      <c r="Z20" s="187" t="str">
        <f>IFERROR(Y20/Q20,"-")</f>
        <v>-</v>
      </c>
      <c r="AA20" s="187" t="str">
        <f>IFERROR(Y20/W20,"-")</f>
        <v>-</v>
      </c>
      <c r="AB20" s="181"/>
      <c r="AC20" s="85"/>
      <c r="AD20" s="78"/>
      <c r="AE20" s="94"/>
      <c r="AF20" s="95" t="str">
        <f>IF(Q20=0,"",IF(AE20=0,"",(AE20/Q20)))</f>
        <v/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 t="str">
        <f>IF(Q20=0,"",IF(AN20=0,"",(AN20/Q20)))</f>
        <v/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 t="str">
        <f>IF(Q20=0,"",IF(AW20=0,"",(AW20/Q20)))</f>
        <v/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 t="str">
        <f>IF(Q20=0,"",IF(BF20=0,"",(BF20/Q20)))</f>
        <v/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 t="str">
        <f>IF(Q20=0,"",IF(BO20=0,"",(BO20/Q20)))</f>
        <v/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 t="str">
        <f>IF(Q20=0,"",IF(BX20=0,"",(BX20/Q20)))</f>
        <v/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 t="str">
        <f>IF(Q20=0,"",IF(CG20=0,"",(CG20/Q20)))</f>
        <v/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96</v>
      </c>
      <c r="C21" s="189" t="s">
        <v>58</v>
      </c>
      <c r="D21" s="189"/>
      <c r="E21" s="189" t="s">
        <v>94</v>
      </c>
      <c r="F21" s="189" t="s">
        <v>95</v>
      </c>
      <c r="G21" s="189" t="s">
        <v>65</v>
      </c>
      <c r="H21" s="89"/>
      <c r="I21" s="89"/>
      <c r="J21" s="89"/>
      <c r="K21" s="181"/>
      <c r="L21" s="80">
        <v>0</v>
      </c>
      <c r="M21" s="80">
        <v>0</v>
      </c>
      <c r="N21" s="80">
        <v>16</v>
      </c>
      <c r="O21" s="91">
        <v>4</v>
      </c>
      <c r="P21" s="92">
        <v>0</v>
      </c>
      <c r="Q21" s="93">
        <f>O21+P21</f>
        <v>4</v>
      </c>
      <c r="R21" s="81">
        <f>IFERROR(Q21/N21,"-")</f>
        <v>0.25</v>
      </c>
      <c r="S21" s="80">
        <v>0</v>
      </c>
      <c r="T21" s="80">
        <v>0</v>
      </c>
      <c r="U21" s="81">
        <f>IFERROR(T21/(Q21),"-")</f>
        <v>0</v>
      </c>
      <c r="V21" s="82"/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>
        <v>2</v>
      </c>
      <c r="BP21" s="120">
        <f>IF(Q21=0,"",IF(BO21=0,"",(BO21/Q21)))</f>
        <v>0.5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>
        <v>1</v>
      </c>
      <c r="BY21" s="127">
        <f>IF(Q21=0,"",IF(BX21=0,"",(BX21/Q21)))</f>
        <v>0.25</v>
      </c>
      <c r="BZ21" s="128"/>
      <c r="CA21" s="129">
        <f>IFERROR(BZ21/BX21,"-")</f>
        <v>0</v>
      </c>
      <c r="CB21" s="130"/>
      <c r="CC21" s="131">
        <f>IFERROR(CB21/BX21,"-")</f>
        <v>0</v>
      </c>
      <c r="CD21" s="132"/>
      <c r="CE21" s="132"/>
      <c r="CF21" s="132"/>
      <c r="CG21" s="133">
        <v>1</v>
      </c>
      <c r="CH21" s="134">
        <f>IF(Q21=0,"",IF(CG21=0,"",(CG21/Q21)))</f>
        <v>0.25</v>
      </c>
      <c r="CI21" s="135"/>
      <c r="CJ21" s="136">
        <f>IFERROR(CI21/CG21,"-")</f>
        <v>0</v>
      </c>
      <c r="CK21" s="137"/>
      <c r="CL21" s="138">
        <f>IFERROR(CK21/CG21,"-")</f>
        <v>0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30"/>
      <c r="B22" s="86"/>
      <c r="C22" s="86"/>
      <c r="D22" s="87"/>
      <c r="E22" s="87"/>
      <c r="F22" s="87"/>
      <c r="G22" s="88"/>
      <c r="H22" s="89"/>
      <c r="I22" s="89"/>
      <c r="J22" s="89"/>
      <c r="K22" s="182"/>
      <c r="L22" s="34"/>
      <c r="M22" s="34"/>
      <c r="N22" s="31"/>
      <c r="O22" s="23"/>
      <c r="P22" s="23"/>
      <c r="Q22" s="23"/>
      <c r="R22" s="32"/>
      <c r="S22" s="32"/>
      <c r="T22" s="23"/>
      <c r="U22" s="32"/>
      <c r="V22" s="25"/>
      <c r="W22" s="25"/>
      <c r="X22" s="25"/>
      <c r="Y22" s="188"/>
      <c r="Z22" s="188"/>
      <c r="AA22" s="188"/>
      <c r="AB22" s="188"/>
      <c r="AC22" s="33"/>
      <c r="AD22" s="58"/>
      <c r="AE22" s="62"/>
      <c r="AF22" s="63"/>
      <c r="AG22" s="62"/>
      <c r="AH22" s="66"/>
      <c r="AI22" s="67"/>
      <c r="AJ22" s="68"/>
      <c r="AK22" s="69"/>
      <c r="AL22" s="69"/>
      <c r="AM22" s="69"/>
      <c r="AN22" s="62"/>
      <c r="AO22" s="63"/>
      <c r="AP22" s="62"/>
      <c r="AQ22" s="66"/>
      <c r="AR22" s="67"/>
      <c r="AS22" s="68"/>
      <c r="AT22" s="69"/>
      <c r="AU22" s="69"/>
      <c r="AV22" s="69"/>
      <c r="AW22" s="62"/>
      <c r="AX22" s="63"/>
      <c r="AY22" s="62"/>
      <c r="AZ22" s="66"/>
      <c r="BA22" s="67"/>
      <c r="BB22" s="68"/>
      <c r="BC22" s="69"/>
      <c r="BD22" s="69"/>
      <c r="BE22" s="69"/>
      <c r="BF22" s="62"/>
      <c r="BG22" s="63"/>
      <c r="BH22" s="62"/>
      <c r="BI22" s="66"/>
      <c r="BJ22" s="67"/>
      <c r="BK22" s="68"/>
      <c r="BL22" s="69"/>
      <c r="BM22" s="69"/>
      <c r="BN22" s="69"/>
      <c r="BO22" s="64"/>
      <c r="BP22" s="65"/>
      <c r="BQ22" s="62"/>
      <c r="BR22" s="66"/>
      <c r="BS22" s="67"/>
      <c r="BT22" s="68"/>
      <c r="BU22" s="69"/>
      <c r="BV22" s="69"/>
      <c r="BW22" s="69"/>
      <c r="BX22" s="64"/>
      <c r="BY22" s="65"/>
      <c r="BZ22" s="62"/>
      <c r="CA22" s="66"/>
      <c r="CB22" s="67"/>
      <c r="CC22" s="68"/>
      <c r="CD22" s="69"/>
      <c r="CE22" s="69"/>
      <c r="CF22" s="69"/>
      <c r="CG22" s="64"/>
      <c r="CH22" s="65"/>
      <c r="CI22" s="62"/>
      <c r="CJ22" s="66"/>
      <c r="CK22" s="67"/>
      <c r="CL22" s="68"/>
      <c r="CM22" s="69"/>
      <c r="CN22" s="69"/>
      <c r="CO22" s="69"/>
      <c r="CP22" s="70"/>
      <c r="CQ22" s="67"/>
      <c r="CR22" s="67"/>
      <c r="CS22" s="67"/>
      <c r="CT22" s="71"/>
    </row>
    <row r="23" spans="1:99">
      <c r="A23" s="30"/>
      <c r="B23" s="37"/>
      <c r="C23" s="37"/>
      <c r="D23" s="21"/>
      <c r="E23" s="21"/>
      <c r="F23" s="21"/>
      <c r="G23" s="22"/>
      <c r="H23" s="36"/>
      <c r="I23" s="36"/>
      <c r="J23" s="74"/>
      <c r="K23" s="183"/>
      <c r="L23" s="34"/>
      <c r="M23" s="34"/>
      <c r="N23" s="31"/>
      <c r="O23" s="23"/>
      <c r="P23" s="23"/>
      <c r="Q23" s="23"/>
      <c r="R23" s="32"/>
      <c r="S23" s="32"/>
      <c r="T23" s="23"/>
      <c r="U23" s="32"/>
      <c r="V23" s="25"/>
      <c r="W23" s="25"/>
      <c r="X23" s="25"/>
      <c r="Y23" s="188"/>
      <c r="Z23" s="188"/>
      <c r="AA23" s="188"/>
      <c r="AB23" s="188"/>
      <c r="AC23" s="33"/>
      <c r="AD23" s="60"/>
      <c r="AE23" s="62"/>
      <c r="AF23" s="63"/>
      <c r="AG23" s="62"/>
      <c r="AH23" s="66"/>
      <c r="AI23" s="67"/>
      <c r="AJ23" s="68"/>
      <c r="AK23" s="69"/>
      <c r="AL23" s="69"/>
      <c r="AM23" s="69"/>
      <c r="AN23" s="62"/>
      <c r="AO23" s="63"/>
      <c r="AP23" s="62"/>
      <c r="AQ23" s="66"/>
      <c r="AR23" s="67"/>
      <c r="AS23" s="68"/>
      <c r="AT23" s="69"/>
      <c r="AU23" s="69"/>
      <c r="AV23" s="69"/>
      <c r="AW23" s="62"/>
      <c r="AX23" s="63"/>
      <c r="AY23" s="62"/>
      <c r="AZ23" s="66"/>
      <c r="BA23" s="67"/>
      <c r="BB23" s="68"/>
      <c r="BC23" s="69"/>
      <c r="BD23" s="69"/>
      <c r="BE23" s="69"/>
      <c r="BF23" s="62"/>
      <c r="BG23" s="63"/>
      <c r="BH23" s="62"/>
      <c r="BI23" s="66"/>
      <c r="BJ23" s="67"/>
      <c r="BK23" s="68"/>
      <c r="BL23" s="69"/>
      <c r="BM23" s="69"/>
      <c r="BN23" s="69"/>
      <c r="BO23" s="64"/>
      <c r="BP23" s="65"/>
      <c r="BQ23" s="62"/>
      <c r="BR23" s="66"/>
      <c r="BS23" s="67"/>
      <c r="BT23" s="68"/>
      <c r="BU23" s="69"/>
      <c r="BV23" s="69"/>
      <c r="BW23" s="69"/>
      <c r="BX23" s="64"/>
      <c r="BY23" s="65"/>
      <c r="BZ23" s="62"/>
      <c r="CA23" s="66"/>
      <c r="CB23" s="67"/>
      <c r="CC23" s="68"/>
      <c r="CD23" s="69"/>
      <c r="CE23" s="69"/>
      <c r="CF23" s="69"/>
      <c r="CG23" s="64"/>
      <c r="CH23" s="65"/>
      <c r="CI23" s="62"/>
      <c r="CJ23" s="66"/>
      <c r="CK23" s="67"/>
      <c r="CL23" s="68"/>
      <c r="CM23" s="69"/>
      <c r="CN23" s="69"/>
      <c r="CO23" s="69"/>
      <c r="CP23" s="70"/>
      <c r="CQ23" s="67"/>
      <c r="CR23" s="67"/>
      <c r="CS23" s="67"/>
      <c r="CT23" s="71"/>
    </row>
    <row r="24" spans="1:99">
      <c r="A24" s="19">
        <f>AC24</f>
        <v>0.47209302325581</v>
      </c>
      <c r="B24" s="39"/>
      <c r="C24" s="39"/>
      <c r="D24" s="39"/>
      <c r="E24" s="39"/>
      <c r="F24" s="39"/>
      <c r="G24" s="39"/>
      <c r="H24" s="40" t="s">
        <v>97</v>
      </c>
      <c r="I24" s="40"/>
      <c r="J24" s="40"/>
      <c r="K24" s="184">
        <f>SUM(K6:K23)</f>
        <v>430000</v>
      </c>
      <c r="L24" s="41">
        <f>SUM(L6:L23)</f>
        <v>0</v>
      </c>
      <c r="M24" s="41">
        <f>SUM(M6:M23)</f>
        <v>0</v>
      </c>
      <c r="N24" s="41">
        <f>SUM(N6:N23)</f>
        <v>461</v>
      </c>
      <c r="O24" s="41">
        <f>SUM(O6:O23)</f>
        <v>48</v>
      </c>
      <c r="P24" s="41">
        <f>SUM(P6:P23)</f>
        <v>0</v>
      </c>
      <c r="Q24" s="41">
        <f>SUM(Q6:Q23)</f>
        <v>48</v>
      </c>
      <c r="R24" s="42">
        <f>IFERROR(Q24/N24,"-")</f>
        <v>0.10412147505423</v>
      </c>
      <c r="S24" s="77">
        <f>SUM(S6:S23)</f>
        <v>9</v>
      </c>
      <c r="T24" s="77">
        <f>SUM(T6:T23)</f>
        <v>8</v>
      </c>
      <c r="U24" s="42">
        <f>IFERROR(S24/Q24,"-")</f>
        <v>0.1875</v>
      </c>
      <c r="V24" s="43">
        <f>IFERROR(K24/Q24,"-")</f>
        <v>8958.3333333333</v>
      </c>
      <c r="W24" s="44">
        <f>SUM(W6:W23)</f>
        <v>8</v>
      </c>
      <c r="X24" s="42">
        <f>IFERROR(W24/Q24,"-")</f>
        <v>0.16666666666667</v>
      </c>
      <c r="Y24" s="184">
        <f>SUM(Y6:Y23)</f>
        <v>203000</v>
      </c>
      <c r="Z24" s="184">
        <f>IFERROR(Y24/Q24,"-")</f>
        <v>4229.1666666667</v>
      </c>
      <c r="AA24" s="184">
        <f>IFERROR(Y24/W24,"-")</f>
        <v>25375</v>
      </c>
      <c r="AB24" s="184">
        <f>Y24-K24</f>
        <v>-227000</v>
      </c>
      <c r="AC24" s="46">
        <f>Y24/K24</f>
        <v>0.47209302325581</v>
      </c>
      <c r="AD24" s="59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3"/>
    <mergeCell ref="K6:K13"/>
    <mergeCell ref="V6:V13"/>
    <mergeCell ref="AB6:AB13"/>
    <mergeCell ref="AC6:AC13"/>
    <mergeCell ref="A14:A21"/>
    <mergeCell ref="K14:K21"/>
    <mergeCell ref="V14:V21"/>
    <mergeCell ref="AB14:AB21"/>
    <mergeCell ref="AC14:AC2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98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1.7125</v>
      </c>
      <c r="B6" s="189" t="s">
        <v>99</v>
      </c>
      <c r="C6" s="189" t="s">
        <v>100</v>
      </c>
      <c r="D6" s="189" t="s">
        <v>101</v>
      </c>
      <c r="E6" s="189" t="s">
        <v>102</v>
      </c>
      <c r="F6" s="189"/>
      <c r="G6" s="189" t="s">
        <v>65</v>
      </c>
      <c r="H6" s="89" t="s">
        <v>103</v>
      </c>
      <c r="I6" s="89" t="s">
        <v>104</v>
      </c>
      <c r="J6" s="89" t="s">
        <v>105</v>
      </c>
      <c r="K6" s="181">
        <v>80000</v>
      </c>
      <c r="L6" s="80">
        <v>0</v>
      </c>
      <c r="M6" s="80">
        <v>0</v>
      </c>
      <c r="N6" s="80">
        <v>106</v>
      </c>
      <c r="O6" s="91">
        <v>28</v>
      </c>
      <c r="P6" s="92">
        <v>1</v>
      </c>
      <c r="Q6" s="93">
        <f>O6+P6</f>
        <v>29</v>
      </c>
      <c r="R6" s="81">
        <f>IFERROR(Q6/N6,"-")</f>
        <v>0.27358490566038</v>
      </c>
      <c r="S6" s="80">
        <v>9</v>
      </c>
      <c r="T6" s="80">
        <v>4</v>
      </c>
      <c r="U6" s="81">
        <f>IFERROR(T6/(Q6),"-")</f>
        <v>0.13793103448276</v>
      </c>
      <c r="V6" s="82">
        <f>IFERROR(K6/SUM(Q6:Q6),"-")</f>
        <v>2758.6206896552</v>
      </c>
      <c r="W6" s="83">
        <v>6</v>
      </c>
      <c r="X6" s="81">
        <f>IF(Q6=0,"-",W6/Q6)</f>
        <v>0.20689655172414</v>
      </c>
      <c r="Y6" s="186">
        <v>137000</v>
      </c>
      <c r="Z6" s="187">
        <f>IFERROR(Y6/Q6,"-")</f>
        <v>4724.1379310345</v>
      </c>
      <c r="AA6" s="187">
        <f>IFERROR(Y6/W6,"-")</f>
        <v>22833.333333333</v>
      </c>
      <c r="AB6" s="181">
        <f>SUM(Y6:Y6)-SUM(K6:K6)</f>
        <v>57000</v>
      </c>
      <c r="AC6" s="85">
        <f>SUM(Y6:Y6)/SUM(K6:K6)</f>
        <v>1.7125</v>
      </c>
      <c r="AD6" s="78"/>
      <c r="AE6" s="94">
        <v>1</v>
      </c>
      <c r="AF6" s="95">
        <f>IF(Q6=0,"",IF(AE6=0,"",(AE6/Q6)))</f>
        <v>0.03448275862069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2</v>
      </c>
      <c r="AO6" s="101">
        <f>IF(Q6=0,"",IF(AN6=0,"",(AN6/Q6)))</f>
        <v>0.068965517241379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3</v>
      </c>
      <c r="AX6" s="107">
        <f>IF(Q6=0,"",IF(AW6=0,"",(AW6/Q6)))</f>
        <v>0.10344827586207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9</v>
      </c>
      <c r="BG6" s="113">
        <f>IF(Q6=0,"",IF(BF6=0,"",(BF6/Q6)))</f>
        <v>0.31034482758621</v>
      </c>
      <c r="BH6" s="112">
        <v>2</v>
      </c>
      <c r="BI6" s="114">
        <f>IFERROR(BH6/BF6,"-")</f>
        <v>0.22222222222222</v>
      </c>
      <c r="BJ6" s="115">
        <v>28000</v>
      </c>
      <c r="BK6" s="116">
        <f>IFERROR(BJ6/BF6,"-")</f>
        <v>3111.1111111111</v>
      </c>
      <c r="BL6" s="117">
        <v>1</v>
      </c>
      <c r="BM6" s="117"/>
      <c r="BN6" s="117">
        <v>1</v>
      </c>
      <c r="BO6" s="119">
        <v>13</v>
      </c>
      <c r="BP6" s="120">
        <f>IF(Q6=0,"",IF(BO6=0,"",(BO6/Q6)))</f>
        <v>0.44827586206897</v>
      </c>
      <c r="BQ6" s="121">
        <v>3</v>
      </c>
      <c r="BR6" s="122">
        <f>IFERROR(BQ6/BO6,"-")</f>
        <v>0.23076923076923</v>
      </c>
      <c r="BS6" s="123">
        <v>101000</v>
      </c>
      <c r="BT6" s="124">
        <f>IFERROR(BS6/BO6,"-")</f>
        <v>7769.2307692308</v>
      </c>
      <c r="BU6" s="125">
        <v>2</v>
      </c>
      <c r="BV6" s="125"/>
      <c r="BW6" s="125">
        <v>1</v>
      </c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>
        <v>1</v>
      </c>
      <c r="CH6" s="134">
        <f>IF(Q6=0,"",IF(CG6=0,"",(CG6/Q6)))</f>
        <v>0.03448275862069</v>
      </c>
      <c r="CI6" s="135">
        <v>1</v>
      </c>
      <c r="CJ6" s="136">
        <f>IFERROR(CI6/CG6,"-")</f>
        <v>1</v>
      </c>
      <c r="CK6" s="137">
        <v>8000</v>
      </c>
      <c r="CL6" s="138">
        <f>IFERROR(CK6/CG6,"-")</f>
        <v>8000</v>
      </c>
      <c r="CM6" s="139"/>
      <c r="CN6" s="139">
        <v>1</v>
      </c>
      <c r="CO6" s="139"/>
      <c r="CP6" s="140">
        <v>6</v>
      </c>
      <c r="CQ6" s="141">
        <v>137000</v>
      </c>
      <c r="CR6" s="141">
        <v>93000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>
        <f>AC7</f>
        <v>0.34666666666667</v>
      </c>
      <c r="B7" s="189" t="s">
        <v>106</v>
      </c>
      <c r="C7" s="189" t="s">
        <v>100</v>
      </c>
      <c r="D7" s="189" t="s">
        <v>107</v>
      </c>
      <c r="E7" s="189" t="s">
        <v>108</v>
      </c>
      <c r="F7" s="189"/>
      <c r="G7" s="189" t="s">
        <v>109</v>
      </c>
      <c r="H7" s="89" t="s">
        <v>110</v>
      </c>
      <c r="I7" s="89" t="s">
        <v>111</v>
      </c>
      <c r="J7" s="89" t="s">
        <v>112</v>
      </c>
      <c r="K7" s="181">
        <v>75000</v>
      </c>
      <c r="L7" s="80">
        <v>0</v>
      </c>
      <c r="M7" s="80">
        <v>0</v>
      </c>
      <c r="N7" s="80">
        <v>79</v>
      </c>
      <c r="O7" s="91">
        <v>11</v>
      </c>
      <c r="P7" s="92">
        <v>0</v>
      </c>
      <c r="Q7" s="93">
        <f>O7+P7</f>
        <v>11</v>
      </c>
      <c r="R7" s="81">
        <f>IFERROR(Q7/N7,"-")</f>
        <v>0.13924050632911</v>
      </c>
      <c r="S7" s="80">
        <v>0</v>
      </c>
      <c r="T7" s="80">
        <v>5</v>
      </c>
      <c r="U7" s="81">
        <f>IFERROR(T7/(Q7),"-")</f>
        <v>0.45454545454545</v>
      </c>
      <c r="V7" s="82">
        <f>IFERROR(K7/SUM(Q7:Q8),"-")</f>
        <v>3260.8695652174</v>
      </c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>
        <f>SUM(Y7:Y8)-SUM(K7:K8)</f>
        <v>-49000</v>
      </c>
      <c r="AC7" s="85">
        <f>SUM(Y7:Y8)/SUM(K7:K8)</f>
        <v>0.34666666666667</v>
      </c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2</v>
      </c>
      <c r="AO7" s="101">
        <f>IF(Q7=0,"",IF(AN7=0,"",(AN7/Q7)))</f>
        <v>0.18181818181818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4</v>
      </c>
      <c r="BG7" s="113">
        <f>IF(Q7=0,"",IF(BF7=0,"",(BF7/Q7)))</f>
        <v>0.36363636363636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3</v>
      </c>
      <c r="BP7" s="120">
        <f>IF(Q7=0,"",IF(BO7=0,"",(BO7/Q7)))</f>
        <v>0.27272727272727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2</v>
      </c>
      <c r="BY7" s="127">
        <f>IF(Q7=0,"",IF(BX7=0,"",(BX7/Q7)))</f>
        <v>0.18181818181818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113</v>
      </c>
      <c r="C8" s="189" t="s">
        <v>100</v>
      </c>
      <c r="D8" s="189"/>
      <c r="E8" s="189"/>
      <c r="F8" s="189"/>
      <c r="G8" s="189" t="s">
        <v>65</v>
      </c>
      <c r="H8" s="89"/>
      <c r="I8" s="89"/>
      <c r="J8" s="89"/>
      <c r="K8" s="181"/>
      <c r="L8" s="80">
        <v>0</v>
      </c>
      <c r="M8" s="80">
        <v>0</v>
      </c>
      <c r="N8" s="80">
        <v>16</v>
      </c>
      <c r="O8" s="91">
        <v>11</v>
      </c>
      <c r="P8" s="92">
        <v>1</v>
      </c>
      <c r="Q8" s="93">
        <f>O8+P8</f>
        <v>12</v>
      </c>
      <c r="R8" s="81">
        <f>IFERROR(Q8/N8,"-")</f>
        <v>0.75</v>
      </c>
      <c r="S8" s="80">
        <v>3</v>
      </c>
      <c r="T8" s="80">
        <v>2</v>
      </c>
      <c r="U8" s="81">
        <f>IFERROR(T8/(Q8),"-")</f>
        <v>0.16666666666667</v>
      </c>
      <c r="V8" s="82"/>
      <c r="W8" s="83">
        <v>2</v>
      </c>
      <c r="X8" s="81">
        <f>IF(Q8=0,"-",W8/Q8)</f>
        <v>0.16666666666667</v>
      </c>
      <c r="Y8" s="186">
        <v>26000</v>
      </c>
      <c r="Z8" s="187">
        <f>IFERROR(Y8/Q8,"-")</f>
        <v>2166.6666666667</v>
      </c>
      <c r="AA8" s="187">
        <f>IFERROR(Y8/W8,"-")</f>
        <v>13000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>
        <v>1</v>
      </c>
      <c r="AX8" s="107">
        <f>IF(Q8=0,"",IF(AW8=0,"",(AW8/Q8)))</f>
        <v>0.083333333333333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6</v>
      </c>
      <c r="BG8" s="113">
        <f>IF(Q8=0,"",IF(BF8=0,"",(BF8/Q8)))</f>
        <v>0.5</v>
      </c>
      <c r="BH8" s="112">
        <v>2</v>
      </c>
      <c r="BI8" s="114">
        <f>IFERROR(BH8/BF8,"-")</f>
        <v>0.33333333333333</v>
      </c>
      <c r="BJ8" s="115">
        <v>61000</v>
      </c>
      <c r="BK8" s="116">
        <f>IFERROR(BJ8/BF8,"-")</f>
        <v>10166.666666667</v>
      </c>
      <c r="BL8" s="117"/>
      <c r="BM8" s="117"/>
      <c r="BN8" s="117">
        <v>2</v>
      </c>
      <c r="BO8" s="119">
        <v>2</v>
      </c>
      <c r="BP8" s="120">
        <f>IF(Q8=0,"",IF(BO8=0,"",(BO8/Q8)))</f>
        <v>0.16666666666667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3</v>
      </c>
      <c r="BY8" s="127">
        <f>IF(Q8=0,"",IF(BX8=0,"",(BX8/Q8)))</f>
        <v>0.25</v>
      </c>
      <c r="BZ8" s="128">
        <v>2</v>
      </c>
      <c r="CA8" s="129">
        <f>IFERROR(BZ8/BX8,"-")</f>
        <v>0.66666666666667</v>
      </c>
      <c r="CB8" s="130">
        <v>11000</v>
      </c>
      <c r="CC8" s="131">
        <f>IFERROR(CB8/BX8,"-")</f>
        <v>3666.6666666667</v>
      </c>
      <c r="CD8" s="132">
        <v>1</v>
      </c>
      <c r="CE8" s="132">
        <v>1</v>
      </c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2</v>
      </c>
      <c r="CQ8" s="141">
        <v>26000</v>
      </c>
      <c r="CR8" s="141">
        <v>43000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30"/>
      <c r="B9" s="86"/>
      <c r="C9" s="86"/>
      <c r="D9" s="87"/>
      <c r="E9" s="87"/>
      <c r="F9" s="87"/>
      <c r="G9" s="88"/>
      <c r="H9" s="89"/>
      <c r="I9" s="89"/>
      <c r="J9" s="89"/>
      <c r="K9" s="182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58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30"/>
      <c r="B10" s="37"/>
      <c r="C10" s="37"/>
      <c r="D10" s="21"/>
      <c r="E10" s="21"/>
      <c r="F10" s="21"/>
      <c r="G10" s="22"/>
      <c r="H10" s="36"/>
      <c r="I10" s="36"/>
      <c r="J10" s="74"/>
      <c r="K10" s="183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60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19">
        <f>AC11</f>
        <v>1.0516129032258</v>
      </c>
      <c r="B11" s="39"/>
      <c r="C11" s="39"/>
      <c r="D11" s="39"/>
      <c r="E11" s="39"/>
      <c r="F11" s="39"/>
      <c r="G11" s="39"/>
      <c r="H11" s="40" t="s">
        <v>114</v>
      </c>
      <c r="I11" s="40"/>
      <c r="J11" s="40"/>
      <c r="K11" s="184">
        <f>SUM(K6:K10)</f>
        <v>155000</v>
      </c>
      <c r="L11" s="41">
        <f>SUM(L6:L10)</f>
        <v>0</v>
      </c>
      <c r="M11" s="41">
        <f>SUM(M6:M10)</f>
        <v>0</v>
      </c>
      <c r="N11" s="41">
        <f>SUM(N6:N10)</f>
        <v>201</v>
      </c>
      <c r="O11" s="41">
        <f>SUM(O6:O10)</f>
        <v>50</v>
      </c>
      <c r="P11" s="41">
        <f>SUM(P6:P10)</f>
        <v>2</v>
      </c>
      <c r="Q11" s="41">
        <f>SUM(Q6:Q10)</f>
        <v>52</v>
      </c>
      <c r="R11" s="42">
        <f>IFERROR(Q11/N11,"-")</f>
        <v>0.25870646766169</v>
      </c>
      <c r="S11" s="77">
        <f>SUM(S6:S10)</f>
        <v>12</v>
      </c>
      <c r="T11" s="77">
        <f>SUM(T6:T10)</f>
        <v>11</v>
      </c>
      <c r="U11" s="42">
        <f>IFERROR(S11/Q11,"-")</f>
        <v>0.23076923076923</v>
      </c>
      <c r="V11" s="43">
        <f>IFERROR(K11/Q11,"-")</f>
        <v>2980.7692307692</v>
      </c>
      <c r="W11" s="44">
        <f>SUM(W6:W10)</f>
        <v>8</v>
      </c>
      <c r="X11" s="42">
        <f>IFERROR(W11/Q11,"-")</f>
        <v>0.15384615384615</v>
      </c>
      <c r="Y11" s="184">
        <f>SUM(Y6:Y10)</f>
        <v>163000</v>
      </c>
      <c r="Z11" s="184">
        <f>IFERROR(Y11/Q11,"-")</f>
        <v>3134.6153846154</v>
      </c>
      <c r="AA11" s="184">
        <f>IFERROR(Y11/W11,"-")</f>
        <v>20375</v>
      </c>
      <c r="AB11" s="184">
        <f>Y11-K11</f>
        <v>8000</v>
      </c>
      <c r="AC11" s="46">
        <f>Y11/K11</f>
        <v>1.0516129032258</v>
      </c>
      <c r="AD11" s="59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6"/>
    <mergeCell ref="K6:K6"/>
    <mergeCell ref="V6:V6"/>
    <mergeCell ref="AB6:AB6"/>
    <mergeCell ref="AC6:AC6"/>
    <mergeCell ref="A7:A8"/>
    <mergeCell ref="K7:K8"/>
    <mergeCell ref="V7:V8"/>
    <mergeCell ref="AB7:AB8"/>
    <mergeCell ref="AC7:AC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5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115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116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117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118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119</v>
      </c>
      <c r="C6" s="189"/>
      <c r="D6" s="189" t="s">
        <v>120</v>
      </c>
      <c r="E6" s="189" t="s">
        <v>121</v>
      </c>
      <c r="F6" s="89" t="s">
        <v>122</v>
      </c>
      <c r="G6" s="89" t="s">
        <v>123</v>
      </c>
      <c r="H6" s="181">
        <v>0</v>
      </c>
      <c r="I6" s="84">
        <v>3000</v>
      </c>
      <c r="J6" s="80">
        <v>0</v>
      </c>
      <c r="K6" s="80">
        <v>0</v>
      </c>
      <c r="L6" s="80">
        <v>696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124</v>
      </c>
      <c r="C7" s="189" t="s">
        <v>125</v>
      </c>
      <c r="D7" s="189"/>
      <c r="E7" s="189" t="s">
        <v>126</v>
      </c>
      <c r="F7" s="89" t="s">
        <v>127</v>
      </c>
      <c r="G7" s="89" t="s">
        <v>123</v>
      </c>
      <c r="H7" s="181">
        <v>0</v>
      </c>
      <c r="I7" s="84"/>
      <c r="J7" s="80">
        <v>0</v>
      </c>
      <c r="K7" s="80">
        <v>0</v>
      </c>
      <c r="L7" s="80">
        <v>0</v>
      </c>
      <c r="M7" s="93">
        <v>2</v>
      </c>
      <c r="N7" s="144">
        <v>2</v>
      </c>
      <c r="O7" s="81" t="str">
        <f>IFERROR(M7/L7,"-")</f>
        <v>-</v>
      </c>
      <c r="P7" s="80">
        <v>0</v>
      </c>
      <c r="Q7" s="80">
        <v>2</v>
      </c>
      <c r="R7" s="81">
        <f>IFERROR(P7/M7,"-")</f>
        <v>0</v>
      </c>
      <c r="S7" s="82">
        <f>IFERROR(H7/SUM(M7:M7),"-")</f>
        <v>0</v>
      </c>
      <c r="T7" s="83">
        <v>0</v>
      </c>
      <c r="U7" s="81">
        <f>IF(M7=0,"-",T7/M7)</f>
        <v>0</v>
      </c>
      <c r="V7" s="186"/>
      <c r="W7" s="187">
        <f>IFERROR(V7/M7,"-")</f>
        <v>0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>
        <f>IF(M7=0,"",IF(AB7=0,"",(AB7/M7)))</f>
        <v>0</v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>
        <f>IF(M7=0,"",IF(AK7=0,"",(AK7/M7)))</f>
        <v>0</v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>0</v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>
        <f>IF(M7=0,"",IF(BC7=0,"",(BC7/M7)))</f>
        <v>0</v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>
        <f>IF(M7=0,"",IF(BK7=0,"",(BK7/M7)))</f>
        <v>0</v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>
        <v>1</v>
      </c>
      <c r="BV7" s="127">
        <f>IF(M7=0,"",IF(BU7=0,"",(BU7/M7)))</f>
        <v>0.5</v>
      </c>
      <c r="BW7" s="128"/>
      <c r="BX7" s="129">
        <f>IFERROR(BW7/BU7,"-")</f>
        <v>0</v>
      </c>
      <c r="BY7" s="130"/>
      <c r="BZ7" s="131">
        <f>IFERROR(BY7/BU7,"-")</f>
        <v>0</v>
      </c>
      <c r="CA7" s="132"/>
      <c r="CB7" s="132"/>
      <c r="CC7" s="132"/>
      <c r="CD7" s="133">
        <v>1</v>
      </c>
      <c r="CE7" s="134">
        <f>IF(M7=0,"",IF(CD7=0,"",(CD7/M7)))</f>
        <v>0.5</v>
      </c>
      <c r="CF7" s="135"/>
      <c r="CG7" s="136">
        <f>IFERROR(CF7/CD7,"-")</f>
        <v>0</v>
      </c>
      <c r="CH7" s="137"/>
      <c r="CI7" s="138">
        <f>IFERROR(CH7/CD7,"-")</f>
        <v>0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 t="str">
        <f>Z8</f>
        <v>0</v>
      </c>
      <c r="B8" s="189" t="s">
        <v>128</v>
      </c>
      <c r="C8" s="189"/>
      <c r="D8" s="189"/>
      <c r="E8" s="189" t="s">
        <v>109</v>
      </c>
      <c r="F8" s="89" t="s">
        <v>129</v>
      </c>
      <c r="G8" s="89" t="s">
        <v>123</v>
      </c>
      <c r="H8" s="181">
        <v>0</v>
      </c>
      <c r="I8" s="84">
        <v>1700</v>
      </c>
      <c r="J8" s="80">
        <v>0</v>
      </c>
      <c r="K8" s="80">
        <v>0</v>
      </c>
      <c r="L8" s="80">
        <v>0</v>
      </c>
      <c r="M8" s="93">
        <v>0</v>
      </c>
      <c r="N8" s="144">
        <v>0</v>
      </c>
      <c r="O8" s="81" t="str">
        <f>IFERROR(M8/L8,"-")</f>
        <v>-</v>
      </c>
      <c r="P8" s="80">
        <v>0</v>
      </c>
      <c r="Q8" s="80">
        <v>0</v>
      </c>
      <c r="R8" s="81" t="str">
        <f>IFERROR(P8/M8,"-")</f>
        <v>-</v>
      </c>
      <c r="S8" s="82" t="str">
        <f>IFERROR(H8/SUM(M8:M8),"-")</f>
        <v>-</v>
      </c>
      <c r="T8" s="83">
        <v>0</v>
      </c>
      <c r="U8" s="81" t="str">
        <f>IF(M8=0,"-",T8/M8)</f>
        <v>-</v>
      </c>
      <c r="V8" s="186"/>
      <c r="W8" s="187" t="str">
        <f>IFERROR(V8/M8,"-")</f>
        <v>-</v>
      </c>
      <c r="X8" s="187" t="str">
        <f>IFERROR(V8/T8,"-")</f>
        <v>-</v>
      </c>
      <c r="Y8" s="181">
        <f>SUM(V8:V8)-SUM(H8:H8)</f>
        <v>0</v>
      </c>
      <c r="Z8" s="85" t="str">
        <f>SUM(V8:V8)/SUM(H8:H8)</f>
        <v>0</v>
      </c>
      <c r="AA8" s="78"/>
      <c r="AB8" s="94"/>
      <c r="AC8" s="95" t="str">
        <f>IF(M8=0,"",IF(AB8=0,"",(AB8/M8)))</f>
        <v/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/>
      <c r="AL8" s="101" t="str">
        <f>IF(M8=0,"",IF(AK8=0,"",(AK8/M8)))</f>
        <v/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/>
      <c r="AU8" s="107" t="str">
        <f>IF(M8=0,"",IF(AW8=0,"",(AW8/M8)))</f>
        <v/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/>
      <c r="BD8" s="113" t="str">
        <f>IF(M8=0,"",IF(BC8=0,"",(BC8/M8)))</f>
        <v/>
      </c>
      <c r="BE8" s="112"/>
      <c r="BF8" s="114" t="str">
        <f>IFERROR(BE8/BC8,"-")</f>
        <v>-</v>
      </c>
      <c r="BG8" s="115"/>
      <c r="BH8" s="116" t="str">
        <f>IFERROR(BG8/BC8,"-")</f>
        <v>-</v>
      </c>
      <c r="BI8" s="117"/>
      <c r="BJ8" s="117"/>
      <c r="BK8" s="117"/>
      <c r="BL8" s="119"/>
      <c r="BM8" s="120" t="str">
        <f>IF(M8=0,"",IF(BK8=0,"",(BK8/M8)))</f>
        <v/>
      </c>
      <c r="BN8" s="121"/>
      <c r="BO8" s="122" t="str">
        <f>IFERROR(BN8/BK8,"-")</f>
        <v>-</v>
      </c>
      <c r="BP8" s="123"/>
      <c r="BQ8" s="124" t="str">
        <f>IFERROR(BP8/BK8,"-")</f>
        <v>-</v>
      </c>
      <c r="BR8" s="125"/>
      <c r="BS8" s="125"/>
      <c r="BT8" s="125"/>
      <c r="BU8" s="126"/>
      <c r="BV8" s="127" t="str">
        <f>IF(M8=0,"",IF(BU8=0,"",(BU8/M8)))</f>
        <v/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 t="str">
        <f>IF(M8=0,"",IF(CD8=0,"",(CD8/M8)))</f>
        <v/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0</v>
      </c>
      <c r="CN8" s="141"/>
      <c r="CO8" s="141"/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130</v>
      </c>
      <c r="C9" s="189"/>
      <c r="D9" s="189"/>
      <c r="E9" s="189" t="s">
        <v>109</v>
      </c>
      <c r="F9" s="89" t="s">
        <v>131</v>
      </c>
      <c r="G9" s="89" t="s">
        <v>123</v>
      </c>
      <c r="H9" s="181">
        <v>0</v>
      </c>
      <c r="I9" s="84">
        <v>1700</v>
      </c>
      <c r="J9" s="80">
        <v>0</v>
      </c>
      <c r="K9" s="80">
        <v>0</v>
      </c>
      <c r="L9" s="80">
        <v>0</v>
      </c>
      <c r="M9" s="93">
        <v>0</v>
      </c>
      <c r="N9" s="144">
        <v>0</v>
      </c>
      <c r="O9" s="81" t="str">
        <f>IFERROR(M9/L9,"-")</f>
        <v>-</v>
      </c>
      <c r="P9" s="80">
        <v>0</v>
      </c>
      <c r="Q9" s="80">
        <v>0</v>
      </c>
      <c r="R9" s="81" t="str">
        <f>IFERROR(P9/M9,"-")</f>
        <v>-</v>
      </c>
      <c r="S9" s="82" t="str">
        <f>IFERROR(H9/SUM(M9:M9),"-")</f>
        <v>-</v>
      </c>
      <c r="T9" s="83">
        <v>0</v>
      </c>
      <c r="U9" s="81" t="str">
        <f>IF(M9=0,"-",T9/M9)</f>
        <v>-</v>
      </c>
      <c r="V9" s="186"/>
      <c r="W9" s="187" t="str">
        <f>IFERROR(V9/M9,"-")</f>
        <v>-</v>
      </c>
      <c r="X9" s="187" t="str">
        <f>IFERROR(V9/T9,"-")</f>
        <v>-</v>
      </c>
      <c r="Y9" s="181">
        <f>SUM(V9:V9)-SUM(H9:H9)</f>
        <v>0</v>
      </c>
      <c r="Z9" s="85" t="str">
        <f>SUM(V9:V9)/SUM(H9:H9)</f>
        <v>0</v>
      </c>
      <c r="AA9" s="78"/>
      <c r="AB9" s="94"/>
      <c r="AC9" s="95" t="str">
        <f>IF(M9=0,"",IF(AB9=0,"",(AB9/M9)))</f>
        <v/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 t="str">
        <f>IF(M9=0,"",IF(AK9=0,"",(AK9/M9)))</f>
        <v/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/>
      <c r="AU9" s="107" t="str">
        <f>IF(M9=0,"",IF(AW9=0,"",(AW9/M9)))</f>
        <v/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/>
      <c r="BD9" s="113" t="str">
        <f>IF(M9=0,"",IF(BC9=0,"",(BC9/M9)))</f>
        <v/>
      </c>
      <c r="BE9" s="112"/>
      <c r="BF9" s="114" t="str">
        <f>IFERROR(BE9/BC9,"-")</f>
        <v>-</v>
      </c>
      <c r="BG9" s="115"/>
      <c r="BH9" s="116" t="str">
        <f>IFERROR(BG9/BC9,"-")</f>
        <v>-</v>
      </c>
      <c r="BI9" s="117"/>
      <c r="BJ9" s="117"/>
      <c r="BK9" s="117"/>
      <c r="BL9" s="119"/>
      <c r="BM9" s="120" t="str">
        <f>IF(M9=0,"",IF(BK9=0,"",(BK9/M9)))</f>
        <v/>
      </c>
      <c r="BN9" s="121"/>
      <c r="BO9" s="122" t="str">
        <f>IFERROR(BN9/BK9,"-")</f>
        <v>-</v>
      </c>
      <c r="BP9" s="123"/>
      <c r="BQ9" s="124" t="str">
        <f>IFERROR(BP9/BK9,"-")</f>
        <v>-</v>
      </c>
      <c r="BR9" s="125"/>
      <c r="BS9" s="125"/>
      <c r="BT9" s="125"/>
      <c r="BU9" s="126"/>
      <c r="BV9" s="127" t="str">
        <f>IF(M9=0,"",IF(BU9=0,"",(BU9/M9)))</f>
        <v/>
      </c>
      <c r="BW9" s="128"/>
      <c r="BX9" s="129" t="str">
        <f>IFERROR(BW9/BU9,"-")</f>
        <v>-</v>
      </c>
      <c r="BY9" s="130"/>
      <c r="BZ9" s="131" t="str">
        <f>IFERROR(BY9/BU9,"-")</f>
        <v>-</v>
      </c>
      <c r="CA9" s="132"/>
      <c r="CB9" s="132"/>
      <c r="CC9" s="132"/>
      <c r="CD9" s="133"/>
      <c r="CE9" s="134" t="str">
        <f>IF(M9=0,"",IF(CD9=0,"",(CD9/M9)))</f>
        <v/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0</v>
      </c>
      <c r="CN9" s="141"/>
      <c r="CO9" s="141"/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79" t="str">
        <f>Z10</f>
        <v>0</v>
      </c>
      <c r="B10" s="189" t="s">
        <v>132</v>
      </c>
      <c r="C10" s="189"/>
      <c r="D10" s="189"/>
      <c r="E10" s="189" t="s">
        <v>109</v>
      </c>
      <c r="F10" s="89" t="s">
        <v>133</v>
      </c>
      <c r="G10" s="89" t="s">
        <v>123</v>
      </c>
      <c r="H10" s="181">
        <v>0</v>
      </c>
      <c r="I10" s="84">
        <v>1700</v>
      </c>
      <c r="J10" s="80">
        <v>0</v>
      </c>
      <c r="K10" s="80">
        <v>0</v>
      </c>
      <c r="L10" s="80">
        <v>0</v>
      </c>
      <c r="M10" s="93">
        <v>0</v>
      </c>
      <c r="N10" s="144">
        <v>0</v>
      </c>
      <c r="O10" s="81" t="str">
        <f>IFERROR(M10/L10,"-")</f>
        <v>-</v>
      </c>
      <c r="P10" s="80">
        <v>0</v>
      </c>
      <c r="Q10" s="80">
        <v>0</v>
      </c>
      <c r="R10" s="81" t="str">
        <f>IFERROR(P10/M10,"-")</f>
        <v>-</v>
      </c>
      <c r="S10" s="82" t="str">
        <f>IFERROR(H10/SUM(M10:M10),"-")</f>
        <v>-</v>
      </c>
      <c r="T10" s="83">
        <v>0</v>
      </c>
      <c r="U10" s="81" t="str">
        <f>IF(M10=0,"-",T10/M10)</f>
        <v>-</v>
      </c>
      <c r="V10" s="186"/>
      <c r="W10" s="187" t="str">
        <f>IFERROR(V10/M10,"-")</f>
        <v>-</v>
      </c>
      <c r="X10" s="187" t="str">
        <f>IFERROR(V10/T10,"-")</f>
        <v>-</v>
      </c>
      <c r="Y10" s="181">
        <f>SUM(V10:V10)-SUM(H10:H10)</f>
        <v>0</v>
      </c>
      <c r="Z10" s="85" t="str">
        <f>SUM(V10:V10)/SUM(H10:H10)</f>
        <v>0</v>
      </c>
      <c r="AA10" s="78"/>
      <c r="AB10" s="94"/>
      <c r="AC10" s="95" t="str">
        <f>IF(M10=0,"",IF(AB10=0,"",(AB10/M10)))</f>
        <v/>
      </c>
      <c r="AD10" s="94"/>
      <c r="AE10" s="96" t="str">
        <f>IFERROR(AD10/AB10,"-")</f>
        <v>-</v>
      </c>
      <c r="AF10" s="97"/>
      <c r="AG10" s="98" t="str">
        <f>IFERROR(AF10/AB10,"-")</f>
        <v>-</v>
      </c>
      <c r="AH10" s="99"/>
      <c r="AI10" s="99"/>
      <c r="AJ10" s="99"/>
      <c r="AK10" s="100"/>
      <c r="AL10" s="101" t="str">
        <f>IF(M10=0,"",IF(AK10=0,"",(AK10/M10)))</f>
        <v/>
      </c>
      <c r="AM10" s="100"/>
      <c r="AN10" s="102" t="str">
        <f>IFERROR(AM10/AK10,"-")</f>
        <v>-</v>
      </c>
      <c r="AO10" s="103"/>
      <c r="AP10" s="104" t="str">
        <f>IFERROR(AO10/AK10,"-")</f>
        <v>-</v>
      </c>
      <c r="AQ10" s="105"/>
      <c r="AR10" s="105"/>
      <c r="AS10" s="105"/>
      <c r="AT10" s="106"/>
      <c r="AU10" s="107" t="str">
        <f>IF(M10=0,"",IF(AW10=0,"",(AW10/M10)))</f>
        <v/>
      </c>
      <c r="AV10" s="106"/>
      <c r="AW10" s="108" t="str">
        <f>IFERROR(AY10/AW10,"-")</f>
        <v>-</v>
      </c>
      <c r="AX10" s="109"/>
      <c r="AY10" s="110" t="str">
        <f>IFERROR(BA10/AW10,"-")</f>
        <v>-</v>
      </c>
      <c r="AZ10" s="111"/>
      <c r="BA10" s="111"/>
      <c r="BB10" s="111"/>
      <c r="BC10" s="112"/>
      <c r="BD10" s="113" t="str">
        <f>IF(M10=0,"",IF(BC10=0,"",(BC10/M10)))</f>
        <v/>
      </c>
      <c r="BE10" s="112"/>
      <c r="BF10" s="114" t="str">
        <f>IFERROR(BE10/BC10,"-")</f>
        <v>-</v>
      </c>
      <c r="BG10" s="115"/>
      <c r="BH10" s="116" t="str">
        <f>IFERROR(BG10/BC10,"-")</f>
        <v>-</v>
      </c>
      <c r="BI10" s="117"/>
      <c r="BJ10" s="117"/>
      <c r="BK10" s="117"/>
      <c r="BL10" s="119"/>
      <c r="BM10" s="120" t="str">
        <f>IF(M10=0,"",IF(BK10=0,"",(BK10/M10)))</f>
        <v/>
      </c>
      <c r="BN10" s="121"/>
      <c r="BO10" s="122" t="str">
        <f>IFERROR(BN10/BK10,"-")</f>
        <v>-</v>
      </c>
      <c r="BP10" s="123"/>
      <c r="BQ10" s="124" t="str">
        <f>IFERROR(BP10/BK10,"-")</f>
        <v>-</v>
      </c>
      <c r="BR10" s="125"/>
      <c r="BS10" s="125"/>
      <c r="BT10" s="125"/>
      <c r="BU10" s="126"/>
      <c r="BV10" s="127" t="str">
        <f>IF(M10=0,"",IF(BU10=0,"",(BU10/M10)))</f>
        <v/>
      </c>
      <c r="BW10" s="128"/>
      <c r="BX10" s="129" t="str">
        <f>IFERROR(BW10/BU10,"-")</f>
        <v>-</v>
      </c>
      <c r="BY10" s="130"/>
      <c r="BZ10" s="131" t="str">
        <f>IFERROR(BY10/BU10,"-")</f>
        <v>-</v>
      </c>
      <c r="CA10" s="132"/>
      <c r="CB10" s="132"/>
      <c r="CC10" s="132"/>
      <c r="CD10" s="133"/>
      <c r="CE10" s="134" t="str">
        <f>IF(M10=0,"",IF(CD10=0,"",(CD10/M10)))</f>
        <v/>
      </c>
      <c r="CF10" s="135"/>
      <c r="CG10" s="136" t="str">
        <f>IFERROR(CF10/CD10,"-")</f>
        <v>-</v>
      </c>
      <c r="CH10" s="137"/>
      <c r="CI10" s="138" t="str">
        <f>IFERROR(CH10/CD10,"-")</f>
        <v>-</v>
      </c>
      <c r="CJ10" s="139"/>
      <c r="CK10" s="139"/>
      <c r="CL10" s="139"/>
      <c r="CM10" s="140">
        <v>0</v>
      </c>
      <c r="CN10" s="141"/>
      <c r="CO10" s="141"/>
      <c r="CP10" s="141"/>
      <c r="CQ10" s="142" t="str">
        <f>IF(AND(CO10=0,CP10=0),"",IF(AND(CO10&lt;=100000,CP10&lt;=100000),"",IF(CO10/CN10&gt;0.7,"男高",IF(CP10/CN10&gt;0.7,"女高",""))))</f>
        <v/>
      </c>
    </row>
    <row r="11" spans="1:97">
      <c r="A11" s="79" t="str">
        <f>Z11</f>
        <v>0</v>
      </c>
      <c r="B11" s="189" t="s">
        <v>134</v>
      </c>
      <c r="C11" s="189"/>
      <c r="D11" s="189"/>
      <c r="E11" s="189" t="s">
        <v>109</v>
      </c>
      <c r="F11" s="89" t="s">
        <v>135</v>
      </c>
      <c r="G11" s="89" t="s">
        <v>123</v>
      </c>
      <c r="H11" s="181">
        <v>0</v>
      </c>
      <c r="I11" s="84">
        <v>1700</v>
      </c>
      <c r="J11" s="80">
        <v>0</v>
      </c>
      <c r="K11" s="80">
        <v>0</v>
      </c>
      <c r="L11" s="80">
        <v>1</v>
      </c>
      <c r="M11" s="93">
        <v>0</v>
      </c>
      <c r="N11" s="144">
        <v>0</v>
      </c>
      <c r="O11" s="81">
        <f>IFERROR(M11/L11,"-")</f>
        <v>0</v>
      </c>
      <c r="P11" s="80">
        <v>0</v>
      </c>
      <c r="Q11" s="80">
        <v>0</v>
      </c>
      <c r="R11" s="81" t="str">
        <f>IFERROR(P11/M11,"-")</f>
        <v>-</v>
      </c>
      <c r="S11" s="82" t="str">
        <f>IFERROR(H11/SUM(M11:M11),"-")</f>
        <v>-</v>
      </c>
      <c r="T11" s="83">
        <v>0</v>
      </c>
      <c r="U11" s="81" t="str">
        <f>IF(M11=0,"-",T11/M11)</f>
        <v>-</v>
      </c>
      <c r="V11" s="186"/>
      <c r="W11" s="187" t="str">
        <f>IFERROR(V11/M11,"-")</f>
        <v>-</v>
      </c>
      <c r="X11" s="187" t="str">
        <f>IFERROR(V11/T11,"-")</f>
        <v>-</v>
      </c>
      <c r="Y11" s="181">
        <f>SUM(V11:V11)-SUM(H11:H11)</f>
        <v>0</v>
      </c>
      <c r="Z11" s="85" t="str">
        <f>SUM(V11:V11)/SUM(H11:H11)</f>
        <v>0</v>
      </c>
      <c r="AA11" s="78"/>
      <c r="AB11" s="94"/>
      <c r="AC11" s="95" t="str">
        <f>IF(M11=0,"",IF(AB11=0,"",(AB11/M11)))</f>
        <v/>
      </c>
      <c r="AD11" s="94"/>
      <c r="AE11" s="96" t="str">
        <f>IFERROR(AD11/AB11,"-")</f>
        <v>-</v>
      </c>
      <c r="AF11" s="97"/>
      <c r="AG11" s="98" t="str">
        <f>IFERROR(AF11/AB11,"-")</f>
        <v>-</v>
      </c>
      <c r="AH11" s="99"/>
      <c r="AI11" s="99"/>
      <c r="AJ11" s="99"/>
      <c r="AK11" s="100"/>
      <c r="AL11" s="101" t="str">
        <f>IF(M11=0,"",IF(AK11=0,"",(AK11/M11)))</f>
        <v/>
      </c>
      <c r="AM11" s="100"/>
      <c r="AN11" s="102" t="str">
        <f>IFERROR(AM11/AK11,"-")</f>
        <v>-</v>
      </c>
      <c r="AO11" s="103"/>
      <c r="AP11" s="104" t="str">
        <f>IFERROR(AO11/AK11,"-")</f>
        <v>-</v>
      </c>
      <c r="AQ11" s="105"/>
      <c r="AR11" s="105"/>
      <c r="AS11" s="105"/>
      <c r="AT11" s="106"/>
      <c r="AU11" s="107" t="str">
        <f>IF(M11=0,"",IF(AW11=0,"",(AW11/M11)))</f>
        <v/>
      </c>
      <c r="AV11" s="106"/>
      <c r="AW11" s="108" t="str">
        <f>IFERROR(AY11/AW11,"-")</f>
        <v>-</v>
      </c>
      <c r="AX11" s="109"/>
      <c r="AY11" s="110" t="str">
        <f>IFERROR(BA11/AW11,"-")</f>
        <v>-</v>
      </c>
      <c r="AZ11" s="111"/>
      <c r="BA11" s="111"/>
      <c r="BB11" s="111"/>
      <c r="BC11" s="112"/>
      <c r="BD11" s="113" t="str">
        <f>IF(M11=0,"",IF(BC11=0,"",(BC11/M11)))</f>
        <v/>
      </c>
      <c r="BE11" s="112"/>
      <c r="BF11" s="114" t="str">
        <f>IFERROR(BE11/BC11,"-")</f>
        <v>-</v>
      </c>
      <c r="BG11" s="115"/>
      <c r="BH11" s="116" t="str">
        <f>IFERROR(BG11/BC11,"-")</f>
        <v>-</v>
      </c>
      <c r="BI11" s="117"/>
      <c r="BJ11" s="117"/>
      <c r="BK11" s="117"/>
      <c r="BL11" s="119"/>
      <c r="BM11" s="120" t="str">
        <f>IF(M11=0,"",IF(BK11=0,"",(BK11/M11)))</f>
        <v/>
      </c>
      <c r="BN11" s="121"/>
      <c r="BO11" s="122" t="str">
        <f>IFERROR(BN11/BK11,"-")</f>
        <v>-</v>
      </c>
      <c r="BP11" s="123"/>
      <c r="BQ11" s="124" t="str">
        <f>IFERROR(BP11/BK11,"-")</f>
        <v>-</v>
      </c>
      <c r="BR11" s="125"/>
      <c r="BS11" s="125"/>
      <c r="BT11" s="125"/>
      <c r="BU11" s="126"/>
      <c r="BV11" s="127" t="str">
        <f>IF(M11=0,"",IF(BU11=0,"",(BU11/M11)))</f>
        <v/>
      </c>
      <c r="BW11" s="128"/>
      <c r="BX11" s="129" t="str">
        <f>IFERROR(BW11/BU11,"-")</f>
        <v>-</v>
      </c>
      <c r="BY11" s="130"/>
      <c r="BZ11" s="131" t="str">
        <f>IFERROR(BY11/BU11,"-")</f>
        <v>-</v>
      </c>
      <c r="CA11" s="132"/>
      <c r="CB11" s="132"/>
      <c r="CC11" s="132"/>
      <c r="CD11" s="133"/>
      <c r="CE11" s="134" t="str">
        <f>IF(M11=0,"",IF(CD11=0,"",(CD11/M11)))</f>
        <v/>
      </c>
      <c r="CF11" s="135"/>
      <c r="CG11" s="136" t="str">
        <f>IFERROR(CF11/CD11,"-")</f>
        <v>-</v>
      </c>
      <c r="CH11" s="137"/>
      <c r="CI11" s="138" t="str">
        <f>IFERROR(CH11/CD11,"-")</f>
        <v>-</v>
      </c>
      <c r="CJ11" s="139"/>
      <c r="CK11" s="139"/>
      <c r="CL11" s="139"/>
      <c r="CM11" s="140">
        <v>0</v>
      </c>
      <c r="CN11" s="141"/>
      <c r="CO11" s="141"/>
      <c r="CP11" s="141"/>
      <c r="CQ11" s="142" t="str">
        <f>IF(AND(CO11=0,CP11=0),"",IF(AND(CO11&lt;=100000,CP11&lt;=100000),"",IF(CO11/CN11&gt;0.7,"男高",IF(CP11/CN11&gt;0.7,"女高",""))))</f>
        <v/>
      </c>
    </row>
    <row r="12" spans="1:97">
      <c r="A12" s="79" t="str">
        <f>Z12</f>
        <v>0</v>
      </c>
      <c r="B12" s="189" t="s">
        <v>136</v>
      </c>
      <c r="C12" s="189"/>
      <c r="D12" s="189"/>
      <c r="E12" s="189" t="s">
        <v>109</v>
      </c>
      <c r="F12" s="89" t="s">
        <v>137</v>
      </c>
      <c r="G12" s="89" t="s">
        <v>123</v>
      </c>
      <c r="H12" s="181">
        <v>0</v>
      </c>
      <c r="I12" s="84">
        <v>1700</v>
      </c>
      <c r="J12" s="80">
        <v>0</v>
      </c>
      <c r="K12" s="80">
        <v>0</v>
      </c>
      <c r="L12" s="80">
        <v>0</v>
      </c>
      <c r="M12" s="93">
        <v>0</v>
      </c>
      <c r="N12" s="144">
        <v>0</v>
      </c>
      <c r="O12" s="81" t="str">
        <f>IFERROR(M12/L12,"-")</f>
        <v>-</v>
      </c>
      <c r="P12" s="80">
        <v>0</v>
      </c>
      <c r="Q12" s="80">
        <v>0</v>
      </c>
      <c r="R12" s="81" t="str">
        <f>IFERROR(P12/M12,"-")</f>
        <v>-</v>
      </c>
      <c r="S12" s="82" t="str">
        <f>IFERROR(H12/SUM(M12:M12),"-")</f>
        <v>-</v>
      </c>
      <c r="T12" s="83">
        <v>0</v>
      </c>
      <c r="U12" s="81" t="str">
        <f>IF(M12=0,"-",T12/M12)</f>
        <v>-</v>
      </c>
      <c r="V12" s="186"/>
      <c r="W12" s="187" t="str">
        <f>IFERROR(V12/M12,"-")</f>
        <v>-</v>
      </c>
      <c r="X12" s="187" t="str">
        <f>IFERROR(V12/T12,"-")</f>
        <v>-</v>
      </c>
      <c r="Y12" s="181">
        <f>SUM(V12:V12)-SUM(H12:H12)</f>
        <v>0</v>
      </c>
      <c r="Z12" s="85" t="str">
        <f>SUM(V12:V12)/SUM(H12:H12)</f>
        <v>0</v>
      </c>
      <c r="AA12" s="78"/>
      <c r="AB12" s="94"/>
      <c r="AC12" s="95" t="str">
        <f>IF(M12=0,"",IF(AB12=0,"",(AB12/M12)))</f>
        <v/>
      </c>
      <c r="AD12" s="94"/>
      <c r="AE12" s="96" t="str">
        <f>IFERROR(AD12/AB12,"-")</f>
        <v>-</v>
      </c>
      <c r="AF12" s="97"/>
      <c r="AG12" s="98" t="str">
        <f>IFERROR(AF12/AB12,"-")</f>
        <v>-</v>
      </c>
      <c r="AH12" s="99"/>
      <c r="AI12" s="99"/>
      <c r="AJ12" s="99"/>
      <c r="AK12" s="100"/>
      <c r="AL12" s="101" t="str">
        <f>IF(M12=0,"",IF(AK12=0,"",(AK12/M12)))</f>
        <v/>
      </c>
      <c r="AM12" s="100"/>
      <c r="AN12" s="102" t="str">
        <f>IFERROR(AM12/AK12,"-")</f>
        <v>-</v>
      </c>
      <c r="AO12" s="103"/>
      <c r="AP12" s="104" t="str">
        <f>IFERROR(AO12/AK12,"-")</f>
        <v>-</v>
      </c>
      <c r="AQ12" s="105"/>
      <c r="AR12" s="105"/>
      <c r="AS12" s="105"/>
      <c r="AT12" s="106"/>
      <c r="AU12" s="107" t="str">
        <f>IF(M12=0,"",IF(AW12=0,"",(AW12/M12)))</f>
        <v/>
      </c>
      <c r="AV12" s="106"/>
      <c r="AW12" s="108" t="str">
        <f>IFERROR(AY12/AW12,"-")</f>
        <v>-</v>
      </c>
      <c r="AX12" s="109"/>
      <c r="AY12" s="110" t="str">
        <f>IFERROR(BA12/AW12,"-")</f>
        <v>-</v>
      </c>
      <c r="AZ12" s="111"/>
      <c r="BA12" s="111"/>
      <c r="BB12" s="111"/>
      <c r="BC12" s="112"/>
      <c r="BD12" s="113" t="str">
        <f>IF(M12=0,"",IF(BC12=0,"",(BC12/M12)))</f>
        <v/>
      </c>
      <c r="BE12" s="112"/>
      <c r="BF12" s="114" t="str">
        <f>IFERROR(BE12/BC12,"-")</f>
        <v>-</v>
      </c>
      <c r="BG12" s="115"/>
      <c r="BH12" s="116" t="str">
        <f>IFERROR(BG12/BC12,"-")</f>
        <v>-</v>
      </c>
      <c r="BI12" s="117"/>
      <c r="BJ12" s="117"/>
      <c r="BK12" s="117"/>
      <c r="BL12" s="119"/>
      <c r="BM12" s="120" t="str">
        <f>IF(M12=0,"",IF(BK12=0,"",(BK12/M12)))</f>
        <v/>
      </c>
      <c r="BN12" s="121"/>
      <c r="BO12" s="122" t="str">
        <f>IFERROR(BN12/BK12,"-")</f>
        <v>-</v>
      </c>
      <c r="BP12" s="123"/>
      <c r="BQ12" s="124" t="str">
        <f>IFERROR(BP12/BK12,"-")</f>
        <v>-</v>
      </c>
      <c r="BR12" s="125"/>
      <c r="BS12" s="125"/>
      <c r="BT12" s="125"/>
      <c r="BU12" s="126"/>
      <c r="BV12" s="127" t="str">
        <f>IF(M12=0,"",IF(BU12=0,"",(BU12/M12)))</f>
        <v/>
      </c>
      <c r="BW12" s="128"/>
      <c r="BX12" s="129" t="str">
        <f>IFERROR(BW12/BU12,"-")</f>
        <v>-</v>
      </c>
      <c r="BY12" s="130"/>
      <c r="BZ12" s="131" t="str">
        <f>IFERROR(BY12/BU12,"-")</f>
        <v>-</v>
      </c>
      <c r="CA12" s="132"/>
      <c r="CB12" s="132"/>
      <c r="CC12" s="132"/>
      <c r="CD12" s="133"/>
      <c r="CE12" s="134" t="str">
        <f>IF(M12=0,"",IF(CD12=0,"",(CD12/M12)))</f>
        <v/>
      </c>
      <c r="CF12" s="135"/>
      <c r="CG12" s="136" t="str">
        <f>IFERROR(CF12/CD12,"-")</f>
        <v>-</v>
      </c>
      <c r="CH12" s="137"/>
      <c r="CI12" s="138" t="str">
        <f>IFERROR(CH12/CD12,"-")</f>
        <v>-</v>
      </c>
      <c r="CJ12" s="139"/>
      <c r="CK12" s="139"/>
      <c r="CL12" s="139"/>
      <c r="CM12" s="140">
        <v>0</v>
      </c>
      <c r="CN12" s="141"/>
      <c r="CO12" s="141"/>
      <c r="CP12" s="141"/>
      <c r="CQ12" s="142" t="str">
        <f>IF(AND(CO12=0,CP12=0),"",IF(AND(CO12&lt;=100000,CP12&lt;=100000),"",IF(CO12/CN12&gt;0.7,"男高",IF(CP12/CN12&gt;0.7,"女高",""))))</f>
        <v/>
      </c>
    </row>
    <row r="13" spans="1:97">
      <c r="A13" s="30"/>
      <c r="B13" s="86"/>
      <c r="C13" s="86"/>
      <c r="D13" s="87"/>
      <c r="E13" s="88"/>
      <c r="F13" s="89"/>
      <c r="G13" s="89"/>
      <c r="H13" s="182"/>
      <c r="I13" s="90"/>
      <c r="J13" s="34"/>
      <c r="K13" s="34"/>
      <c r="L13" s="31"/>
      <c r="M13" s="31"/>
      <c r="N13" s="31"/>
      <c r="O13" s="33"/>
      <c r="P13" s="33"/>
      <c r="Q13" s="31"/>
      <c r="R13" s="33"/>
      <c r="S13" s="25"/>
      <c r="T13" s="25"/>
      <c r="U13" s="25"/>
      <c r="V13" s="188"/>
      <c r="W13" s="188"/>
      <c r="X13" s="188"/>
      <c r="Y13" s="188"/>
      <c r="Z13" s="33"/>
      <c r="AA13" s="58"/>
      <c r="AB13" s="62"/>
      <c r="AC13" s="63"/>
      <c r="AD13" s="62"/>
      <c r="AE13" s="66"/>
      <c r="AF13" s="67"/>
      <c r="AG13" s="68"/>
      <c r="AH13" s="69"/>
      <c r="AI13" s="69"/>
      <c r="AJ13" s="69"/>
      <c r="AK13" s="62"/>
      <c r="AL13" s="63"/>
      <c r="AM13" s="62"/>
      <c r="AN13" s="66"/>
      <c r="AO13" s="67"/>
      <c r="AP13" s="68"/>
      <c r="AQ13" s="69"/>
      <c r="AR13" s="69"/>
      <c r="AS13" s="69"/>
      <c r="AT13" s="62"/>
      <c r="AU13" s="63"/>
      <c r="AV13" s="62"/>
      <c r="AW13" s="66"/>
      <c r="AX13" s="67"/>
      <c r="AY13" s="68"/>
      <c r="AZ13" s="69"/>
      <c r="BA13" s="69"/>
      <c r="BB13" s="69"/>
      <c r="BC13" s="62"/>
      <c r="BD13" s="63"/>
      <c r="BE13" s="62"/>
      <c r="BF13" s="66"/>
      <c r="BG13" s="67"/>
      <c r="BH13" s="68"/>
      <c r="BI13" s="69"/>
      <c r="BJ13" s="69"/>
      <c r="BK13" s="69"/>
      <c r="BL13" s="64"/>
      <c r="BM13" s="65"/>
      <c r="BN13" s="62"/>
      <c r="BO13" s="66"/>
      <c r="BP13" s="67"/>
      <c r="BQ13" s="68"/>
      <c r="BR13" s="69"/>
      <c r="BS13" s="69"/>
      <c r="BT13" s="69"/>
      <c r="BU13" s="64"/>
      <c r="BV13" s="65"/>
      <c r="BW13" s="62"/>
      <c r="BX13" s="66"/>
      <c r="BY13" s="67"/>
      <c r="BZ13" s="68"/>
      <c r="CA13" s="69"/>
      <c r="CB13" s="69"/>
      <c r="CC13" s="69"/>
      <c r="CD13" s="64"/>
      <c r="CE13" s="65"/>
      <c r="CF13" s="62"/>
      <c r="CG13" s="66"/>
      <c r="CH13" s="67"/>
      <c r="CI13" s="68"/>
      <c r="CJ13" s="69"/>
      <c r="CK13" s="69"/>
      <c r="CL13" s="69"/>
      <c r="CM13" s="70"/>
      <c r="CN13" s="67"/>
      <c r="CO13" s="67"/>
      <c r="CP13" s="67"/>
      <c r="CQ13" s="71"/>
    </row>
    <row r="14" spans="1:97">
      <c r="A14" s="30"/>
      <c r="B14" s="37"/>
      <c r="C14" s="37"/>
      <c r="D14" s="31"/>
      <c r="E14" s="31"/>
      <c r="F14" s="36"/>
      <c r="G14" s="74"/>
      <c r="H14" s="183"/>
      <c r="I14" s="34"/>
      <c r="J14" s="34"/>
      <c r="K14" s="34"/>
      <c r="L14" s="31"/>
      <c r="M14" s="31"/>
      <c r="N14" s="31"/>
      <c r="O14" s="33"/>
      <c r="P14" s="33"/>
      <c r="Q14" s="31"/>
      <c r="R14" s="33"/>
      <c r="S14" s="25"/>
      <c r="T14" s="25"/>
      <c r="U14" s="25"/>
      <c r="V14" s="188"/>
      <c r="W14" s="188"/>
      <c r="X14" s="188"/>
      <c r="Y14" s="188"/>
      <c r="Z14" s="33"/>
      <c r="AA14" s="60"/>
      <c r="AB14" s="62"/>
      <c r="AC14" s="63"/>
      <c r="AD14" s="62"/>
      <c r="AE14" s="66"/>
      <c r="AF14" s="67"/>
      <c r="AG14" s="68"/>
      <c r="AH14" s="69"/>
      <c r="AI14" s="69"/>
      <c r="AJ14" s="69"/>
      <c r="AK14" s="62"/>
      <c r="AL14" s="63"/>
      <c r="AM14" s="62"/>
      <c r="AN14" s="66"/>
      <c r="AO14" s="67"/>
      <c r="AP14" s="68"/>
      <c r="AQ14" s="69"/>
      <c r="AR14" s="69"/>
      <c r="AS14" s="69"/>
      <c r="AT14" s="62"/>
      <c r="AU14" s="63"/>
      <c r="AV14" s="62"/>
      <c r="AW14" s="66"/>
      <c r="AX14" s="67"/>
      <c r="AY14" s="68"/>
      <c r="AZ14" s="69"/>
      <c r="BA14" s="69"/>
      <c r="BB14" s="69"/>
      <c r="BC14" s="62"/>
      <c r="BD14" s="63"/>
      <c r="BE14" s="62"/>
      <c r="BF14" s="66"/>
      <c r="BG14" s="67"/>
      <c r="BH14" s="68"/>
      <c r="BI14" s="69"/>
      <c r="BJ14" s="69"/>
      <c r="BK14" s="69"/>
      <c r="BL14" s="64"/>
      <c r="BM14" s="65"/>
      <c r="BN14" s="62"/>
      <c r="BO14" s="66"/>
      <c r="BP14" s="67"/>
      <c r="BQ14" s="68"/>
      <c r="BR14" s="69"/>
      <c r="BS14" s="69"/>
      <c r="BT14" s="69"/>
      <c r="BU14" s="64"/>
      <c r="BV14" s="65"/>
      <c r="BW14" s="62"/>
      <c r="BX14" s="66"/>
      <c r="BY14" s="67"/>
      <c r="BZ14" s="68"/>
      <c r="CA14" s="69"/>
      <c r="CB14" s="69"/>
      <c r="CC14" s="69"/>
      <c r="CD14" s="64"/>
      <c r="CE14" s="65"/>
      <c r="CF14" s="62"/>
      <c r="CG14" s="66"/>
      <c r="CH14" s="67"/>
      <c r="CI14" s="68"/>
      <c r="CJ14" s="69"/>
      <c r="CK14" s="69"/>
      <c r="CL14" s="69"/>
      <c r="CM14" s="70"/>
      <c r="CN14" s="67"/>
      <c r="CO14" s="67"/>
      <c r="CP14" s="67"/>
      <c r="CQ14" s="71"/>
    </row>
    <row r="15" spans="1:97">
      <c r="A15" s="19" t="str">
        <f>Z15</f>
        <v>0</v>
      </c>
      <c r="B15" s="41"/>
      <c r="C15" s="41"/>
      <c r="D15" s="41"/>
      <c r="E15" s="41"/>
      <c r="F15" s="40" t="s">
        <v>138</v>
      </c>
      <c r="G15" s="40"/>
      <c r="H15" s="184"/>
      <c r="I15" s="45"/>
      <c r="J15" s="41">
        <f>SUM(J6:J14)</f>
        <v>0</v>
      </c>
      <c r="K15" s="41">
        <f>SUM(K6:K14)</f>
        <v>0</v>
      </c>
      <c r="L15" s="41">
        <f>SUM(L6:L14)</f>
        <v>697</v>
      </c>
      <c r="M15" s="41">
        <f>SUM(M6:M14)</f>
        <v>2</v>
      </c>
      <c r="N15" s="41">
        <f>SUM(N6:N14)</f>
        <v>2</v>
      </c>
      <c r="O15" s="42">
        <f>IFERROR(M15/L15,"-")</f>
        <v>0.0028694404591105</v>
      </c>
      <c r="P15" s="77">
        <f>SUM(P6:P14)</f>
        <v>0</v>
      </c>
      <c r="Q15" s="77">
        <f>SUM(Q6:Q14)</f>
        <v>2</v>
      </c>
      <c r="R15" s="42">
        <f>IFERROR(P15/M15,"-")</f>
        <v>0</v>
      </c>
      <c r="S15" s="43">
        <f>IFERROR(H15/M15,"-")</f>
        <v>0</v>
      </c>
      <c r="T15" s="44">
        <f>SUM(T6:T14)</f>
        <v>0</v>
      </c>
      <c r="U15" s="42">
        <f>IFERROR(T15/M15,"-")</f>
        <v>0</v>
      </c>
      <c r="V15" s="184">
        <f>SUM(V6:V14)</f>
        <v>0</v>
      </c>
      <c r="W15" s="184">
        <f>IFERROR(V15/M15,"-")</f>
        <v>0</v>
      </c>
      <c r="X15" s="184" t="str">
        <f>IFERROR(V15/T15,"-")</f>
        <v>-</v>
      </c>
      <c r="Y15" s="184">
        <f>V15-H15</f>
        <v>0</v>
      </c>
      <c r="Z15" s="46" t="str">
        <f>V15/H15</f>
        <v>0</v>
      </c>
      <c r="AA15" s="59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  <mergeCell ref="A11:A11"/>
    <mergeCell ref="H11:H11"/>
    <mergeCell ref="I11:I11"/>
    <mergeCell ref="S11:S11"/>
    <mergeCell ref="Y11:Y11"/>
    <mergeCell ref="Z11:Z11"/>
    <mergeCell ref="A12:A12"/>
    <mergeCell ref="H12:H12"/>
    <mergeCell ref="I12:I12"/>
    <mergeCell ref="S12:S12"/>
    <mergeCell ref="Y12:Y12"/>
    <mergeCell ref="Z12:Z12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139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116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140</v>
      </c>
      <c r="C6" s="189" t="s">
        <v>141</v>
      </c>
      <c r="D6" s="189" t="s">
        <v>142</v>
      </c>
      <c r="E6" s="189" t="s">
        <v>143</v>
      </c>
      <c r="F6" s="89" t="s">
        <v>144</v>
      </c>
      <c r="G6" s="89" t="s">
        <v>123</v>
      </c>
      <c r="H6" s="181">
        <v>0</v>
      </c>
      <c r="I6" s="80">
        <v>0</v>
      </c>
      <c r="J6" s="80">
        <v>0</v>
      </c>
      <c r="K6" s="80">
        <v>9473</v>
      </c>
      <c r="L6" s="93">
        <v>79</v>
      </c>
      <c r="M6" s="81">
        <f>IFERROR(L6/K6,"-")</f>
        <v>0.0083394911854745</v>
      </c>
      <c r="N6" s="80">
        <v>3</v>
      </c>
      <c r="O6" s="80">
        <v>34</v>
      </c>
      <c r="P6" s="81">
        <f>IFERROR(N6/(L6),"-")</f>
        <v>0.037974683544304</v>
      </c>
      <c r="Q6" s="82">
        <f>IFERROR(H6/SUM(L6:L6),"-")</f>
        <v>0</v>
      </c>
      <c r="R6" s="83">
        <v>7</v>
      </c>
      <c r="S6" s="81">
        <f>IF(L6=0,"-",R6/L6)</f>
        <v>0.088607594936709</v>
      </c>
      <c r="T6" s="186">
        <v>248000</v>
      </c>
      <c r="U6" s="187">
        <f>IFERROR(T6/L6,"-")</f>
        <v>3139.2405063291</v>
      </c>
      <c r="V6" s="187">
        <f>IFERROR(T6/R6,"-")</f>
        <v>35428.571428571</v>
      </c>
      <c r="W6" s="181">
        <f>SUM(T6:T6)-SUM(H6:H6)</f>
        <v>248000</v>
      </c>
      <c r="X6" s="85" t="str">
        <f>SUM(T6:T6)/SUM(H6:H6)</f>
        <v>0</v>
      </c>
      <c r="Y6" s="78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>
        <v>2</v>
      </c>
      <c r="AJ6" s="101">
        <f>IF(L6=0,"",IF(AI6=0,"",(AI6/L6)))</f>
        <v>0.025316455696203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20</v>
      </c>
      <c r="AS6" s="107">
        <f>IF(L6=0,"",IF(AR6=0,"",(AR6/L6)))</f>
        <v>0.25316455696203</v>
      </c>
      <c r="AT6" s="106">
        <v>1</v>
      </c>
      <c r="AU6" s="108">
        <f>IFERROR(AT6/AR6,"-")</f>
        <v>0.05</v>
      </c>
      <c r="AV6" s="109">
        <v>10000</v>
      </c>
      <c r="AW6" s="110">
        <f>IFERROR(AV6/AR6,"-")</f>
        <v>500</v>
      </c>
      <c r="AX6" s="111"/>
      <c r="AY6" s="111">
        <v>1</v>
      </c>
      <c r="AZ6" s="111"/>
      <c r="BA6" s="112">
        <v>21</v>
      </c>
      <c r="BB6" s="113">
        <f>IF(L6=0,"",IF(BA6=0,"",(BA6/L6)))</f>
        <v>0.26582278481013</v>
      </c>
      <c r="BC6" s="112">
        <v>3</v>
      </c>
      <c r="BD6" s="114">
        <f>IFERROR(BC6/BA6,"-")</f>
        <v>0.14285714285714</v>
      </c>
      <c r="BE6" s="115">
        <v>11000</v>
      </c>
      <c r="BF6" s="116">
        <f>IFERROR(BE6/BA6,"-")</f>
        <v>523.80952380952</v>
      </c>
      <c r="BG6" s="117">
        <v>3</v>
      </c>
      <c r="BH6" s="117"/>
      <c r="BI6" s="117"/>
      <c r="BJ6" s="119">
        <v>23</v>
      </c>
      <c r="BK6" s="120">
        <f>IF(L6=0,"",IF(BJ6=0,"",(BJ6/L6)))</f>
        <v>0.29113924050633</v>
      </c>
      <c r="BL6" s="121">
        <v>3</v>
      </c>
      <c r="BM6" s="122">
        <f>IFERROR(BL6/BJ6,"-")</f>
        <v>0.1304347826087</v>
      </c>
      <c r="BN6" s="123">
        <v>227000</v>
      </c>
      <c r="BO6" s="124">
        <f>IFERROR(BN6/BJ6,"-")</f>
        <v>9869.5652173913</v>
      </c>
      <c r="BP6" s="125">
        <v>1</v>
      </c>
      <c r="BQ6" s="125"/>
      <c r="BR6" s="125">
        <v>2</v>
      </c>
      <c r="BS6" s="126">
        <v>8</v>
      </c>
      <c r="BT6" s="127">
        <f>IF(L6=0,"",IF(BS6=0,"",(BS6/L6)))</f>
        <v>0.10126582278481</v>
      </c>
      <c r="BU6" s="128"/>
      <c r="BV6" s="129">
        <f>IFERROR(BU6/BS6,"-")</f>
        <v>0</v>
      </c>
      <c r="BW6" s="130"/>
      <c r="BX6" s="131">
        <f>IFERROR(BW6/BS6,"-")</f>
        <v>0</v>
      </c>
      <c r="BY6" s="132"/>
      <c r="BZ6" s="132"/>
      <c r="CA6" s="132"/>
      <c r="CB6" s="133">
        <v>5</v>
      </c>
      <c r="CC6" s="134">
        <f>IF(L6=0,"",IF(CB6=0,"",(CB6/L6)))</f>
        <v>0.063291139240506</v>
      </c>
      <c r="CD6" s="135"/>
      <c r="CE6" s="136">
        <f>IFERROR(CD6/CB6,"-")</f>
        <v>0</v>
      </c>
      <c r="CF6" s="137"/>
      <c r="CG6" s="138">
        <f>IFERROR(CF6/CB6,"-")</f>
        <v>0</v>
      </c>
      <c r="CH6" s="139"/>
      <c r="CI6" s="139"/>
      <c r="CJ6" s="139"/>
      <c r="CK6" s="140">
        <v>7</v>
      </c>
      <c r="CL6" s="141">
        <v>248000</v>
      </c>
      <c r="CM6" s="141">
        <v>125000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0.76892956483456</v>
      </c>
      <c r="B7" s="189" t="s">
        <v>145</v>
      </c>
      <c r="C7" s="189" t="s">
        <v>125</v>
      </c>
      <c r="D7" s="189" t="s">
        <v>146</v>
      </c>
      <c r="E7" s="189" t="s">
        <v>147</v>
      </c>
      <c r="F7" s="89" t="s">
        <v>148</v>
      </c>
      <c r="G7" s="89" t="s">
        <v>123</v>
      </c>
      <c r="H7" s="181">
        <v>8379181</v>
      </c>
      <c r="I7" s="80">
        <v>0</v>
      </c>
      <c r="J7" s="80">
        <v>0</v>
      </c>
      <c r="K7" s="80">
        <v>357134</v>
      </c>
      <c r="L7" s="93">
        <v>2526</v>
      </c>
      <c r="M7" s="81">
        <f>IFERROR(L7/K7,"-")</f>
        <v>0.0070729754097902</v>
      </c>
      <c r="N7" s="80">
        <v>61</v>
      </c>
      <c r="O7" s="80">
        <v>1142</v>
      </c>
      <c r="P7" s="81">
        <f>IFERROR(N7/(L7),"-")</f>
        <v>0.024148851939826</v>
      </c>
      <c r="Q7" s="82">
        <f>IFERROR(H7/SUM(L7:L7),"-")</f>
        <v>3317.1737925574</v>
      </c>
      <c r="R7" s="83">
        <v>258</v>
      </c>
      <c r="S7" s="81">
        <f>IF(L7=0,"-",R7/L7)</f>
        <v>0.1021377672209</v>
      </c>
      <c r="T7" s="186">
        <v>6443000</v>
      </c>
      <c r="U7" s="187">
        <f>IFERROR(T7/L7,"-")</f>
        <v>2550.6730007918</v>
      </c>
      <c r="V7" s="187">
        <f>IFERROR(T7/R7,"-")</f>
        <v>24972.868217054</v>
      </c>
      <c r="W7" s="181">
        <f>SUM(T7:T7)-SUM(H7:H7)</f>
        <v>-1936181</v>
      </c>
      <c r="X7" s="85">
        <f>SUM(T7:T7)/SUM(H7:H7)</f>
        <v>0.76892956483456</v>
      </c>
      <c r="Y7" s="78"/>
      <c r="Z7" s="94">
        <v>4</v>
      </c>
      <c r="AA7" s="95">
        <f>IF(L7=0,"",IF(Z7=0,"",(Z7/L7)))</f>
        <v>0.0015835312747427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28</v>
      </c>
      <c r="AJ7" s="101">
        <f>IF(L7=0,"",IF(AI7=0,"",(AI7/L7)))</f>
        <v>0.011084718923199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137</v>
      </c>
      <c r="AS7" s="107">
        <f>IF(L7=0,"",IF(AR7=0,"",(AR7/L7)))</f>
        <v>0.054235946159937</v>
      </c>
      <c r="AT7" s="106">
        <v>10</v>
      </c>
      <c r="AU7" s="108">
        <f>IFERROR(AT7/AR7,"-")</f>
        <v>0.072992700729927</v>
      </c>
      <c r="AV7" s="109">
        <v>43000</v>
      </c>
      <c r="AW7" s="110">
        <f>IFERROR(AV7/AR7,"-")</f>
        <v>313.86861313869</v>
      </c>
      <c r="AX7" s="111">
        <v>6</v>
      </c>
      <c r="AY7" s="111">
        <v>4</v>
      </c>
      <c r="AZ7" s="111"/>
      <c r="BA7" s="112">
        <v>1130</v>
      </c>
      <c r="BB7" s="113">
        <f>IF(L7=0,"",IF(BA7=0,"",(BA7/L7)))</f>
        <v>0.44734758511481</v>
      </c>
      <c r="BC7" s="112">
        <v>100</v>
      </c>
      <c r="BD7" s="114">
        <f>IFERROR(BC7/BA7,"-")</f>
        <v>0.088495575221239</v>
      </c>
      <c r="BE7" s="115">
        <v>1791000</v>
      </c>
      <c r="BF7" s="116">
        <f>IFERROR(BE7/BA7,"-")</f>
        <v>1584.9557522124</v>
      </c>
      <c r="BG7" s="117">
        <v>57</v>
      </c>
      <c r="BH7" s="117">
        <v>15</v>
      </c>
      <c r="BI7" s="117">
        <v>28</v>
      </c>
      <c r="BJ7" s="119">
        <v>916</v>
      </c>
      <c r="BK7" s="120">
        <f>IF(L7=0,"",IF(BJ7=0,"",(BJ7/L7)))</f>
        <v>0.36262866191607</v>
      </c>
      <c r="BL7" s="121">
        <v>95</v>
      </c>
      <c r="BM7" s="122">
        <f>IFERROR(BL7/BJ7,"-")</f>
        <v>0.10371179039301</v>
      </c>
      <c r="BN7" s="123">
        <v>2293000</v>
      </c>
      <c r="BO7" s="124">
        <f>IFERROR(BN7/BJ7,"-")</f>
        <v>2503.2751091703</v>
      </c>
      <c r="BP7" s="125">
        <v>44</v>
      </c>
      <c r="BQ7" s="125">
        <v>12</v>
      </c>
      <c r="BR7" s="125">
        <v>39</v>
      </c>
      <c r="BS7" s="126">
        <v>266</v>
      </c>
      <c r="BT7" s="127">
        <f>IF(L7=0,"",IF(BS7=0,"",(BS7/L7)))</f>
        <v>0.10530482977039</v>
      </c>
      <c r="BU7" s="128">
        <v>45</v>
      </c>
      <c r="BV7" s="129">
        <f>IFERROR(BU7/BS7,"-")</f>
        <v>0.16917293233083</v>
      </c>
      <c r="BW7" s="130">
        <v>1572000</v>
      </c>
      <c r="BX7" s="131">
        <f>IFERROR(BW7/BS7,"-")</f>
        <v>5909.7744360902</v>
      </c>
      <c r="BY7" s="132">
        <v>18</v>
      </c>
      <c r="BZ7" s="132">
        <v>7</v>
      </c>
      <c r="CA7" s="132">
        <v>20</v>
      </c>
      <c r="CB7" s="133">
        <v>45</v>
      </c>
      <c r="CC7" s="134">
        <f>IF(L7=0,"",IF(CB7=0,"",(CB7/L7)))</f>
        <v>0.017814726840855</v>
      </c>
      <c r="CD7" s="135">
        <v>8</v>
      </c>
      <c r="CE7" s="136">
        <f>IFERROR(CD7/CB7,"-")</f>
        <v>0.17777777777778</v>
      </c>
      <c r="CF7" s="137">
        <v>744000</v>
      </c>
      <c r="CG7" s="138">
        <f>IFERROR(CF7/CB7,"-")</f>
        <v>16533.333333333</v>
      </c>
      <c r="CH7" s="139">
        <v>1</v>
      </c>
      <c r="CI7" s="139">
        <v>3</v>
      </c>
      <c r="CJ7" s="139">
        <v>4</v>
      </c>
      <c r="CK7" s="140">
        <v>258</v>
      </c>
      <c r="CL7" s="141">
        <v>6443000</v>
      </c>
      <c r="CM7" s="141">
        <v>810000</v>
      </c>
      <c r="CN7" s="141">
        <v>3000</v>
      </c>
      <c r="CO7" s="142" t="str">
        <f>IF(AND(CM7=0,CN7=0),"",IF(AND(CM7&lt;=100000,CN7&lt;=100000),"",IF(CM7/CL7&gt;0.7,"男高",IF(CN7/CL7&gt;0.7,"女高",""))))</f>
        <v/>
      </c>
    </row>
    <row r="8" spans="1:95">
      <c r="A8" s="79" t="str">
        <f>X8</f>
        <v>0</v>
      </c>
      <c r="B8" s="189" t="s">
        <v>149</v>
      </c>
      <c r="C8" s="189" t="s">
        <v>125</v>
      </c>
      <c r="D8" s="189" t="s">
        <v>146</v>
      </c>
      <c r="E8" s="189" t="s">
        <v>147</v>
      </c>
      <c r="F8" s="89" t="s">
        <v>150</v>
      </c>
      <c r="G8" s="89" t="s">
        <v>123</v>
      </c>
      <c r="H8" s="181">
        <v>0</v>
      </c>
      <c r="I8" s="80">
        <v>0</v>
      </c>
      <c r="J8" s="80">
        <v>0</v>
      </c>
      <c r="K8" s="80">
        <v>0</v>
      </c>
      <c r="L8" s="93">
        <v>0</v>
      </c>
      <c r="M8" s="81" t="str">
        <f>IFERROR(L8/K8,"-")</f>
        <v>-</v>
      </c>
      <c r="N8" s="80">
        <v>0</v>
      </c>
      <c r="O8" s="80">
        <v>0</v>
      </c>
      <c r="P8" s="81" t="str">
        <f>IFERROR(N8/(L8),"-")</f>
        <v>-</v>
      </c>
      <c r="Q8" s="82" t="str">
        <f>IFERROR(H8/SUM(L8:L8),"-")</f>
        <v>-</v>
      </c>
      <c r="R8" s="83">
        <v>0</v>
      </c>
      <c r="S8" s="81" t="str">
        <f>IF(L8=0,"-",R8/L8)</f>
        <v>-</v>
      </c>
      <c r="T8" s="186"/>
      <c r="U8" s="187" t="str">
        <f>IFERROR(T8/L8,"-")</f>
        <v>-</v>
      </c>
      <c r="V8" s="187" t="str">
        <f>IFERROR(T8/R8,"-")</f>
        <v>-</v>
      </c>
      <c r="W8" s="181">
        <f>SUM(T8:T8)-SUM(H8:H8)</f>
        <v>0</v>
      </c>
      <c r="X8" s="85" t="str">
        <f>SUM(T8:T8)/SUM(H8:H8)</f>
        <v>0</v>
      </c>
      <c r="Y8" s="78"/>
      <c r="Z8" s="94"/>
      <c r="AA8" s="95" t="str">
        <f>IF(L8=0,"",IF(Z8=0,"",(Z8/L8)))</f>
        <v/>
      </c>
      <c r="AB8" s="94"/>
      <c r="AC8" s="96" t="str">
        <f>IFERROR(AB8/Z8,"-")</f>
        <v>-</v>
      </c>
      <c r="AD8" s="97"/>
      <c r="AE8" s="98" t="str">
        <f>IFERROR(AD8/Z8,"-")</f>
        <v>-</v>
      </c>
      <c r="AF8" s="99"/>
      <c r="AG8" s="99"/>
      <c r="AH8" s="99"/>
      <c r="AI8" s="100"/>
      <c r="AJ8" s="101" t="str">
        <f>IF(L8=0,"",IF(AI8=0,"",(AI8/L8)))</f>
        <v/>
      </c>
      <c r="AK8" s="100"/>
      <c r="AL8" s="102" t="str">
        <f>IFERROR(AK8/AI8,"-")</f>
        <v>-</v>
      </c>
      <c r="AM8" s="103"/>
      <c r="AN8" s="104" t="str">
        <f>IFERROR(AM8/AI8,"-")</f>
        <v>-</v>
      </c>
      <c r="AO8" s="105"/>
      <c r="AP8" s="105"/>
      <c r="AQ8" s="105"/>
      <c r="AR8" s="106"/>
      <c r="AS8" s="107" t="str">
        <f>IF(L8=0,"",IF(AR8=0,"",(AR8/L8)))</f>
        <v/>
      </c>
      <c r="AT8" s="106"/>
      <c r="AU8" s="108" t="str">
        <f>IFERROR(AT8/AR8,"-")</f>
        <v>-</v>
      </c>
      <c r="AV8" s="109"/>
      <c r="AW8" s="110" t="str">
        <f>IFERROR(AV8/AR8,"-")</f>
        <v>-</v>
      </c>
      <c r="AX8" s="111"/>
      <c r="AY8" s="111"/>
      <c r="AZ8" s="111"/>
      <c r="BA8" s="112"/>
      <c r="BB8" s="113" t="str">
        <f>IF(L8=0,"",IF(BA8=0,"",(BA8/L8)))</f>
        <v/>
      </c>
      <c r="BC8" s="112"/>
      <c r="BD8" s="114" t="str">
        <f>IFERROR(BC8/BA8,"-")</f>
        <v>-</v>
      </c>
      <c r="BE8" s="115"/>
      <c r="BF8" s="116" t="str">
        <f>IFERROR(BE8/BA8,"-")</f>
        <v>-</v>
      </c>
      <c r="BG8" s="117"/>
      <c r="BH8" s="117"/>
      <c r="BI8" s="117"/>
      <c r="BJ8" s="119"/>
      <c r="BK8" s="120" t="str">
        <f>IF(L8=0,"",IF(BJ8=0,"",(BJ8/L8)))</f>
        <v/>
      </c>
      <c r="BL8" s="121"/>
      <c r="BM8" s="122" t="str">
        <f>IFERROR(BL8/BJ8,"-")</f>
        <v>-</v>
      </c>
      <c r="BN8" s="123"/>
      <c r="BO8" s="124" t="str">
        <f>IFERROR(BN8/BJ8,"-")</f>
        <v>-</v>
      </c>
      <c r="BP8" s="125"/>
      <c r="BQ8" s="125"/>
      <c r="BR8" s="125"/>
      <c r="BS8" s="126"/>
      <c r="BT8" s="127" t="str">
        <f>IF(L8=0,"",IF(BS8=0,"",(BS8/L8)))</f>
        <v/>
      </c>
      <c r="BU8" s="128"/>
      <c r="BV8" s="129" t="str">
        <f>IFERROR(BU8/BS8,"-")</f>
        <v>-</v>
      </c>
      <c r="BW8" s="130"/>
      <c r="BX8" s="131" t="str">
        <f>IFERROR(BW8/BS8,"-")</f>
        <v>-</v>
      </c>
      <c r="BY8" s="132"/>
      <c r="BZ8" s="132"/>
      <c r="CA8" s="132"/>
      <c r="CB8" s="133"/>
      <c r="CC8" s="134" t="str">
        <f>IF(L8=0,"",IF(CB8=0,"",(CB8/L8)))</f>
        <v/>
      </c>
      <c r="CD8" s="135"/>
      <c r="CE8" s="136" t="str">
        <f>IFERROR(CD8/CB8,"-")</f>
        <v>-</v>
      </c>
      <c r="CF8" s="137"/>
      <c r="CG8" s="138" t="str">
        <f>IFERROR(CF8/CB8,"-")</f>
        <v>-</v>
      </c>
      <c r="CH8" s="139"/>
      <c r="CI8" s="139"/>
      <c r="CJ8" s="139"/>
      <c r="CK8" s="140">
        <v>0</v>
      </c>
      <c r="CL8" s="141"/>
      <c r="CM8" s="141"/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>
        <f>X9</f>
        <v>0.13412376941442</v>
      </c>
      <c r="B9" s="189" t="s">
        <v>151</v>
      </c>
      <c r="C9" s="189" t="s">
        <v>125</v>
      </c>
      <c r="D9" s="189" t="s">
        <v>146</v>
      </c>
      <c r="E9" s="189" t="s">
        <v>147</v>
      </c>
      <c r="F9" s="89" t="s">
        <v>152</v>
      </c>
      <c r="G9" s="89" t="s">
        <v>123</v>
      </c>
      <c r="H9" s="181">
        <v>484627</v>
      </c>
      <c r="I9" s="80">
        <v>0</v>
      </c>
      <c r="J9" s="80">
        <v>0</v>
      </c>
      <c r="K9" s="80">
        <v>11840</v>
      </c>
      <c r="L9" s="93">
        <v>197</v>
      </c>
      <c r="M9" s="81">
        <f>IFERROR(L9/K9,"-")</f>
        <v>0.016638513513514</v>
      </c>
      <c r="N9" s="80">
        <v>2</v>
      </c>
      <c r="O9" s="80">
        <v>75</v>
      </c>
      <c r="P9" s="81">
        <f>IFERROR(N9/(L9),"-")</f>
        <v>0.010152284263959</v>
      </c>
      <c r="Q9" s="82">
        <f>IFERROR(H9/SUM(L9:L9),"-")</f>
        <v>2460.0355329949</v>
      </c>
      <c r="R9" s="83">
        <v>13</v>
      </c>
      <c r="S9" s="81">
        <f>IF(L9=0,"-",R9/L9)</f>
        <v>0.065989847715736</v>
      </c>
      <c r="T9" s="186">
        <v>65000</v>
      </c>
      <c r="U9" s="187">
        <f>IFERROR(T9/L9,"-")</f>
        <v>329.94923857868</v>
      </c>
      <c r="V9" s="187">
        <f>IFERROR(T9/R9,"-")</f>
        <v>5000</v>
      </c>
      <c r="W9" s="181">
        <f>SUM(T9:T9)-SUM(H9:H9)</f>
        <v>-419627</v>
      </c>
      <c r="X9" s="85">
        <f>SUM(T9:T9)/SUM(H9:H9)</f>
        <v>0.13412376941442</v>
      </c>
      <c r="Y9" s="78"/>
      <c r="Z9" s="94">
        <v>18</v>
      </c>
      <c r="AA9" s="95">
        <f>IF(L9=0,"",IF(Z9=0,"",(Z9/L9)))</f>
        <v>0.091370558375635</v>
      </c>
      <c r="AB9" s="94"/>
      <c r="AC9" s="96">
        <f>IFERROR(AB9/Z9,"-")</f>
        <v>0</v>
      </c>
      <c r="AD9" s="97"/>
      <c r="AE9" s="98">
        <f>IFERROR(AD9/Z9,"-")</f>
        <v>0</v>
      </c>
      <c r="AF9" s="99"/>
      <c r="AG9" s="99"/>
      <c r="AH9" s="99"/>
      <c r="AI9" s="100">
        <v>21</v>
      </c>
      <c r="AJ9" s="101">
        <f>IF(L9=0,"",IF(AI9=0,"",(AI9/L9)))</f>
        <v>0.10659898477157</v>
      </c>
      <c r="AK9" s="100"/>
      <c r="AL9" s="102">
        <f>IFERROR(AK9/AI9,"-")</f>
        <v>0</v>
      </c>
      <c r="AM9" s="103"/>
      <c r="AN9" s="104">
        <f>IFERROR(AM9/AI9,"-")</f>
        <v>0</v>
      </c>
      <c r="AO9" s="105"/>
      <c r="AP9" s="105"/>
      <c r="AQ9" s="105"/>
      <c r="AR9" s="106">
        <v>16</v>
      </c>
      <c r="AS9" s="107">
        <f>IF(L9=0,"",IF(AR9=0,"",(AR9/L9)))</f>
        <v>0.081218274111675</v>
      </c>
      <c r="AT9" s="106">
        <v>1</v>
      </c>
      <c r="AU9" s="108">
        <f>IFERROR(AT9/AR9,"-")</f>
        <v>0.0625</v>
      </c>
      <c r="AV9" s="109">
        <v>6000</v>
      </c>
      <c r="AW9" s="110">
        <f>IFERROR(AV9/AR9,"-")</f>
        <v>375</v>
      </c>
      <c r="AX9" s="111"/>
      <c r="AY9" s="111">
        <v>1</v>
      </c>
      <c r="AZ9" s="111"/>
      <c r="BA9" s="112">
        <v>40</v>
      </c>
      <c r="BB9" s="113">
        <f>IF(L9=0,"",IF(BA9=0,"",(BA9/L9)))</f>
        <v>0.20304568527919</v>
      </c>
      <c r="BC9" s="112">
        <v>2</v>
      </c>
      <c r="BD9" s="114">
        <f>IFERROR(BC9/BA9,"-")</f>
        <v>0.05</v>
      </c>
      <c r="BE9" s="115">
        <v>13000</v>
      </c>
      <c r="BF9" s="116">
        <f>IFERROR(BE9/BA9,"-")</f>
        <v>325</v>
      </c>
      <c r="BG9" s="117">
        <v>1</v>
      </c>
      <c r="BH9" s="117">
        <v>1</v>
      </c>
      <c r="BI9" s="117"/>
      <c r="BJ9" s="119">
        <v>60</v>
      </c>
      <c r="BK9" s="120">
        <f>IF(L9=0,"",IF(BJ9=0,"",(BJ9/L9)))</f>
        <v>0.30456852791878</v>
      </c>
      <c r="BL9" s="121">
        <v>5</v>
      </c>
      <c r="BM9" s="122">
        <f>IFERROR(BL9/BJ9,"-")</f>
        <v>0.083333333333333</v>
      </c>
      <c r="BN9" s="123">
        <v>17000</v>
      </c>
      <c r="BO9" s="124">
        <f>IFERROR(BN9/BJ9,"-")</f>
        <v>283.33333333333</v>
      </c>
      <c r="BP9" s="125">
        <v>5</v>
      </c>
      <c r="BQ9" s="125"/>
      <c r="BR9" s="125"/>
      <c r="BS9" s="126">
        <v>36</v>
      </c>
      <c r="BT9" s="127">
        <f>IF(L9=0,"",IF(BS9=0,"",(BS9/L9)))</f>
        <v>0.18274111675127</v>
      </c>
      <c r="BU9" s="128">
        <v>4</v>
      </c>
      <c r="BV9" s="129">
        <f>IFERROR(BU9/BS9,"-")</f>
        <v>0.11111111111111</v>
      </c>
      <c r="BW9" s="130">
        <v>20000</v>
      </c>
      <c r="BX9" s="131">
        <f>IFERROR(BW9/BS9,"-")</f>
        <v>555.55555555556</v>
      </c>
      <c r="BY9" s="132">
        <v>3</v>
      </c>
      <c r="BZ9" s="132"/>
      <c r="CA9" s="132">
        <v>1</v>
      </c>
      <c r="CB9" s="133">
        <v>6</v>
      </c>
      <c r="CC9" s="134">
        <f>IF(L9=0,"",IF(CB9=0,"",(CB9/L9)))</f>
        <v>0.030456852791878</v>
      </c>
      <c r="CD9" s="135">
        <v>1</v>
      </c>
      <c r="CE9" s="136">
        <f>IFERROR(CD9/CB9,"-")</f>
        <v>0.16666666666667</v>
      </c>
      <c r="CF9" s="137">
        <v>9000</v>
      </c>
      <c r="CG9" s="138">
        <f>IFERROR(CF9/CB9,"-")</f>
        <v>1500</v>
      </c>
      <c r="CH9" s="139"/>
      <c r="CI9" s="139"/>
      <c r="CJ9" s="139">
        <v>1</v>
      </c>
      <c r="CK9" s="140">
        <v>13</v>
      </c>
      <c r="CL9" s="141">
        <v>65000</v>
      </c>
      <c r="CM9" s="141">
        <v>11000</v>
      </c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153</v>
      </c>
      <c r="G12" s="40"/>
      <c r="H12" s="184"/>
      <c r="I12" s="41">
        <f>SUM(I6:I11)</f>
        <v>0</v>
      </c>
      <c r="J12" s="41">
        <f>SUM(J6:J11)</f>
        <v>0</v>
      </c>
      <c r="K12" s="41">
        <f>SUM(K6:K11)</f>
        <v>378447</v>
      </c>
      <c r="L12" s="41">
        <f>SUM(L6:L11)</f>
        <v>2802</v>
      </c>
      <c r="M12" s="42">
        <f>IFERROR(L12/K12,"-")</f>
        <v>0.0074039429563453</v>
      </c>
      <c r="N12" s="77">
        <f>SUM(N6:N11)</f>
        <v>66</v>
      </c>
      <c r="O12" s="77">
        <f>SUM(O6:O11)</f>
        <v>1251</v>
      </c>
      <c r="P12" s="42">
        <f>IFERROR(N12/L12,"-")</f>
        <v>0.02355460385439</v>
      </c>
      <c r="Q12" s="43">
        <f>IFERROR(H12/L12,"-")</f>
        <v>0</v>
      </c>
      <c r="R12" s="44">
        <f>SUM(R6:R11)</f>
        <v>278</v>
      </c>
      <c r="S12" s="42">
        <f>IFERROR(R12/L12,"-")</f>
        <v>0.099214846538187</v>
      </c>
      <c r="T12" s="184">
        <f>SUM(T6:T11)</f>
        <v>6756000</v>
      </c>
      <c r="U12" s="184">
        <f>IFERROR(T12/L12,"-")</f>
        <v>2411.1349036403</v>
      </c>
      <c r="V12" s="184">
        <f>IFERROR(T12/R12,"-")</f>
        <v>24302.158273381</v>
      </c>
      <c r="W12" s="184">
        <f>T12-H12</f>
        <v>6756000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154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116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155</v>
      </c>
      <c r="C6" s="189" t="s">
        <v>125</v>
      </c>
      <c r="D6" s="189" t="s">
        <v>156</v>
      </c>
      <c r="E6" s="189" t="s">
        <v>157</v>
      </c>
      <c r="F6" s="89" t="s">
        <v>158</v>
      </c>
      <c r="G6" s="89" t="s">
        <v>123</v>
      </c>
      <c r="H6" s="181">
        <v>0</v>
      </c>
      <c r="I6" s="80">
        <v>0</v>
      </c>
      <c r="J6" s="80">
        <v>0</v>
      </c>
      <c r="K6" s="80">
        <v>0</v>
      </c>
      <c r="L6" s="93">
        <v>3</v>
      </c>
      <c r="M6" s="81" t="str">
        <f>IFERROR(L6/K6,"-")</f>
        <v>-</v>
      </c>
      <c r="N6" s="80">
        <v>0</v>
      </c>
      <c r="O6" s="80">
        <v>2</v>
      </c>
      <c r="P6" s="81">
        <f>IFERROR(N6/(L6),"-")</f>
        <v>0</v>
      </c>
      <c r="Q6" s="82">
        <f>IFERROR(H6/SUM(L6:L6),"-")</f>
        <v>0</v>
      </c>
      <c r="R6" s="83">
        <v>0</v>
      </c>
      <c r="S6" s="81">
        <f>IF(L6=0,"-",R6/L6)</f>
        <v>0</v>
      </c>
      <c r="T6" s="186"/>
      <c r="U6" s="187">
        <f>IFERROR(T6/L6,"-")</f>
        <v>0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>
        <v>1</v>
      </c>
      <c r="AA6" s="95">
        <f>IF(L6=0,"",IF(Z6=0,"",(Z6/L6)))</f>
        <v>0.33333333333333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2</v>
      </c>
      <c r="AJ6" s="101">
        <f>IF(L6=0,"",IF(AI6=0,"",(AI6/L6)))</f>
        <v>0.66666666666667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/>
      <c r="AS6" s="107">
        <f>IF(L6=0,"",IF(AR6=0,"",(AR6/L6)))</f>
        <v>0</v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>
        <f>IF(L6=0,"",IF(BA6=0,"",(BA6/L6)))</f>
        <v>0</v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>
        <f>IF(L6=0,"",IF(BJ6=0,"",(BJ6/L6)))</f>
        <v>0</v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159</v>
      </c>
      <c r="C7" s="189" t="s">
        <v>125</v>
      </c>
      <c r="D7" s="189" t="s">
        <v>156</v>
      </c>
      <c r="E7" s="189" t="s">
        <v>157</v>
      </c>
      <c r="F7" s="89" t="s">
        <v>160</v>
      </c>
      <c r="G7" s="89" t="s">
        <v>123</v>
      </c>
      <c r="H7" s="181">
        <v>0</v>
      </c>
      <c r="I7" s="80">
        <v>0</v>
      </c>
      <c r="J7" s="80">
        <v>0</v>
      </c>
      <c r="K7" s="80">
        <v>0</v>
      </c>
      <c r="L7" s="93">
        <v>21</v>
      </c>
      <c r="M7" s="81" t="str">
        <f>IFERROR(L7/K7,"-")</f>
        <v>-</v>
      </c>
      <c r="N7" s="80">
        <v>0</v>
      </c>
      <c r="O7" s="80">
        <v>5</v>
      </c>
      <c r="P7" s="81">
        <f>IFERROR(N7/(L7),"-")</f>
        <v>0</v>
      </c>
      <c r="Q7" s="82">
        <f>IFERROR(H7/SUM(L7:L7),"-")</f>
        <v>0</v>
      </c>
      <c r="R7" s="83">
        <v>2</v>
      </c>
      <c r="S7" s="81">
        <f>IF(L7=0,"-",R7/L7)</f>
        <v>0.095238095238095</v>
      </c>
      <c r="T7" s="186">
        <v>9000</v>
      </c>
      <c r="U7" s="187">
        <f>IFERROR(T7/L7,"-")</f>
        <v>428.57142857143</v>
      </c>
      <c r="V7" s="187">
        <f>IFERROR(T7/R7,"-")</f>
        <v>4500</v>
      </c>
      <c r="W7" s="181">
        <f>SUM(T7:T7)-SUM(H7:H7)</f>
        <v>9000</v>
      </c>
      <c r="X7" s="85" t="str">
        <f>SUM(T7:T7)/SUM(H7:H7)</f>
        <v>0</v>
      </c>
      <c r="Y7" s="78"/>
      <c r="Z7" s="94">
        <v>5</v>
      </c>
      <c r="AA7" s="95">
        <f>IF(L7=0,"",IF(Z7=0,"",(Z7/L7)))</f>
        <v>0.23809523809524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5</v>
      </c>
      <c r="AJ7" s="101">
        <f>IF(L7=0,"",IF(AI7=0,"",(AI7/L7)))</f>
        <v>0.23809523809524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2</v>
      </c>
      <c r="AS7" s="107">
        <f>IF(L7=0,"",IF(AR7=0,"",(AR7/L7)))</f>
        <v>0.095238095238095</v>
      </c>
      <c r="AT7" s="106">
        <v>1</v>
      </c>
      <c r="AU7" s="108">
        <f>IFERROR(AT7/AR7,"-")</f>
        <v>0.5</v>
      </c>
      <c r="AV7" s="109">
        <v>6000</v>
      </c>
      <c r="AW7" s="110">
        <f>IFERROR(AV7/AR7,"-")</f>
        <v>3000</v>
      </c>
      <c r="AX7" s="111"/>
      <c r="AY7" s="111">
        <v>1</v>
      </c>
      <c r="AZ7" s="111"/>
      <c r="BA7" s="112">
        <v>4</v>
      </c>
      <c r="BB7" s="113">
        <f>IF(L7=0,"",IF(BA7=0,"",(BA7/L7)))</f>
        <v>0.19047619047619</v>
      </c>
      <c r="BC7" s="112">
        <v>1</v>
      </c>
      <c r="BD7" s="114">
        <f>IFERROR(BC7/BA7,"-")</f>
        <v>0.25</v>
      </c>
      <c r="BE7" s="115">
        <v>3000</v>
      </c>
      <c r="BF7" s="116">
        <f>IFERROR(BE7/BA7,"-")</f>
        <v>750</v>
      </c>
      <c r="BG7" s="117">
        <v>1</v>
      </c>
      <c r="BH7" s="117"/>
      <c r="BI7" s="117"/>
      <c r="BJ7" s="119">
        <v>4</v>
      </c>
      <c r="BK7" s="120">
        <f>IF(L7=0,"",IF(BJ7=0,"",(BJ7/L7)))</f>
        <v>0.19047619047619</v>
      </c>
      <c r="BL7" s="121"/>
      <c r="BM7" s="122">
        <f>IFERROR(BL7/BJ7,"-")</f>
        <v>0</v>
      </c>
      <c r="BN7" s="123"/>
      <c r="BO7" s="124">
        <f>IFERROR(BN7/BJ7,"-")</f>
        <v>0</v>
      </c>
      <c r="BP7" s="125"/>
      <c r="BQ7" s="125"/>
      <c r="BR7" s="125"/>
      <c r="BS7" s="126"/>
      <c r="BT7" s="127">
        <f>IF(L7=0,"",IF(BS7=0,"",(BS7/L7)))</f>
        <v>0</v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>
        <v>1</v>
      </c>
      <c r="CC7" s="134">
        <f>IF(L7=0,"",IF(CB7=0,"",(CB7/L7)))</f>
        <v>0.047619047619048</v>
      </c>
      <c r="CD7" s="135"/>
      <c r="CE7" s="136">
        <f>IFERROR(CD7/CB7,"-")</f>
        <v>0</v>
      </c>
      <c r="CF7" s="137"/>
      <c r="CG7" s="138">
        <f>IFERROR(CF7/CB7,"-")</f>
        <v>0</v>
      </c>
      <c r="CH7" s="139"/>
      <c r="CI7" s="139"/>
      <c r="CJ7" s="139"/>
      <c r="CK7" s="140">
        <v>2</v>
      </c>
      <c r="CL7" s="141">
        <v>9000</v>
      </c>
      <c r="CM7" s="141">
        <v>6000</v>
      </c>
      <c r="CN7" s="141">
        <v>3000</v>
      </c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161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24</v>
      </c>
      <c r="M10" s="42" t="str">
        <f>IFERROR(L10/K10,"-")</f>
        <v>-</v>
      </c>
      <c r="N10" s="77">
        <f>SUM(N6:N9)</f>
        <v>0</v>
      </c>
      <c r="O10" s="77">
        <f>SUM(O6:O9)</f>
        <v>7</v>
      </c>
      <c r="P10" s="42">
        <f>IFERROR(N10/L10,"-")</f>
        <v>0</v>
      </c>
      <c r="Q10" s="43">
        <f>IFERROR(H10/L10,"-")</f>
        <v>0</v>
      </c>
      <c r="R10" s="44">
        <f>SUM(R6:R9)</f>
        <v>2</v>
      </c>
      <c r="S10" s="42">
        <f>IFERROR(R10/L10,"-")</f>
        <v>0.083333333333333</v>
      </c>
      <c r="T10" s="184">
        <f>SUM(T6:T9)</f>
        <v>9000</v>
      </c>
      <c r="U10" s="184">
        <f>IFERROR(T10/L10,"-")</f>
        <v>375</v>
      </c>
      <c r="V10" s="184">
        <f>IFERROR(T10/R10,"-")</f>
        <v>4500</v>
      </c>
      <c r="W10" s="184">
        <f>T10-H10</f>
        <v>9000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