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アフィリエイト" sheetId="2" r:id="rId5"/>
    <sheet name="リスティング" sheetId="3" r:id="rId6"/>
    <sheet name="アプリストア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<sst xmlns="http://schemas.openxmlformats.org/spreadsheetml/2006/main" uniqueCount="115">
  <si>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01月</t>
  </si>
  <si>
    <t>アイメール</t>
  </si>
  <si>
    <t>最終更新日</t>
  </si>
  <si>
    <t>04月30日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</si>
  <si>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</si>
  <si>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</si>
  <si>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</si>
  <si>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</si>
  <si>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</si>
  <si>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</si>
  <si>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</si>
  <si>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</si>
  <si>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</si>
  <si>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</si>
  <si>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</si>
  <si>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</si>
  <si>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</si>
  <si>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</si>
  <si>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</si>
  <si>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</si>
  <si>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</si>
  <si>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</si>
  <si>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</si>
  <si>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</si>
  <si>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</si>
  <si>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</si>
  <si>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</si>
  <si>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</si>
  <si>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</si>
  <si>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</si>
  <si>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</si>
  <si>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</si>
  <si>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</si>
  <si>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</si>
  <si>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</si>
  <si>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</si>
  <si>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</si>
  <si>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</si>
  <si>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</si>
  <si>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</si>
  <si>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</si>
  <si>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</si>
  <si>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</si>
  <si>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</si>
  <si>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</si>
  <si>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</si>
  <si>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</si>
  <si>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</si>
  <si>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</si>
  <si>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</si>
  <si>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</si>
  <si>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</si>
  <si>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</si>
  <si>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</si>
  <si>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</si>
  <si>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</si>
  <si>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</si>
  <si>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sms_a1100</t>
  </si>
  <si>
    <t>アドライヴ</t>
  </si>
  <si>
    <t>徳間書店</t>
  </si>
  <si>
    <t>DVD4コマ_DVDとは違います</t>
  </si>
  <si>
    <t>i38</t>
  </si>
  <si>
    <t>アサヒ芸能.1W火</t>
  </si>
  <si>
    <t>DVD袋裏4C</t>
  </si>
  <si>
    <t>1月04日(火)</t>
  </si>
  <si>
    <t>smss2361</t>
  </si>
  <si>
    <t>空電</t>
  </si>
  <si>
    <t>雑誌 TOTAL</t>
  </si>
  <si>
    <t>●アフィリエイト 広告</t>
  </si>
  <si>
    <t>UA</t>
  </si>
  <si>
    <t>AF単価</t>
  </si>
  <si>
    <t>20歳以上</t>
  </si>
  <si>
    <t>sms_link001</t>
  </si>
  <si>
    <t>SP,PC</t>
  </si>
  <si>
    <t>bbs</t>
  </si>
  <si>
    <t>割り切りBBS</t>
  </si>
  <si>
    <t>1/1～1/31</t>
  </si>
  <si>
    <t>m_retry</t>
  </si>
  <si>
    <t>ADIT</t>
  </si>
  <si>
    <t>Retry</t>
  </si>
  <si>
    <t>エラーユーザーマルチ</t>
  </si>
  <si>
    <t>sms_opt001</t>
  </si>
  <si>
    <t>ゼロチャ</t>
  </si>
  <si>
    <t>sms_opt002</t>
  </si>
  <si>
    <t>チャットコレクション</t>
  </si>
  <si>
    <t>sms_opt003</t>
  </si>
  <si>
    <t>LINE@</t>
  </si>
  <si>
    <t>sms_opt004</t>
  </si>
  <si>
    <t>NXネットワーク</t>
  </si>
  <si>
    <t>sms_opt005</t>
  </si>
  <si>
    <t>MDメルマガ</t>
  </si>
  <si>
    <t>アフィリエイト TOTAL</t>
  </si>
  <si>
    <t>●リスティング 広告</t>
  </si>
  <si>
    <t>sms_ydn</t>
  </si>
  <si>
    <t>レアゾン</t>
  </si>
  <si>
    <t>SP/MB</t>
  </si>
  <si>
    <t>yi06</t>
  </si>
  <si>
    <t>YDN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</si>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</sst>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89" t="s">
        <v>57</v>
      </c>
      <c r="C6" s="189" t="s">
        <v>58</v>
      </c>
      <c r="D6" s="189" t="s">
        <v>59</v>
      </c>
      <c r="E6" s="189" t="s">
        <v>60</v>
      </c>
      <c r="F6" s="189"/>
      <c r="G6" s="189" t="s">
        <v>61</v>
      </c>
      <c r="H6" s="89" t="s">
        <v>62</v>
      </c>
      <c r="I6" s="89" t="s">
        <v>63</v>
      </c>
      <c r="J6" s="89" t="s">
        <v>64</v>
      </c>
      <c r="K6" s="181">
        <v>75000</v>
      </c>
      <c r="L6" s="80">
        <v>0</v>
      </c>
      <c r="M6" s="80">
        <v>0</v>
      </c>
      <c r="N6" s="80">
        <v>81</v>
      </c>
      <c r="O6" s="91">
        <v>11</v>
      </c>
      <c r="P6" s="92">
        <v>0</v>
      </c>
      <c r="Q6" s="93">
        <f>O6+P6</f>
        <v>11</v>
      </c>
      <c r="R6" s="81">
        <f>IFERROR(Q6/N6,"-")</f>
        <v>0.1358024691358</v>
      </c>
      <c r="S6" s="80">
        <v>0</v>
      </c>
      <c r="T6" s="80">
        <v>4</v>
      </c>
      <c r="U6" s="81">
        <f>IFERROR(T6/(Q6),"-")</f>
        <v>0.36363636363636</v>
      </c>
      <c r="V6" s="82">
        <f>IFERROR(K6/SUM(Q6:Q7),"-")</f>
        <v>2777.7777777778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-75000</v>
      </c>
      <c r="AC6" s="85">
        <f>SUM(Y6:Y7)/SUM(K6:K7)</f>
        <v>0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2</v>
      </c>
      <c r="AO6" s="101">
        <f>IF(Q6=0,"",IF(AN6=0,"",(AN6/Q6)))</f>
        <v>0.18181818181818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0.18181818181818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1</v>
      </c>
      <c r="BP6" s="120">
        <f>IF(Q6=0,"",IF(BO6=0,"",(BO6/Q6)))</f>
        <v>0.090909090909091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5</v>
      </c>
      <c r="BY6" s="127">
        <f>IF(Q6=0,"",IF(BX6=0,"",(BX6/Q6)))</f>
        <v>0.45454545454545</v>
      </c>
      <c r="BZ6" s="128">
        <v>1</v>
      </c>
      <c r="CA6" s="129">
        <f>IFERROR(BZ6/BX6,"-")</f>
        <v>0.2</v>
      </c>
      <c r="CB6" s="130">
        <v>3000</v>
      </c>
      <c r="CC6" s="131">
        <f>IFERROR(CB6/BX6,"-")</f>
        <v>600</v>
      </c>
      <c r="CD6" s="132">
        <v>1</v>
      </c>
      <c r="CE6" s="132"/>
      <c r="CF6" s="132"/>
      <c r="CG6" s="133">
        <v>1</v>
      </c>
      <c r="CH6" s="134">
        <f>IF(Q6=0,"",IF(CG6=0,"",(CG6/Q6)))</f>
        <v>0.090909090909091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>
        <v>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22</v>
      </c>
      <c r="O7" s="91">
        <v>16</v>
      </c>
      <c r="P7" s="92">
        <v>0</v>
      </c>
      <c r="Q7" s="93">
        <f>O7+P7</f>
        <v>16</v>
      </c>
      <c r="R7" s="81">
        <f>IFERROR(Q7/N7,"-")</f>
        <v>0.72727272727273</v>
      </c>
      <c r="S7" s="80">
        <v>0</v>
      </c>
      <c r="T7" s="80">
        <v>2</v>
      </c>
      <c r="U7" s="81">
        <f>IFERROR(T7/(Q7),"-")</f>
        <v>0.125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3</v>
      </c>
      <c r="AO7" s="101">
        <f>IF(Q7=0,"",IF(AN7=0,"",(AN7/Q7)))</f>
        <v>0.1875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</v>
      </c>
      <c r="AX7" s="107">
        <f>IF(Q7=0,"",IF(AW7=0,"",(AW7/Q7)))</f>
        <v>0.0625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7</v>
      </c>
      <c r="BP7" s="120">
        <f>IF(Q7=0,"",IF(BO7=0,"",(BO7/Q7)))</f>
        <v>0.4375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0.0625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4</v>
      </c>
      <c r="CH7" s="134">
        <f>IF(Q7=0,"",IF(CG7=0,"",(CG7/Q7)))</f>
        <v>0.25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0</v>
      </c>
      <c r="B10" s="39"/>
      <c r="C10" s="39"/>
      <c r="D10" s="39"/>
      <c r="E10" s="39"/>
      <c r="F10" s="39"/>
      <c r="G10" s="39"/>
      <c r="H10" s="40" t="s">
        <v>67</v>
      </c>
      <c r="I10" s="40"/>
      <c r="J10" s="40"/>
      <c r="K10" s="184">
        <f>SUM(K6:K9)</f>
        <v>75000</v>
      </c>
      <c r="L10" s="41">
        <f>SUM(L6:L9)</f>
        <v>0</v>
      </c>
      <c r="M10" s="41">
        <f>SUM(M6:M9)</f>
        <v>0</v>
      </c>
      <c r="N10" s="41">
        <f>SUM(N6:N9)</f>
        <v>103</v>
      </c>
      <c r="O10" s="41">
        <f>SUM(O6:O9)</f>
        <v>27</v>
      </c>
      <c r="P10" s="41">
        <f>SUM(P6:P9)</f>
        <v>0</v>
      </c>
      <c r="Q10" s="41">
        <f>SUM(Q6:Q9)</f>
        <v>27</v>
      </c>
      <c r="R10" s="42">
        <f>IFERROR(Q10/N10,"-")</f>
        <v>0.2621359223301</v>
      </c>
      <c r="S10" s="77">
        <f>SUM(S6:S9)</f>
        <v>0</v>
      </c>
      <c r="T10" s="77">
        <f>SUM(T6:T9)</f>
        <v>6</v>
      </c>
      <c r="U10" s="42">
        <f>IFERROR(S10/Q10,"-")</f>
        <v>0</v>
      </c>
      <c r="V10" s="43">
        <f>IFERROR(K10/Q10,"-")</f>
        <v>2777.7777777778</v>
      </c>
      <c r="W10" s="44">
        <f>SUM(W6:W9)</f>
        <v>0</v>
      </c>
      <c r="X10" s="42">
        <f>IFERROR(W10/Q10,"-")</f>
        <v>0</v>
      </c>
      <c r="Y10" s="184">
        <f>SUM(Y6:Y9)</f>
        <v>0</v>
      </c>
      <c r="Z10" s="184">
        <f>IFERROR(Y10/Q10,"-")</f>
        <v>0</v>
      </c>
      <c r="AA10" s="184" t="str">
        <f>IFERROR(Y10/W10,"-")</f>
        <v>-</v>
      </c>
      <c r="AB10" s="184">
        <f>Y10-K10</f>
        <v>-75000</v>
      </c>
      <c r="AC10" s="46">
        <f>Y10/K10</f>
        <v>0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5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68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69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70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71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72</v>
      </c>
      <c r="C6" s="189"/>
      <c r="D6" s="189" t="s">
        <v>73</v>
      </c>
      <c r="E6" s="189" t="s">
        <v>74</v>
      </c>
      <c r="F6" s="89" t="s">
        <v>75</v>
      </c>
      <c r="G6" s="89" t="s">
        <v>76</v>
      </c>
      <c r="H6" s="181">
        <v>0</v>
      </c>
      <c r="I6" s="84">
        <v>3000</v>
      </c>
      <c r="J6" s="80">
        <v>0</v>
      </c>
      <c r="K6" s="80">
        <v>0</v>
      </c>
      <c r="L6" s="80">
        <v>718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77</v>
      </c>
      <c r="C7" s="189" t="s">
        <v>78</v>
      </c>
      <c r="D7" s="189"/>
      <c r="E7" s="189" t="s">
        <v>79</v>
      </c>
      <c r="F7" s="89" t="s">
        <v>80</v>
      </c>
      <c r="G7" s="89" t="s">
        <v>76</v>
      </c>
      <c r="H7" s="181">
        <v>0</v>
      </c>
      <c r="I7" s="84"/>
      <c r="J7" s="80">
        <v>0</v>
      </c>
      <c r="K7" s="80">
        <v>0</v>
      </c>
      <c r="L7" s="80">
        <v>0</v>
      </c>
      <c r="M7" s="93">
        <v>2</v>
      </c>
      <c r="N7" s="144">
        <v>2</v>
      </c>
      <c r="O7" s="81" t="str">
        <f>IFERROR(M7/L7,"-")</f>
        <v>-</v>
      </c>
      <c r="P7" s="80">
        <v>0</v>
      </c>
      <c r="Q7" s="80">
        <v>2</v>
      </c>
      <c r="R7" s="81">
        <f>IFERROR(P7/M7,"-")</f>
        <v>0</v>
      </c>
      <c r="S7" s="82">
        <f>IFERROR(H7/SUM(M7:M7),"-")</f>
        <v>0</v>
      </c>
      <c r="T7" s="83">
        <v>0</v>
      </c>
      <c r="U7" s="81">
        <f>IF(M7=0,"-",T7/M7)</f>
        <v>0</v>
      </c>
      <c r="V7" s="186"/>
      <c r="W7" s="187">
        <f>IFERROR(V7/M7,"-")</f>
        <v>0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>
        <f>IF(M7=0,"",IF(AK7=0,"",(AK7/M7)))</f>
        <v>0</v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>
        <f>IF(M7=0,"",IF(BC7=0,"",(BC7/M7)))</f>
        <v>0</v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>
        <v>2</v>
      </c>
      <c r="BL7" s="119"/>
      <c r="BM7" s="120">
        <f>IF(M7=0,"",IF(BK7=0,"",(BK7/M7)))</f>
        <v>1</v>
      </c>
      <c r="BN7" s="121"/>
      <c r="BO7" s="122">
        <f>IFERROR(BN7/BK7,"-")</f>
        <v>0</v>
      </c>
      <c r="BP7" s="123"/>
      <c r="BQ7" s="124">
        <f>IFERROR(BP7/BK7,"-")</f>
        <v>0</v>
      </c>
      <c r="BR7" s="125"/>
      <c r="BS7" s="125"/>
      <c r="BT7" s="125"/>
      <c r="BU7" s="126"/>
      <c r="BV7" s="127">
        <f>IF(M7=0,"",IF(BU7=0,"",(BU7/M7)))</f>
        <v>0</v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>
        <f>IF(M7=0,"",IF(CD7=0,"",(CD7/M7)))</f>
        <v>0</v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 t="str">
        <f>Z8</f>
        <v>0</v>
      </c>
      <c r="B8" s="189" t="s">
        <v>81</v>
      </c>
      <c r="C8" s="189"/>
      <c r="D8" s="189"/>
      <c r="E8" s="189" t="s">
        <v>61</v>
      </c>
      <c r="F8" s="89" t="s">
        <v>82</v>
      </c>
      <c r="G8" s="89" t="s">
        <v>76</v>
      </c>
      <c r="H8" s="181">
        <v>0</v>
      </c>
      <c r="I8" s="84">
        <v>1700</v>
      </c>
      <c r="J8" s="80">
        <v>0</v>
      </c>
      <c r="K8" s="80">
        <v>0</v>
      </c>
      <c r="L8" s="80">
        <v>0</v>
      </c>
      <c r="M8" s="93">
        <v>0</v>
      </c>
      <c r="N8" s="144">
        <v>0</v>
      </c>
      <c r="O8" s="81" t="str">
        <f>IFERROR(M8/L8,"-")</f>
        <v>-</v>
      </c>
      <c r="P8" s="80">
        <v>0</v>
      </c>
      <c r="Q8" s="80">
        <v>0</v>
      </c>
      <c r="R8" s="81" t="str">
        <f>IFERROR(P8/M8,"-")</f>
        <v>-</v>
      </c>
      <c r="S8" s="82" t="str">
        <f>IFERROR(H8/SUM(M8:M8),"-")</f>
        <v>-</v>
      </c>
      <c r="T8" s="83">
        <v>0</v>
      </c>
      <c r="U8" s="81" t="str">
        <f>IF(M8=0,"-",T8/M8)</f>
        <v>-</v>
      </c>
      <c r="V8" s="186"/>
      <c r="W8" s="187" t="str">
        <f>IFERROR(V8/M8,"-")</f>
        <v>-</v>
      </c>
      <c r="X8" s="187" t="str">
        <f>IFERROR(V8/T8,"-")</f>
        <v>-</v>
      </c>
      <c r="Y8" s="181">
        <f>SUM(V8:V8)-SUM(H8:H8)</f>
        <v>0</v>
      </c>
      <c r="Z8" s="85" t="str">
        <f>SUM(V8:V8)/SUM(H8:H8)</f>
        <v>0</v>
      </c>
      <c r="AA8" s="78"/>
      <c r="AB8" s="94"/>
      <c r="AC8" s="95" t="str">
        <f>IF(M8=0,"",IF(AB8=0,"",(AB8/M8)))</f>
        <v/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 t="str">
        <f>IF(M8=0,"",IF(AK8=0,"",(AK8/M8)))</f>
        <v/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/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/>
      <c r="BD8" s="113" t="str">
        <f>IF(M8=0,"",IF(BC8=0,"",(BC8/M8)))</f>
        <v/>
      </c>
      <c r="BE8" s="112"/>
      <c r="BF8" s="114" t="str">
        <f>IFERROR(BE8/BC8,"-")</f>
        <v>-</v>
      </c>
      <c r="BG8" s="115"/>
      <c r="BH8" s="116" t="str">
        <f>IFERROR(BG8/BC8,"-")</f>
        <v>-</v>
      </c>
      <c r="BI8" s="117"/>
      <c r="BJ8" s="117"/>
      <c r="BK8" s="117"/>
      <c r="BL8" s="119"/>
      <c r="BM8" s="120" t="str">
        <f>IF(M8=0,"",IF(BK8=0,"",(BK8/M8)))</f>
        <v/>
      </c>
      <c r="BN8" s="121"/>
      <c r="BO8" s="122" t="str">
        <f>IFERROR(BN8/BK8,"-")</f>
        <v>-</v>
      </c>
      <c r="BP8" s="123"/>
      <c r="BQ8" s="124" t="str">
        <f>IFERROR(BP8/BK8,"-")</f>
        <v>-</v>
      </c>
      <c r="BR8" s="125"/>
      <c r="BS8" s="125"/>
      <c r="BT8" s="125"/>
      <c r="BU8" s="126"/>
      <c r="BV8" s="127" t="str">
        <f>IF(M8=0,"",IF(BU8=0,"",(BU8/M8)))</f>
        <v/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 t="str">
        <f>IF(M8=0,"",IF(CD8=0,"",(CD8/M8)))</f>
        <v/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83</v>
      </c>
      <c r="C9" s="189"/>
      <c r="D9" s="189"/>
      <c r="E9" s="189" t="s">
        <v>61</v>
      </c>
      <c r="F9" s="89" t="s">
        <v>84</v>
      </c>
      <c r="G9" s="89" t="s">
        <v>76</v>
      </c>
      <c r="H9" s="181">
        <v>0</v>
      </c>
      <c r="I9" s="84">
        <v>1700</v>
      </c>
      <c r="J9" s="80">
        <v>0</v>
      </c>
      <c r="K9" s="80">
        <v>0</v>
      </c>
      <c r="L9" s="80">
        <v>0</v>
      </c>
      <c r="M9" s="93">
        <v>0</v>
      </c>
      <c r="N9" s="144">
        <v>0</v>
      </c>
      <c r="O9" s="81" t="str">
        <f>IFERROR(M9/L9,"-")</f>
        <v>-</v>
      </c>
      <c r="P9" s="80">
        <v>0</v>
      </c>
      <c r="Q9" s="80">
        <v>0</v>
      </c>
      <c r="R9" s="81" t="str">
        <f>IFERROR(P9/M9,"-")</f>
        <v>-</v>
      </c>
      <c r="S9" s="82" t="str">
        <f>IFERROR(H9/SUM(M9:M9),"-")</f>
        <v>-</v>
      </c>
      <c r="T9" s="83">
        <v>0</v>
      </c>
      <c r="U9" s="81" t="str">
        <f>IF(M9=0,"-",T9/M9)</f>
        <v>-</v>
      </c>
      <c r="V9" s="186"/>
      <c r="W9" s="187" t="str">
        <f>IFERROR(V9/M9,"-")</f>
        <v>-</v>
      </c>
      <c r="X9" s="187" t="str">
        <f>IFERROR(V9/T9,"-")</f>
        <v>-</v>
      </c>
      <c r="Y9" s="181">
        <f>SUM(V9:V9)-SUM(H9:H9)</f>
        <v>0</v>
      </c>
      <c r="Z9" s="85" t="str">
        <f>SUM(V9:V9)/SUM(H9:H9)</f>
        <v>0</v>
      </c>
      <c r="AA9" s="78"/>
      <c r="AB9" s="94"/>
      <c r="AC9" s="95" t="str">
        <f>IF(M9=0,"",IF(AB9=0,"",(AB9/M9)))</f>
        <v/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 t="str">
        <f>IF(M9=0,"",IF(AK9=0,"",(AK9/M9)))</f>
        <v/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/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/>
      <c r="BD9" s="113" t="str">
        <f>IF(M9=0,"",IF(BC9=0,"",(BC9/M9)))</f>
        <v/>
      </c>
      <c r="BE9" s="112"/>
      <c r="BF9" s="114" t="str">
        <f>IFERROR(BE9/BC9,"-")</f>
        <v>-</v>
      </c>
      <c r="BG9" s="115"/>
      <c r="BH9" s="116" t="str">
        <f>IFERROR(BG9/BC9,"-")</f>
        <v>-</v>
      </c>
      <c r="BI9" s="117"/>
      <c r="BJ9" s="117"/>
      <c r="BK9" s="117"/>
      <c r="BL9" s="119"/>
      <c r="BM9" s="120" t="str">
        <f>IF(M9=0,"",IF(BK9=0,"",(BK9/M9)))</f>
        <v/>
      </c>
      <c r="BN9" s="121"/>
      <c r="BO9" s="122" t="str">
        <f>IFERROR(BN9/BK9,"-")</f>
        <v>-</v>
      </c>
      <c r="BP9" s="123"/>
      <c r="BQ9" s="124" t="str">
        <f>IFERROR(BP9/BK9,"-")</f>
        <v>-</v>
      </c>
      <c r="BR9" s="125"/>
      <c r="BS9" s="125"/>
      <c r="BT9" s="125"/>
      <c r="BU9" s="126"/>
      <c r="BV9" s="127" t="str">
        <f>IF(M9=0,"",IF(BU9=0,"",(BU9/M9)))</f>
        <v/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/>
      <c r="CE9" s="134" t="str">
        <f>IF(M9=0,"",IF(CD9=0,"",(CD9/M9)))</f>
        <v/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9" t="str">
        <f>Z10</f>
        <v>0</v>
      </c>
      <c r="B10" s="189" t="s">
        <v>85</v>
      </c>
      <c r="C10" s="189"/>
      <c r="D10" s="189"/>
      <c r="E10" s="189" t="s">
        <v>61</v>
      </c>
      <c r="F10" s="89" t="s">
        <v>86</v>
      </c>
      <c r="G10" s="89" t="s">
        <v>76</v>
      </c>
      <c r="H10" s="181">
        <v>0</v>
      </c>
      <c r="I10" s="84">
        <v>1700</v>
      </c>
      <c r="J10" s="80">
        <v>0</v>
      </c>
      <c r="K10" s="80">
        <v>0</v>
      </c>
      <c r="L10" s="80">
        <v>0</v>
      </c>
      <c r="M10" s="93">
        <v>0</v>
      </c>
      <c r="N10" s="144">
        <v>0</v>
      </c>
      <c r="O10" s="81" t="str">
        <f>IFERROR(M10/L10,"-")</f>
        <v>-</v>
      </c>
      <c r="P10" s="80">
        <v>0</v>
      </c>
      <c r="Q10" s="80">
        <v>0</v>
      </c>
      <c r="R10" s="81" t="str">
        <f>IFERROR(P10/M10,"-")</f>
        <v>-</v>
      </c>
      <c r="S10" s="82" t="str">
        <f>IFERROR(H10/SUM(M10:M10),"-")</f>
        <v>-</v>
      </c>
      <c r="T10" s="83">
        <v>0</v>
      </c>
      <c r="U10" s="81" t="str">
        <f>IF(M10=0,"-",T10/M10)</f>
        <v>-</v>
      </c>
      <c r="V10" s="186"/>
      <c r="W10" s="187" t="str">
        <f>IFERROR(V10/M10,"-")</f>
        <v>-</v>
      </c>
      <c r="X10" s="187" t="str">
        <f>IFERROR(V10/T10,"-")</f>
        <v>-</v>
      </c>
      <c r="Y10" s="181">
        <f>SUM(V10:V10)-SUM(H10:H10)</f>
        <v>0</v>
      </c>
      <c r="Z10" s="85" t="str">
        <f>SUM(V10:V10)/SUM(H10:H10)</f>
        <v>0</v>
      </c>
      <c r="AA10" s="78"/>
      <c r="AB10" s="94"/>
      <c r="AC10" s="95" t="str">
        <f>IF(M10=0,"",IF(AB10=0,"",(AB10/M10)))</f>
        <v/>
      </c>
      <c r="AD10" s="94"/>
      <c r="AE10" s="96" t="str">
        <f>IFERROR(AD10/AB10,"-")</f>
        <v>-</v>
      </c>
      <c r="AF10" s="97"/>
      <c r="AG10" s="98" t="str">
        <f>IFERROR(AF10/AB10,"-")</f>
        <v>-</v>
      </c>
      <c r="AH10" s="99"/>
      <c r="AI10" s="99"/>
      <c r="AJ10" s="99"/>
      <c r="AK10" s="100"/>
      <c r="AL10" s="101" t="str">
        <f>IF(M10=0,"",IF(AK10=0,"",(AK10/M10)))</f>
        <v/>
      </c>
      <c r="AM10" s="100"/>
      <c r="AN10" s="102" t="str">
        <f>IFERROR(AM10/AK10,"-")</f>
        <v>-</v>
      </c>
      <c r="AO10" s="103"/>
      <c r="AP10" s="104" t="str">
        <f>IFERROR(AO10/AK10,"-")</f>
        <v>-</v>
      </c>
      <c r="AQ10" s="105"/>
      <c r="AR10" s="105"/>
      <c r="AS10" s="105"/>
      <c r="AT10" s="106"/>
      <c r="AU10" s="107" t="str">
        <f>IF(M10=0,"",IF(AW10=0,"",(AW10/M10)))</f>
        <v/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/>
      <c r="BD10" s="113" t="str">
        <f>IF(M10=0,"",IF(BC10=0,"",(BC10/M10)))</f>
        <v/>
      </c>
      <c r="BE10" s="112"/>
      <c r="BF10" s="114" t="str">
        <f>IFERROR(BE10/BC10,"-")</f>
        <v>-</v>
      </c>
      <c r="BG10" s="115"/>
      <c r="BH10" s="116" t="str">
        <f>IFERROR(BG10/BC10,"-")</f>
        <v>-</v>
      </c>
      <c r="BI10" s="117"/>
      <c r="BJ10" s="117"/>
      <c r="BK10" s="117"/>
      <c r="BL10" s="119"/>
      <c r="BM10" s="120" t="str">
        <f>IF(M10=0,"",IF(BK10=0,"",(BK10/M10)))</f>
        <v/>
      </c>
      <c r="BN10" s="121"/>
      <c r="BO10" s="122" t="str">
        <f>IFERROR(BN10/BK10,"-")</f>
        <v>-</v>
      </c>
      <c r="BP10" s="123"/>
      <c r="BQ10" s="124" t="str">
        <f>IFERROR(BP10/BK10,"-")</f>
        <v>-</v>
      </c>
      <c r="BR10" s="125"/>
      <c r="BS10" s="125"/>
      <c r="BT10" s="125"/>
      <c r="BU10" s="126"/>
      <c r="BV10" s="127" t="str">
        <f>IF(M10=0,"",IF(BU10=0,"",(BU10/M10)))</f>
        <v/>
      </c>
      <c r="BW10" s="128"/>
      <c r="BX10" s="129" t="str">
        <f>IFERROR(BW10/BU10,"-")</f>
        <v>-</v>
      </c>
      <c r="BY10" s="130"/>
      <c r="BZ10" s="131" t="str">
        <f>IFERROR(BY10/BU10,"-")</f>
        <v>-</v>
      </c>
      <c r="CA10" s="132"/>
      <c r="CB10" s="132"/>
      <c r="CC10" s="132"/>
      <c r="CD10" s="133"/>
      <c r="CE10" s="134" t="str">
        <f>IF(M10=0,"",IF(CD10=0,"",(CD10/M10)))</f>
        <v/>
      </c>
      <c r="CF10" s="135"/>
      <c r="CG10" s="136" t="str">
        <f>IFERROR(CF10/CD10,"-")</f>
        <v>-</v>
      </c>
      <c r="CH10" s="137"/>
      <c r="CI10" s="138" t="str">
        <f>IFERROR(CH10/CD10,"-")</f>
        <v>-</v>
      </c>
      <c r="CJ10" s="139"/>
      <c r="CK10" s="139"/>
      <c r="CL10" s="139"/>
      <c r="CM10" s="140">
        <v>0</v>
      </c>
      <c r="CN10" s="141"/>
      <c r="CO10" s="141"/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79" t="str">
        <f>Z11</f>
        <v>0</v>
      </c>
      <c r="B11" s="189" t="s">
        <v>87</v>
      </c>
      <c r="C11" s="189"/>
      <c r="D11" s="189"/>
      <c r="E11" s="189" t="s">
        <v>61</v>
      </c>
      <c r="F11" s="89" t="s">
        <v>88</v>
      </c>
      <c r="G11" s="89" t="s">
        <v>76</v>
      </c>
      <c r="H11" s="181">
        <v>0</v>
      </c>
      <c r="I11" s="84">
        <v>1700</v>
      </c>
      <c r="J11" s="80">
        <v>0</v>
      </c>
      <c r="K11" s="80">
        <v>0</v>
      </c>
      <c r="L11" s="80">
        <v>7</v>
      </c>
      <c r="M11" s="93">
        <v>0</v>
      </c>
      <c r="N11" s="144">
        <v>0</v>
      </c>
      <c r="O11" s="81">
        <f>IFERROR(M11/L11,"-")</f>
        <v>0</v>
      </c>
      <c r="P11" s="80">
        <v>0</v>
      </c>
      <c r="Q11" s="80">
        <v>0</v>
      </c>
      <c r="R11" s="81" t="str">
        <f>IFERROR(P11/M11,"-")</f>
        <v>-</v>
      </c>
      <c r="S11" s="82" t="str">
        <f>IFERROR(H11/SUM(M11:M11),"-")</f>
        <v>-</v>
      </c>
      <c r="T11" s="83">
        <v>0</v>
      </c>
      <c r="U11" s="81" t="str">
        <f>IF(M11=0,"-",T11/M11)</f>
        <v>-</v>
      </c>
      <c r="V11" s="186"/>
      <c r="W11" s="187" t="str">
        <f>IFERROR(V11/M11,"-")</f>
        <v>-</v>
      </c>
      <c r="X11" s="187" t="str">
        <f>IFERROR(V11/T11,"-")</f>
        <v>-</v>
      </c>
      <c r="Y11" s="181">
        <f>SUM(V11:V11)-SUM(H11:H11)</f>
        <v>0</v>
      </c>
      <c r="Z11" s="85" t="str">
        <f>SUM(V11:V11)/SUM(H11:H11)</f>
        <v>0</v>
      </c>
      <c r="AA11" s="78"/>
      <c r="AB11" s="94"/>
      <c r="AC11" s="95" t="str">
        <f>IF(M11=0,"",IF(AB11=0,"",(AB11/M11)))</f>
        <v/>
      </c>
      <c r="AD11" s="94"/>
      <c r="AE11" s="96" t="str">
        <f>IFERROR(AD11/AB11,"-")</f>
        <v>-</v>
      </c>
      <c r="AF11" s="97"/>
      <c r="AG11" s="98" t="str">
        <f>IFERROR(AF11/AB11,"-")</f>
        <v>-</v>
      </c>
      <c r="AH11" s="99"/>
      <c r="AI11" s="99"/>
      <c r="AJ11" s="99"/>
      <c r="AK11" s="100"/>
      <c r="AL11" s="101" t="str">
        <f>IF(M11=0,"",IF(AK11=0,"",(AK11/M11)))</f>
        <v/>
      </c>
      <c r="AM11" s="100"/>
      <c r="AN11" s="102" t="str">
        <f>IFERROR(AM11/AK11,"-")</f>
        <v>-</v>
      </c>
      <c r="AO11" s="103"/>
      <c r="AP11" s="104" t="str">
        <f>IFERROR(AO11/AK11,"-")</f>
        <v>-</v>
      </c>
      <c r="AQ11" s="105"/>
      <c r="AR11" s="105"/>
      <c r="AS11" s="105"/>
      <c r="AT11" s="106"/>
      <c r="AU11" s="107" t="str">
        <f>IF(M11=0,"",IF(AW11=0,"",(AW11/M11)))</f>
        <v/>
      </c>
      <c r="AV11" s="106"/>
      <c r="AW11" s="108" t="str">
        <f>IFERROR(AY11/AW11,"-")</f>
        <v>-</v>
      </c>
      <c r="AX11" s="109"/>
      <c r="AY11" s="110" t="str">
        <f>IFERROR(BA11/AW11,"-")</f>
        <v>-</v>
      </c>
      <c r="AZ11" s="111"/>
      <c r="BA11" s="111"/>
      <c r="BB11" s="111"/>
      <c r="BC11" s="112"/>
      <c r="BD11" s="113" t="str">
        <f>IF(M11=0,"",IF(BC11=0,"",(BC11/M11)))</f>
        <v/>
      </c>
      <c r="BE11" s="112"/>
      <c r="BF11" s="114" t="str">
        <f>IFERROR(BE11/BC11,"-")</f>
        <v>-</v>
      </c>
      <c r="BG11" s="115"/>
      <c r="BH11" s="116" t="str">
        <f>IFERROR(BG11/BC11,"-")</f>
        <v>-</v>
      </c>
      <c r="BI11" s="117"/>
      <c r="BJ11" s="117"/>
      <c r="BK11" s="117"/>
      <c r="BL11" s="119"/>
      <c r="BM11" s="120" t="str">
        <f>IF(M11=0,"",IF(BK11=0,"",(BK11/M11)))</f>
        <v/>
      </c>
      <c r="BN11" s="121"/>
      <c r="BO11" s="122" t="str">
        <f>IFERROR(BN11/BK11,"-")</f>
        <v>-</v>
      </c>
      <c r="BP11" s="123"/>
      <c r="BQ11" s="124" t="str">
        <f>IFERROR(BP11/BK11,"-")</f>
        <v>-</v>
      </c>
      <c r="BR11" s="125"/>
      <c r="BS11" s="125"/>
      <c r="BT11" s="125"/>
      <c r="BU11" s="126"/>
      <c r="BV11" s="127" t="str">
        <f>IF(M11=0,"",IF(BU11=0,"",(BU11/M11)))</f>
        <v/>
      </c>
      <c r="BW11" s="128"/>
      <c r="BX11" s="129" t="str">
        <f>IFERROR(BW11/BU11,"-")</f>
        <v>-</v>
      </c>
      <c r="BY11" s="130"/>
      <c r="BZ11" s="131" t="str">
        <f>IFERROR(BY11/BU11,"-")</f>
        <v>-</v>
      </c>
      <c r="CA11" s="132"/>
      <c r="CB11" s="132"/>
      <c r="CC11" s="132"/>
      <c r="CD11" s="133"/>
      <c r="CE11" s="134" t="str">
        <f>IF(M11=0,"",IF(CD11=0,"",(CD11/M11)))</f>
        <v/>
      </c>
      <c r="CF11" s="135"/>
      <c r="CG11" s="136" t="str">
        <f>IFERROR(CF11/CD11,"-")</f>
        <v>-</v>
      </c>
      <c r="CH11" s="137"/>
      <c r="CI11" s="138" t="str">
        <f>IFERROR(CH11/CD11,"-")</f>
        <v>-</v>
      </c>
      <c r="CJ11" s="139"/>
      <c r="CK11" s="139"/>
      <c r="CL11" s="139"/>
      <c r="CM11" s="140">
        <v>0</v>
      </c>
      <c r="CN11" s="141"/>
      <c r="CO11" s="141"/>
      <c r="CP11" s="141"/>
      <c r="CQ11" s="142" t="str">
        <f>IF(AND(CO11=0,CP11=0),"",IF(AND(CO11&lt;=100000,CP11&lt;=100000),"",IF(CO11/CN11&gt;0.7,"男高",IF(CP11/CN11&gt;0.7,"女高",""))))</f>
        <v/>
      </c>
    </row>
    <row r="12" spans="1:97">
      <c r="A12" s="79" t="str">
        <f>Z12</f>
        <v>0</v>
      </c>
      <c r="B12" s="189" t="s">
        <v>89</v>
      </c>
      <c r="C12" s="189"/>
      <c r="D12" s="189"/>
      <c r="E12" s="189" t="s">
        <v>61</v>
      </c>
      <c r="F12" s="89" t="s">
        <v>90</v>
      </c>
      <c r="G12" s="89" t="s">
        <v>76</v>
      </c>
      <c r="H12" s="181">
        <v>0</v>
      </c>
      <c r="I12" s="84">
        <v>1700</v>
      </c>
      <c r="J12" s="80">
        <v>0</v>
      </c>
      <c r="K12" s="80">
        <v>0</v>
      </c>
      <c r="L12" s="80">
        <v>0</v>
      </c>
      <c r="M12" s="93">
        <v>0</v>
      </c>
      <c r="N12" s="144">
        <v>0</v>
      </c>
      <c r="O12" s="81" t="str">
        <f>IFERROR(M12/L12,"-")</f>
        <v>-</v>
      </c>
      <c r="P12" s="80">
        <v>0</v>
      </c>
      <c r="Q12" s="80">
        <v>0</v>
      </c>
      <c r="R12" s="81" t="str">
        <f>IFERROR(P12/M12,"-")</f>
        <v>-</v>
      </c>
      <c r="S12" s="82" t="str">
        <f>IFERROR(H12/SUM(M12:M12),"-")</f>
        <v>-</v>
      </c>
      <c r="T12" s="83">
        <v>0</v>
      </c>
      <c r="U12" s="81" t="str">
        <f>IF(M12=0,"-",T12/M12)</f>
        <v>-</v>
      </c>
      <c r="V12" s="186"/>
      <c r="W12" s="187" t="str">
        <f>IFERROR(V12/M12,"-")</f>
        <v>-</v>
      </c>
      <c r="X12" s="187" t="str">
        <f>IFERROR(V12/T12,"-")</f>
        <v>-</v>
      </c>
      <c r="Y12" s="181">
        <f>SUM(V12:V12)-SUM(H12:H12)</f>
        <v>0</v>
      </c>
      <c r="Z12" s="85" t="str">
        <f>SUM(V12:V12)/SUM(H12:H12)</f>
        <v>0</v>
      </c>
      <c r="AA12" s="78"/>
      <c r="AB12" s="94"/>
      <c r="AC12" s="95" t="str">
        <f>IF(M12=0,"",IF(AB12=0,"",(AB12/M12)))</f>
        <v/>
      </c>
      <c r="AD12" s="94"/>
      <c r="AE12" s="96" t="str">
        <f>IFERROR(AD12/AB12,"-")</f>
        <v>-</v>
      </c>
      <c r="AF12" s="97"/>
      <c r="AG12" s="98" t="str">
        <f>IFERROR(AF12/AB12,"-")</f>
        <v>-</v>
      </c>
      <c r="AH12" s="99"/>
      <c r="AI12" s="99"/>
      <c r="AJ12" s="99"/>
      <c r="AK12" s="100"/>
      <c r="AL12" s="101" t="str">
        <f>IF(M12=0,"",IF(AK12=0,"",(AK12/M12)))</f>
        <v/>
      </c>
      <c r="AM12" s="100"/>
      <c r="AN12" s="102" t="str">
        <f>IFERROR(AM12/AK12,"-")</f>
        <v>-</v>
      </c>
      <c r="AO12" s="103"/>
      <c r="AP12" s="104" t="str">
        <f>IFERROR(AO12/AK12,"-")</f>
        <v>-</v>
      </c>
      <c r="AQ12" s="105"/>
      <c r="AR12" s="105"/>
      <c r="AS12" s="105"/>
      <c r="AT12" s="106"/>
      <c r="AU12" s="107" t="str">
        <f>IF(M12=0,"",IF(AW12=0,"",(AW12/M12)))</f>
        <v/>
      </c>
      <c r="AV12" s="106"/>
      <c r="AW12" s="108" t="str">
        <f>IFERROR(AY12/AW12,"-")</f>
        <v>-</v>
      </c>
      <c r="AX12" s="109"/>
      <c r="AY12" s="110" t="str">
        <f>IFERROR(BA12/AW12,"-")</f>
        <v>-</v>
      </c>
      <c r="AZ12" s="111"/>
      <c r="BA12" s="111"/>
      <c r="BB12" s="111"/>
      <c r="BC12" s="112"/>
      <c r="BD12" s="113" t="str">
        <f>IF(M12=0,"",IF(BC12=0,"",(BC12/M12)))</f>
        <v/>
      </c>
      <c r="BE12" s="112"/>
      <c r="BF12" s="114" t="str">
        <f>IFERROR(BE12/BC12,"-")</f>
        <v>-</v>
      </c>
      <c r="BG12" s="115"/>
      <c r="BH12" s="116" t="str">
        <f>IFERROR(BG12/BC12,"-")</f>
        <v>-</v>
      </c>
      <c r="BI12" s="117"/>
      <c r="BJ12" s="117"/>
      <c r="BK12" s="117"/>
      <c r="BL12" s="119"/>
      <c r="BM12" s="120" t="str">
        <f>IF(M12=0,"",IF(BK12=0,"",(BK12/M12)))</f>
        <v/>
      </c>
      <c r="BN12" s="121"/>
      <c r="BO12" s="122" t="str">
        <f>IFERROR(BN12/BK12,"-")</f>
        <v>-</v>
      </c>
      <c r="BP12" s="123"/>
      <c r="BQ12" s="124" t="str">
        <f>IFERROR(BP12/BK12,"-")</f>
        <v>-</v>
      </c>
      <c r="BR12" s="125"/>
      <c r="BS12" s="125"/>
      <c r="BT12" s="125"/>
      <c r="BU12" s="126"/>
      <c r="BV12" s="127" t="str">
        <f>IF(M12=0,"",IF(BU12=0,"",(BU12/M12)))</f>
        <v/>
      </c>
      <c r="BW12" s="128"/>
      <c r="BX12" s="129" t="str">
        <f>IFERROR(BW12/BU12,"-")</f>
        <v>-</v>
      </c>
      <c r="BY12" s="130"/>
      <c r="BZ12" s="131" t="str">
        <f>IFERROR(BY12/BU12,"-")</f>
        <v>-</v>
      </c>
      <c r="CA12" s="132"/>
      <c r="CB12" s="132"/>
      <c r="CC12" s="132"/>
      <c r="CD12" s="133"/>
      <c r="CE12" s="134" t="str">
        <f>IF(M12=0,"",IF(CD12=0,"",(CD12/M12)))</f>
        <v/>
      </c>
      <c r="CF12" s="135"/>
      <c r="CG12" s="136" t="str">
        <f>IFERROR(CF12/CD12,"-")</f>
        <v>-</v>
      </c>
      <c r="CH12" s="137"/>
      <c r="CI12" s="138" t="str">
        <f>IFERROR(CH12/CD12,"-")</f>
        <v>-</v>
      </c>
      <c r="CJ12" s="139"/>
      <c r="CK12" s="139"/>
      <c r="CL12" s="139"/>
      <c r="CM12" s="140">
        <v>0</v>
      </c>
      <c r="CN12" s="141"/>
      <c r="CO12" s="141"/>
      <c r="CP12" s="141"/>
      <c r="CQ12" s="142" t="str">
        <f>IF(AND(CO12=0,CP12=0),"",IF(AND(CO12&lt;=100000,CP12&lt;=100000),"",IF(CO12/CN12&gt;0.7,"男高",IF(CP12/CN12&gt;0.7,"女高",""))))</f>
        <v/>
      </c>
    </row>
    <row r="13" spans="1:97">
      <c r="A13" s="30"/>
      <c r="B13" s="86"/>
      <c r="C13" s="86"/>
      <c r="D13" s="87"/>
      <c r="E13" s="88"/>
      <c r="F13" s="89"/>
      <c r="G13" s="89"/>
      <c r="H13" s="182"/>
      <c r="I13" s="90"/>
      <c r="J13" s="34"/>
      <c r="K13" s="34"/>
      <c r="L13" s="31"/>
      <c r="M13" s="31"/>
      <c r="N13" s="31"/>
      <c r="O13" s="33"/>
      <c r="P13" s="33"/>
      <c r="Q13" s="31"/>
      <c r="R13" s="33"/>
      <c r="S13" s="25"/>
      <c r="T13" s="25"/>
      <c r="U13" s="25"/>
      <c r="V13" s="188"/>
      <c r="W13" s="188"/>
      <c r="X13" s="188"/>
      <c r="Y13" s="188"/>
      <c r="Z13" s="33"/>
      <c r="AA13" s="58"/>
      <c r="AB13" s="62"/>
      <c r="AC13" s="63"/>
      <c r="AD13" s="62"/>
      <c r="AE13" s="66"/>
      <c r="AF13" s="67"/>
      <c r="AG13" s="68"/>
      <c r="AH13" s="69"/>
      <c r="AI13" s="69"/>
      <c r="AJ13" s="69"/>
      <c r="AK13" s="62"/>
      <c r="AL13" s="63"/>
      <c r="AM13" s="62"/>
      <c r="AN13" s="66"/>
      <c r="AO13" s="67"/>
      <c r="AP13" s="68"/>
      <c r="AQ13" s="69"/>
      <c r="AR13" s="69"/>
      <c r="AS13" s="69"/>
      <c r="AT13" s="62"/>
      <c r="AU13" s="63"/>
      <c r="AV13" s="62"/>
      <c r="AW13" s="66"/>
      <c r="AX13" s="67"/>
      <c r="AY13" s="68"/>
      <c r="AZ13" s="69"/>
      <c r="BA13" s="69"/>
      <c r="BB13" s="69"/>
      <c r="BC13" s="62"/>
      <c r="BD13" s="63"/>
      <c r="BE13" s="62"/>
      <c r="BF13" s="66"/>
      <c r="BG13" s="67"/>
      <c r="BH13" s="68"/>
      <c r="BI13" s="69"/>
      <c r="BJ13" s="69"/>
      <c r="BK13" s="69"/>
      <c r="BL13" s="64"/>
      <c r="BM13" s="65"/>
      <c r="BN13" s="62"/>
      <c r="BO13" s="66"/>
      <c r="BP13" s="67"/>
      <c r="BQ13" s="68"/>
      <c r="BR13" s="69"/>
      <c r="BS13" s="69"/>
      <c r="BT13" s="69"/>
      <c r="BU13" s="64"/>
      <c r="BV13" s="65"/>
      <c r="BW13" s="62"/>
      <c r="BX13" s="66"/>
      <c r="BY13" s="67"/>
      <c r="BZ13" s="68"/>
      <c r="CA13" s="69"/>
      <c r="CB13" s="69"/>
      <c r="CC13" s="69"/>
      <c r="CD13" s="64"/>
      <c r="CE13" s="65"/>
      <c r="CF13" s="62"/>
      <c r="CG13" s="66"/>
      <c r="CH13" s="67"/>
      <c r="CI13" s="68"/>
      <c r="CJ13" s="69"/>
      <c r="CK13" s="69"/>
      <c r="CL13" s="69"/>
      <c r="CM13" s="70"/>
      <c r="CN13" s="67"/>
      <c r="CO13" s="67"/>
      <c r="CP13" s="67"/>
      <c r="CQ13" s="71"/>
    </row>
    <row r="14" spans="1:97">
      <c r="A14" s="30"/>
      <c r="B14" s="37"/>
      <c r="C14" s="37"/>
      <c r="D14" s="31"/>
      <c r="E14" s="31"/>
      <c r="F14" s="36"/>
      <c r="G14" s="74"/>
      <c r="H14" s="183"/>
      <c r="I14" s="34"/>
      <c r="J14" s="34"/>
      <c r="K14" s="34"/>
      <c r="L14" s="31"/>
      <c r="M14" s="31"/>
      <c r="N14" s="31"/>
      <c r="O14" s="33"/>
      <c r="P14" s="33"/>
      <c r="Q14" s="31"/>
      <c r="R14" s="33"/>
      <c r="S14" s="25"/>
      <c r="T14" s="25"/>
      <c r="U14" s="25"/>
      <c r="V14" s="188"/>
      <c r="W14" s="188"/>
      <c r="X14" s="188"/>
      <c r="Y14" s="188"/>
      <c r="Z14" s="33"/>
      <c r="AA14" s="60"/>
      <c r="AB14" s="62"/>
      <c r="AC14" s="63"/>
      <c r="AD14" s="62"/>
      <c r="AE14" s="66"/>
      <c r="AF14" s="67"/>
      <c r="AG14" s="68"/>
      <c r="AH14" s="69"/>
      <c r="AI14" s="69"/>
      <c r="AJ14" s="69"/>
      <c r="AK14" s="62"/>
      <c r="AL14" s="63"/>
      <c r="AM14" s="62"/>
      <c r="AN14" s="66"/>
      <c r="AO14" s="67"/>
      <c r="AP14" s="68"/>
      <c r="AQ14" s="69"/>
      <c r="AR14" s="69"/>
      <c r="AS14" s="69"/>
      <c r="AT14" s="62"/>
      <c r="AU14" s="63"/>
      <c r="AV14" s="62"/>
      <c r="AW14" s="66"/>
      <c r="AX14" s="67"/>
      <c r="AY14" s="68"/>
      <c r="AZ14" s="69"/>
      <c r="BA14" s="69"/>
      <c r="BB14" s="69"/>
      <c r="BC14" s="62"/>
      <c r="BD14" s="63"/>
      <c r="BE14" s="62"/>
      <c r="BF14" s="66"/>
      <c r="BG14" s="67"/>
      <c r="BH14" s="68"/>
      <c r="BI14" s="69"/>
      <c r="BJ14" s="69"/>
      <c r="BK14" s="69"/>
      <c r="BL14" s="64"/>
      <c r="BM14" s="65"/>
      <c r="BN14" s="62"/>
      <c r="BO14" s="66"/>
      <c r="BP14" s="67"/>
      <c r="BQ14" s="68"/>
      <c r="BR14" s="69"/>
      <c r="BS14" s="69"/>
      <c r="BT14" s="69"/>
      <c r="BU14" s="64"/>
      <c r="BV14" s="65"/>
      <c r="BW14" s="62"/>
      <c r="BX14" s="66"/>
      <c r="BY14" s="67"/>
      <c r="BZ14" s="68"/>
      <c r="CA14" s="69"/>
      <c r="CB14" s="69"/>
      <c r="CC14" s="69"/>
      <c r="CD14" s="64"/>
      <c r="CE14" s="65"/>
      <c r="CF14" s="62"/>
      <c r="CG14" s="66"/>
      <c r="CH14" s="67"/>
      <c r="CI14" s="68"/>
      <c r="CJ14" s="69"/>
      <c r="CK14" s="69"/>
      <c r="CL14" s="69"/>
      <c r="CM14" s="70"/>
      <c r="CN14" s="67"/>
      <c r="CO14" s="67"/>
      <c r="CP14" s="67"/>
      <c r="CQ14" s="71"/>
    </row>
    <row r="15" spans="1:97">
      <c r="A15" s="19" t="str">
        <f>Z15</f>
        <v>0</v>
      </c>
      <c r="B15" s="41"/>
      <c r="C15" s="41"/>
      <c r="D15" s="41"/>
      <c r="E15" s="41"/>
      <c r="F15" s="40" t="s">
        <v>91</v>
      </c>
      <c r="G15" s="40"/>
      <c r="H15" s="184"/>
      <c r="I15" s="45"/>
      <c r="J15" s="41">
        <f>SUM(J6:J14)</f>
        <v>0</v>
      </c>
      <c r="K15" s="41">
        <f>SUM(K6:K14)</f>
        <v>0</v>
      </c>
      <c r="L15" s="41">
        <f>SUM(L6:L14)</f>
        <v>725</v>
      </c>
      <c r="M15" s="41">
        <f>SUM(M6:M14)</f>
        <v>2</v>
      </c>
      <c r="N15" s="41">
        <f>SUM(N6:N14)</f>
        <v>2</v>
      </c>
      <c r="O15" s="42">
        <f>IFERROR(M15/L15,"-")</f>
        <v>0.0027586206896552</v>
      </c>
      <c r="P15" s="77">
        <f>SUM(P6:P14)</f>
        <v>0</v>
      </c>
      <c r="Q15" s="77">
        <f>SUM(Q6:Q14)</f>
        <v>2</v>
      </c>
      <c r="R15" s="42">
        <f>IFERROR(P15/M15,"-")</f>
        <v>0</v>
      </c>
      <c r="S15" s="43">
        <f>IFERROR(H15/M15,"-")</f>
        <v>0</v>
      </c>
      <c r="T15" s="44">
        <f>SUM(T6:T14)</f>
        <v>0</v>
      </c>
      <c r="U15" s="42">
        <f>IFERROR(T15/M15,"-")</f>
        <v>0</v>
      </c>
      <c r="V15" s="184">
        <f>SUM(V6:V14)</f>
        <v>0</v>
      </c>
      <c r="W15" s="184">
        <f>IFERROR(V15/M15,"-")</f>
        <v>0</v>
      </c>
      <c r="X15" s="184" t="str">
        <f>IFERROR(V15/T15,"-")</f>
        <v>-</v>
      </c>
      <c r="Y15" s="184">
        <f>V15-H15</f>
        <v>0</v>
      </c>
      <c r="Z15" s="46" t="str">
        <f>V15/H15</f>
        <v>0</v>
      </c>
      <c r="AA15" s="59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  <mergeCell ref="A11:A11"/>
    <mergeCell ref="H11:H11"/>
    <mergeCell ref="I11:I11"/>
    <mergeCell ref="S11:S11"/>
    <mergeCell ref="Y11:Y11"/>
    <mergeCell ref="Z11:Z11"/>
    <mergeCell ref="A12:A12"/>
    <mergeCell ref="H12:H12"/>
    <mergeCell ref="I12:I12"/>
    <mergeCell ref="S12:S12"/>
    <mergeCell ref="Y12:Y12"/>
    <mergeCell ref="Z12:Z12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92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69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93</v>
      </c>
      <c r="C6" s="189" t="s">
        <v>94</v>
      </c>
      <c r="D6" s="189" t="s">
        <v>95</v>
      </c>
      <c r="E6" s="189" t="s">
        <v>96</v>
      </c>
      <c r="F6" s="89" t="s">
        <v>97</v>
      </c>
      <c r="G6" s="89" t="s">
        <v>76</v>
      </c>
      <c r="H6" s="181">
        <v>0</v>
      </c>
      <c r="I6" s="80">
        <v>0</v>
      </c>
      <c r="J6" s="80">
        <v>0</v>
      </c>
      <c r="K6" s="80">
        <v>18228</v>
      </c>
      <c r="L6" s="93">
        <v>332</v>
      </c>
      <c r="M6" s="81">
        <f>IFERROR(L6/K6,"-")</f>
        <v>0.018213737107746</v>
      </c>
      <c r="N6" s="80">
        <v>13</v>
      </c>
      <c r="O6" s="80">
        <v>145</v>
      </c>
      <c r="P6" s="81">
        <f>IFERROR(N6/(L6),"-")</f>
        <v>0.039156626506024</v>
      </c>
      <c r="Q6" s="82">
        <f>IFERROR(H6/SUM(L6:L6),"-")</f>
        <v>0</v>
      </c>
      <c r="R6" s="83">
        <v>35</v>
      </c>
      <c r="S6" s="81">
        <f>IF(L6=0,"-",R6/L6)</f>
        <v>0.10542168674699</v>
      </c>
      <c r="T6" s="186">
        <v>961000</v>
      </c>
      <c r="U6" s="187">
        <f>IFERROR(T6/L6,"-")</f>
        <v>2894.578313253</v>
      </c>
      <c r="V6" s="187">
        <f>IFERROR(T6/R6,"-")</f>
        <v>27457.142857143</v>
      </c>
      <c r="W6" s="181">
        <f>SUM(T6:T6)-SUM(H6:H6)</f>
        <v>961000</v>
      </c>
      <c r="X6" s="85" t="str">
        <f>SUM(T6:T6)/SUM(H6:H6)</f>
        <v>0</v>
      </c>
      <c r="Y6" s="78"/>
      <c r="Z6" s="94">
        <v>3</v>
      </c>
      <c r="AA6" s="95">
        <f>IF(L6=0,"",IF(Z6=0,"",(Z6/L6)))</f>
        <v>0.0090361445783133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28</v>
      </c>
      <c r="AJ6" s="101">
        <f>IF(L6=0,"",IF(AI6=0,"",(AI6/L6)))</f>
        <v>0.08433734939759</v>
      </c>
      <c r="AK6" s="100">
        <v>1</v>
      </c>
      <c r="AL6" s="102">
        <f>IFERROR(AK6/AI6,"-")</f>
        <v>0.035714285714286</v>
      </c>
      <c r="AM6" s="103">
        <v>3000</v>
      </c>
      <c r="AN6" s="104">
        <f>IFERROR(AM6/AI6,"-")</f>
        <v>107.14285714286</v>
      </c>
      <c r="AO6" s="105">
        <v>1</v>
      </c>
      <c r="AP6" s="105"/>
      <c r="AQ6" s="105"/>
      <c r="AR6" s="106">
        <v>79</v>
      </c>
      <c r="AS6" s="107">
        <f>IF(L6=0,"",IF(AR6=0,"",(AR6/L6)))</f>
        <v>0.23795180722892</v>
      </c>
      <c r="AT6" s="106">
        <v>3</v>
      </c>
      <c r="AU6" s="108">
        <f>IFERROR(AT6/AR6,"-")</f>
        <v>0.037974683544304</v>
      </c>
      <c r="AV6" s="109">
        <v>117000</v>
      </c>
      <c r="AW6" s="110">
        <f>IFERROR(AV6/AR6,"-")</f>
        <v>1481.0126582278</v>
      </c>
      <c r="AX6" s="111">
        <v>2</v>
      </c>
      <c r="AY6" s="111"/>
      <c r="AZ6" s="111">
        <v>1</v>
      </c>
      <c r="BA6" s="112">
        <v>116</v>
      </c>
      <c r="BB6" s="113">
        <f>IF(L6=0,"",IF(BA6=0,"",(BA6/L6)))</f>
        <v>0.34939759036145</v>
      </c>
      <c r="BC6" s="112">
        <v>11</v>
      </c>
      <c r="BD6" s="114">
        <f>IFERROR(BC6/BA6,"-")</f>
        <v>0.094827586206897</v>
      </c>
      <c r="BE6" s="115">
        <v>47000</v>
      </c>
      <c r="BF6" s="116">
        <f>IFERROR(BE6/BA6,"-")</f>
        <v>405.1724137931</v>
      </c>
      <c r="BG6" s="117">
        <v>9</v>
      </c>
      <c r="BH6" s="117">
        <v>2</v>
      </c>
      <c r="BI6" s="117"/>
      <c r="BJ6" s="119">
        <v>68</v>
      </c>
      <c r="BK6" s="120">
        <f>IF(L6=0,"",IF(BJ6=0,"",(BJ6/L6)))</f>
        <v>0.20481927710843</v>
      </c>
      <c r="BL6" s="121">
        <v>14</v>
      </c>
      <c r="BM6" s="122">
        <f>IFERROR(BL6/BJ6,"-")</f>
        <v>0.20588235294118</v>
      </c>
      <c r="BN6" s="123">
        <v>304000</v>
      </c>
      <c r="BO6" s="124">
        <f>IFERROR(BN6/BJ6,"-")</f>
        <v>4470.5882352941</v>
      </c>
      <c r="BP6" s="125">
        <v>6</v>
      </c>
      <c r="BQ6" s="125">
        <v>3</v>
      </c>
      <c r="BR6" s="125">
        <v>5</v>
      </c>
      <c r="BS6" s="126">
        <v>34</v>
      </c>
      <c r="BT6" s="127">
        <f>IF(L6=0,"",IF(BS6=0,"",(BS6/L6)))</f>
        <v>0.10240963855422</v>
      </c>
      <c r="BU6" s="128">
        <v>6</v>
      </c>
      <c r="BV6" s="129">
        <f>IFERROR(BU6/BS6,"-")</f>
        <v>0.17647058823529</v>
      </c>
      <c r="BW6" s="130">
        <v>490000</v>
      </c>
      <c r="BX6" s="131">
        <f>IFERROR(BW6/BS6,"-")</f>
        <v>14411.764705882</v>
      </c>
      <c r="BY6" s="132">
        <v>2</v>
      </c>
      <c r="BZ6" s="132">
        <v>1</v>
      </c>
      <c r="CA6" s="132">
        <v>3</v>
      </c>
      <c r="CB6" s="133">
        <v>4</v>
      </c>
      <c r="CC6" s="134">
        <f>IF(L6=0,"",IF(CB6=0,"",(CB6/L6)))</f>
        <v>0.012048192771084</v>
      </c>
      <c r="CD6" s="135"/>
      <c r="CE6" s="136">
        <f>IFERROR(CD6/CB6,"-")</f>
        <v>0</v>
      </c>
      <c r="CF6" s="137"/>
      <c r="CG6" s="138">
        <f>IFERROR(CF6/CB6,"-")</f>
        <v>0</v>
      </c>
      <c r="CH6" s="139"/>
      <c r="CI6" s="139"/>
      <c r="CJ6" s="139"/>
      <c r="CK6" s="140">
        <v>35</v>
      </c>
      <c r="CL6" s="141">
        <v>961000</v>
      </c>
      <c r="CM6" s="141">
        <v>225000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0.85435230869035</v>
      </c>
      <c r="B7" s="189" t="s">
        <v>98</v>
      </c>
      <c r="C7" s="189" t="s">
        <v>78</v>
      </c>
      <c r="D7" s="189" t="s">
        <v>99</v>
      </c>
      <c r="E7" s="189" t="s">
        <v>100</v>
      </c>
      <c r="F7" s="89" t="s">
        <v>101</v>
      </c>
      <c r="G7" s="89" t="s">
        <v>76</v>
      </c>
      <c r="H7" s="181">
        <v>11915630</v>
      </c>
      <c r="I7" s="80">
        <v>0</v>
      </c>
      <c r="J7" s="80">
        <v>0</v>
      </c>
      <c r="K7" s="80">
        <v>406416</v>
      </c>
      <c r="L7" s="93">
        <v>3569</v>
      </c>
      <c r="M7" s="81">
        <f>IFERROR(L7/K7,"-")</f>
        <v>0.0087816424550215</v>
      </c>
      <c r="N7" s="80">
        <v>90</v>
      </c>
      <c r="O7" s="80">
        <v>1456</v>
      </c>
      <c r="P7" s="81">
        <f>IFERROR(N7/(L7),"-")</f>
        <v>0.025217147660409</v>
      </c>
      <c r="Q7" s="82">
        <f>IFERROR(H7/SUM(L7:L7),"-")</f>
        <v>3338.6466797422</v>
      </c>
      <c r="R7" s="83">
        <v>346</v>
      </c>
      <c r="S7" s="81">
        <f>IF(L7=0,"-",R7/L7)</f>
        <v>0.096945923227795</v>
      </c>
      <c r="T7" s="186">
        <v>10180146</v>
      </c>
      <c r="U7" s="187">
        <f>IFERROR(T7/L7,"-")</f>
        <v>2852.3804987391</v>
      </c>
      <c r="V7" s="187">
        <f>IFERROR(T7/R7,"-")</f>
        <v>29422.387283237</v>
      </c>
      <c r="W7" s="181">
        <f>SUM(T7:T7)-SUM(H7:H7)</f>
        <v>-1735484</v>
      </c>
      <c r="X7" s="85">
        <f>SUM(T7:T7)/SUM(H7:H7)</f>
        <v>0.85435230869035</v>
      </c>
      <c r="Y7" s="78"/>
      <c r="Z7" s="94">
        <v>12</v>
      </c>
      <c r="AA7" s="95">
        <f>IF(L7=0,"",IF(Z7=0,"",(Z7/L7)))</f>
        <v>0.0033622863547212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10</v>
      </c>
      <c r="AJ7" s="101">
        <f>IF(L7=0,"",IF(AI7=0,"",(AI7/L7)))</f>
        <v>0.002801905295601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118</v>
      </c>
      <c r="AS7" s="107">
        <f>IF(L7=0,"",IF(AR7=0,"",(AR7/L7)))</f>
        <v>0.033062482488092</v>
      </c>
      <c r="AT7" s="106">
        <v>10</v>
      </c>
      <c r="AU7" s="108">
        <f>IFERROR(AT7/AR7,"-")</f>
        <v>0.084745762711864</v>
      </c>
      <c r="AV7" s="109">
        <v>198846</v>
      </c>
      <c r="AW7" s="110">
        <f>IFERROR(AV7/AR7,"-")</f>
        <v>1685.1355932203</v>
      </c>
      <c r="AX7" s="111">
        <v>6</v>
      </c>
      <c r="AY7" s="111"/>
      <c r="AZ7" s="111">
        <v>4</v>
      </c>
      <c r="BA7" s="112">
        <v>1485</v>
      </c>
      <c r="BB7" s="113">
        <f>IF(L7=0,"",IF(BA7=0,"",(BA7/L7)))</f>
        <v>0.41608293639675</v>
      </c>
      <c r="BC7" s="112">
        <v>107</v>
      </c>
      <c r="BD7" s="114">
        <f>IFERROR(BC7/BA7,"-")</f>
        <v>0.072053872053872</v>
      </c>
      <c r="BE7" s="115">
        <v>1704000</v>
      </c>
      <c r="BF7" s="116">
        <f>IFERROR(BE7/BA7,"-")</f>
        <v>1147.4747474747</v>
      </c>
      <c r="BG7" s="117">
        <v>58</v>
      </c>
      <c r="BH7" s="117">
        <v>21</v>
      </c>
      <c r="BI7" s="117">
        <v>28</v>
      </c>
      <c r="BJ7" s="119">
        <v>1393</v>
      </c>
      <c r="BK7" s="120">
        <f>IF(L7=0,"",IF(BJ7=0,"",(BJ7/L7)))</f>
        <v>0.39030540767722</v>
      </c>
      <c r="BL7" s="121">
        <v>150</v>
      </c>
      <c r="BM7" s="122">
        <f>IFERROR(BL7/BJ7,"-")</f>
        <v>0.10768126346016</v>
      </c>
      <c r="BN7" s="123">
        <v>5394000</v>
      </c>
      <c r="BO7" s="124">
        <f>IFERROR(BN7/BJ7,"-")</f>
        <v>3872.2182340273</v>
      </c>
      <c r="BP7" s="125">
        <v>61</v>
      </c>
      <c r="BQ7" s="125">
        <v>26</v>
      </c>
      <c r="BR7" s="125">
        <v>63</v>
      </c>
      <c r="BS7" s="126">
        <v>479</v>
      </c>
      <c r="BT7" s="127">
        <f>IF(L7=0,"",IF(BS7=0,"",(BS7/L7)))</f>
        <v>0.13421126365929</v>
      </c>
      <c r="BU7" s="128">
        <v>67</v>
      </c>
      <c r="BV7" s="129">
        <f>IFERROR(BU7/BS7,"-")</f>
        <v>0.13987473903967</v>
      </c>
      <c r="BW7" s="130">
        <v>2530000</v>
      </c>
      <c r="BX7" s="131">
        <f>IFERROR(BW7/BS7,"-")</f>
        <v>5281.8371607516</v>
      </c>
      <c r="BY7" s="132">
        <v>26</v>
      </c>
      <c r="BZ7" s="132">
        <v>10</v>
      </c>
      <c r="CA7" s="132">
        <v>31</v>
      </c>
      <c r="CB7" s="133">
        <v>72</v>
      </c>
      <c r="CC7" s="134">
        <f>IF(L7=0,"",IF(CB7=0,"",(CB7/L7)))</f>
        <v>0.020173718128327</v>
      </c>
      <c r="CD7" s="135">
        <v>12</v>
      </c>
      <c r="CE7" s="136">
        <f>IFERROR(CD7/CB7,"-")</f>
        <v>0.16666666666667</v>
      </c>
      <c r="CF7" s="137">
        <v>353300</v>
      </c>
      <c r="CG7" s="138">
        <f>IFERROR(CF7/CB7,"-")</f>
        <v>4906.9444444444</v>
      </c>
      <c r="CH7" s="139">
        <v>6</v>
      </c>
      <c r="CI7" s="139">
        <v>3</v>
      </c>
      <c r="CJ7" s="139">
        <v>3</v>
      </c>
      <c r="CK7" s="140">
        <v>346</v>
      </c>
      <c r="CL7" s="141">
        <v>10180146</v>
      </c>
      <c r="CM7" s="141">
        <v>526000</v>
      </c>
      <c r="CN7" s="141">
        <v>3000</v>
      </c>
      <c r="CO7" s="142" t="str">
        <f>IF(AND(CM7=0,CN7=0),"",IF(AND(CM7&lt;=100000,CN7&lt;=100000),"",IF(CM7/CL7&gt;0.7,"男高",IF(CN7/CL7&gt;0.7,"女高",""))))</f>
        <v/>
      </c>
    </row>
    <row r="8" spans="1:95">
      <c r="A8" s="79" t="str">
        <f>X8</f>
        <v>0</v>
      </c>
      <c r="B8" s="189" t="s">
        <v>102</v>
      </c>
      <c r="C8" s="189" t="s">
        <v>78</v>
      </c>
      <c r="D8" s="189" t="s">
        <v>99</v>
      </c>
      <c r="E8" s="189" t="s">
        <v>100</v>
      </c>
      <c r="F8" s="89" t="s">
        <v>103</v>
      </c>
      <c r="G8" s="89" t="s">
        <v>76</v>
      </c>
      <c r="H8" s="181">
        <v>0</v>
      </c>
      <c r="I8" s="80">
        <v>0</v>
      </c>
      <c r="J8" s="80">
        <v>0</v>
      </c>
      <c r="K8" s="80">
        <v>9</v>
      </c>
      <c r="L8" s="93">
        <v>0</v>
      </c>
      <c r="M8" s="81">
        <f>IFERROR(L8/K8,"-")</f>
        <v>0</v>
      </c>
      <c r="N8" s="80">
        <v>0</v>
      </c>
      <c r="O8" s="80">
        <v>0</v>
      </c>
      <c r="P8" s="81" t="str">
        <f>IFERROR(N8/(L8),"-")</f>
        <v>-</v>
      </c>
      <c r="Q8" s="82" t="str">
        <f>IFERROR(H8/SUM(L8:L8),"-")</f>
        <v>-</v>
      </c>
      <c r="R8" s="83">
        <v>0</v>
      </c>
      <c r="S8" s="81" t="str">
        <f>IF(L8=0,"-",R8/L8)</f>
        <v>-</v>
      </c>
      <c r="T8" s="186"/>
      <c r="U8" s="187" t="str">
        <f>IFERROR(T8/L8,"-")</f>
        <v>-</v>
      </c>
      <c r="V8" s="187" t="str">
        <f>IFERROR(T8/R8,"-")</f>
        <v>-</v>
      </c>
      <c r="W8" s="181">
        <f>SUM(T8:T8)-SUM(H8:H8)</f>
        <v>0</v>
      </c>
      <c r="X8" s="85" t="str">
        <f>SUM(T8:T8)/SUM(H8:H8)</f>
        <v>0</v>
      </c>
      <c r="Y8" s="78"/>
      <c r="Z8" s="94"/>
      <c r="AA8" s="95" t="str">
        <f>IF(L8=0,"",IF(Z8=0,"",(Z8/L8)))</f>
        <v/>
      </c>
      <c r="AB8" s="94"/>
      <c r="AC8" s="96" t="str">
        <f>IFERROR(AB8/Z8,"-")</f>
        <v>-</v>
      </c>
      <c r="AD8" s="97"/>
      <c r="AE8" s="98" t="str">
        <f>IFERROR(AD8/Z8,"-")</f>
        <v>-</v>
      </c>
      <c r="AF8" s="99"/>
      <c r="AG8" s="99"/>
      <c r="AH8" s="99"/>
      <c r="AI8" s="100"/>
      <c r="AJ8" s="101" t="str">
        <f>IF(L8=0,"",IF(AI8=0,"",(AI8/L8)))</f>
        <v/>
      </c>
      <c r="AK8" s="100"/>
      <c r="AL8" s="102" t="str">
        <f>IFERROR(AK8/AI8,"-")</f>
        <v>-</v>
      </c>
      <c r="AM8" s="103"/>
      <c r="AN8" s="104" t="str">
        <f>IFERROR(AM8/AI8,"-")</f>
        <v>-</v>
      </c>
      <c r="AO8" s="105"/>
      <c r="AP8" s="105"/>
      <c r="AQ8" s="105"/>
      <c r="AR8" s="106"/>
      <c r="AS8" s="107" t="str">
        <f>IF(L8=0,"",IF(AR8=0,"",(AR8/L8)))</f>
        <v/>
      </c>
      <c r="AT8" s="106"/>
      <c r="AU8" s="108" t="str">
        <f>IFERROR(AT8/AR8,"-")</f>
        <v>-</v>
      </c>
      <c r="AV8" s="109"/>
      <c r="AW8" s="110" t="str">
        <f>IFERROR(AV8/AR8,"-")</f>
        <v>-</v>
      </c>
      <c r="AX8" s="111"/>
      <c r="AY8" s="111"/>
      <c r="AZ8" s="111"/>
      <c r="BA8" s="112"/>
      <c r="BB8" s="113" t="str">
        <f>IF(L8=0,"",IF(BA8=0,"",(BA8/L8)))</f>
        <v/>
      </c>
      <c r="BC8" s="112"/>
      <c r="BD8" s="114" t="str">
        <f>IFERROR(BC8/BA8,"-")</f>
        <v>-</v>
      </c>
      <c r="BE8" s="115"/>
      <c r="BF8" s="116" t="str">
        <f>IFERROR(BE8/BA8,"-")</f>
        <v>-</v>
      </c>
      <c r="BG8" s="117"/>
      <c r="BH8" s="117"/>
      <c r="BI8" s="117"/>
      <c r="BJ8" s="119"/>
      <c r="BK8" s="120" t="str">
        <f>IF(L8=0,"",IF(BJ8=0,"",(BJ8/L8)))</f>
        <v/>
      </c>
      <c r="BL8" s="121"/>
      <c r="BM8" s="122" t="str">
        <f>IFERROR(BL8/BJ8,"-")</f>
        <v>-</v>
      </c>
      <c r="BN8" s="123"/>
      <c r="BO8" s="124" t="str">
        <f>IFERROR(BN8/BJ8,"-")</f>
        <v>-</v>
      </c>
      <c r="BP8" s="125"/>
      <c r="BQ8" s="125"/>
      <c r="BR8" s="125"/>
      <c r="BS8" s="126"/>
      <c r="BT8" s="127" t="str">
        <f>IF(L8=0,"",IF(BS8=0,"",(BS8/L8)))</f>
        <v/>
      </c>
      <c r="BU8" s="128"/>
      <c r="BV8" s="129" t="str">
        <f>IFERROR(BU8/BS8,"-")</f>
        <v>-</v>
      </c>
      <c r="BW8" s="130"/>
      <c r="BX8" s="131" t="str">
        <f>IFERROR(BW8/BS8,"-")</f>
        <v>-</v>
      </c>
      <c r="BY8" s="132"/>
      <c r="BZ8" s="132"/>
      <c r="CA8" s="132"/>
      <c r="CB8" s="133"/>
      <c r="CC8" s="134" t="str">
        <f>IF(L8=0,"",IF(CB8=0,"",(CB8/L8)))</f>
        <v/>
      </c>
      <c r="CD8" s="135"/>
      <c r="CE8" s="136" t="str">
        <f>IFERROR(CD8/CB8,"-")</f>
        <v>-</v>
      </c>
      <c r="CF8" s="137"/>
      <c r="CG8" s="138" t="str">
        <f>IFERROR(CF8/CB8,"-")</f>
        <v>-</v>
      </c>
      <c r="CH8" s="139"/>
      <c r="CI8" s="139"/>
      <c r="CJ8" s="139"/>
      <c r="CK8" s="140">
        <v>0</v>
      </c>
      <c r="CL8" s="141"/>
      <c r="CM8" s="141"/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>
        <f>X9</f>
        <v>1.1994240232922</v>
      </c>
      <c r="B9" s="189" t="s">
        <v>104</v>
      </c>
      <c r="C9" s="189" t="s">
        <v>78</v>
      </c>
      <c r="D9" s="189" t="s">
        <v>99</v>
      </c>
      <c r="E9" s="189" t="s">
        <v>100</v>
      </c>
      <c r="F9" s="89" t="s">
        <v>105</v>
      </c>
      <c r="G9" s="89" t="s">
        <v>76</v>
      </c>
      <c r="H9" s="181">
        <v>631970</v>
      </c>
      <c r="I9" s="80">
        <v>0</v>
      </c>
      <c r="J9" s="80">
        <v>0</v>
      </c>
      <c r="K9" s="80">
        <v>12749</v>
      </c>
      <c r="L9" s="93">
        <v>240</v>
      </c>
      <c r="M9" s="81">
        <f>IFERROR(L9/K9,"-")</f>
        <v>0.018825005882814</v>
      </c>
      <c r="N9" s="80">
        <v>6</v>
      </c>
      <c r="O9" s="80">
        <v>84</v>
      </c>
      <c r="P9" s="81">
        <f>IFERROR(N9/(L9),"-")</f>
        <v>0.025</v>
      </c>
      <c r="Q9" s="82">
        <f>IFERROR(H9/SUM(L9:L9),"-")</f>
        <v>2633.2083333333</v>
      </c>
      <c r="R9" s="83">
        <v>26</v>
      </c>
      <c r="S9" s="81">
        <f>IF(L9=0,"-",R9/L9)</f>
        <v>0.10833333333333</v>
      </c>
      <c r="T9" s="186">
        <v>758000</v>
      </c>
      <c r="U9" s="187">
        <f>IFERROR(T9/L9,"-")</f>
        <v>3158.3333333333</v>
      </c>
      <c r="V9" s="187">
        <f>IFERROR(T9/R9,"-")</f>
        <v>29153.846153846</v>
      </c>
      <c r="W9" s="181">
        <f>SUM(T9:T9)-SUM(H9:H9)</f>
        <v>126030</v>
      </c>
      <c r="X9" s="85">
        <f>SUM(T9:T9)/SUM(H9:H9)</f>
        <v>1.1994240232922</v>
      </c>
      <c r="Y9" s="78"/>
      <c r="Z9" s="94">
        <v>4</v>
      </c>
      <c r="AA9" s="95">
        <f>IF(L9=0,"",IF(Z9=0,"",(Z9/L9)))</f>
        <v>0.016666666666667</v>
      </c>
      <c r="AB9" s="94"/>
      <c r="AC9" s="96">
        <f>IFERROR(AB9/Z9,"-")</f>
        <v>0</v>
      </c>
      <c r="AD9" s="97"/>
      <c r="AE9" s="98">
        <f>IFERROR(AD9/Z9,"-")</f>
        <v>0</v>
      </c>
      <c r="AF9" s="99"/>
      <c r="AG9" s="99"/>
      <c r="AH9" s="99"/>
      <c r="AI9" s="100">
        <v>20</v>
      </c>
      <c r="AJ9" s="101">
        <f>IF(L9=0,"",IF(AI9=0,"",(AI9/L9)))</f>
        <v>0.083333333333333</v>
      </c>
      <c r="AK9" s="100"/>
      <c r="AL9" s="102">
        <f>IFERROR(AK9/AI9,"-")</f>
        <v>0</v>
      </c>
      <c r="AM9" s="103"/>
      <c r="AN9" s="104">
        <f>IFERROR(AM9/AI9,"-")</f>
        <v>0</v>
      </c>
      <c r="AO9" s="105"/>
      <c r="AP9" s="105"/>
      <c r="AQ9" s="105"/>
      <c r="AR9" s="106">
        <v>15</v>
      </c>
      <c r="AS9" s="107">
        <f>IF(L9=0,"",IF(AR9=0,"",(AR9/L9)))</f>
        <v>0.0625</v>
      </c>
      <c r="AT9" s="106"/>
      <c r="AU9" s="108">
        <f>IFERROR(AT9/AR9,"-")</f>
        <v>0</v>
      </c>
      <c r="AV9" s="109"/>
      <c r="AW9" s="110">
        <f>IFERROR(AV9/AR9,"-")</f>
        <v>0</v>
      </c>
      <c r="AX9" s="111"/>
      <c r="AY9" s="111"/>
      <c r="AZ9" s="111"/>
      <c r="BA9" s="112">
        <v>51</v>
      </c>
      <c r="BB9" s="113">
        <f>IF(L9=0,"",IF(BA9=0,"",(BA9/L9)))</f>
        <v>0.2125</v>
      </c>
      <c r="BC9" s="112">
        <v>3</v>
      </c>
      <c r="BD9" s="114">
        <f>IFERROR(BC9/BA9,"-")</f>
        <v>0.058823529411765</v>
      </c>
      <c r="BE9" s="115">
        <v>19000</v>
      </c>
      <c r="BF9" s="116">
        <f>IFERROR(BE9/BA9,"-")</f>
        <v>372.54901960784</v>
      </c>
      <c r="BG9" s="117">
        <v>2</v>
      </c>
      <c r="BH9" s="117"/>
      <c r="BI9" s="117">
        <v>1</v>
      </c>
      <c r="BJ9" s="119">
        <v>90</v>
      </c>
      <c r="BK9" s="120">
        <f>IF(L9=0,"",IF(BJ9=0,"",(BJ9/L9)))</f>
        <v>0.375</v>
      </c>
      <c r="BL9" s="121">
        <v>9</v>
      </c>
      <c r="BM9" s="122">
        <f>IFERROR(BL9/BJ9,"-")</f>
        <v>0.1</v>
      </c>
      <c r="BN9" s="123">
        <v>368000</v>
      </c>
      <c r="BO9" s="124">
        <f>IFERROR(BN9/BJ9,"-")</f>
        <v>4088.8888888889</v>
      </c>
      <c r="BP9" s="125">
        <v>3</v>
      </c>
      <c r="BQ9" s="125">
        <v>3</v>
      </c>
      <c r="BR9" s="125">
        <v>3</v>
      </c>
      <c r="BS9" s="126">
        <v>41</v>
      </c>
      <c r="BT9" s="127">
        <f>IF(L9=0,"",IF(BS9=0,"",(BS9/L9)))</f>
        <v>0.17083333333333</v>
      </c>
      <c r="BU9" s="128">
        <v>10</v>
      </c>
      <c r="BV9" s="129">
        <f>IFERROR(BU9/BS9,"-")</f>
        <v>0.24390243902439</v>
      </c>
      <c r="BW9" s="130">
        <v>308000</v>
      </c>
      <c r="BX9" s="131">
        <f>IFERROR(BW9/BS9,"-")</f>
        <v>7512.1951219512</v>
      </c>
      <c r="BY9" s="132">
        <v>4</v>
      </c>
      <c r="BZ9" s="132">
        <v>1</v>
      </c>
      <c r="CA9" s="132">
        <v>5</v>
      </c>
      <c r="CB9" s="133">
        <v>19</v>
      </c>
      <c r="CC9" s="134">
        <f>IF(L9=0,"",IF(CB9=0,"",(CB9/L9)))</f>
        <v>0.079166666666667</v>
      </c>
      <c r="CD9" s="135">
        <v>4</v>
      </c>
      <c r="CE9" s="136">
        <f>IFERROR(CD9/CB9,"-")</f>
        <v>0.21052631578947</v>
      </c>
      <c r="CF9" s="137">
        <v>63000</v>
      </c>
      <c r="CG9" s="138">
        <f>IFERROR(CF9/CB9,"-")</f>
        <v>3315.7894736842</v>
      </c>
      <c r="CH9" s="139"/>
      <c r="CI9" s="139">
        <v>1</v>
      </c>
      <c r="CJ9" s="139">
        <v>3</v>
      </c>
      <c r="CK9" s="140">
        <v>26</v>
      </c>
      <c r="CL9" s="141">
        <v>758000</v>
      </c>
      <c r="CM9" s="141">
        <v>303000</v>
      </c>
      <c r="CN9" s="141">
        <v>3000</v>
      </c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106</v>
      </c>
      <c r="G12" s="40"/>
      <c r="H12" s="184"/>
      <c r="I12" s="41">
        <f>SUM(I6:I11)</f>
        <v>0</v>
      </c>
      <c r="J12" s="41">
        <f>SUM(J6:J11)</f>
        <v>0</v>
      </c>
      <c r="K12" s="41">
        <f>SUM(K6:K11)</f>
        <v>437402</v>
      </c>
      <c r="L12" s="41">
        <f>SUM(L6:L11)</f>
        <v>4141</v>
      </c>
      <c r="M12" s="42">
        <f>IFERROR(L12/K12,"-")</f>
        <v>0.0094672635241723</v>
      </c>
      <c r="N12" s="77">
        <f>SUM(N6:N11)</f>
        <v>109</v>
      </c>
      <c r="O12" s="77">
        <f>SUM(O6:O11)</f>
        <v>1685</v>
      </c>
      <c r="P12" s="42">
        <f>IFERROR(N12/L12,"-")</f>
        <v>0.026322144409563</v>
      </c>
      <c r="Q12" s="43">
        <f>IFERROR(H12/L12,"-")</f>
        <v>0</v>
      </c>
      <c r="R12" s="44">
        <f>SUM(R6:R11)</f>
        <v>407</v>
      </c>
      <c r="S12" s="42">
        <f>IFERROR(R12/L12,"-")</f>
        <v>0.098285438299928</v>
      </c>
      <c r="T12" s="184">
        <f>SUM(T6:T11)</f>
        <v>11899146</v>
      </c>
      <c r="U12" s="184">
        <f>IFERROR(T12/L12,"-")</f>
        <v>2873.4957739676</v>
      </c>
      <c r="V12" s="184">
        <f>IFERROR(T12/R12,"-")</f>
        <v>29236.230958231</v>
      </c>
      <c r="W12" s="184">
        <f>T12-H12</f>
        <v>11899146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107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69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108</v>
      </c>
      <c r="C6" s="189" t="s">
        <v>78</v>
      </c>
      <c r="D6" s="189" t="s">
        <v>109</v>
      </c>
      <c r="E6" s="189" t="s">
        <v>110</v>
      </c>
      <c r="F6" s="89" t="s">
        <v>111</v>
      </c>
      <c r="G6" s="89" t="s">
        <v>76</v>
      </c>
      <c r="H6" s="181">
        <v>0</v>
      </c>
      <c r="I6" s="80">
        <v>0</v>
      </c>
      <c r="J6" s="80">
        <v>0</v>
      </c>
      <c r="K6" s="80">
        <v>0</v>
      </c>
      <c r="L6" s="93">
        <v>6</v>
      </c>
      <c r="M6" s="81" t="str">
        <f>IFERROR(L6/K6,"-")</f>
        <v>-</v>
      </c>
      <c r="N6" s="80">
        <v>0</v>
      </c>
      <c r="O6" s="80">
        <v>3</v>
      </c>
      <c r="P6" s="81">
        <f>IFERROR(N6/(L6),"-")</f>
        <v>0</v>
      </c>
      <c r="Q6" s="82">
        <f>IFERROR(H6/SUM(L6:L6),"-")</f>
        <v>0</v>
      </c>
      <c r="R6" s="83">
        <v>1</v>
      </c>
      <c r="S6" s="81">
        <f>IF(L6=0,"-",R6/L6)</f>
        <v>0.16666666666667</v>
      </c>
      <c r="T6" s="186">
        <v>5000</v>
      </c>
      <c r="U6" s="187">
        <f>IFERROR(T6/L6,"-")</f>
        <v>833.33333333333</v>
      </c>
      <c r="V6" s="187">
        <f>IFERROR(T6/R6,"-")</f>
        <v>5000</v>
      </c>
      <c r="W6" s="181">
        <f>SUM(T6:T6)-SUM(H6:H6)</f>
        <v>5000</v>
      </c>
      <c r="X6" s="85" t="str">
        <f>SUM(T6:T6)/SUM(H6:H6)</f>
        <v>0</v>
      </c>
      <c r="Y6" s="78"/>
      <c r="Z6" s="94">
        <v>1</v>
      </c>
      <c r="AA6" s="95">
        <f>IF(L6=0,"",IF(Z6=0,"",(Z6/L6)))</f>
        <v>0.16666666666667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3</v>
      </c>
      <c r="AJ6" s="101">
        <f>IF(L6=0,"",IF(AI6=0,"",(AI6/L6)))</f>
        <v>0.5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1</v>
      </c>
      <c r="AS6" s="107">
        <f>IF(L6=0,"",IF(AR6=0,"",(AR6/L6)))</f>
        <v>0.16666666666667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/>
      <c r="BB6" s="113">
        <f>IF(L6=0,"",IF(BA6=0,"",(BA6/L6)))</f>
        <v>0</v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>
        <v>1</v>
      </c>
      <c r="BK6" s="120">
        <f>IF(L6=0,"",IF(BJ6=0,"",(BJ6/L6)))</f>
        <v>0.16666666666667</v>
      </c>
      <c r="BL6" s="121">
        <v>1</v>
      </c>
      <c r="BM6" s="122">
        <f>IFERROR(BL6/BJ6,"-")</f>
        <v>1</v>
      </c>
      <c r="BN6" s="123">
        <v>5000</v>
      </c>
      <c r="BO6" s="124">
        <f>IFERROR(BN6/BJ6,"-")</f>
        <v>5000</v>
      </c>
      <c r="BP6" s="125">
        <v>1</v>
      </c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1</v>
      </c>
      <c r="CL6" s="141">
        <v>5000</v>
      </c>
      <c r="CM6" s="141">
        <v>5000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112</v>
      </c>
      <c r="C7" s="189" t="s">
        <v>78</v>
      </c>
      <c r="D7" s="189" t="s">
        <v>109</v>
      </c>
      <c r="E7" s="189" t="s">
        <v>110</v>
      </c>
      <c r="F7" s="89" t="s">
        <v>113</v>
      </c>
      <c r="G7" s="89" t="s">
        <v>76</v>
      </c>
      <c r="H7" s="181">
        <v>0</v>
      </c>
      <c r="I7" s="80">
        <v>0</v>
      </c>
      <c r="J7" s="80">
        <v>0</v>
      </c>
      <c r="K7" s="80">
        <v>0</v>
      </c>
      <c r="L7" s="93">
        <v>27</v>
      </c>
      <c r="M7" s="81" t="str">
        <f>IFERROR(L7/K7,"-")</f>
        <v>-</v>
      </c>
      <c r="N7" s="80">
        <v>0</v>
      </c>
      <c r="O7" s="80">
        <v>4</v>
      </c>
      <c r="P7" s="81">
        <f>IFERROR(N7/(L7),"-")</f>
        <v>0</v>
      </c>
      <c r="Q7" s="82">
        <f>IFERROR(H7/SUM(L7:L7),"-")</f>
        <v>0</v>
      </c>
      <c r="R7" s="83">
        <v>0</v>
      </c>
      <c r="S7" s="81">
        <f>IF(L7=0,"-",R7/L7)</f>
        <v>0</v>
      </c>
      <c r="T7" s="186"/>
      <c r="U7" s="187">
        <f>IFERROR(T7/L7,"-")</f>
        <v>0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>
        <v>7</v>
      </c>
      <c r="AA7" s="95">
        <f>IF(L7=0,"",IF(Z7=0,"",(Z7/L7)))</f>
        <v>0.25925925925926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4</v>
      </c>
      <c r="AJ7" s="101">
        <f>IF(L7=0,"",IF(AI7=0,"",(AI7/L7)))</f>
        <v>0.14814814814815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4</v>
      </c>
      <c r="AS7" s="107">
        <f>IF(L7=0,"",IF(AR7=0,"",(AR7/L7)))</f>
        <v>0.14814814814815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6</v>
      </c>
      <c r="BB7" s="113">
        <f>IF(L7=0,"",IF(BA7=0,"",(BA7/L7)))</f>
        <v>0.22222222222222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>
        <v>5</v>
      </c>
      <c r="BK7" s="120">
        <f>IF(L7=0,"",IF(BJ7=0,"",(BJ7/L7)))</f>
        <v>0.18518518518519</v>
      </c>
      <c r="BL7" s="121"/>
      <c r="BM7" s="122">
        <f>IFERROR(BL7/BJ7,"-")</f>
        <v>0</v>
      </c>
      <c r="BN7" s="123"/>
      <c r="BO7" s="124">
        <f>IFERROR(BN7/BJ7,"-")</f>
        <v>0</v>
      </c>
      <c r="BP7" s="125"/>
      <c r="BQ7" s="125"/>
      <c r="BR7" s="125"/>
      <c r="BS7" s="126">
        <v>1</v>
      </c>
      <c r="BT7" s="127">
        <f>IF(L7=0,"",IF(BS7=0,"",(BS7/L7)))</f>
        <v>0.037037037037037</v>
      </c>
      <c r="BU7" s="128"/>
      <c r="BV7" s="129">
        <f>IFERROR(BU7/BS7,"-")</f>
        <v>0</v>
      </c>
      <c r="BW7" s="130"/>
      <c r="BX7" s="131">
        <f>IFERROR(BW7/BS7,"-")</f>
        <v>0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114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33</v>
      </c>
      <c r="M10" s="42" t="str">
        <f>IFERROR(L10/K10,"-")</f>
        <v>-</v>
      </c>
      <c r="N10" s="77">
        <f>SUM(N6:N9)</f>
        <v>0</v>
      </c>
      <c r="O10" s="77">
        <f>SUM(O6:O9)</f>
        <v>7</v>
      </c>
      <c r="P10" s="42">
        <f>IFERROR(N10/L10,"-")</f>
        <v>0</v>
      </c>
      <c r="Q10" s="43">
        <f>IFERROR(H10/L10,"-")</f>
        <v>0</v>
      </c>
      <c r="R10" s="44">
        <f>SUM(R6:R9)</f>
        <v>1</v>
      </c>
      <c r="S10" s="42">
        <f>IFERROR(R10/L10,"-")</f>
        <v>0.03030303030303</v>
      </c>
      <c r="T10" s="184">
        <f>SUM(T6:T9)</f>
        <v>5000</v>
      </c>
      <c r="U10" s="184">
        <f>IFERROR(T10/L10,"-")</f>
        <v>151.51515151515</v>
      </c>
      <c r="V10" s="184">
        <f>IFERROR(T10/R10,"-")</f>
        <v>5000</v>
      </c>
      <c r="W10" s="184">
        <f>T10-H10</f>
        <v>5000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雑誌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