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  <sheet name="アプリストア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<sst xmlns="http://schemas.openxmlformats.org/spreadsheetml/2006/main" uniqueCount="217">
  <si>
    <t>03月</t>
  </si>
  <si>
    <t>アイメール</t>
  </si>
  <si>
    <t>最終更新日</t>
  </si>
  <si>
    <t>06月30日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</si>
  <si>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</si>
  <si>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</si>
  <si>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</si>
  <si>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</si>
  <si>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</si>
  <si>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</si>
  <si>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</si>
  <si>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</si>
  <si>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</si>
  <si>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</si>
  <si>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</si>
  <si>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</si>
  <si>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</si>
  <si>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</si>
  <si>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</si>
  <si>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</si>
  <si>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</si>
  <si>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</si>
  <si>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</si>
  <si>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</si>
  <si>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</si>
  <si>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</si>
  <si>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</si>
  <si>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</si>
  <si>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</si>
  <si>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</si>
  <si>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</si>
  <si>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</si>
  <si>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</si>
  <si>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</si>
  <si>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</si>
  <si>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</si>
  <si>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</si>
  <si>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</si>
  <si>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</si>
  <si>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</si>
  <si>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</si>
  <si>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</si>
  <si>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</si>
  <si>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</si>
  <si>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</si>
  <si>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</si>
  <si>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</si>
  <si>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</si>
  <si>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</si>
  <si>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</si>
  <si>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</si>
  <si>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</si>
  <si>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</si>
  <si>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</si>
  <si>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</si>
  <si>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</si>
  <si>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</si>
  <si>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sms_w620</t>
  </si>
  <si>
    <t>インターカラー</t>
  </si>
  <si>
    <t>デリヘル版2（妃ひかり）</t>
  </si>
  <si>
    <t>学生いませんギャルもいません熟女熟女熟女熟女</t>
  </si>
  <si>
    <t>i38</t>
  </si>
  <si>
    <t>スポニチ関東</t>
  </si>
  <si>
    <t>4C終面全5段</t>
  </si>
  <si>
    <t>3月13日(土)</t>
  </si>
  <si>
    <t>sms_w621</t>
  </si>
  <si>
    <t>スポニチ関西</t>
  </si>
  <si>
    <t>sms_w622</t>
  </si>
  <si>
    <t>スポニチ西部</t>
  </si>
  <si>
    <t>sms_w623</t>
  </si>
  <si>
    <t>スポニチ北海道</t>
  </si>
  <si>
    <t>smss2307</t>
  </si>
  <si>
    <t>(空電共通)</t>
  </si>
  <si>
    <t>空電</t>
  </si>
  <si>
    <t>空電(共通)</t>
  </si>
  <si>
    <t>sms_w630</t>
  </si>
  <si>
    <t>i34</t>
  </si>
  <si>
    <t>ニッカン西部</t>
  </si>
  <si>
    <t>全5段つかみ3回</t>
  </si>
  <si>
    <t>smss2311</t>
  </si>
  <si>
    <t>sms_w631</t>
  </si>
  <si>
    <t>デリヘル版3（推川ゆうり）</t>
  </si>
  <si>
    <t>70歳までの出会いリクルート</t>
  </si>
  <si>
    <t>GOGO(i31)</t>
  </si>
  <si>
    <t>smss2312</t>
  </si>
  <si>
    <t>sms_w632</t>
  </si>
  <si>
    <t>右女3スマホ（NEW)（広瀬結香）</t>
  </si>
  <si>
    <t>訳アリだから女性から誘われる</t>
  </si>
  <si>
    <t>smss2313</t>
  </si>
  <si>
    <t>sms_w633</t>
  </si>
  <si>
    <t>お祭り版（妃ひかり）</t>
  </si>
  <si>
    <t>出会い祭り</t>
  </si>
  <si>
    <t>smss2314</t>
  </si>
  <si>
    <t>sms_w634</t>
  </si>
  <si>
    <t>デリヘル版2（山口椿）</t>
  </si>
  <si>
    <t>1日1回かんたん出会い隙間時間に少しだけでOK</t>
  </si>
  <si>
    <t>smss2315</t>
  </si>
  <si>
    <t>sms_w624</t>
  </si>
  <si>
    <t>①求人風（妃ひかり）</t>
  </si>
  <si>
    <t>①求む！５０歳以上の女性と…</t>
  </si>
  <si>
    <t>デイリースポーツ関西</t>
  </si>
  <si>
    <t>半2段つかみ20段保証</t>
  </si>
  <si>
    <t>20段保証</t>
  </si>
  <si>
    <t>sms_w625</t>
  </si>
  <si>
    <t>②旧デイリー風（推川ゆうり）</t>
  </si>
  <si>
    <t>②ねぇ昨日4人も会っちゃいましたよ</t>
  </si>
  <si>
    <t>sms_w626</t>
  </si>
  <si>
    <t>③興奮版（広瀬結香）</t>
  </si>
  <si>
    <t>③70歳までの出会いリクルート</t>
  </si>
  <si>
    <t>sms_w627</t>
  </si>
  <si>
    <t>④右女3（妃ひかり）</t>
  </si>
  <si>
    <t>④男性求む</t>
  </si>
  <si>
    <t>smss2308</t>
  </si>
  <si>
    <t>sms_w628</t>
  </si>
  <si>
    <t>全5段</t>
  </si>
  <si>
    <t>3月21日(日)</t>
  </si>
  <si>
    <t>smss2309</t>
  </si>
  <si>
    <t>sms_w629</t>
  </si>
  <si>
    <t>3月07日(日)</t>
  </si>
  <si>
    <t>smss2310</t>
  </si>
  <si>
    <t>sms_w635</t>
  </si>
  <si>
    <t>九スポ</t>
  </si>
  <si>
    <t>記事枠</t>
  </si>
  <si>
    <t>3月28日(日)</t>
  </si>
  <si>
    <t>smss2316</t>
  </si>
  <si>
    <t>新聞 TOTAL</t>
  </si>
  <si>
    <t>●雑誌 広告</t>
  </si>
  <si>
    <t>sms_w618</t>
  </si>
  <si>
    <t>芸文社</t>
  </si>
  <si>
    <t>求人風（推川ゆうり）</t>
  </si>
  <si>
    <t>50〜70代男性限定！熟女好きな男性募集中！</t>
  </si>
  <si>
    <t>カミオン</t>
  </si>
  <si>
    <t>4C1P</t>
  </si>
  <si>
    <t>3月01日(月)</t>
  </si>
  <si>
    <t>smss2298</t>
  </si>
  <si>
    <t>smss2302</t>
  </si>
  <si>
    <t>アドライヴ</t>
  </si>
  <si>
    <t>いろいろ</t>
  </si>
  <si>
    <t>企画枠ラーメン信夫</t>
  </si>
  <si>
    <t>実話カタログ企画</t>
  </si>
  <si>
    <t>企画枠</t>
  </si>
  <si>
    <t>sms_a1065</t>
  </si>
  <si>
    <t>コアマガジン</t>
  </si>
  <si>
    <t>5P_着エロ画像メイン(妃ひかり)</t>
  </si>
  <si>
    <t>実話BUNKA超タブー</t>
  </si>
  <si>
    <t>1C5P</t>
  </si>
  <si>
    <t>3月02日(火)</t>
  </si>
  <si>
    <t>smss2303</t>
  </si>
  <si>
    <t>sms_a1066</t>
  </si>
  <si>
    <t>大洋図書</t>
  </si>
  <si>
    <t>5P風俗(妃さん)</t>
  </si>
  <si>
    <t>ナックルズ極ベスト</t>
  </si>
  <si>
    <t>3月15日(月)</t>
  </si>
  <si>
    <t>smss2304</t>
  </si>
  <si>
    <t>sms_a1067</t>
  </si>
  <si>
    <t>2P_対談風原稿_アイ</t>
  </si>
  <si>
    <t>別冊ラヴァーズ</t>
  </si>
  <si>
    <t>1C2P</t>
  </si>
  <si>
    <t>3月22日(月)</t>
  </si>
  <si>
    <t>smss2305</t>
  </si>
  <si>
    <t>雑誌 TOTAL</t>
  </si>
  <si>
    <t>●DVD 広告</t>
  </si>
  <si>
    <t>sms_a1063</t>
  </si>
  <si>
    <t>若生出版</t>
  </si>
  <si>
    <t>DVD4コマ</t>
  </si>
  <si>
    <t>A4判、書店売</t>
  </si>
  <si>
    <t>mv20i</t>
  </si>
  <si>
    <t>絶対美人secret</t>
  </si>
  <si>
    <t>DVD袋表4C＋コンテンツ枠</t>
  </si>
  <si>
    <t>3月11日(木)</t>
  </si>
  <si>
    <t>smss2300</t>
  </si>
  <si>
    <t>sms_a1064</t>
  </si>
  <si>
    <t>三和出版</t>
  </si>
  <si>
    <t>DVD漫画まさお</t>
  </si>
  <si>
    <t>A4変形判、ＣＶＳフル、860円、4c56P+1c32P</t>
  </si>
  <si>
    <t>MEN'S DVD</t>
  </si>
  <si>
    <t>DVD貼付け面4C1/3P</t>
  </si>
  <si>
    <t>3月29日(月)</t>
  </si>
  <si>
    <t>smss2301</t>
  </si>
  <si>
    <t>DVD TOTAL</t>
  </si>
  <si>
    <t>●アフィリエイト 広告</t>
  </si>
  <si>
    <t>UA</t>
  </si>
  <si>
    <t>AF単価</t>
  </si>
  <si>
    <t>20歳以上</t>
  </si>
  <si>
    <t>sms_link001</t>
  </si>
  <si>
    <t>SP,PC</t>
  </si>
  <si>
    <t>bbs</t>
  </si>
  <si>
    <t>割り切りBBS</t>
  </si>
  <si>
    <t>3/1～3/31</t>
  </si>
  <si>
    <t>m_retry</t>
  </si>
  <si>
    <t>ADIT</t>
  </si>
  <si>
    <t>Retry</t>
  </si>
  <si>
    <t>エラーユーザーマルチ</t>
  </si>
  <si>
    <t>アフィリエイト TOTAL</t>
  </si>
  <si>
    <t>●リスティング 広告</t>
  </si>
  <si>
    <t>sms_ydn</t>
  </si>
  <si>
    <t>レアゾン</t>
  </si>
  <si>
    <t>SP/MB</t>
  </si>
  <si>
    <t>yi06</t>
  </si>
  <si>
    <t>YDN</t>
  </si>
  <si>
    <t>sms_aydi</t>
  </si>
  <si>
    <t>SP</t>
  </si>
  <si>
    <t>ydn</t>
  </si>
  <si>
    <t>YDNインフィード（ADIT）</t>
  </si>
  <si>
    <t>sms_aydt</t>
  </si>
  <si>
    <t>YDNターゲット（ADIT）</t>
  </si>
  <si>
    <t>sms_ayds</t>
  </si>
  <si>
    <t>検索連動（ADIT）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</si>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</sst>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3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0.13428571428571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190" t="s">
        <v>64</v>
      </c>
      <c r="K6" s="181">
        <v>700000</v>
      </c>
      <c r="L6" s="80">
        <v>0</v>
      </c>
      <c r="M6" s="80">
        <v>0</v>
      </c>
      <c r="N6" s="80">
        <v>132</v>
      </c>
      <c r="O6" s="91">
        <v>13</v>
      </c>
      <c r="P6" s="92">
        <v>0</v>
      </c>
      <c r="Q6" s="93">
        <f>O6+P6</f>
        <v>13</v>
      </c>
      <c r="R6" s="81">
        <f>IFERROR(Q6/N6,"-")</f>
        <v>0.098484848484848</v>
      </c>
      <c r="S6" s="80">
        <v>0</v>
      </c>
      <c r="T6" s="80">
        <v>2</v>
      </c>
      <c r="U6" s="81">
        <f>IFERROR(T6/(Q6),"-")</f>
        <v>0.15384615384615</v>
      </c>
      <c r="V6" s="82">
        <f>IFERROR(K6/SUM(Q6:Q10),"-")</f>
        <v>12068.965517241</v>
      </c>
      <c r="W6" s="83">
        <v>1</v>
      </c>
      <c r="X6" s="81">
        <f>IF(Q6=0,"-",W6/Q6)</f>
        <v>0.076923076923077</v>
      </c>
      <c r="Y6" s="186">
        <v>21000</v>
      </c>
      <c r="Z6" s="187">
        <f>IFERROR(Y6/Q6,"-")</f>
        <v>1615.3846153846</v>
      </c>
      <c r="AA6" s="187">
        <f>IFERROR(Y6/W6,"-")</f>
        <v>21000</v>
      </c>
      <c r="AB6" s="181">
        <f>SUM(Y6:Y10)-SUM(K6:K10)</f>
        <v>-606000</v>
      </c>
      <c r="AC6" s="85">
        <f>SUM(Y6:Y10)/SUM(K6:K10)</f>
        <v>0.13428571428571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</v>
      </c>
      <c r="AO6" s="101">
        <f>IF(Q6=0,"",IF(AN6=0,"",(AN6/Q6)))</f>
        <v>0.076923076923077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3</v>
      </c>
      <c r="BG6" s="113">
        <f>IF(Q6=0,"",IF(BF6=0,"",(BF6/Q6)))</f>
        <v>0.23076923076923</v>
      </c>
      <c r="BH6" s="112">
        <v>1</v>
      </c>
      <c r="BI6" s="114">
        <f>IFERROR(BH6/BF6,"-")</f>
        <v>0.33333333333333</v>
      </c>
      <c r="BJ6" s="115">
        <v>10000</v>
      </c>
      <c r="BK6" s="116">
        <f>IFERROR(BJ6/BF6,"-")</f>
        <v>3333.3333333333</v>
      </c>
      <c r="BL6" s="117"/>
      <c r="BM6" s="117"/>
      <c r="BN6" s="117">
        <v>1</v>
      </c>
      <c r="BO6" s="119">
        <v>5</v>
      </c>
      <c r="BP6" s="120">
        <f>IF(Q6=0,"",IF(BO6=0,"",(BO6/Q6)))</f>
        <v>0.38461538461538</v>
      </c>
      <c r="BQ6" s="121">
        <v>1</v>
      </c>
      <c r="BR6" s="122">
        <f>IFERROR(BQ6/BO6,"-")</f>
        <v>0.2</v>
      </c>
      <c r="BS6" s="123">
        <v>21000</v>
      </c>
      <c r="BT6" s="124">
        <f>IFERROR(BS6/BO6,"-")</f>
        <v>4200</v>
      </c>
      <c r="BU6" s="125"/>
      <c r="BV6" s="125"/>
      <c r="BW6" s="125">
        <v>1</v>
      </c>
      <c r="BX6" s="126">
        <v>3</v>
      </c>
      <c r="BY6" s="127">
        <f>IF(Q6=0,"",IF(BX6=0,"",(BX6/Q6)))</f>
        <v>0.23076923076923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1</v>
      </c>
      <c r="CH6" s="134">
        <f>IF(Q6=0,"",IF(CG6=0,"",(CG6/Q6)))</f>
        <v>0.076923076923077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1</v>
      </c>
      <c r="CQ6" s="141">
        <v>21000</v>
      </c>
      <c r="CR6" s="141">
        <v>21000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61</v>
      </c>
      <c r="H7" s="89" t="s">
        <v>66</v>
      </c>
      <c r="I7" s="89" t="s">
        <v>63</v>
      </c>
      <c r="J7" s="190" t="s">
        <v>64</v>
      </c>
      <c r="K7" s="181"/>
      <c r="L7" s="80">
        <v>0</v>
      </c>
      <c r="M7" s="80">
        <v>0</v>
      </c>
      <c r="N7" s="80">
        <v>144</v>
      </c>
      <c r="O7" s="91">
        <v>9</v>
      </c>
      <c r="P7" s="92">
        <v>0</v>
      </c>
      <c r="Q7" s="93">
        <f>O7+P7</f>
        <v>9</v>
      </c>
      <c r="R7" s="81">
        <f>IFERROR(Q7/N7,"-")</f>
        <v>0.0625</v>
      </c>
      <c r="S7" s="80">
        <v>0</v>
      </c>
      <c r="T7" s="80">
        <v>3</v>
      </c>
      <c r="U7" s="81">
        <f>IFERROR(T7/(Q7),"-")</f>
        <v>0.33333333333333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>
        <v>4</v>
      </c>
      <c r="BP7" s="120">
        <f>IF(Q7=0,"",IF(BO7=0,"",(BO7/Q7)))</f>
        <v>0.44444444444444</v>
      </c>
      <c r="BQ7" s="121">
        <v>1</v>
      </c>
      <c r="BR7" s="122">
        <f>IFERROR(BQ7/BO7,"-")</f>
        <v>0.25</v>
      </c>
      <c r="BS7" s="123">
        <v>3000</v>
      </c>
      <c r="BT7" s="124">
        <f>IFERROR(BS7/BO7,"-")</f>
        <v>750</v>
      </c>
      <c r="BU7" s="125">
        <v>1</v>
      </c>
      <c r="BV7" s="125"/>
      <c r="BW7" s="125"/>
      <c r="BX7" s="126">
        <v>5</v>
      </c>
      <c r="BY7" s="127">
        <f>IF(Q7=0,"",IF(BX7=0,"",(BX7/Q7)))</f>
        <v>0.55555555555556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>
        <v>3000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68</v>
      </c>
      <c r="I8" s="89" t="s">
        <v>63</v>
      </c>
      <c r="J8" s="190" t="s">
        <v>64</v>
      </c>
      <c r="K8" s="181"/>
      <c r="L8" s="80">
        <v>0</v>
      </c>
      <c r="M8" s="80">
        <v>0</v>
      </c>
      <c r="N8" s="80">
        <v>49</v>
      </c>
      <c r="O8" s="91">
        <v>7</v>
      </c>
      <c r="P8" s="92">
        <v>0</v>
      </c>
      <c r="Q8" s="93">
        <f>O8+P8</f>
        <v>7</v>
      </c>
      <c r="R8" s="81">
        <f>IFERROR(Q8/N8,"-")</f>
        <v>0.14285714285714</v>
      </c>
      <c r="S8" s="80">
        <v>0</v>
      </c>
      <c r="T8" s="80">
        <v>2</v>
      </c>
      <c r="U8" s="81">
        <f>IFERROR(T8/(Q8),"-")</f>
        <v>0.28571428571429</v>
      </c>
      <c r="V8" s="82"/>
      <c r="W8" s="83">
        <v>2</v>
      </c>
      <c r="X8" s="81">
        <f>IF(Q8=0,"-",W8/Q8)</f>
        <v>0.28571428571429</v>
      </c>
      <c r="Y8" s="186">
        <v>15000</v>
      </c>
      <c r="Z8" s="187">
        <f>IFERROR(Y8/Q8,"-")</f>
        <v>2142.8571428571</v>
      </c>
      <c r="AA8" s="187">
        <f>IFERROR(Y8/W8,"-")</f>
        <v>7500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1</v>
      </c>
      <c r="BG8" s="113">
        <f>IF(Q8=0,"",IF(BF8=0,"",(BF8/Q8)))</f>
        <v>0.14285714285714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1</v>
      </c>
      <c r="BP8" s="120">
        <f>IF(Q8=0,"",IF(BO8=0,"",(BO8/Q8)))</f>
        <v>0.14285714285714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5</v>
      </c>
      <c r="BY8" s="127">
        <f>IF(Q8=0,"",IF(BX8=0,"",(BX8/Q8)))</f>
        <v>0.71428571428571</v>
      </c>
      <c r="BZ8" s="128">
        <v>2</v>
      </c>
      <c r="CA8" s="129">
        <f>IFERROR(BZ8/BX8,"-")</f>
        <v>0.4</v>
      </c>
      <c r="CB8" s="130">
        <v>15000</v>
      </c>
      <c r="CC8" s="131">
        <f>IFERROR(CB8/BX8,"-")</f>
        <v>3000</v>
      </c>
      <c r="CD8" s="132">
        <v>1</v>
      </c>
      <c r="CE8" s="132"/>
      <c r="CF8" s="132">
        <v>1</v>
      </c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2</v>
      </c>
      <c r="CQ8" s="141">
        <v>15000</v>
      </c>
      <c r="CR8" s="141">
        <v>12000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61</v>
      </c>
      <c r="H9" s="89" t="s">
        <v>70</v>
      </c>
      <c r="I9" s="89" t="s">
        <v>63</v>
      </c>
      <c r="J9" s="190" t="s">
        <v>64</v>
      </c>
      <c r="K9" s="181"/>
      <c r="L9" s="80">
        <v>0</v>
      </c>
      <c r="M9" s="80">
        <v>0</v>
      </c>
      <c r="N9" s="80">
        <v>28</v>
      </c>
      <c r="O9" s="91">
        <v>3</v>
      </c>
      <c r="P9" s="92">
        <v>0</v>
      </c>
      <c r="Q9" s="93">
        <f>O9+P9</f>
        <v>3</v>
      </c>
      <c r="R9" s="81">
        <f>IFERROR(Q9/N9,"-")</f>
        <v>0.10714285714286</v>
      </c>
      <c r="S9" s="80">
        <v>0</v>
      </c>
      <c r="T9" s="80">
        <v>1</v>
      </c>
      <c r="U9" s="81">
        <f>IFERROR(T9/(Q9),"-")</f>
        <v>0.33333333333333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>
        <v>1</v>
      </c>
      <c r="AO9" s="101">
        <f>IF(Q9=0,"",IF(AN9=0,"",(AN9/Q9)))</f>
        <v>0.33333333333333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>
        <f>IF(Q9=0,"",IF(BF9=0,"",(BF9/Q9)))</f>
        <v>0</v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>
        <v>2</v>
      </c>
      <c r="BP9" s="120">
        <f>IF(Q9=0,"",IF(BO9=0,"",(BO9/Q9)))</f>
        <v>0.66666666666667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/>
      <c r="BY9" s="127">
        <f>IF(Q9=0,"",IF(BX9=0,"",(BX9/Q9)))</f>
        <v>0</v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71</v>
      </c>
      <c r="C10" s="189" t="s">
        <v>58</v>
      </c>
      <c r="D10" s="189"/>
      <c r="E10" s="189" t="s">
        <v>72</v>
      </c>
      <c r="F10" s="189" t="s">
        <v>72</v>
      </c>
      <c r="G10" s="189" t="s">
        <v>73</v>
      </c>
      <c r="H10" s="89" t="s">
        <v>74</v>
      </c>
      <c r="I10" s="89"/>
      <c r="J10" s="89"/>
      <c r="K10" s="181"/>
      <c r="L10" s="80">
        <v>0</v>
      </c>
      <c r="M10" s="80">
        <v>0</v>
      </c>
      <c r="N10" s="80">
        <v>43</v>
      </c>
      <c r="O10" s="91">
        <v>26</v>
      </c>
      <c r="P10" s="92">
        <v>0</v>
      </c>
      <c r="Q10" s="93">
        <f>O10+P10</f>
        <v>26</v>
      </c>
      <c r="R10" s="81">
        <f>IFERROR(Q10/N10,"-")</f>
        <v>0.6046511627907</v>
      </c>
      <c r="S10" s="80">
        <v>1</v>
      </c>
      <c r="T10" s="80">
        <v>4</v>
      </c>
      <c r="U10" s="81">
        <f>IFERROR(T10/(Q10),"-")</f>
        <v>0.15384615384615</v>
      </c>
      <c r="V10" s="82"/>
      <c r="W10" s="83">
        <v>2</v>
      </c>
      <c r="X10" s="81">
        <f>IF(Q10=0,"-",W10/Q10)</f>
        <v>0.076923076923077</v>
      </c>
      <c r="Y10" s="186">
        <v>58000</v>
      </c>
      <c r="Z10" s="187">
        <f>IFERROR(Y10/Q10,"-")</f>
        <v>2230.7692307692</v>
      </c>
      <c r="AA10" s="187">
        <f>IFERROR(Y10/W10,"-")</f>
        <v>29000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1</v>
      </c>
      <c r="AO10" s="101">
        <f>IF(Q10=0,"",IF(AN10=0,"",(AN10/Q10)))</f>
        <v>0.038461538461538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4</v>
      </c>
      <c r="BG10" s="113">
        <f>IF(Q10=0,"",IF(BF10=0,"",(BF10/Q10)))</f>
        <v>0.15384615384615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9</v>
      </c>
      <c r="BP10" s="120">
        <f>IF(Q10=0,"",IF(BO10=0,"",(BO10/Q10)))</f>
        <v>0.34615384615385</v>
      </c>
      <c r="BQ10" s="121">
        <v>1</v>
      </c>
      <c r="BR10" s="122">
        <f>IFERROR(BQ10/BO10,"-")</f>
        <v>0.11111111111111</v>
      </c>
      <c r="BS10" s="123">
        <v>24000</v>
      </c>
      <c r="BT10" s="124">
        <f>IFERROR(BS10/BO10,"-")</f>
        <v>2666.6666666667</v>
      </c>
      <c r="BU10" s="125"/>
      <c r="BV10" s="125"/>
      <c r="BW10" s="125">
        <v>1</v>
      </c>
      <c r="BX10" s="126">
        <v>8</v>
      </c>
      <c r="BY10" s="127">
        <f>IF(Q10=0,"",IF(BX10=0,"",(BX10/Q10)))</f>
        <v>0.30769230769231</v>
      </c>
      <c r="BZ10" s="128">
        <v>2</v>
      </c>
      <c r="CA10" s="129">
        <f>IFERROR(BZ10/BX10,"-")</f>
        <v>0.25</v>
      </c>
      <c r="CB10" s="130">
        <v>58000</v>
      </c>
      <c r="CC10" s="131">
        <f>IFERROR(CB10/BX10,"-")</f>
        <v>7250</v>
      </c>
      <c r="CD10" s="132"/>
      <c r="CE10" s="132"/>
      <c r="CF10" s="132">
        <v>2</v>
      </c>
      <c r="CG10" s="133">
        <v>4</v>
      </c>
      <c r="CH10" s="134">
        <f>IF(Q10=0,"",IF(CG10=0,"",(CG10/Q10)))</f>
        <v>0.15384615384615</v>
      </c>
      <c r="CI10" s="135"/>
      <c r="CJ10" s="136">
        <f>IFERROR(CI10/CG10,"-")</f>
        <v>0</v>
      </c>
      <c r="CK10" s="137"/>
      <c r="CL10" s="138">
        <f>IFERROR(CK10/CG10,"-")</f>
        <v>0</v>
      </c>
      <c r="CM10" s="139"/>
      <c r="CN10" s="139"/>
      <c r="CO10" s="139"/>
      <c r="CP10" s="140">
        <v>2</v>
      </c>
      <c r="CQ10" s="141">
        <v>58000</v>
      </c>
      <c r="CR10" s="141">
        <v>38000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>
        <f>AC11</f>
        <v>0.344</v>
      </c>
      <c r="B11" s="189" t="s">
        <v>75</v>
      </c>
      <c r="C11" s="189" t="s">
        <v>58</v>
      </c>
      <c r="D11" s="189"/>
      <c r="E11" s="189" t="s">
        <v>59</v>
      </c>
      <c r="F11" s="189" t="s">
        <v>60</v>
      </c>
      <c r="G11" s="189" t="s">
        <v>76</v>
      </c>
      <c r="H11" s="89" t="s">
        <v>77</v>
      </c>
      <c r="I11" s="89" t="s">
        <v>78</v>
      </c>
      <c r="J11" s="89"/>
      <c r="K11" s="181">
        <v>250000</v>
      </c>
      <c r="L11" s="80">
        <v>0</v>
      </c>
      <c r="M11" s="80">
        <v>0</v>
      </c>
      <c r="N11" s="80">
        <v>12</v>
      </c>
      <c r="O11" s="91">
        <v>2</v>
      </c>
      <c r="P11" s="92">
        <v>0</v>
      </c>
      <c r="Q11" s="93">
        <f>O11+P11</f>
        <v>2</v>
      </c>
      <c r="R11" s="81">
        <f>IFERROR(Q11/N11,"-")</f>
        <v>0.16666666666667</v>
      </c>
      <c r="S11" s="80">
        <v>0</v>
      </c>
      <c r="T11" s="80">
        <v>1</v>
      </c>
      <c r="U11" s="81">
        <f>IFERROR(T11/(Q11),"-")</f>
        <v>0.5</v>
      </c>
      <c r="V11" s="82">
        <f>IFERROR(K11/SUM(Q11:Q20),"-")</f>
        <v>11363.636363636</v>
      </c>
      <c r="W11" s="83">
        <v>0</v>
      </c>
      <c r="X11" s="81">
        <f>IF(Q11=0,"-",W11/Q11)</f>
        <v>0</v>
      </c>
      <c r="Y11" s="186">
        <v>0</v>
      </c>
      <c r="Z11" s="187">
        <f>IFERROR(Y11/Q11,"-")</f>
        <v>0</v>
      </c>
      <c r="AA11" s="187" t="str">
        <f>IFERROR(Y11/W11,"-")</f>
        <v>-</v>
      </c>
      <c r="AB11" s="181">
        <f>SUM(Y11:Y20)-SUM(K11:K20)</f>
        <v>-164000</v>
      </c>
      <c r="AC11" s="85">
        <f>SUM(Y11:Y20)/SUM(K11:K20)</f>
        <v>0.344</v>
      </c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>
        <v>1</v>
      </c>
      <c r="AX11" s="107">
        <f>IF(Q11=0,"",IF(AW11=0,"",(AW11/Q11)))</f>
        <v>0.5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/>
      <c r="BG11" s="113">
        <f>IF(Q11=0,"",IF(BF11=0,"",(BF11/Q11)))</f>
        <v>0</v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>
        <v>1</v>
      </c>
      <c r="BP11" s="120">
        <f>IF(Q11=0,"",IF(BO11=0,"",(BO11/Q11)))</f>
        <v>0.5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/>
      <c r="BY11" s="127">
        <f>IF(Q11=0,"",IF(BX11=0,"",(BX11/Q11)))</f>
        <v>0</v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79</v>
      </c>
      <c r="C12" s="189" t="s">
        <v>58</v>
      </c>
      <c r="D12" s="189"/>
      <c r="E12" s="189" t="s">
        <v>59</v>
      </c>
      <c r="F12" s="189" t="s">
        <v>60</v>
      </c>
      <c r="G12" s="189" t="s">
        <v>73</v>
      </c>
      <c r="H12" s="89"/>
      <c r="I12" s="89"/>
      <c r="J12" s="89"/>
      <c r="K12" s="181"/>
      <c r="L12" s="80">
        <v>0</v>
      </c>
      <c r="M12" s="80">
        <v>0</v>
      </c>
      <c r="N12" s="80">
        <v>0</v>
      </c>
      <c r="O12" s="91">
        <v>0</v>
      </c>
      <c r="P12" s="92">
        <v>0</v>
      </c>
      <c r="Q12" s="93">
        <f>O12+P12</f>
        <v>0</v>
      </c>
      <c r="R12" s="81" t="str">
        <f>IFERROR(Q12/N12,"-")</f>
        <v>-</v>
      </c>
      <c r="S12" s="80">
        <v>0</v>
      </c>
      <c r="T12" s="80">
        <v>0</v>
      </c>
      <c r="U12" s="81" t="str">
        <f>IFERROR(T12/(Q12),"-")</f>
        <v>-</v>
      </c>
      <c r="V12" s="82"/>
      <c r="W12" s="83">
        <v>0</v>
      </c>
      <c r="X12" s="81" t="str">
        <f>IF(Q12=0,"-",W12/Q12)</f>
        <v>-</v>
      </c>
      <c r="Y12" s="186">
        <v>0</v>
      </c>
      <c r="Z12" s="187" t="str">
        <f>IFERROR(Y12/Q12,"-")</f>
        <v>-</v>
      </c>
      <c r="AA12" s="187" t="str">
        <f>IFERROR(Y12/W12,"-")</f>
        <v>-</v>
      </c>
      <c r="AB12" s="181"/>
      <c r="AC12" s="85"/>
      <c r="AD12" s="78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80</v>
      </c>
      <c r="C13" s="189" t="s">
        <v>58</v>
      </c>
      <c r="D13" s="189"/>
      <c r="E13" s="189" t="s">
        <v>81</v>
      </c>
      <c r="F13" s="189" t="s">
        <v>82</v>
      </c>
      <c r="G13" s="189" t="s">
        <v>83</v>
      </c>
      <c r="H13" s="89" t="s">
        <v>77</v>
      </c>
      <c r="I13" s="89" t="s">
        <v>78</v>
      </c>
      <c r="J13" s="89"/>
      <c r="K13" s="181"/>
      <c r="L13" s="80">
        <v>0</v>
      </c>
      <c r="M13" s="80">
        <v>0</v>
      </c>
      <c r="N13" s="80">
        <v>30</v>
      </c>
      <c r="O13" s="91">
        <v>4</v>
      </c>
      <c r="P13" s="92">
        <v>0</v>
      </c>
      <c r="Q13" s="93">
        <f>O13+P13</f>
        <v>4</v>
      </c>
      <c r="R13" s="81">
        <f>IFERROR(Q13/N13,"-")</f>
        <v>0.13333333333333</v>
      </c>
      <c r="S13" s="80">
        <v>0</v>
      </c>
      <c r="T13" s="80">
        <v>1</v>
      </c>
      <c r="U13" s="81">
        <f>IFERROR(T13/(Q13),"-")</f>
        <v>0.25</v>
      </c>
      <c r="V13" s="82"/>
      <c r="W13" s="83">
        <v>0</v>
      </c>
      <c r="X13" s="81">
        <f>IF(Q13=0,"-",W13/Q13)</f>
        <v>0</v>
      </c>
      <c r="Y13" s="186">
        <v>0</v>
      </c>
      <c r="Z13" s="187">
        <f>IFERROR(Y13/Q13,"-")</f>
        <v>0</v>
      </c>
      <c r="AA13" s="187" t="str">
        <f>IFERROR(Y13/W13,"-")</f>
        <v>-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2</v>
      </c>
      <c r="BG13" s="113">
        <f>IF(Q13=0,"",IF(BF13=0,"",(BF13/Q13)))</f>
        <v>0.5</v>
      </c>
      <c r="BH13" s="112">
        <v>1</v>
      </c>
      <c r="BI13" s="114">
        <f>IFERROR(BH13/BF13,"-")</f>
        <v>0.5</v>
      </c>
      <c r="BJ13" s="115">
        <v>3000</v>
      </c>
      <c r="BK13" s="116">
        <f>IFERROR(BJ13/BF13,"-")</f>
        <v>1500</v>
      </c>
      <c r="BL13" s="117">
        <v>1</v>
      </c>
      <c r="BM13" s="117"/>
      <c r="BN13" s="117"/>
      <c r="BO13" s="119">
        <v>1</v>
      </c>
      <c r="BP13" s="120">
        <f>IF(Q13=0,"",IF(BO13=0,"",(BO13/Q13)))</f>
        <v>0.25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>
        <v>1</v>
      </c>
      <c r="BY13" s="127">
        <f>IF(Q13=0,"",IF(BX13=0,"",(BX13/Q13)))</f>
        <v>0.25</v>
      </c>
      <c r="BZ13" s="128"/>
      <c r="CA13" s="129">
        <f>IFERROR(BZ13/BX13,"-")</f>
        <v>0</v>
      </c>
      <c r="CB13" s="130"/>
      <c r="CC13" s="131">
        <f>IFERROR(CB13/BX13,"-")</f>
        <v>0</v>
      </c>
      <c r="CD13" s="132"/>
      <c r="CE13" s="132"/>
      <c r="CF13" s="132"/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>
        <v>3000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84</v>
      </c>
      <c r="C14" s="189" t="s">
        <v>58</v>
      </c>
      <c r="D14" s="189"/>
      <c r="E14" s="189" t="s">
        <v>81</v>
      </c>
      <c r="F14" s="189" t="s">
        <v>82</v>
      </c>
      <c r="G14" s="189" t="s">
        <v>73</v>
      </c>
      <c r="H14" s="89"/>
      <c r="I14" s="89"/>
      <c r="J14" s="89"/>
      <c r="K14" s="181"/>
      <c r="L14" s="80">
        <v>0</v>
      </c>
      <c r="M14" s="80">
        <v>0</v>
      </c>
      <c r="N14" s="80">
        <v>0</v>
      </c>
      <c r="O14" s="91">
        <v>1</v>
      </c>
      <c r="P14" s="92">
        <v>0</v>
      </c>
      <c r="Q14" s="93">
        <f>O14+P14</f>
        <v>1</v>
      </c>
      <c r="R14" s="81" t="str">
        <f>IFERROR(Q14/N14,"-")</f>
        <v>-</v>
      </c>
      <c r="S14" s="80">
        <v>1</v>
      </c>
      <c r="T14" s="80">
        <v>0</v>
      </c>
      <c r="U14" s="81">
        <f>IFERROR(T14/(Q14),"-")</f>
        <v>0</v>
      </c>
      <c r="V14" s="82"/>
      <c r="W14" s="83">
        <v>0</v>
      </c>
      <c r="X14" s="81">
        <f>IF(Q14=0,"-",W14/Q14)</f>
        <v>0</v>
      </c>
      <c r="Y14" s="186">
        <v>40000</v>
      </c>
      <c r="Z14" s="187">
        <f>IFERROR(Y14/Q14,"-")</f>
        <v>40000</v>
      </c>
      <c r="AA14" s="187" t="str">
        <f>IFERROR(Y14/W14,"-")</f>
        <v>-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>
        <v>1</v>
      </c>
      <c r="BP14" s="120">
        <f>IF(Q14=0,"",IF(BO14=0,"",(BO14/Q14)))</f>
        <v>1</v>
      </c>
      <c r="BQ14" s="121">
        <v>1</v>
      </c>
      <c r="BR14" s="122">
        <f>IFERROR(BQ14/BO14,"-")</f>
        <v>1</v>
      </c>
      <c r="BS14" s="123">
        <v>149000</v>
      </c>
      <c r="BT14" s="124">
        <f>IFERROR(BS14/BO14,"-")</f>
        <v>149000</v>
      </c>
      <c r="BU14" s="125"/>
      <c r="BV14" s="125"/>
      <c r="BW14" s="125">
        <v>1</v>
      </c>
      <c r="BX14" s="126"/>
      <c r="BY14" s="127">
        <f>IF(Q14=0,"",IF(BX14=0,"",(BX14/Q14)))</f>
        <v>0</v>
      </c>
      <c r="BZ14" s="128"/>
      <c r="CA14" s="129" t="str">
        <f>IFERROR(BZ14/BX14,"-")</f>
        <v>-</v>
      </c>
      <c r="CB14" s="130"/>
      <c r="CC14" s="131" t="str">
        <f>IFERROR(CB14/BX14,"-")</f>
        <v>-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40000</v>
      </c>
      <c r="CR14" s="141">
        <v>149000</v>
      </c>
      <c r="CS14" s="141"/>
      <c r="CT14" s="142" t="str">
        <f>IF(AND(CR14=0,CS14=0),"",IF(AND(CR14&lt;=100000,CS14&lt;=100000),"",IF(CR14/CQ14&gt;0.7,"男高",IF(CS14/CQ14&gt;0.7,"女高",""))))</f>
        <v>男高</v>
      </c>
    </row>
    <row r="15" spans="1:99">
      <c r="A15" s="79"/>
      <c r="B15" s="189" t="s">
        <v>85</v>
      </c>
      <c r="C15" s="189" t="s">
        <v>58</v>
      </c>
      <c r="D15" s="189"/>
      <c r="E15" s="189" t="s">
        <v>86</v>
      </c>
      <c r="F15" s="189" t="s">
        <v>87</v>
      </c>
      <c r="G15" s="189" t="s">
        <v>76</v>
      </c>
      <c r="H15" s="89" t="s">
        <v>77</v>
      </c>
      <c r="I15" s="89" t="s">
        <v>78</v>
      </c>
      <c r="J15" s="89"/>
      <c r="K15" s="181"/>
      <c r="L15" s="80">
        <v>0</v>
      </c>
      <c r="M15" s="80">
        <v>0</v>
      </c>
      <c r="N15" s="80">
        <v>7</v>
      </c>
      <c r="O15" s="91">
        <v>1</v>
      </c>
      <c r="P15" s="92">
        <v>0</v>
      </c>
      <c r="Q15" s="93">
        <f>O15+P15</f>
        <v>1</v>
      </c>
      <c r="R15" s="81">
        <f>IFERROR(Q15/N15,"-")</f>
        <v>0.14285714285714</v>
      </c>
      <c r="S15" s="80">
        <v>0</v>
      </c>
      <c r="T15" s="80">
        <v>0</v>
      </c>
      <c r="U15" s="81">
        <f>IFERROR(T15/(Q15),"-")</f>
        <v>0</v>
      </c>
      <c r="V15" s="82"/>
      <c r="W15" s="83">
        <v>0</v>
      </c>
      <c r="X15" s="81">
        <f>IF(Q15=0,"-",W15/Q15)</f>
        <v>0</v>
      </c>
      <c r="Y15" s="186">
        <v>0</v>
      </c>
      <c r="Z15" s="187">
        <f>IFERROR(Y15/Q15,"-")</f>
        <v>0</v>
      </c>
      <c r="AA15" s="187" t="str">
        <f>IFERROR(Y15/W15,"-")</f>
        <v>-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>
        <v>1</v>
      </c>
      <c r="AO15" s="101">
        <f>IF(Q15=0,"",IF(AN15=0,"",(AN15/Q15)))</f>
        <v>1</v>
      </c>
      <c r="AP15" s="100"/>
      <c r="AQ15" s="102">
        <f>IFERROR(AP15/AN15,"-")</f>
        <v>0</v>
      </c>
      <c r="AR15" s="103"/>
      <c r="AS15" s="104">
        <f>IFERROR(AR15/AN15,"-")</f>
        <v>0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/>
      <c r="BP15" s="120">
        <f>IF(Q15=0,"",IF(BO15=0,"",(BO15/Q15)))</f>
        <v>0</v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/>
      <c r="BY15" s="127">
        <f>IF(Q15=0,"",IF(BX15=0,"",(BX15/Q15)))</f>
        <v>0</v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88</v>
      </c>
      <c r="C16" s="189" t="s">
        <v>58</v>
      </c>
      <c r="D16" s="189"/>
      <c r="E16" s="189" t="s">
        <v>86</v>
      </c>
      <c r="F16" s="189" t="s">
        <v>87</v>
      </c>
      <c r="G16" s="189" t="s">
        <v>73</v>
      </c>
      <c r="H16" s="89"/>
      <c r="I16" s="89"/>
      <c r="J16" s="89"/>
      <c r="K16" s="181"/>
      <c r="L16" s="80">
        <v>0</v>
      </c>
      <c r="M16" s="80">
        <v>0</v>
      </c>
      <c r="N16" s="80">
        <v>6</v>
      </c>
      <c r="O16" s="91">
        <v>1</v>
      </c>
      <c r="P16" s="92">
        <v>0</v>
      </c>
      <c r="Q16" s="93">
        <f>O16+P16</f>
        <v>1</v>
      </c>
      <c r="R16" s="81">
        <f>IFERROR(Q16/N16,"-")</f>
        <v>0.16666666666667</v>
      </c>
      <c r="S16" s="80">
        <v>0</v>
      </c>
      <c r="T16" s="80">
        <v>1</v>
      </c>
      <c r="U16" s="81">
        <f>IFERROR(T16/(Q16),"-")</f>
        <v>1</v>
      </c>
      <c r="V16" s="82"/>
      <c r="W16" s="83">
        <v>1</v>
      </c>
      <c r="X16" s="81">
        <f>IF(Q16=0,"-",W16/Q16)</f>
        <v>1</v>
      </c>
      <c r="Y16" s="186">
        <v>36000</v>
      </c>
      <c r="Z16" s="187">
        <f>IFERROR(Y16/Q16,"-")</f>
        <v>36000</v>
      </c>
      <c r="AA16" s="187">
        <f>IFERROR(Y16/W16,"-")</f>
        <v>36000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>
        <f>IF(Q16=0,"",IF(BF16=0,"",(BF16/Q16)))</f>
        <v>0</v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>
        <v>1</v>
      </c>
      <c r="BP16" s="120">
        <f>IF(Q16=0,"",IF(BO16=0,"",(BO16/Q16)))</f>
        <v>1</v>
      </c>
      <c r="BQ16" s="121">
        <v>1</v>
      </c>
      <c r="BR16" s="122">
        <f>IFERROR(BQ16/BO16,"-")</f>
        <v>1</v>
      </c>
      <c r="BS16" s="123">
        <v>36000</v>
      </c>
      <c r="BT16" s="124">
        <f>IFERROR(BS16/BO16,"-")</f>
        <v>36000</v>
      </c>
      <c r="BU16" s="125"/>
      <c r="BV16" s="125"/>
      <c r="BW16" s="125">
        <v>1</v>
      </c>
      <c r="BX16" s="126"/>
      <c r="BY16" s="127">
        <f>IF(Q16=0,"",IF(BX16=0,"",(BX16/Q16)))</f>
        <v>0</v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1</v>
      </c>
      <c r="CQ16" s="141">
        <v>36000</v>
      </c>
      <c r="CR16" s="141">
        <v>36000</v>
      </c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89</v>
      </c>
      <c r="C17" s="189" t="s">
        <v>58</v>
      </c>
      <c r="D17" s="189"/>
      <c r="E17" s="189" t="s">
        <v>90</v>
      </c>
      <c r="F17" s="189" t="s">
        <v>91</v>
      </c>
      <c r="G17" s="189" t="s">
        <v>83</v>
      </c>
      <c r="H17" s="89" t="s">
        <v>77</v>
      </c>
      <c r="I17" s="89" t="s">
        <v>78</v>
      </c>
      <c r="J17" s="89"/>
      <c r="K17" s="181"/>
      <c r="L17" s="80">
        <v>0</v>
      </c>
      <c r="M17" s="80">
        <v>0</v>
      </c>
      <c r="N17" s="80">
        <v>41</v>
      </c>
      <c r="O17" s="91">
        <v>2</v>
      </c>
      <c r="P17" s="92">
        <v>0</v>
      </c>
      <c r="Q17" s="93">
        <f>O17+P17</f>
        <v>2</v>
      </c>
      <c r="R17" s="81">
        <f>IFERROR(Q17/N17,"-")</f>
        <v>0.048780487804878</v>
      </c>
      <c r="S17" s="80">
        <v>0</v>
      </c>
      <c r="T17" s="80">
        <v>1</v>
      </c>
      <c r="U17" s="81">
        <f>IFERROR(T17/(Q17),"-")</f>
        <v>0.5</v>
      </c>
      <c r="V17" s="82"/>
      <c r="W17" s="83">
        <v>0</v>
      </c>
      <c r="X17" s="81">
        <f>IF(Q17=0,"-",W17/Q17)</f>
        <v>0</v>
      </c>
      <c r="Y17" s="186">
        <v>0</v>
      </c>
      <c r="Z17" s="187">
        <f>IFERROR(Y17/Q17,"-")</f>
        <v>0</v>
      </c>
      <c r="AA17" s="187" t="str">
        <f>IFERROR(Y17/W17,"-")</f>
        <v>-</v>
      </c>
      <c r="AB17" s="181"/>
      <c r="AC17" s="85"/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>
        <f>IF(Q17=0,"",IF(BF17=0,"",(BF17/Q17)))</f>
        <v>0</v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>
        <v>2</v>
      </c>
      <c r="BP17" s="120">
        <f>IF(Q17=0,"",IF(BO17=0,"",(BO17/Q17)))</f>
        <v>1</v>
      </c>
      <c r="BQ17" s="121"/>
      <c r="BR17" s="122">
        <f>IFERROR(BQ17/BO17,"-")</f>
        <v>0</v>
      </c>
      <c r="BS17" s="123"/>
      <c r="BT17" s="124">
        <f>IFERROR(BS17/BO17,"-")</f>
        <v>0</v>
      </c>
      <c r="BU17" s="125"/>
      <c r="BV17" s="125"/>
      <c r="BW17" s="125"/>
      <c r="BX17" s="126"/>
      <c r="BY17" s="127">
        <f>IF(Q17=0,"",IF(BX17=0,"",(BX17/Q17)))</f>
        <v>0</v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92</v>
      </c>
      <c r="C18" s="189" t="s">
        <v>58</v>
      </c>
      <c r="D18" s="189"/>
      <c r="E18" s="189" t="s">
        <v>90</v>
      </c>
      <c r="F18" s="189" t="s">
        <v>91</v>
      </c>
      <c r="G18" s="189" t="s">
        <v>73</v>
      </c>
      <c r="H18" s="89"/>
      <c r="I18" s="89"/>
      <c r="J18" s="89"/>
      <c r="K18" s="181"/>
      <c r="L18" s="80">
        <v>0</v>
      </c>
      <c r="M18" s="80">
        <v>0</v>
      </c>
      <c r="N18" s="80">
        <v>5</v>
      </c>
      <c r="O18" s="91">
        <v>4</v>
      </c>
      <c r="P18" s="92">
        <v>0</v>
      </c>
      <c r="Q18" s="93">
        <f>O18+P18</f>
        <v>4</v>
      </c>
      <c r="R18" s="81">
        <f>IFERROR(Q18/N18,"-")</f>
        <v>0.8</v>
      </c>
      <c r="S18" s="80">
        <v>0</v>
      </c>
      <c r="T18" s="80">
        <v>0</v>
      </c>
      <c r="U18" s="81">
        <f>IFERROR(T18/(Q18),"-")</f>
        <v>0</v>
      </c>
      <c r="V18" s="82"/>
      <c r="W18" s="83">
        <v>1</v>
      </c>
      <c r="X18" s="81">
        <f>IF(Q18=0,"-",W18/Q18)</f>
        <v>0.25</v>
      </c>
      <c r="Y18" s="186">
        <v>10000</v>
      </c>
      <c r="Z18" s="187">
        <f>IFERROR(Y18/Q18,"-")</f>
        <v>2500</v>
      </c>
      <c r="AA18" s="187">
        <f>IFERROR(Y18/W18,"-")</f>
        <v>10000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>
        <f>IF(Q18=0,"",IF(BF18=0,"",(BF18/Q18)))</f>
        <v>0</v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>
        <v>1</v>
      </c>
      <c r="BP18" s="120">
        <f>IF(Q18=0,"",IF(BO18=0,"",(BO18/Q18)))</f>
        <v>0.25</v>
      </c>
      <c r="BQ18" s="121">
        <v>1</v>
      </c>
      <c r="BR18" s="122">
        <f>IFERROR(BQ18/BO18,"-")</f>
        <v>1</v>
      </c>
      <c r="BS18" s="123">
        <v>235000</v>
      </c>
      <c r="BT18" s="124">
        <f>IFERROR(BS18/BO18,"-")</f>
        <v>235000</v>
      </c>
      <c r="BU18" s="125"/>
      <c r="BV18" s="125"/>
      <c r="BW18" s="125">
        <v>1</v>
      </c>
      <c r="BX18" s="126">
        <v>3</v>
      </c>
      <c r="BY18" s="127">
        <f>IF(Q18=0,"",IF(BX18=0,"",(BX18/Q18)))</f>
        <v>0.75</v>
      </c>
      <c r="BZ18" s="128">
        <v>1</v>
      </c>
      <c r="CA18" s="129">
        <f>IFERROR(BZ18/BX18,"-")</f>
        <v>0.33333333333333</v>
      </c>
      <c r="CB18" s="130">
        <v>10000</v>
      </c>
      <c r="CC18" s="131">
        <f>IFERROR(CB18/BX18,"-")</f>
        <v>3333.3333333333</v>
      </c>
      <c r="CD18" s="132"/>
      <c r="CE18" s="132">
        <v>1</v>
      </c>
      <c r="CF18" s="132"/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1</v>
      </c>
      <c r="CQ18" s="141">
        <v>10000</v>
      </c>
      <c r="CR18" s="141">
        <v>235000</v>
      </c>
      <c r="CS18" s="141"/>
      <c r="CT18" s="142" t="str">
        <f>IF(AND(CR18=0,CS18=0),"",IF(AND(CR18&lt;=100000,CS18&lt;=100000),"",IF(CR18/CQ18&gt;0.7,"男高",IF(CS18/CQ18&gt;0.7,"女高",""))))</f>
        <v>男高</v>
      </c>
    </row>
    <row r="19" spans="1:99">
      <c r="A19" s="79"/>
      <c r="B19" s="189" t="s">
        <v>93</v>
      </c>
      <c r="C19" s="189" t="s">
        <v>58</v>
      </c>
      <c r="D19" s="189"/>
      <c r="E19" s="189" t="s">
        <v>94</v>
      </c>
      <c r="F19" s="189" t="s">
        <v>95</v>
      </c>
      <c r="G19" s="189" t="s">
        <v>76</v>
      </c>
      <c r="H19" s="89" t="s">
        <v>77</v>
      </c>
      <c r="I19" s="89" t="s">
        <v>78</v>
      </c>
      <c r="J19" s="89"/>
      <c r="K19" s="181"/>
      <c r="L19" s="80">
        <v>0</v>
      </c>
      <c r="M19" s="80">
        <v>0</v>
      </c>
      <c r="N19" s="80">
        <v>8</v>
      </c>
      <c r="O19" s="91">
        <v>3</v>
      </c>
      <c r="P19" s="92">
        <v>0</v>
      </c>
      <c r="Q19" s="93">
        <f>O19+P19</f>
        <v>3</v>
      </c>
      <c r="R19" s="81">
        <f>IFERROR(Q19/N19,"-")</f>
        <v>0.375</v>
      </c>
      <c r="S19" s="80">
        <v>0</v>
      </c>
      <c r="T19" s="80">
        <v>2</v>
      </c>
      <c r="U19" s="81">
        <f>IFERROR(T19/(Q19),"-")</f>
        <v>0.66666666666667</v>
      </c>
      <c r="V19" s="82"/>
      <c r="W19" s="83">
        <v>0</v>
      </c>
      <c r="X19" s="81">
        <f>IF(Q19=0,"-",W19/Q19)</f>
        <v>0</v>
      </c>
      <c r="Y19" s="186">
        <v>0</v>
      </c>
      <c r="Z19" s="187">
        <f>IFERROR(Y19/Q19,"-")</f>
        <v>0</v>
      </c>
      <c r="AA19" s="187" t="str">
        <f>IFERROR(Y19/W19,"-")</f>
        <v>-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>
        <v>2</v>
      </c>
      <c r="BG19" s="113">
        <f>IF(Q19=0,"",IF(BF19=0,"",(BF19/Q19)))</f>
        <v>0.66666666666667</v>
      </c>
      <c r="BH19" s="112"/>
      <c r="BI19" s="114">
        <f>IFERROR(BH19/BF19,"-")</f>
        <v>0</v>
      </c>
      <c r="BJ19" s="115"/>
      <c r="BK19" s="116">
        <f>IFERROR(BJ19/BF19,"-")</f>
        <v>0</v>
      </c>
      <c r="BL19" s="117"/>
      <c r="BM19" s="117"/>
      <c r="BN19" s="117"/>
      <c r="BO19" s="119">
        <v>1</v>
      </c>
      <c r="BP19" s="120">
        <f>IF(Q19=0,"",IF(BO19=0,"",(BO19/Q19)))</f>
        <v>0.33333333333333</v>
      </c>
      <c r="BQ19" s="121"/>
      <c r="BR19" s="122">
        <f>IFERROR(BQ19/BO19,"-")</f>
        <v>0</v>
      </c>
      <c r="BS19" s="123"/>
      <c r="BT19" s="124">
        <f>IFERROR(BS19/BO19,"-")</f>
        <v>0</v>
      </c>
      <c r="BU19" s="125"/>
      <c r="BV19" s="125"/>
      <c r="BW19" s="125"/>
      <c r="BX19" s="126"/>
      <c r="BY19" s="127">
        <f>IF(Q19=0,"",IF(BX19=0,"",(BX19/Q19)))</f>
        <v>0</v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96</v>
      </c>
      <c r="C20" s="189" t="s">
        <v>58</v>
      </c>
      <c r="D20" s="189"/>
      <c r="E20" s="189" t="s">
        <v>94</v>
      </c>
      <c r="F20" s="189" t="s">
        <v>95</v>
      </c>
      <c r="G20" s="189" t="s">
        <v>73</v>
      </c>
      <c r="H20" s="89"/>
      <c r="I20" s="89"/>
      <c r="J20" s="89"/>
      <c r="K20" s="181"/>
      <c r="L20" s="80">
        <v>0</v>
      </c>
      <c r="M20" s="80">
        <v>0</v>
      </c>
      <c r="N20" s="80">
        <v>10</v>
      </c>
      <c r="O20" s="91">
        <v>4</v>
      </c>
      <c r="P20" s="92">
        <v>0</v>
      </c>
      <c r="Q20" s="93">
        <f>O20+P20</f>
        <v>4</v>
      </c>
      <c r="R20" s="81">
        <f>IFERROR(Q20/N20,"-")</f>
        <v>0.4</v>
      </c>
      <c r="S20" s="80">
        <v>0</v>
      </c>
      <c r="T20" s="80">
        <v>1</v>
      </c>
      <c r="U20" s="81">
        <f>IFERROR(T20/(Q20),"-")</f>
        <v>0.25</v>
      </c>
      <c r="V20" s="82"/>
      <c r="W20" s="83">
        <v>0</v>
      </c>
      <c r="X20" s="81">
        <f>IF(Q20=0,"-",W20/Q20)</f>
        <v>0</v>
      </c>
      <c r="Y20" s="186">
        <v>0</v>
      </c>
      <c r="Z20" s="187">
        <f>IFERROR(Y20/Q20,"-")</f>
        <v>0</v>
      </c>
      <c r="AA20" s="187" t="str">
        <f>IFERROR(Y20/W20,"-")</f>
        <v>-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>
        <v>1</v>
      </c>
      <c r="BG20" s="113">
        <f>IF(Q20=0,"",IF(BF20=0,"",(BF20/Q20)))</f>
        <v>0.25</v>
      </c>
      <c r="BH20" s="112"/>
      <c r="BI20" s="114">
        <f>IFERROR(BH20/BF20,"-")</f>
        <v>0</v>
      </c>
      <c r="BJ20" s="115"/>
      <c r="BK20" s="116">
        <f>IFERROR(BJ20/BF20,"-")</f>
        <v>0</v>
      </c>
      <c r="BL20" s="117"/>
      <c r="BM20" s="117"/>
      <c r="BN20" s="117"/>
      <c r="BO20" s="119">
        <v>2</v>
      </c>
      <c r="BP20" s="120">
        <f>IF(Q20=0,"",IF(BO20=0,"",(BO20/Q20)))</f>
        <v>0.5</v>
      </c>
      <c r="BQ20" s="121"/>
      <c r="BR20" s="122">
        <f>IFERROR(BQ20/BO20,"-")</f>
        <v>0</v>
      </c>
      <c r="BS20" s="123"/>
      <c r="BT20" s="124">
        <f>IFERROR(BS20/BO20,"-")</f>
        <v>0</v>
      </c>
      <c r="BU20" s="125"/>
      <c r="BV20" s="125"/>
      <c r="BW20" s="125"/>
      <c r="BX20" s="126"/>
      <c r="BY20" s="127">
        <f>IF(Q20=0,"",IF(BX20=0,"",(BX20/Q20)))</f>
        <v>0</v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>
        <v>1</v>
      </c>
      <c r="CH20" s="134">
        <f>IF(Q20=0,"",IF(CG20=0,"",(CG20/Q20)))</f>
        <v>0.25</v>
      </c>
      <c r="CI20" s="135"/>
      <c r="CJ20" s="136">
        <f>IFERROR(CI20/CG20,"-")</f>
        <v>0</v>
      </c>
      <c r="CK20" s="137"/>
      <c r="CL20" s="138">
        <f>IFERROR(CK20/CG20,"-")</f>
        <v>0</v>
      </c>
      <c r="CM20" s="139"/>
      <c r="CN20" s="139"/>
      <c r="CO20" s="139"/>
      <c r="CP20" s="140">
        <v>0</v>
      </c>
      <c r="CQ20" s="141">
        <v>0</v>
      </c>
      <c r="CR20" s="141"/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>
        <f>AC21</f>
        <v>0.42</v>
      </c>
      <c r="B21" s="189" t="s">
        <v>97</v>
      </c>
      <c r="C21" s="189" t="s">
        <v>58</v>
      </c>
      <c r="D21" s="189"/>
      <c r="E21" s="189" t="s">
        <v>98</v>
      </c>
      <c r="F21" s="189" t="s">
        <v>99</v>
      </c>
      <c r="G21" s="189" t="s">
        <v>61</v>
      </c>
      <c r="H21" s="89" t="s">
        <v>100</v>
      </c>
      <c r="I21" s="89" t="s">
        <v>101</v>
      </c>
      <c r="J21" s="89" t="s">
        <v>102</v>
      </c>
      <c r="K21" s="181">
        <v>300000</v>
      </c>
      <c r="L21" s="80">
        <v>0</v>
      </c>
      <c r="M21" s="80">
        <v>0</v>
      </c>
      <c r="N21" s="80">
        <v>73</v>
      </c>
      <c r="O21" s="91">
        <v>3</v>
      </c>
      <c r="P21" s="92">
        <v>0</v>
      </c>
      <c r="Q21" s="93">
        <f>O21+P21</f>
        <v>3</v>
      </c>
      <c r="R21" s="81">
        <f>IFERROR(Q21/N21,"-")</f>
        <v>0.041095890410959</v>
      </c>
      <c r="S21" s="80">
        <v>0</v>
      </c>
      <c r="T21" s="80">
        <v>2</v>
      </c>
      <c r="U21" s="81">
        <f>IFERROR(T21/(Q21),"-")</f>
        <v>0.66666666666667</v>
      </c>
      <c r="V21" s="82">
        <f>IFERROR(K21/SUM(Q21:Q25),"-")</f>
        <v>8823.5294117647</v>
      </c>
      <c r="W21" s="83">
        <v>0</v>
      </c>
      <c r="X21" s="81">
        <f>IF(Q21=0,"-",W21/Q21)</f>
        <v>0</v>
      </c>
      <c r="Y21" s="186">
        <v>0</v>
      </c>
      <c r="Z21" s="187">
        <f>IFERROR(Y21/Q21,"-")</f>
        <v>0</v>
      </c>
      <c r="AA21" s="187" t="str">
        <f>IFERROR(Y21/W21,"-")</f>
        <v>-</v>
      </c>
      <c r="AB21" s="181">
        <f>SUM(Y21:Y25)-SUM(K21:K25)</f>
        <v>-174000</v>
      </c>
      <c r="AC21" s="85">
        <f>SUM(Y21:Y25)/SUM(K21:K25)</f>
        <v>0.42</v>
      </c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>
        <v>1</v>
      </c>
      <c r="AX21" s="107">
        <f>IF(Q21=0,"",IF(AW21=0,"",(AW21/Q21)))</f>
        <v>0.33333333333333</v>
      </c>
      <c r="AY21" s="106"/>
      <c r="AZ21" s="108">
        <f>IFERROR(AY21/AW21,"-")</f>
        <v>0</v>
      </c>
      <c r="BA21" s="109"/>
      <c r="BB21" s="110">
        <f>IFERROR(BA21/AW21,"-")</f>
        <v>0</v>
      </c>
      <c r="BC21" s="111"/>
      <c r="BD21" s="111"/>
      <c r="BE21" s="111"/>
      <c r="BF21" s="112"/>
      <c r="BG21" s="113">
        <f>IF(Q21=0,"",IF(BF21=0,"",(BF21/Q21)))</f>
        <v>0</v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/>
      <c r="BP21" s="120">
        <f>IF(Q21=0,"",IF(BO21=0,"",(BO21/Q21)))</f>
        <v>0</v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>
        <v>2</v>
      </c>
      <c r="BY21" s="127">
        <f>IF(Q21=0,"",IF(BX21=0,"",(BX21/Q21)))</f>
        <v>0.66666666666667</v>
      </c>
      <c r="BZ21" s="128"/>
      <c r="CA21" s="129">
        <f>IFERROR(BZ21/BX21,"-")</f>
        <v>0</v>
      </c>
      <c r="CB21" s="130"/>
      <c r="CC21" s="131">
        <f>IFERROR(CB21/BX21,"-")</f>
        <v>0</v>
      </c>
      <c r="CD21" s="132"/>
      <c r="CE21" s="132"/>
      <c r="CF21" s="132"/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/>
      <c r="B22" s="189" t="s">
        <v>103</v>
      </c>
      <c r="C22" s="189" t="s">
        <v>58</v>
      </c>
      <c r="D22" s="189"/>
      <c r="E22" s="189" t="s">
        <v>104</v>
      </c>
      <c r="F22" s="189" t="s">
        <v>105</v>
      </c>
      <c r="G22" s="189" t="s">
        <v>61</v>
      </c>
      <c r="H22" s="89"/>
      <c r="I22" s="89" t="s">
        <v>101</v>
      </c>
      <c r="J22" s="89"/>
      <c r="K22" s="181"/>
      <c r="L22" s="80">
        <v>0</v>
      </c>
      <c r="M22" s="80">
        <v>0</v>
      </c>
      <c r="N22" s="80">
        <v>113</v>
      </c>
      <c r="O22" s="91">
        <v>6</v>
      </c>
      <c r="P22" s="92">
        <v>0</v>
      </c>
      <c r="Q22" s="93">
        <f>O22+P22</f>
        <v>6</v>
      </c>
      <c r="R22" s="81">
        <f>IFERROR(Q22/N22,"-")</f>
        <v>0.053097345132743</v>
      </c>
      <c r="S22" s="80">
        <v>1</v>
      </c>
      <c r="T22" s="80">
        <v>2</v>
      </c>
      <c r="U22" s="81">
        <f>IFERROR(T22/(Q22),"-")</f>
        <v>0.33333333333333</v>
      </c>
      <c r="V22" s="82"/>
      <c r="W22" s="83">
        <v>2</v>
      </c>
      <c r="X22" s="81">
        <f>IF(Q22=0,"-",W22/Q22)</f>
        <v>0.33333333333333</v>
      </c>
      <c r="Y22" s="186">
        <v>11000</v>
      </c>
      <c r="Z22" s="187">
        <f>IFERROR(Y22/Q22,"-")</f>
        <v>1833.3333333333</v>
      </c>
      <c r="AA22" s="187">
        <f>IFERROR(Y22/W22,"-")</f>
        <v>5500</v>
      </c>
      <c r="AB22" s="181"/>
      <c r="AC22" s="85"/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>
        <v>2</v>
      </c>
      <c r="BG22" s="113">
        <f>IF(Q22=0,"",IF(BF22=0,"",(BF22/Q22)))</f>
        <v>0.33333333333333</v>
      </c>
      <c r="BH22" s="112">
        <v>1</v>
      </c>
      <c r="BI22" s="114">
        <f>IFERROR(BH22/BF22,"-")</f>
        <v>0.5</v>
      </c>
      <c r="BJ22" s="115">
        <v>6000</v>
      </c>
      <c r="BK22" s="116">
        <f>IFERROR(BJ22/BF22,"-")</f>
        <v>3000</v>
      </c>
      <c r="BL22" s="117"/>
      <c r="BM22" s="117">
        <v>1</v>
      </c>
      <c r="BN22" s="117"/>
      <c r="BO22" s="119">
        <v>4</v>
      </c>
      <c r="BP22" s="120">
        <f>IF(Q22=0,"",IF(BO22=0,"",(BO22/Q22)))</f>
        <v>0.66666666666667</v>
      </c>
      <c r="BQ22" s="121">
        <v>1</v>
      </c>
      <c r="BR22" s="122">
        <f>IFERROR(BQ22/BO22,"-")</f>
        <v>0.25</v>
      </c>
      <c r="BS22" s="123">
        <v>5000</v>
      </c>
      <c r="BT22" s="124">
        <f>IFERROR(BS22/BO22,"-")</f>
        <v>1250</v>
      </c>
      <c r="BU22" s="125"/>
      <c r="BV22" s="125">
        <v>1</v>
      </c>
      <c r="BW22" s="125"/>
      <c r="BX22" s="126"/>
      <c r="BY22" s="127">
        <f>IF(Q22=0,"",IF(BX22=0,"",(BX22/Q22)))</f>
        <v>0</v>
      </c>
      <c r="BZ22" s="128"/>
      <c r="CA22" s="129" t="str">
        <f>IFERROR(BZ22/BX22,"-")</f>
        <v>-</v>
      </c>
      <c r="CB22" s="130"/>
      <c r="CC22" s="131" t="str">
        <f>IFERROR(CB22/BX22,"-")</f>
        <v>-</v>
      </c>
      <c r="CD22" s="132"/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2</v>
      </c>
      <c r="CQ22" s="141">
        <v>11000</v>
      </c>
      <c r="CR22" s="141">
        <v>6000</v>
      </c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106</v>
      </c>
      <c r="C23" s="189" t="s">
        <v>58</v>
      </c>
      <c r="D23" s="189"/>
      <c r="E23" s="189" t="s">
        <v>107</v>
      </c>
      <c r="F23" s="189" t="s">
        <v>108</v>
      </c>
      <c r="G23" s="189" t="s">
        <v>61</v>
      </c>
      <c r="H23" s="89"/>
      <c r="I23" s="89" t="s">
        <v>101</v>
      </c>
      <c r="J23" s="89"/>
      <c r="K23" s="181"/>
      <c r="L23" s="80">
        <v>0</v>
      </c>
      <c r="M23" s="80">
        <v>0</v>
      </c>
      <c r="N23" s="80">
        <v>79</v>
      </c>
      <c r="O23" s="91">
        <v>4</v>
      </c>
      <c r="P23" s="92">
        <v>0</v>
      </c>
      <c r="Q23" s="93">
        <f>O23+P23</f>
        <v>4</v>
      </c>
      <c r="R23" s="81">
        <f>IFERROR(Q23/N23,"-")</f>
        <v>0.050632911392405</v>
      </c>
      <c r="S23" s="80">
        <v>1</v>
      </c>
      <c r="T23" s="80">
        <v>2</v>
      </c>
      <c r="U23" s="81">
        <f>IFERROR(T23/(Q23),"-")</f>
        <v>0.5</v>
      </c>
      <c r="V23" s="82"/>
      <c r="W23" s="83">
        <v>2</v>
      </c>
      <c r="X23" s="81">
        <f>IF(Q23=0,"-",W23/Q23)</f>
        <v>0.5</v>
      </c>
      <c r="Y23" s="186">
        <v>46000</v>
      </c>
      <c r="Z23" s="187">
        <f>IFERROR(Y23/Q23,"-")</f>
        <v>11500</v>
      </c>
      <c r="AA23" s="187">
        <f>IFERROR(Y23/W23,"-")</f>
        <v>23000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>
        <f>IF(Q23=0,"",IF(BF23=0,"",(BF23/Q23)))</f>
        <v>0</v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>
        <v>4</v>
      </c>
      <c r="BP23" s="120">
        <f>IF(Q23=0,"",IF(BO23=0,"",(BO23/Q23)))</f>
        <v>1</v>
      </c>
      <c r="BQ23" s="121">
        <v>2</v>
      </c>
      <c r="BR23" s="122">
        <f>IFERROR(BQ23/BO23,"-")</f>
        <v>0.5</v>
      </c>
      <c r="BS23" s="123">
        <v>46000</v>
      </c>
      <c r="BT23" s="124">
        <f>IFERROR(BS23/BO23,"-")</f>
        <v>11500</v>
      </c>
      <c r="BU23" s="125">
        <v>1</v>
      </c>
      <c r="BV23" s="125"/>
      <c r="BW23" s="125">
        <v>1</v>
      </c>
      <c r="BX23" s="126"/>
      <c r="BY23" s="127">
        <f>IF(Q23=0,"",IF(BX23=0,"",(BX23/Q23)))</f>
        <v>0</v>
      </c>
      <c r="BZ23" s="128"/>
      <c r="CA23" s="129" t="str">
        <f>IFERROR(BZ23/BX23,"-")</f>
        <v>-</v>
      </c>
      <c r="CB23" s="130"/>
      <c r="CC23" s="131" t="str">
        <f>IFERROR(CB23/BX23,"-")</f>
        <v>-</v>
      </c>
      <c r="CD23" s="132"/>
      <c r="CE23" s="132"/>
      <c r="CF23" s="132"/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2</v>
      </c>
      <c r="CQ23" s="141">
        <v>46000</v>
      </c>
      <c r="CR23" s="141">
        <v>43000</v>
      </c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109</v>
      </c>
      <c r="C24" s="189" t="s">
        <v>58</v>
      </c>
      <c r="D24" s="189"/>
      <c r="E24" s="189" t="s">
        <v>110</v>
      </c>
      <c r="F24" s="189" t="s">
        <v>111</v>
      </c>
      <c r="G24" s="189" t="s">
        <v>61</v>
      </c>
      <c r="H24" s="89"/>
      <c r="I24" s="89" t="s">
        <v>101</v>
      </c>
      <c r="J24" s="89"/>
      <c r="K24" s="181"/>
      <c r="L24" s="80">
        <v>0</v>
      </c>
      <c r="M24" s="80">
        <v>0</v>
      </c>
      <c r="N24" s="80">
        <v>43</v>
      </c>
      <c r="O24" s="91">
        <v>4</v>
      </c>
      <c r="P24" s="92">
        <v>0</v>
      </c>
      <c r="Q24" s="93">
        <f>O24+P24</f>
        <v>4</v>
      </c>
      <c r="R24" s="81">
        <f>IFERROR(Q24/N24,"-")</f>
        <v>0.093023255813953</v>
      </c>
      <c r="S24" s="80">
        <v>0</v>
      </c>
      <c r="T24" s="80">
        <v>1</v>
      </c>
      <c r="U24" s="81">
        <f>IFERROR(T24/(Q24),"-")</f>
        <v>0.25</v>
      </c>
      <c r="V24" s="82"/>
      <c r="W24" s="83">
        <v>0</v>
      </c>
      <c r="X24" s="81">
        <f>IF(Q24=0,"-",W24/Q24)</f>
        <v>0</v>
      </c>
      <c r="Y24" s="186">
        <v>30000</v>
      </c>
      <c r="Z24" s="187">
        <f>IFERROR(Y24/Q24,"-")</f>
        <v>7500</v>
      </c>
      <c r="AA24" s="187" t="str">
        <f>IFERROR(Y24/W24,"-")</f>
        <v>-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>
        <v>1</v>
      </c>
      <c r="BG24" s="113">
        <f>IF(Q24=0,"",IF(BF24=0,"",(BF24/Q24)))</f>
        <v>0.25</v>
      </c>
      <c r="BH24" s="112"/>
      <c r="BI24" s="114">
        <f>IFERROR(BH24/BF24,"-")</f>
        <v>0</v>
      </c>
      <c r="BJ24" s="115"/>
      <c r="BK24" s="116">
        <f>IFERROR(BJ24/BF24,"-")</f>
        <v>0</v>
      </c>
      <c r="BL24" s="117"/>
      <c r="BM24" s="117"/>
      <c r="BN24" s="117"/>
      <c r="BO24" s="119">
        <v>2</v>
      </c>
      <c r="BP24" s="120">
        <f>IF(Q24=0,"",IF(BO24=0,"",(BO24/Q24)))</f>
        <v>0.5</v>
      </c>
      <c r="BQ24" s="121"/>
      <c r="BR24" s="122">
        <f>IFERROR(BQ24/BO24,"-")</f>
        <v>0</v>
      </c>
      <c r="BS24" s="123"/>
      <c r="BT24" s="124">
        <f>IFERROR(BS24/BO24,"-")</f>
        <v>0</v>
      </c>
      <c r="BU24" s="125"/>
      <c r="BV24" s="125"/>
      <c r="BW24" s="125"/>
      <c r="BX24" s="126">
        <v>1</v>
      </c>
      <c r="BY24" s="127">
        <f>IF(Q24=0,"",IF(BX24=0,"",(BX24/Q24)))</f>
        <v>0.25</v>
      </c>
      <c r="BZ24" s="128">
        <v>1</v>
      </c>
      <c r="CA24" s="129">
        <f>IFERROR(BZ24/BX24,"-")</f>
        <v>1</v>
      </c>
      <c r="CB24" s="130">
        <v>80000</v>
      </c>
      <c r="CC24" s="131">
        <f>IFERROR(CB24/BX24,"-")</f>
        <v>80000</v>
      </c>
      <c r="CD24" s="132"/>
      <c r="CE24" s="132"/>
      <c r="CF24" s="132">
        <v>1</v>
      </c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30000</v>
      </c>
      <c r="CR24" s="141">
        <v>80000</v>
      </c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112</v>
      </c>
      <c r="C25" s="189" t="s">
        <v>58</v>
      </c>
      <c r="D25" s="189"/>
      <c r="E25" s="189" t="s">
        <v>72</v>
      </c>
      <c r="F25" s="189" t="s">
        <v>72</v>
      </c>
      <c r="G25" s="189" t="s">
        <v>73</v>
      </c>
      <c r="H25" s="89"/>
      <c r="I25" s="89"/>
      <c r="J25" s="89"/>
      <c r="K25" s="181"/>
      <c r="L25" s="80">
        <v>0</v>
      </c>
      <c r="M25" s="80">
        <v>0</v>
      </c>
      <c r="N25" s="80">
        <v>45</v>
      </c>
      <c r="O25" s="91">
        <v>17</v>
      </c>
      <c r="P25" s="92">
        <v>0</v>
      </c>
      <c r="Q25" s="93">
        <f>O25+P25</f>
        <v>17</v>
      </c>
      <c r="R25" s="81">
        <f>IFERROR(Q25/N25,"-")</f>
        <v>0.37777777777778</v>
      </c>
      <c r="S25" s="80">
        <v>2</v>
      </c>
      <c r="T25" s="80">
        <v>2</v>
      </c>
      <c r="U25" s="81">
        <f>IFERROR(T25/(Q25),"-")</f>
        <v>0.11764705882353</v>
      </c>
      <c r="V25" s="82"/>
      <c r="W25" s="83">
        <v>0</v>
      </c>
      <c r="X25" s="81">
        <f>IF(Q25=0,"-",W25/Q25)</f>
        <v>0</v>
      </c>
      <c r="Y25" s="186">
        <v>39000</v>
      </c>
      <c r="Z25" s="187">
        <f>IFERROR(Y25/Q25,"-")</f>
        <v>2294.1176470588</v>
      </c>
      <c r="AA25" s="187" t="str">
        <f>IFERROR(Y25/W25,"-")</f>
        <v>-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>
        <v>1</v>
      </c>
      <c r="BG25" s="113">
        <f>IF(Q25=0,"",IF(BF25=0,"",(BF25/Q25)))</f>
        <v>0.058823529411765</v>
      </c>
      <c r="BH25" s="112"/>
      <c r="BI25" s="114">
        <f>IFERROR(BH25/BF25,"-")</f>
        <v>0</v>
      </c>
      <c r="BJ25" s="115"/>
      <c r="BK25" s="116">
        <f>IFERROR(BJ25/BF25,"-")</f>
        <v>0</v>
      </c>
      <c r="BL25" s="117"/>
      <c r="BM25" s="117"/>
      <c r="BN25" s="117"/>
      <c r="BO25" s="119">
        <v>9</v>
      </c>
      <c r="BP25" s="120">
        <f>IF(Q25=0,"",IF(BO25=0,"",(BO25/Q25)))</f>
        <v>0.52941176470588</v>
      </c>
      <c r="BQ25" s="121">
        <v>1</v>
      </c>
      <c r="BR25" s="122">
        <f>IFERROR(BQ25/BO25,"-")</f>
        <v>0.11111111111111</v>
      </c>
      <c r="BS25" s="123">
        <v>5000</v>
      </c>
      <c r="BT25" s="124">
        <f>IFERROR(BS25/BO25,"-")</f>
        <v>555.55555555556</v>
      </c>
      <c r="BU25" s="125">
        <v>1</v>
      </c>
      <c r="BV25" s="125"/>
      <c r="BW25" s="125"/>
      <c r="BX25" s="126">
        <v>4</v>
      </c>
      <c r="BY25" s="127">
        <f>IF(Q25=0,"",IF(BX25=0,"",(BX25/Q25)))</f>
        <v>0.23529411764706</v>
      </c>
      <c r="BZ25" s="128">
        <v>1</v>
      </c>
      <c r="CA25" s="129">
        <f>IFERROR(BZ25/BX25,"-")</f>
        <v>0.25</v>
      </c>
      <c r="CB25" s="130">
        <v>56000</v>
      </c>
      <c r="CC25" s="131">
        <f>IFERROR(CB25/BX25,"-")</f>
        <v>14000</v>
      </c>
      <c r="CD25" s="132"/>
      <c r="CE25" s="132"/>
      <c r="CF25" s="132">
        <v>1</v>
      </c>
      <c r="CG25" s="133">
        <v>3</v>
      </c>
      <c r="CH25" s="134">
        <f>IF(Q25=0,"",IF(CG25=0,"",(CG25/Q25)))</f>
        <v>0.17647058823529</v>
      </c>
      <c r="CI25" s="135">
        <v>1</v>
      </c>
      <c r="CJ25" s="136">
        <f>IFERROR(CI25/CG25,"-")</f>
        <v>0.33333333333333</v>
      </c>
      <c r="CK25" s="137">
        <v>38000</v>
      </c>
      <c r="CL25" s="138">
        <f>IFERROR(CK25/CG25,"-")</f>
        <v>12666.666666667</v>
      </c>
      <c r="CM25" s="139"/>
      <c r="CN25" s="139"/>
      <c r="CO25" s="139">
        <v>1</v>
      </c>
      <c r="CP25" s="140">
        <v>0</v>
      </c>
      <c r="CQ25" s="141">
        <v>39000</v>
      </c>
      <c r="CR25" s="141">
        <v>56000</v>
      </c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>
        <f>AC26</f>
        <v>0.025</v>
      </c>
      <c r="B26" s="189" t="s">
        <v>113</v>
      </c>
      <c r="C26" s="189" t="s">
        <v>58</v>
      </c>
      <c r="D26" s="189"/>
      <c r="E26" s="189" t="s">
        <v>86</v>
      </c>
      <c r="F26" s="189" t="s">
        <v>87</v>
      </c>
      <c r="G26" s="189" t="s">
        <v>76</v>
      </c>
      <c r="H26" s="89" t="s">
        <v>62</v>
      </c>
      <c r="I26" s="89" t="s">
        <v>114</v>
      </c>
      <c r="J26" s="191" t="s">
        <v>115</v>
      </c>
      <c r="K26" s="181">
        <v>120000</v>
      </c>
      <c r="L26" s="80">
        <v>0</v>
      </c>
      <c r="M26" s="80">
        <v>0</v>
      </c>
      <c r="N26" s="80">
        <v>41</v>
      </c>
      <c r="O26" s="91">
        <v>2</v>
      </c>
      <c r="P26" s="92">
        <v>0</v>
      </c>
      <c r="Q26" s="93">
        <f>O26+P26</f>
        <v>2</v>
      </c>
      <c r="R26" s="81">
        <f>IFERROR(Q26/N26,"-")</f>
        <v>0.048780487804878</v>
      </c>
      <c r="S26" s="80">
        <v>0</v>
      </c>
      <c r="T26" s="80">
        <v>0</v>
      </c>
      <c r="U26" s="81">
        <f>IFERROR(T26/(Q26),"-")</f>
        <v>0</v>
      </c>
      <c r="V26" s="82">
        <f>IFERROR(K26/SUM(Q26:Q27),"-")</f>
        <v>30000</v>
      </c>
      <c r="W26" s="83">
        <v>0</v>
      </c>
      <c r="X26" s="81">
        <f>IF(Q26=0,"-",W26/Q26)</f>
        <v>0</v>
      </c>
      <c r="Y26" s="186">
        <v>0</v>
      </c>
      <c r="Z26" s="187">
        <f>IFERROR(Y26/Q26,"-")</f>
        <v>0</v>
      </c>
      <c r="AA26" s="187" t="str">
        <f>IFERROR(Y26/W26,"-")</f>
        <v>-</v>
      </c>
      <c r="AB26" s="181">
        <f>SUM(Y26:Y27)-SUM(K26:K27)</f>
        <v>-117000</v>
      </c>
      <c r="AC26" s="85">
        <f>SUM(Y26:Y27)/SUM(K26:K27)</f>
        <v>0.025</v>
      </c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/>
      <c r="BG26" s="113">
        <f>IF(Q26=0,"",IF(BF26=0,"",(BF26/Q26)))</f>
        <v>0</v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>
        <v>1</v>
      </c>
      <c r="BP26" s="120">
        <f>IF(Q26=0,"",IF(BO26=0,"",(BO26/Q26)))</f>
        <v>0.5</v>
      </c>
      <c r="BQ26" s="121"/>
      <c r="BR26" s="122">
        <f>IFERROR(BQ26/BO26,"-")</f>
        <v>0</v>
      </c>
      <c r="BS26" s="123"/>
      <c r="BT26" s="124">
        <f>IFERROR(BS26/BO26,"-")</f>
        <v>0</v>
      </c>
      <c r="BU26" s="125"/>
      <c r="BV26" s="125"/>
      <c r="BW26" s="125"/>
      <c r="BX26" s="126">
        <v>1</v>
      </c>
      <c r="BY26" s="127">
        <f>IF(Q26=0,"",IF(BX26=0,"",(BX26/Q26)))</f>
        <v>0.5</v>
      </c>
      <c r="BZ26" s="128"/>
      <c r="CA26" s="129">
        <f>IFERROR(BZ26/BX26,"-")</f>
        <v>0</v>
      </c>
      <c r="CB26" s="130"/>
      <c r="CC26" s="131">
        <f>IFERROR(CB26/BX26,"-")</f>
        <v>0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116</v>
      </c>
      <c r="C27" s="189" t="s">
        <v>58</v>
      </c>
      <c r="D27" s="189"/>
      <c r="E27" s="189" t="s">
        <v>86</v>
      </c>
      <c r="F27" s="189" t="s">
        <v>87</v>
      </c>
      <c r="G27" s="189" t="s">
        <v>73</v>
      </c>
      <c r="H27" s="89"/>
      <c r="I27" s="89"/>
      <c r="J27" s="89"/>
      <c r="K27" s="181"/>
      <c r="L27" s="80">
        <v>0</v>
      </c>
      <c r="M27" s="80">
        <v>0</v>
      </c>
      <c r="N27" s="80">
        <v>191</v>
      </c>
      <c r="O27" s="91">
        <v>2</v>
      </c>
      <c r="P27" s="92">
        <v>0</v>
      </c>
      <c r="Q27" s="93">
        <f>O27+P27</f>
        <v>2</v>
      </c>
      <c r="R27" s="81">
        <f>IFERROR(Q27/N27,"-")</f>
        <v>0.010471204188482</v>
      </c>
      <c r="S27" s="80">
        <v>0</v>
      </c>
      <c r="T27" s="80">
        <v>0</v>
      </c>
      <c r="U27" s="81">
        <f>IFERROR(T27/(Q27),"-")</f>
        <v>0</v>
      </c>
      <c r="V27" s="82"/>
      <c r="W27" s="83">
        <v>1</v>
      </c>
      <c r="X27" s="81">
        <f>IF(Q27=0,"-",W27/Q27)</f>
        <v>0.5</v>
      </c>
      <c r="Y27" s="186">
        <v>3000</v>
      </c>
      <c r="Z27" s="187">
        <f>IFERROR(Y27/Q27,"-")</f>
        <v>1500</v>
      </c>
      <c r="AA27" s="187">
        <f>IFERROR(Y27/W27,"-")</f>
        <v>3000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>
        <f>IF(Q27=0,"",IF(BF27=0,"",(BF27/Q27)))</f>
        <v>0</v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>
        <v>1</v>
      </c>
      <c r="BP27" s="120">
        <f>IF(Q27=0,"",IF(BO27=0,"",(BO27/Q27)))</f>
        <v>0.5</v>
      </c>
      <c r="BQ27" s="121">
        <v>1</v>
      </c>
      <c r="BR27" s="122">
        <f>IFERROR(BQ27/BO27,"-")</f>
        <v>1</v>
      </c>
      <c r="BS27" s="123">
        <v>3000</v>
      </c>
      <c r="BT27" s="124">
        <f>IFERROR(BS27/BO27,"-")</f>
        <v>3000</v>
      </c>
      <c r="BU27" s="125">
        <v>1</v>
      </c>
      <c r="BV27" s="125"/>
      <c r="BW27" s="125"/>
      <c r="BX27" s="126">
        <v>1</v>
      </c>
      <c r="BY27" s="127">
        <f>IF(Q27=0,"",IF(BX27=0,"",(BX27/Q27)))</f>
        <v>0.5</v>
      </c>
      <c r="BZ27" s="128"/>
      <c r="CA27" s="129">
        <f>IFERROR(BZ27/BX27,"-")</f>
        <v>0</v>
      </c>
      <c r="CB27" s="130"/>
      <c r="CC27" s="131">
        <f>IFERROR(CB27/BX27,"-")</f>
        <v>0</v>
      </c>
      <c r="CD27" s="132"/>
      <c r="CE27" s="132"/>
      <c r="CF27" s="132"/>
      <c r="CG27" s="133"/>
      <c r="CH27" s="134">
        <f>IF(Q27=0,"",IF(CG27=0,"",(CG27/Q27)))</f>
        <v>0</v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1</v>
      </c>
      <c r="CQ27" s="141">
        <v>3000</v>
      </c>
      <c r="CR27" s="141">
        <v>3000</v>
      </c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>
        <f>AC28</f>
        <v>0.41666666666667</v>
      </c>
      <c r="B28" s="189" t="s">
        <v>117</v>
      </c>
      <c r="C28" s="189" t="s">
        <v>58</v>
      </c>
      <c r="D28" s="189"/>
      <c r="E28" s="189" t="s">
        <v>86</v>
      </c>
      <c r="F28" s="189" t="s">
        <v>87</v>
      </c>
      <c r="G28" s="189" t="s">
        <v>83</v>
      </c>
      <c r="H28" s="89" t="s">
        <v>66</v>
      </c>
      <c r="I28" s="89" t="s">
        <v>114</v>
      </c>
      <c r="J28" s="191" t="s">
        <v>118</v>
      </c>
      <c r="K28" s="181">
        <v>150000</v>
      </c>
      <c r="L28" s="80">
        <v>0</v>
      </c>
      <c r="M28" s="80">
        <v>0</v>
      </c>
      <c r="N28" s="80">
        <v>153</v>
      </c>
      <c r="O28" s="91">
        <v>12</v>
      </c>
      <c r="P28" s="92">
        <v>0</v>
      </c>
      <c r="Q28" s="93">
        <f>O28+P28</f>
        <v>12</v>
      </c>
      <c r="R28" s="81">
        <f>IFERROR(Q28/N28,"-")</f>
        <v>0.07843137254902</v>
      </c>
      <c r="S28" s="80">
        <v>0</v>
      </c>
      <c r="T28" s="80">
        <v>4</v>
      </c>
      <c r="U28" s="81">
        <f>IFERROR(T28/(Q28),"-")</f>
        <v>0.33333333333333</v>
      </c>
      <c r="V28" s="82">
        <f>IFERROR(K28/SUM(Q28:Q29),"-")</f>
        <v>9375</v>
      </c>
      <c r="W28" s="83">
        <v>2</v>
      </c>
      <c r="X28" s="81">
        <f>IF(Q28=0,"-",W28/Q28)</f>
        <v>0.16666666666667</v>
      </c>
      <c r="Y28" s="186">
        <v>26000</v>
      </c>
      <c r="Z28" s="187">
        <f>IFERROR(Y28/Q28,"-")</f>
        <v>2166.6666666667</v>
      </c>
      <c r="AA28" s="187">
        <f>IFERROR(Y28/W28,"-")</f>
        <v>13000</v>
      </c>
      <c r="AB28" s="181">
        <f>SUM(Y28:Y29)-SUM(K28:K29)</f>
        <v>-87500</v>
      </c>
      <c r="AC28" s="85">
        <f>SUM(Y28:Y29)/SUM(K28:K29)</f>
        <v>0.41666666666667</v>
      </c>
      <c r="AD28" s="78"/>
      <c r="AE28" s="94">
        <v>1</v>
      </c>
      <c r="AF28" s="95">
        <f>IF(Q28=0,"",IF(AE28=0,"",(AE28/Q28)))</f>
        <v>0.083333333333333</v>
      </c>
      <c r="AG28" s="94"/>
      <c r="AH28" s="96">
        <f>IFERROR(AG28/AE28,"-")</f>
        <v>0</v>
      </c>
      <c r="AI28" s="97"/>
      <c r="AJ28" s="98">
        <f>IFERROR(AI28/AE28,"-")</f>
        <v>0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>
        <v>5</v>
      </c>
      <c r="BG28" s="113">
        <f>IF(Q28=0,"",IF(BF28=0,"",(BF28/Q28)))</f>
        <v>0.41666666666667</v>
      </c>
      <c r="BH28" s="112"/>
      <c r="BI28" s="114">
        <f>IFERROR(BH28/BF28,"-")</f>
        <v>0</v>
      </c>
      <c r="BJ28" s="115"/>
      <c r="BK28" s="116">
        <f>IFERROR(BJ28/BF28,"-")</f>
        <v>0</v>
      </c>
      <c r="BL28" s="117"/>
      <c r="BM28" s="117"/>
      <c r="BN28" s="117"/>
      <c r="BO28" s="119">
        <v>5</v>
      </c>
      <c r="BP28" s="120">
        <f>IF(Q28=0,"",IF(BO28=0,"",(BO28/Q28)))</f>
        <v>0.41666666666667</v>
      </c>
      <c r="BQ28" s="121">
        <v>1</v>
      </c>
      <c r="BR28" s="122">
        <f>IFERROR(BQ28/BO28,"-")</f>
        <v>0.2</v>
      </c>
      <c r="BS28" s="123">
        <v>11000</v>
      </c>
      <c r="BT28" s="124">
        <f>IFERROR(BS28/BO28,"-")</f>
        <v>2200</v>
      </c>
      <c r="BU28" s="125"/>
      <c r="BV28" s="125"/>
      <c r="BW28" s="125">
        <v>1</v>
      </c>
      <c r="BX28" s="126"/>
      <c r="BY28" s="127">
        <f>IF(Q28=0,"",IF(BX28=0,"",(BX28/Q28)))</f>
        <v>0</v>
      </c>
      <c r="BZ28" s="128"/>
      <c r="CA28" s="129" t="str">
        <f>IFERROR(BZ28/BX28,"-")</f>
        <v>-</v>
      </c>
      <c r="CB28" s="130"/>
      <c r="CC28" s="131" t="str">
        <f>IFERROR(CB28/BX28,"-")</f>
        <v>-</v>
      </c>
      <c r="CD28" s="132"/>
      <c r="CE28" s="132"/>
      <c r="CF28" s="132"/>
      <c r="CG28" s="133">
        <v>1</v>
      </c>
      <c r="CH28" s="134">
        <f>IF(Q28=0,"",IF(CG28=0,"",(CG28/Q28)))</f>
        <v>0.083333333333333</v>
      </c>
      <c r="CI28" s="135">
        <v>1</v>
      </c>
      <c r="CJ28" s="136">
        <f>IFERROR(CI28/CG28,"-")</f>
        <v>1</v>
      </c>
      <c r="CK28" s="137">
        <v>15000</v>
      </c>
      <c r="CL28" s="138">
        <f>IFERROR(CK28/CG28,"-")</f>
        <v>15000</v>
      </c>
      <c r="CM28" s="139"/>
      <c r="CN28" s="139"/>
      <c r="CO28" s="139">
        <v>1</v>
      </c>
      <c r="CP28" s="140">
        <v>2</v>
      </c>
      <c r="CQ28" s="141">
        <v>26000</v>
      </c>
      <c r="CR28" s="141">
        <v>15000</v>
      </c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119</v>
      </c>
      <c r="C29" s="189" t="s">
        <v>58</v>
      </c>
      <c r="D29" s="189"/>
      <c r="E29" s="189" t="s">
        <v>86</v>
      </c>
      <c r="F29" s="189" t="s">
        <v>87</v>
      </c>
      <c r="G29" s="189" t="s">
        <v>73</v>
      </c>
      <c r="H29" s="89"/>
      <c r="I29" s="89"/>
      <c r="J29" s="89"/>
      <c r="K29" s="181"/>
      <c r="L29" s="80">
        <v>0</v>
      </c>
      <c r="M29" s="80">
        <v>0</v>
      </c>
      <c r="N29" s="80">
        <v>7</v>
      </c>
      <c r="O29" s="91">
        <v>4</v>
      </c>
      <c r="P29" s="92">
        <v>0</v>
      </c>
      <c r="Q29" s="93">
        <f>O29+P29</f>
        <v>4</v>
      </c>
      <c r="R29" s="81">
        <f>IFERROR(Q29/N29,"-")</f>
        <v>0.57142857142857</v>
      </c>
      <c r="S29" s="80">
        <v>1</v>
      </c>
      <c r="T29" s="80">
        <v>0</v>
      </c>
      <c r="U29" s="81">
        <f>IFERROR(T29/(Q29),"-")</f>
        <v>0</v>
      </c>
      <c r="V29" s="82"/>
      <c r="W29" s="83">
        <v>2</v>
      </c>
      <c r="X29" s="81">
        <f>IF(Q29=0,"-",W29/Q29)</f>
        <v>0.5</v>
      </c>
      <c r="Y29" s="186">
        <v>36500</v>
      </c>
      <c r="Z29" s="187">
        <f>IFERROR(Y29/Q29,"-")</f>
        <v>9125</v>
      </c>
      <c r="AA29" s="187">
        <f>IFERROR(Y29/W29,"-")</f>
        <v>18250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/>
      <c r="BG29" s="113">
        <f>IF(Q29=0,"",IF(BF29=0,"",(BF29/Q29)))</f>
        <v>0</v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/>
      <c r="BP29" s="120">
        <f>IF(Q29=0,"",IF(BO29=0,"",(BO29/Q29)))</f>
        <v>0</v>
      </c>
      <c r="BQ29" s="121"/>
      <c r="BR29" s="122" t="str">
        <f>IFERROR(BQ29/BO29,"-")</f>
        <v>-</v>
      </c>
      <c r="BS29" s="123"/>
      <c r="BT29" s="124" t="str">
        <f>IFERROR(BS29/BO29,"-")</f>
        <v>-</v>
      </c>
      <c r="BU29" s="125"/>
      <c r="BV29" s="125"/>
      <c r="BW29" s="125"/>
      <c r="BX29" s="126">
        <v>4</v>
      </c>
      <c r="BY29" s="127">
        <f>IF(Q29=0,"",IF(BX29=0,"",(BX29/Q29)))</f>
        <v>1</v>
      </c>
      <c r="BZ29" s="128">
        <v>2</v>
      </c>
      <c r="CA29" s="129">
        <f>IFERROR(BZ29/BX29,"-")</f>
        <v>0.5</v>
      </c>
      <c r="CB29" s="130">
        <v>36500</v>
      </c>
      <c r="CC29" s="131">
        <f>IFERROR(CB29/BX29,"-")</f>
        <v>9125</v>
      </c>
      <c r="CD29" s="132"/>
      <c r="CE29" s="132">
        <v>1</v>
      </c>
      <c r="CF29" s="132">
        <v>1</v>
      </c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2</v>
      </c>
      <c r="CQ29" s="141">
        <v>36500</v>
      </c>
      <c r="CR29" s="141">
        <v>26500</v>
      </c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 t="str">
        <f>AC30</f>
        <v>0</v>
      </c>
      <c r="B30" s="189" t="s">
        <v>120</v>
      </c>
      <c r="C30" s="189" t="s">
        <v>58</v>
      </c>
      <c r="D30" s="189"/>
      <c r="E30" s="189"/>
      <c r="F30" s="189"/>
      <c r="G30" s="189" t="s">
        <v>83</v>
      </c>
      <c r="H30" s="89" t="s">
        <v>121</v>
      </c>
      <c r="I30" s="89" t="s">
        <v>122</v>
      </c>
      <c r="J30" s="191" t="s">
        <v>123</v>
      </c>
      <c r="K30" s="181">
        <v>0</v>
      </c>
      <c r="L30" s="80">
        <v>0</v>
      </c>
      <c r="M30" s="80">
        <v>0</v>
      </c>
      <c r="N30" s="80">
        <v>48</v>
      </c>
      <c r="O30" s="91">
        <v>1</v>
      </c>
      <c r="P30" s="92">
        <v>0</v>
      </c>
      <c r="Q30" s="93">
        <f>O30+P30</f>
        <v>1</v>
      </c>
      <c r="R30" s="81">
        <f>IFERROR(Q30/N30,"-")</f>
        <v>0.020833333333333</v>
      </c>
      <c r="S30" s="80">
        <v>0</v>
      </c>
      <c r="T30" s="80">
        <v>0</v>
      </c>
      <c r="U30" s="81">
        <f>IFERROR(T30/(Q30),"-")</f>
        <v>0</v>
      </c>
      <c r="V30" s="82">
        <f>IFERROR(K30/SUM(Q30:Q31),"-")</f>
        <v>0</v>
      </c>
      <c r="W30" s="83">
        <v>1</v>
      </c>
      <c r="X30" s="81">
        <f>IF(Q30=0,"-",W30/Q30)</f>
        <v>1</v>
      </c>
      <c r="Y30" s="186">
        <v>35000</v>
      </c>
      <c r="Z30" s="187">
        <f>IFERROR(Y30/Q30,"-")</f>
        <v>35000</v>
      </c>
      <c r="AA30" s="187">
        <f>IFERROR(Y30/W30,"-")</f>
        <v>35000</v>
      </c>
      <c r="AB30" s="181">
        <f>SUM(Y30:Y31)-SUM(K30:K31)</f>
        <v>35000</v>
      </c>
      <c r="AC30" s="85" t="str">
        <f>SUM(Y30:Y31)/SUM(K30:K31)</f>
        <v>0</v>
      </c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/>
      <c r="BG30" s="113">
        <f>IF(Q30=0,"",IF(BF30=0,"",(BF30/Q30)))</f>
        <v>0</v>
      </c>
      <c r="BH30" s="112"/>
      <c r="BI30" s="114" t="str">
        <f>IFERROR(BH30/BF30,"-")</f>
        <v>-</v>
      </c>
      <c r="BJ30" s="115"/>
      <c r="BK30" s="116" t="str">
        <f>IFERROR(BJ30/BF30,"-")</f>
        <v>-</v>
      </c>
      <c r="BL30" s="117"/>
      <c r="BM30" s="117"/>
      <c r="BN30" s="117"/>
      <c r="BO30" s="119"/>
      <c r="BP30" s="120">
        <f>IF(Q30=0,"",IF(BO30=0,"",(BO30/Q30)))</f>
        <v>0</v>
      </c>
      <c r="BQ30" s="121"/>
      <c r="BR30" s="122" t="str">
        <f>IFERROR(BQ30/BO30,"-")</f>
        <v>-</v>
      </c>
      <c r="BS30" s="123"/>
      <c r="BT30" s="124" t="str">
        <f>IFERROR(BS30/BO30,"-")</f>
        <v>-</v>
      </c>
      <c r="BU30" s="125"/>
      <c r="BV30" s="125"/>
      <c r="BW30" s="125"/>
      <c r="BX30" s="126">
        <v>1</v>
      </c>
      <c r="BY30" s="127">
        <f>IF(Q30=0,"",IF(BX30=0,"",(BX30/Q30)))</f>
        <v>1</v>
      </c>
      <c r="BZ30" s="128">
        <v>1</v>
      </c>
      <c r="CA30" s="129">
        <f>IFERROR(BZ30/BX30,"-")</f>
        <v>1</v>
      </c>
      <c r="CB30" s="130">
        <v>35000</v>
      </c>
      <c r="CC30" s="131">
        <f>IFERROR(CB30/BX30,"-")</f>
        <v>35000</v>
      </c>
      <c r="CD30" s="132"/>
      <c r="CE30" s="132"/>
      <c r="CF30" s="132">
        <v>1</v>
      </c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1</v>
      </c>
      <c r="CQ30" s="141">
        <v>35000</v>
      </c>
      <c r="CR30" s="141">
        <v>35000</v>
      </c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124</v>
      </c>
      <c r="C31" s="189" t="s">
        <v>58</v>
      </c>
      <c r="D31" s="189"/>
      <c r="E31" s="189"/>
      <c r="F31" s="189"/>
      <c r="G31" s="189" t="s">
        <v>73</v>
      </c>
      <c r="H31" s="89"/>
      <c r="I31" s="89"/>
      <c r="J31" s="89"/>
      <c r="K31" s="181"/>
      <c r="L31" s="80">
        <v>0</v>
      </c>
      <c r="M31" s="80">
        <v>0</v>
      </c>
      <c r="N31" s="80">
        <v>0</v>
      </c>
      <c r="O31" s="91">
        <v>0</v>
      </c>
      <c r="P31" s="92">
        <v>0</v>
      </c>
      <c r="Q31" s="93">
        <f>O31+P31</f>
        <v>0</v>
      </c>
      <c r="R31" s="81" t="str">
        <f>IFERROR(Q31/N31,"-")</f>
        <v>-</v>
      </c>
      <c r="S31" s="80">
        <v>0</v>
      </c>
      <c r="T31" s="80">
        <v>0</v>
      </c>
      <c r="U31" s="81" t="str">
        <f>IFERROR(T31/(Q31),"-")</f>
        <v>-</v>
      </c>
      <c r="V31" s="82"/>
      <c r="W31" s="83">
        <v>0</v>
      </c>
      <c r="X31" s="81" t="str">
        <f>IF(Q31=0,"-",W31/Q31)</f>
        <v>-</v>
      </c>
      <c r="Y31" s="186">
        <v>0</v>
      </c>
      <c r="Z31" s="187" t="str">
        <f>IFERROR(Y31/Q31,"-")</f>
        <v>-</v>
      </c>
      <c r="AA31" s="187" t="str">
        <f>IFERROR(Y31/W31,"-")</f>
        <v>-</v>
      </c>
      <c r="AB31" s="181"/>
      <c r="AC31" s="85"/>
      <c r="AD31" s="78"/>
      <c r="AE31" s="94"/>
      <c r="AF31" s="95" t="str">
        <f>IF(Q31=0,"",IF(AE31=0,"",(AE31/Q31)))</f>
        <v/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 t="str">
        <f>IF(Q31=0,"",IF(AN31=0,"",(AN31/Q31)))</f>
        <v/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 t="str">
        <f>IF(Q31=0,"",IF(AW31=0,"",(AW31/Q31)))</f>
        <v/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/>
      <c r="BG31" s="113" t="str">
        <f>IF(Q31=0,"",IF(BF31=0,"",(BF31/Q31)))</f>
        <v/>
      </c>
      <c r="BH31" s="112"/>
      <c r="BI31" s="114" t="str">
        <f>IFERROR(BH31/BF31,"-")</f>
        <v>-</v>
      </c>
      <c r="BJ31" s="115"/>
      <c r="BK31" s="116" t="str">
        <f>IFERROR(BJ31/BF31,"-")</f>
        <v>-</v>
      </c>
      <c r="BL31" s="117"/>
      <c r="BM31" s="117"/>
      <c r="BN31" s="117"/>
      <c r="BO31" s="119"/>
      <c r="BP31" s="120" t="str">
        <f>IF(Q31=0,"",IF(BO31=0,"",(BO31/Q31)))</f>
        <v/>
      </c>
      <c r="BQ31" s="121"/>
      <c r="BR31" s="122" t="str">
        <f>IFERROR(BQ31/BO31,"-")</f>
        <v>-</v>
      </c>
      <c r="BS31" s="123"/>
      <c r="BT31" s="124" t="str">
        <f>IFERROR(BS31/BO31,"-")</f>
        <v>-</v>
      </c>
      <c r="BU31" s="125"/>
      <c r="BV31" s="125"/>
      <c r="BW31" s="125"/>
      <c r="BX31" s="126"/>
      <c r="BY31" s="127" t="str">
        <f>IF(Q31=0,"",IF(BX31=0,"",(BX31/Q31)))</f>
        <v/>
      </c>
      <c r="BZ31" s="128"/>
      <c r="CA31" s="129" t="str">
        <f>IFERROR(BZ31/BX31,"-")</f>
        <v>-</v>
      </c>
      <c r="CB31" s="130"/>
      <c r="CC31" s="131" t="str">
        <f>IFERROR(CB31/BX31,"-")</f>
        <v>-</v>
      </c>
      <c r="CD31" s="132"/>
      <c r="CE31" s="132"/>
      <c r="CF31" s="132"/>
      <c r="CG31" s="133"/>
      <c r="CH31" s="134" t="str">
        <f>IF(Q31=0,"",IF(CG31=0,"",(CG31/Q31)))</f>
        <v/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30"/>
      <c r="B32" s="86"/>
      <c r="C32" s="86"/>
      <c r="D32" s="87"/>
      <c r="E32" s="87"/>
      <c r="F32" s="87"/>
      <c r="G32" s="88"/>
      <c r="H32" s="89"/>
      <c r="I32" s="89"/>
      <c r="J32" s="89"/>
      <c r="K32" s="182"/>
      <c r="L32" s="34"/>
      <c r="M32" s="34"/>
      <c r="N32" s="31"/>
      <c r="O32" s="23"/>
      <c r="P32" s="23"/>
      <c r="Q32" s="23"/>
      <c r="R32" s="32"/>
      <c r="S32" s="32"/>
      <c r="T32" s="23"/>
      <c r="U32" s="32"/>
      <c r="V32" s="25"/>
      <c r="W32" s="25"/>
      <c r="X32" s="25"/>
      <c r="Y32" s="188"/>
      <c r="Z32" s="188"/>
      <c r="AA32" s="188"/>
      <c r="AB32" s="188"/>
      <c r="AC32" s="33"/>
      <c r="AD32" s="58"/>
      <c r="AE32" s="62"/>
      <c r="AF32" s="63"/>
      <c r="AG32" s="62"/>
      <c r="AH32" s="66"/>
      <c r="AI32" s="67"/>
      <c r="AJ32" s="68"/>
      <c r="AK32" s="69"/>
      <c r="AL32" s="69"/>
      <c r="AM32" s="69"/>
      <c r="AN32" s="62"/>
      <c r="AO32" s="63"/>
      <c r="AP32" s="62"/>
      <c r="AQ32" s="66"/>
      <c r="AR32" s="67"/>
      <c r="AS32" s="68"/>
      <c r="AT32" s="69"/>
      <c r="AU32" s="69"/>
      <c r="AV32" s="69"/>
      <c r="AW32" s="62"/>
      <c r="AX32" s="63"/>
      <c r="AY32" s="62"/>
      <c r="AZ32" s="66"/>
      <c r="BA32" s="67"/>
      <c r="BB32" s="68"/>
      <c r="BC32" s="69"/>
      <c r="BD32" s="69"/>
      <c r="BE32" s="69"/>
      <c r="BF32" s="62"/>
      <c r="BG32" s="63"/>
      <c r="BH32" s="62"/>
      <c r="BI32" s="66"/>
      <c r="BJ32" s="67"/>
      <c r="BK32" s="68"/>
      <c r="BL32" s="69"/>
      <c r="BM32" s="69"/>
      <c r="BN32" s="69"/>
      <c r="BO32" s="64"/>
      <c r="BP32" s="65"/>
      <c r="BQ32" s="62"/>
      <c r="BR32" s="66"/>
      <c r="BS32" s="67"/>
      <c r="BT32" s="68"/>
      <c r="BU32" s="69"/>
      <c r="BV32" s="69"/>
      <c r="BW32" s="69"/>
      <c r="BX32" s="64"/>
      <c r="BY32" s="65"/>
      <c r="BZ32" s="62"/>
      <c r="CA32" s="66"/>
      <c r="CB32" s="67"/>
      <c r="CC32" s="68"/>
      <c r="CD32" s="69"/>
      <c r="CE32" s="69"/>
      <c r="CF32" s="69"/>
      <c r="CG32" s="64"/>
      <c r="CH32" s="65"/>
      <c r="CI32" s="62"/>
      <c r="CJ32" s="66"/>
      <c r="CK32" s="67"/>
      <c r="CL32" s="68"/>
      <c r="CM32" s="69"/>
      <c r="CN32" s="69"/>
      <c r="CO32" s="69"/>
      <c r="CP32" s="70"/>
      <c r="CQ32" s="67"/>
      <c r="CR32" s="67"/>
      <c r="CS32" s="67"/>
      <c r="CT32" s="71"/>
    </row>
    <row r="33" spans="1:99">
      <c r="A33" s="30"/>
      <c r="B33" s="37"/>
      <c r="C33" s="37"/>
      <c r="D33" s="21"/>
      <c r="E33" s="21"/>
      <c r="F33" s="21"/>
      <c r="G33" s="22"/>
      <c r="H33" s="36"/>
      <c r="I33" s="36"/>
      <c r="J33" s="74"/>
      <c r="K33" s="183"/>
      <c r="L33" s="34"/>
      <c r="M33" s="34"/>
      <c r="N33" s="31"/>
      <c r="O33" s="23"/>
      <c r="P33" s="23"/>
      <c r="Q33" s="23"/>
      <c r="R33" s="32"/>
      <c r="S33" s="32"/>
      <c r="T33" s="23"/>
      <c r="U33" s="32"/>
      <c r="V33" s="25"/>
      <c r="W33" s="25"/>
      <c r="X33" s="25"/>
      <c r="Y33" s="188"/>
      <c r="Z33" s="188"/>
      <c r="AA33" s="188"/>
      <c r="AB33" s="188"/>
      <c r="AC33" s="33"/>
      <c r="AD33" s="60"/>
      <c r="AE33" s="62"/>
      <c r="AF33" s="63"/>
      <c r="AG33" s="62"/>
      <c r="AH33" s="66"/>
      <c r="AI33" s="67"/>
      <c r="AJ33" s="68"/>
      <c r="AK33" s="69"/>
      <c r="AL33" s="69"/>
      <c r="AM33" s="69"/>
      <c r="AN33" s="62"/>
      <c r="AO33" s="63"/>
      <c r="AP33" s="62"/>
      <c r="AQ33" s="66"/>
      <c r="AR33" s="67"/>
      <c r="AS33" s="68"/>
      <c r="AT33" s="69"/>
      <c r="AU33" s="69"/>
      <c r="AV33" s="69"/>
      <c r="AW33" s="62"/>
      <c r="AX33" s="63"/>
      <c r="AY33" s="62"/>
      <c r="AZ33" s="66"/>
      <c r="BA33" s="67"/>
      <c r="BB33" s="68"/>
      <c r="BC33" s="69"/>
      <c r="BD33" s="69"/>
      <c r="BE33" s="69"/>
      <c r="BF33" s="62"/>
      <c r="BG33" s="63"/>
      <c r="BH33" s="62"/>
      <c r="BI33" s="66"/>
      <c r="BJ33" s="67"/>
      <c r="BK33" s="68"/>
      <c r="BL33" s="69"/>
      <c r="BM33" s="69"/>
      <c r="BN33" s="69"/>
      <c r="BO33" s="64"/>
      <c r="BP33" s="65"/>
      <c r="BQ33" s="62"/>
      <c r="BR33" s="66"/>
      <c r="BS33" s="67"/>
      <c r="BT33" s="68"/>
      <c r="BU33" s="69"/>
      <c r="BV33" s="69"/>
      <c r="BW33" s="69"/>
      <c r="BX33" s="64"/>
      <c r="BY33" s="65"/>
      <c r="BZ33" s="62"/>
      <c r="CA33" s="66"/>
      <c r="CB33" s="67"/>
      <c r="CC33" s="68"/>
      <c r="CD33" s="69"/>
      <c r="CE33" s="69"/>
      <c r="CF33" s="69"/>
      <c r="CG33" s="64"/>
      <c r="CH33" s="65"/>
      <c r="CI33" s="62"/>
      <c r="CJ33" s="66"/>
      <c r="CK33" s="67"/>
      <c r="CL33" s="68"/>
      <c r="CM33" s="69"/>
      <c r="CN33" s="69"/>
      <c r="CO33" s="69"/>
      <c r="CP33" s="70"/>
      <c r="CQ33" s="67"/>
      <c r="CR33" s="67"/>
      <c r="CS33" s="67"/>
      <c r="CT33" s="71"/>
    </row>
    <row r="34" spans="1:99">
      <c r="A34" s="19">
        <f>AC34</f>
        <v>0.26743421052632</v>
      </c>
      <c r="B34" s="39"/>
      <c r="C34" s="39"/>
      <c r="D34" s="39"/>
      <c r="E34" s="39"/>
      <c r="F34" s="39"/>
      <c r="G34" s="39"/>
      <c r="H34" s="40" t="s">
        <v>125</v>
      </c>
      <c r="I34" s="40"/>
      <c r="J34" s="40"/>
      <c r="K34" s="184">
        <f>SUM(K6:K33)</f>
        <v>1520000</v>
      </c>
      <c r="L34" s="41">
        <f>SUM(L6:L33)</f>
        <v>0</v>
      </c>
      <c r="M34" s="41">
        <f>SUM(M6:M33)</f>
        <v>0</v>
      </c>
      <c r="N34" s="41">
        <f>SUM(N6:N33)</f>
        <v>1308</v>
      </c>
      <c r="O34" s="41">
        <f>SUM(O6:O33)</f>
        <v>135</v>
      </c>
      <c r="P34" s="41">
        <f>SUM(P6:P33)</f>
        <v>0</v>
      </c>
      <c r="Q34" s="41">
        <f>SUM(Q6:Q33)</f>
        <v>135</v>
      </c>
      <c r="R34" s="42">
        <f>IFERROR(Q34/N34,"-")</f>
        <v>0.10321100917431</v>
      </c>
      <c r="S34" s="77">
        <f>SUM(S6:S33)</f>
        <v>7</v>
      </c>
      <c r="T34" s="77">
        <f>SUM(T6:T33)</f>
        <v>32</v>
      </c>
      <c r="U34" s="42">
        <f>IFERROR(S34/Q34,"-")</f>
        <v>0.051851851851852</v>
      </c>
      <c r="V34" s="43">
        <f>IFERROR(K34/Q34,"-")</f>
        <v>11259.259259259</v>
      </c>
      <c r="W34" s="44">
        <f>SUM(W6:W33)</f>
        <v>17</v>
      </c>
      <c r="X34" s="42">
        <f>IFERROR(W34/Q34,"-")</f>
        <v>0.12592592592593</v>
      </c>
      <c r="Y34" s="184">
        <f>SUM(Y6:Y33)</f>
        <v>406500</v>
      </c>
      <c r="Z34" s="184">
        <f>IFERROR(Y34/Q34,"-")</f>
        <v>3011.1111111111</v>
      </c>
      <c r="AA34" s="184">
        <f>IFERROR(Y34/W34,"-")</f>
        <v>23911.764705882</v>
      </c>
      <c r="AB34" s="184">
        <f>Y34-K34</f>
        <v>-1113500</v>
      </c>
      <c r="AC34" s="46">
        <f>Y34/K34</f>
        <v>0.26743421052632</v>
      </c>
      <c r="AD34" s="59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61"/>
      <c r="CD34" s="61"/>
      <c r="CE34" s="61"/>
      <c r="CF34" s="61"/>
      <c r="CG34" s="61"/>
      <c r="CH34" s="61"/>
      <c r="CI34" s="61"/>
      <c r="CJ34" s="61"/>
      <c r="CK34" s="61"/>
      <c r="CL34" s="61"/>
      <c r="CM34" s="61"/>
      <c r="CN34" s="61"/>
      <c r="CO34" s="61"/>
      <c r="CP34" s="61"/>
      <c r="CQ34" s="61"/>
      <c r="CR34" s="61"/>
      <c r="CS34" s="61"/>
      <c r="CT34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20"/>
    <mergeCell ref="K11:K20"/>
    <mergeCell ref="V11:V20"/>
    <mergeCell ref="AB11:AB20"/>
    <mergeCell ref="AC11:AC20"/>
    <mergeCell ref="A21:A25"/>
    <mergeCell ref="K21:K25"/>
    <mergeCell ref="V21:V25"/>
    <mergeCell ref="AB21:AB25"/>
    <mergeCell ref="AC21:AC25"/>
    <mergeCell ref="A26:A27"/>
    <mergeCell ref="K26:K27"/>
    <mergeCell ref="V26:V27"/>
    <mergeCell ref="AB26:AB27"/>
    <mergeCell ref="AC26:AC27"/>
    <mergeCell ref="A28:A29"/>
    <mergeCell ref="K28:K29"/>
    <mergeCell ref="V28:V29"/>
    <mergeCell ref="AB28:AB29"/>
    <mergeCell ref="AC28:AC29"/>
    <mergeCell ref="A30:A31"/>
    <mergeCell ref="K30:K31"/>
    <mergeCell ref="V30:V31"/>
    <mergeCell ref="AB30:AB31"/>
    <mergeCell ref="AC30:AC3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7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126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0.33</v>
      </c>
      <c r="B6" s="189" t="s">
        <v>127</v>
      </c>
      <c r="C6" s="189" t="s">
        <v>58</v>
      </c>
      <c r="D6" s="189" t="s">
        <v>128</v>
      </c>
      <c r="E6" s="189" t="s">
        <v>129</v>
      </c>
      <c r="F6" s="189" t="s">
        <v>130</v>
      </c>
      <c r="G6" s="189" t="s">
        <v>61</v>
      </c>
      <c r="H6" s="89" t="s">
        <v>131</v>
      </c>
      <c r="I6" s="89" t="s">
        <v>132</v>
      </c>
      <c r="J6" s="89" t="s">
        <v>133</v>
      </c>
      <c r="K6" s="181">
        <v>100000</v>
      </c>
      <c r="L6" s="80">
        <v>0</v>
      </c>
      <c r="M6" s="80">
        <v>0</v>
      </c>
      <c r="N6" s="80">
        <v>30</v>
      </c>
      <c r="O6" s="91">
        <v>6</v>
      </c>
      <c r="P6" s="92">
        <v>0</v>
      </c>
      <c r="Q6" s="93">
        <f>O6+P6</f>
        <v>6</v>
      </c>
      <c r="R6" s="81">
        <f>IFERROR(Q6/N6,"-")</f>
        <v>0.2</v>
      </c>
      <c r="S6" s="80">
        <v>0</v>
      </c>
      <c r="T6" s="80">
        <v>3</v>
      </c>
      <c r="U6" s="81">
        <f>IFERROR(T6/(Q6),"-")</f>
        <v>0.5</v>
      </c>
      <c r="V6" s="82">
        <f>IFERROR(K6/SUM(Q6:Q7),"-")</f>
        <v>10000</v>
      </c>
      <c r="W6" s="83">
        <v>1</v>
      </c>
      <c r="X6" s="81">
        <f>IF(Q6=0,"-",W6/Q6)</f>
        <v>0.16666666666667</v>
      </c>
      <c r="Y6" s="186">
        <v>5000</v>
      </c>
      <c r="Z6" s="187">
        <f>IFERROR(Y6/Q6,"-")</f>
        <v>833.33333333333</v>
      </c>
      <c r="AA6" s="187">
        <f>IFERROR(Y6/W6,"-")</f>
        <v>5000</v>
      </c>
      <c r="AB6" s="181">
        <f>SUM(Y6:Y7)-SUM(K6:K7)</f>
        <v>-67000</v>
      </c>
      <c r="AC6" s="85">
        <f>SUM(Y6:Y7)/SUM(K6:K7)</f>
        <v>0.33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</v>
      </c>
      <c r="AO6" s="101">
        <f>IF(Q6=0,"",IF(AN6=0,"",(AN6/Q6)))</f>
        <v>0.16666666666667</v>
      </c>
      <c r="AP6" s="100">
        <v>1</v>
      </c>
      <c r="AQ6" s="102">
        <f>IFERROR(AP6/AN6,"-")</f>
        <v>1</v>
      </c>
      <c r="AR6" s="103">
        <v>5000</v>
      </c>
      <c r="AS6" s="104">
        <f>IFERROR(AR6/AN6,"-")</f>
        <v>5000</v>
      </c>
      <c r="AT6" s="105"/>
      <c r="AU6" s="105">
        <v>1</v>
      </c>
      <c r="AV6" s="105"/>
      <c r="AW6" s="106">
        <v>1</v>
      </c>
      <c r="AX6" s="107">
        <f>IF(Q6=0,"",IF(AW6=0,"",(AW6/Q6)))</f>
        <v>0.16666666666667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1</v>
      </c>
      <c r="BG6" s="113">
        <f>IF(Q6=0,"",IF(BF6=0,"",(BF6/Q6)))</f>
        <v>0.16666666666667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3</v>
      </c>
      <c r="BP6" s="120">
        <f>IF(Q6=0,"",IF(BO6=0,"",(BO6/Q6)))</f>
        <v>0.5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5000</v>
      </c>
      <c r="CR6" s="141">
        <v>5000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134</v>
      </c>
      <c r="C7" s="189" t="s">
        <v>58</v>
      </c>
      <c r="D7" s="189"/>
      <c r="E7" s="189"/>
      <c r="F7" s="189"/>
      <c r="G7" s="189" t="s">
        <v>73</v>
      </c>
      <c r="H7" s="89"/>
      <c r="I7" s="89"/>
      <c r="J7" s="89"/>
      <c r="K7" s="181"/>
      <c r="L7" s="80">
        <v>0</v>
      </c>
      <c r="M7" s="80">
        <v>0</v>
      </c>
      <c r="N7" s="80">
        <v>4</v>
      </c>
      <c r="O7" s="91">
        <v>4</v>
      </c>
      <c r="P7" s="92">
        <v>0</v>
      </c>
      <c r="Q7" s="93">
        <f>O7+P7</f>
        <v>4</v>
      </c>
      <c r="R7" s="81">
        <f>IFERROR(Q7/N7,"-")</f>
        <v>1</v>
      </c>
      <c r="S7" s="80">
        <v>0</v>
      </c>
      <c r="T7" s="80">
        <v>0</v>
      </c>
      <c r="U7" s="81">
        <f>IFERROR(T7/(Q7),"-")</f>
        <v>0</v>
      </c>
      <c r="V7" s="82"/>
      <c r="W7" s="83">
        <v>1</v>
      </c>
      <c r="X7" s="81">
        <f>IF(Q7=0,"-",W7/Q7)</f>
        <v>0.25</v>
      </c>
      <c r="Y7" s="186">
        <v>28000</v>
      </c>
      <c r="Z7" s="187">
        <f>IFERROR(Y7/Q7,"-")</f>
        <v>7000</v>
      </c>
      <c r="AA7" s="187">
        <f>IFERROR(Y7/W7,"-")</f>
        <v>28000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3</v>
      </c>
      <c r="BG7" s="113">
        <f>IF(Q7=0,"",IF(BF7=0,"",(BF7/Q7)))</f>
        <v>0.75</v>
      </c>
      <c r="BH7" s="112">
        <v>1</v>
      </c>
      <c r="BI7" s="114">
        <f>IFERROR(BH7/BF7,"-")</f>
        <v>0.33333333333333</v>
      </c>
      <c r="BJ7" s="115">
        <v>28000</v>
      </c>
      <c r="BK7" s="116">
        <f>IFERROR(BJ7/BF7,"-")</f>
        <v>9333.3333333333</v>
      </c>
      <c r="BL7" s="117"/>
      <c r="BM7" s="117"/>
      <c r="BN7" s="117">
        <v>1</v>
      </c>
      <c r="BO7" s="119">
        <v>1</v>
      </c>
      <c r="BP7" s="120">
        <f>IF(Q7=0,"",IF(BO7=0,"",(BO7/Q7)))</f>
        <v>0.25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/>
      <c r="BY7" s="127">
        <f>IF(Q7=0,"",IF(BX7=0,"",(BX7/Q7)))</f>
        <v>0</v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1</v>
      </c>
      <c r="CQ7" s="141">
        <v>28000</v>
      </c>
      <c r="CR7" s="141">
        <v>28000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1.1333333333333</v>
      </c>
      <c r="B8" s="189" t="s">
        <v>135</v>
      </c>
      <c r="C8" s="189" t="s">
        <v>136</v>
      </c>
      <c r="D8" s="189" t="s">
        <v>137</v>
      </c>
      <c r="E8" s="189" t="s">
        <v>138</v>
      </c>
      <c r="F8" s="189"/>
      <c r="G8" s="189" t="s">
        <v>73</v>
      </c>
      <c r="H8" s="89" t="s">
        <v>139</v>
      </c>
      <c r="I8" s="89" t="s">
        <v>140</v>
      </c>
      <c r="J8" s="89" t="s">
        <v>133</v>
      </c>
      <c r="K8" s="181">
        <v>60000</v>
      </c>
      <c r="L8" s="80">
        <v>0</v>
      </c>
      <c r="M8" s="80">
        <v>0</v>
      </c>
      <c r="N8" s="80">
        <v>141</v>
      </c>
      <c r="O8" s="91">
        <v>28</v>
      </c>
      <c r="P8" s="92">
        <v>0</v>
      </c>
      <c r="Q8" s="93">
        <f>O8+P8</f>
        <v>28</v>
      </c>
      <c r="R8" s="81">
        <f>IFERROR(Q8/N8,"-")</f>
        <v>0.19858156028369</v>
      </c>
      <c r="S8" s="80">
        <v>3</v>
      </c>
      <c r="T8" s="80">
        <v>4</v>
      </c>
      <c r="U8" s="81">
        <f>IFERROR(T8/(Q8),"-")</f>
        <v>0.14285714285714</v>
      </c>
      <c r="V8" s="82">
        <f>IFERROR(K8/SUM(Q8:Q8),"-")</f>
        <v>2142.8571428571</v>
      </c>
      <c r="W8" s="83">
        <v>3</v>
      </c>
      <c r="X8" s="81">
        <f>IF(Q8=0,"-",W8/Q8)</f>
        <v>0.10714285714286</v>
      </c>
      <c r="Y8" s="186">
        <v>68000</v>
      </c>
      <c r="Z8" s="187">
        <f>IFERROR(Y8/Q8,"-")</f>
        <v>2428.5714285714</v>
      </c>
      <c r="AA8" s="187">
        <f>IFERROR(Y8/W8,"-")</f>
        <v>22666.666666667</v>
      </c>
      <c r="AB8" s="181">
        <f>SUM(Y8:Y8)-SUM(K8:K8)</f>
        <v>8000</v>
      </c>
      <c r="AC8" s="85">
        <f>SUM(Y8:Y8)/SUM(K8:K8)</f>
        <v>1.1333333333333</v>
      </c>
      <c r="AD8" s="78"/>
      <c r="AE8" s="94">
        <v>2</v>
      </c>
      <c r="AF8" s="95">
        <f>IF(Q8=0,"",IF(AE8=0,"",(AE8/Q8)))</f>
        <v>0.071428571428571</v>
      </c>
      <c r="AG8" s="94"/>
      <c r="AH8" s="96">
        <f>IFERROR(AG8/AE8,"-")</f>
        <v>0</v>
      </c>
      <c r="AI8" s="97"/>
      <c r="AJ8" s="98">
        <f>IFERROR(AI8/AE8,"-")</f>
        <v>0</v>
      </c>
      <c r="AK8" s="99"/>
      <c r="AL8" s="99"/>
      <c r="AM8" s="99"/>
      <c r="AN8" s="100">
        <v>2</v>
      </c>
      <c r="AO8" s="101">
        <f>IF(Q8=0,"",IF(AN8=0,"",(AN8/Q8)))</f>
        <v>0.071428571428571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>
        <v>3</v>
      </c>
      <c r="AX8" s="107">
        <f>IF(Q8=0,"",IF(AW8=0,"",(AW8/Q8)))</f>
        <v>0.10714285714286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7</v>
      </c>
      <c r="BG8" s="113">
        <f>IF(Q8=0,"",IF(BF8=0,"",(BF8/Q8)))</f>
        <v>0.25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10</v>
      </c>
      <c r="BP8" s="120">
        <f>IF(Q8=0,"",IF(BO8=0,"",(BO8/Q8)))</f>
        <v>0.35714285714286</v>
      </c>
      <c r="BQ8" s="121">
        <v>2</v>
      </c>
      <c r="BR8" s="122">
        <f>IFERROR(BQ8/BO8,"-")</f>
        <v>0.2</v>
      </c>
      <c r="BS8" s="123">
        <v>63000</v>
      </c>
      <c r="BT8" s="124">
        <f>IFERROR(BS8/BO8,"-")</f>
        <v>6300</v>
      </c>
      <c r="BU8" s="125"/>
      <c r="BV8" s="125"/>
      <c r="BW8" s="125">
        <v>2</v>
      </c>
      <c r="BX8" s="126">
        <v>3</v>
      </c>
      <c r="BY8" s="127">
        <f>IF(Q8=0,"",IF(BX8=0,"",(BX8/Q8)))</f>
        <v>0.10714285714286</v>
      </c>
      <c r="BZ8" s="128">
        <v>1</v>
      </c>
      <c r="CA8" s="129">
        <f>IFERROR(BZ8/BX8,"-")</f>
        <v>0.33333333333333</v>
      </c>
      <c r="CB8" s="130">
        <v>5000</v>
      </c>
      <c r="CC8" s="131">
        <f>IFERROR(CB8/BX8,"-")</f>
        <v>1666.6666666667</v>
      </c>
      <c r="CD8" s="132">
        <v>1</v>
      </c>
      <c r="CE8" s="132"/>
      <c r="CF8" s="132"/>
      <c r="CG8" s="133">
        <v>1</v>
      </c>
      <c r="CH8" s="134">
        <f>IF(Q8=0,"",IF(CG8=0,"",(CG8/Q8)))</f>
        <v>0.035714285714286</v>
      </c>
      <c r="CI8" s="135"/>
      <c r="CJ8" s="136">
        <f>IFERROR(CI8/CG8,"-")</f>
        <v>0</v>
      </c>
      <c r="CK8" s="137"/>
      <c r="CL8" s="138">
        <f>IFERROR(CK8/CG8,"-")</f>
        <v>0</v>
      </c>
      <c r="CM8" s="139"/>
      <c r="CN8" s="139"/>
      <c r="CO8" s="139"/>
      <c r="CP8" s="140">
        <v>3</v>
      </c>
      <c r="CQ8" s="141">
        <v>68000</v>
      </c>
      <c r="CR8" s="141">
        <v>43000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>
        <f>AC9</f>
        <v>0.66153846153846</v>
      </c>
      <c r="B9" s="189" t="s">
        <v>141</v>
      </c>
      <c r="C9" s="189" t="s">
        <v>136</v>
      </c>
      <c r="D9" s="189" t="s">
        <v>142</v>
      </c>
      <c r="E9" s="189" t="s">
        <v>143</v>
      </c>
      <c r="F9" s="189"/>
      <c r="G9" s="189" t="s">
        <v>61</v>
      </c>
      <c r="H9" s="89" t="s">
        <v>144</v>
      </c>
      <c r="I9" s="89" t="s">
        <v>145</v>
      </c>
      <c r="J9" s="89" t="s">
        <v>146</v>
      </c>
      <c r="K9" s="181">
        <v>65000</v>
      </c>
      <c r="L9" s="80">
        <v>0</v>
      </c>
      <c r="M9" s="80">
        <v>0</v>
      </c>
      <c r="N9" s="80">
        <v>29</v>
      </c>
      <c r="O9" s="91">
        <v>7</v>
      </c>
      <c r="P9" s="92">
        <v>0</v>
      </c>
      <c r="Q9" s="93">
        <f>O9+P9</f>
        <v>7</v>
      </c>
      <c r="R9" s="81">
        <f>IFERROR(Q9/N9,"-")</f>
        <v>0.24137931034483</v>
      </c>
      <c r="S9" s="80">
        <v>1</v>
      </c>
      <c r="T9" s="80">
        <v>5</v>
      </c>
      <c r="U9" s="81">
        <f>IFERROR(T9/(Q9),"-")</f>
        <v>0.71428571428571</v>
      </c>
      <c r="V9" s="82">
        <f>IFERROR(K9/SUM(Q9:Q10),"-")</f>
        <v>5416.6666666667</v>
      </c>
      <c r="W9" s="83">
        <v>4</v>
      </c>
      <c r="X9" s="81">
        <f>IF(Q9=0,"-",W9/Q9)</f>
        <v>0.57142857142857</v>
      </c>
      <c r="Y9" s="186">
        <v>40000</v>
      </c>
      <c r="Z9" s="187">
        <f>IFERROR(Y9/Q9,"-")</f>
        <v>5714.2857142857</v>
      </c>
      <c r="AA9" s="187">
        <f>IFERROR(Y9/W9,"-")</f>
        <v>10000</v>
      </c>
      <c r="AB9" s="181">
        <f>SUM(Y9:Y10)-SUM(K9:K10)</f>
        <v>-22000</v>
      </c>
      <c r="AC9" s="85">
        <f>SUM(Y9:Y10)/SUM(K9:K10)</f>
        <v>0.66153846153846</v>
      </c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2</v>
      </c>
      <c r="BG9" s="113">
        <f>IF(Q9=0,"",IF(BF9=0,"",(BF9/Q9)))</f>
        <v>0.28571428571429</v>
      </c>
      <c r="BH9" s="112">
        <v>2</v>
      </c>
      <c r="BI9" s="114">
        <f>IFERROR(BH9/BF9,"-")</f>
        <v>1</v>
      </c>
      <c r="BJ9" s="115">
        <v>15000</v>
      </c>
      <c r="BK9" s="116">
        <f>IFERROR(BJ9/BF9,"-")</f>
        <v>7500</v>
      </c>
      <c r="BL9" s="117">
        <v>1</v>
      </c>
      <c r="BM9" s="117"/>
      <c r="BN9" s="117">
        <v>1</v>
      </c>
      <c r="BO9" s="119">
        <v>3</v>
      </c>
      <c r="BP9" s="120">
        <f>IF(Q9=0,"",IF(BO9=0,"",(BO9/Q9)))</f>
        <v>0.42857142857143</v>
      </c>
      <c r="BQ9" s="121">
        <v>1</v>
      </c>
      <c r="BR9" s="122">
        <f>IFERROR(BQ9/BO9,"-")</f>
        <v>0.33333333333333</v>
      </c>
      <c r="BS9" s="123">
        <v>13000</v>
      </c>
      <c r="BT9" s="124">
        <f>IFERROR(BS9/BO9,"-")</f>
        <v>4333.3333333333</v>
      </c>
      <c r="BU9" s="125"/>
      <c r="BV9" s="125">
        <v>1</v>
      </c>
      <c r="BW9" s="125"/>
      <c r="BX9" s="126">
        <v>2</v>
      </c>
      <c r="BY9" s="127">
        <f>IF(Q9=0,"",IF(BX9=0,"",(BX9/Q9)))</f>
        <v>0.28571428571429</v>
      </c>
      <c r="BZ9" s="128">
        <v>1</v>
      </c>
      <c r="CA9" s="129">
        <f>IFERROR(BZ9/BX9,"-")</f>
        <v>0.5</v>
      </c>
      <c r="CB9" s="130">
        <v>12000</v>
      </c>
      <c r="CC9" s="131">
        <f>IFERROR(CB9/BX9,"-")</f>
        <v>6000</v>
      </c>
      <c r="CD9" s="132"/>
      <c r="CE9" s="132"/>
      <c r="CF9" s="132">
        <v>1</v>
      </c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4</v>
      </c>
      <c r="CQ9" s="141">
        <v>40000</v>
      </c>
      <c r="CR9" s="141">
        <v>13000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147</v>
      </c>
      <c r="C10" s="189" t="s">
        <v>136</v>
      </c>
      <c r="D10" s="189"/>
      <c r="E10" s="189"/>
      <c r="F10" s="189"/>
      <c r="G10" s="189" t="s">
        <v>73</v>
      </c>
      <c r="H10" s="89"/>
      <c r="I10" s="89"/>
      <c r="J10" s="89"/>
      <c r="K10" s="181"/>
      <c r="L10" s="80">
        <v>0</v>
      </c>
      <c r="M10" s="80">
        <v>0</v>
      </c>
      <c r="N10" s="80">
        <v>10</v>
      </c>
      <c r="O10" s="91">
        <v>5</v>
      </c>
      <c r="P10" s="92">
        <v>0</v>
      </c>
      <c r="Q10" s="93">
        <f>O10+P10</f>
        <v>5</v>
      </c>
      <c r="R10" s="81">
        <f>IFERROR(Q10/N10,"-")</f>
        <v>0.5</v>
      </c>
      <c r="S10" s="80">
        <v>0</v>
      </c>
      <c r="T10" s="80">
        <v>0</v>
      </c>
      <c r="U10" s="81">
        <f>IFERROR(T10/(Q10),"-")</f>
        <v>0</v>
      </c>
      <c r="V10" s="82"/>
      <c r="W10" s="83">
        <v>1</v>
      </c>
      <c r="X10" s="81">
        <f>IF(Q10=0,"-",W10/Q10)</f>
        <v>0.2</v>
      </c>
      <c r="Y10" s="186">
        <v>3000</v>
      </c>
      <c r="Z10" s="187">
        <f>IFERROR(Y10/Q10,"-")</f>
        <v>600</v>
      </c>
      <c r="AA10" s="187">
        <f>IFERROR(Y10/W10,"-")</f>
        <v>3000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1</v>
      </c>
      <c r="BG10" s="113">
        <f>IF(Q10=0,"",IF(BF10=0,"",(BF10/Q10)))</f>
        <v>0.2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2</v>
      </c>
      <c r="BP10" s="120">
        <f>IF(Q10=0,"",IF(BO10=0,"",(BO10/Q10)))</f>
        <v>0.4</v>
      </c>
      <c r="BQ10" s="121">
        <v>1</v>
      </c>
      <c r="BR10" s="122">
        <f>IFERROR(BQ10/BO10,"-")</f>
        <v>0.5</v>
      </c>
      <c r="BS10" s="123">
        <v>3000</v>
      </c>
      <c r="BT10" s="124">
        <f>IFERROR(BS10/BO10,"-")</f>
        <v>1500</v>
      </c>
      <c r="BU10" s="125">
        <v>1</v>
      </c>
      <c r="BV10" s="125"/>
      <c r="BW10" s="125"/>
      <c r="BX10" s="126">
        <v>2</v>
      </c>
      <c r="BY10" s="127">
        <f>IF(Q10=0,"",IF(BX10=0,"",(BX10/Q10)))</f>
        <v>0.4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1</v>
      </c>
      <c r="CQ10" s="141">
        <v>3000</v>
      </c>
      <c r="CR10" s="141">
        <v>3000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>
        <f>AC11</f>
        <v>0.04</v>
      </c>
      <c r="B11" s="189" t="s">
        <v>148</v>
      </c>
      <c r="C11" s="189" t="s">
        <v>136</v>
      </c>
      <c r="D11" s="189" t="s">
        <v>149</v>
      </c>
      <c r="E11" s="189" t="s">
        <v>150</v>
      </c>
      <c r="F11" s="189"/>
      <c r="G11" s="189" t="s">
        <v>61</v>
      </c>
      <c r="H11" s="89" t="s">
        <v>151</v>
      </c>
      <c r="I11" s="89" t="s">
        <v>145</v>
      </c>
      <c r="J11" s="89" t="s">
        <v>152</v>
      </c>
      <c r="K11" s="181">
        <v>75000</v>
      </c>
      <c r="L11" s="80">
        <v>0</v>
      </c>
      <c r="M11" s="80">
        <v>0</v>
      </c>
      <c r="N11" s="80">
        <v>40</v>
      </c>
      <c r="O11" s="91">
        <v>3</v>
      </c>
      <c r="P11" s="92">
        <v>0</v>
      </c>
      <c r="Q11" s="93">
        <f>O11+P11</f>
        <v>3</v>
      </c>
      <c r="R11" s="81">
        <f>IFERROR(Q11/N11,"-")</f>
        <v>0.075</v>
      </c>
      <c r="S11" s="80">
        <v>0</v>
      </c>
      <c r="T11" s="80">
        <v>1</v>
      </c>
      <c r="U11" s="81">
        <f>IFERROR(T11/(Q11),"-")</f>
        <v>0.33333333333333</v>
      </c>
      <c r="V11" s="82">
        <f>IFERROR(K11/SUM(Q11:Q12),"-")</f>
        <v>4687.5</v>
      </c>
      <c r="W11" s="83">
        <v>0</v>
      </c>
      <c r="X11" s="81">
        <f>IF(Q11=0,"-",W11/Q11)</f>
        <v>0</v>
      </c>
      <c r="Y11" s="186">
        <v>0</v>
      </c>
      <c r="Z11" s="187">
        <f>IFERROR(Y11/Q11,"-")</f>
        <v>0</v>
      </c>
      <c r="AA11" s="187" t="str">
        <f>IFERROR(Y11/W11,"-")</f>
        <v>-</v>
      </c>
      <c r="AB11" s="181">
        <f>SUM(Y11:Y12)-SUM(K11:K12)</f>
        <v>-72000</v>
      </c>
      <c r="AC11" s="85">
        <f>SUM(Y11:Y12)/SUM(K11:K12)</f>
        <v>0.04</v>
      </c>
      <c r="AD11" s="78"/>
      <c r="AE11" s="94">
        <v>1</v>
      </c>
      <c r="AF11" s="95">
        <f>IF(Q11=0,"",IF(AE11=0,"",(AE11/Q11)))</f>
        <v>0.33333333333333</v>
      </c>
      <c r="AG11" s="94"/>
      <c r="AH11" s="96">
        <f>IFERROR(AG11/AE11,"-")</f>
        <v>0</v>
      </c>
      <c r="AI11" s="97"/>
      <c r="AJ11" s="98">
        <f>IFERROR(AI11/AE11,"-")</f>
        <v>0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1</v>
      </c>
      <c r="BG11" s="113">
        <f>IF(Q11=0,"",IF(BF11=0,"",(BF11/Q11)))</f>
        <v>0.33333333333333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1</v>
      </c>
      <c r="BP11" s="120">
        <f>IF(Q11=0,"",IF(BO11=0,"",(BO11/Q11)))</f>
        <v>0.33333333333333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/>
      <c r="BY11" s="127">
        <f>IF(Q11=0,"",IF(BX11=0,"",(BX11/Q11)))</f>
        <v>0</v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153</v>
      </c>
      <c r="C12" s="189" t="s">
        <v>136</v>
      </c>
      <c r="D12" s="189"/>
      <c r="E12" s="189"/>
      <c r="F12" s="189"/>
      <c r="G12" s="189" t="s">
        <v>73</v>
      </c>
      <c r="H12" s="89"/>
      <c r="I12" s="89"/>
      <c r="J12" s="89"/>
      <c r="K12" s="181"/>
      <c r="L12" s="80">
        <v>0</v>
      </c>
      <c r="M12" s="80">
        <v>0</v>
      </c>
      <c r="N12" s="80">
        <v>21</v>
      </c>
      <c r="O12" s="91">
        <v>13</v>
      </c>
      <c r="P12" s="92">
        <v>0</v>
      </c>
      <c r="Q12" s="93">
        <f>O12+P12</f>
        <v>13</v>
      </c>
      <c r="R12" s="81">
        <f>IFERROR(Q12/N12,"-")</f>
        <v>0.61904761904762</v>
      </c>
      <c r="S12" s="80">
        <v>1</v>
      </c>
      <c r="T12" s="80">
        <v>2</v>
      </c>
      <c r="U12" s="81">
        <f>IFERROR(T12/(Q12),"-")</f>
        <v>0.15384615384615</v>
      </c>
      <c r="V12" s="82"/>
      <c r="W12" s="83">
        <v>1</v>
      </c>
      <c r="X12" s="81">
        <f>IF(Q12=0,"-",W12/Q12)</f>
        <v>0.076923076923077</v>
      </c>
      <c r="Y12" s="186">
        <v>3000</v>
      </c>
      <c r="Z12" s="187">
        <f>IFERROR(Y12/Q12,"-")</f>
        <v>230.76923076923</v>
      </c>
      <c r="AA12" s="187">
        <f>IFERROR(Y12/W12,"-")</f>
        <v>3000</v>
      </c>
      <c r="AB12" s="181"/>
      <c r="AC12" s="85"/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>
        <v>1</v>
      </c>
      <c r="AX12" s="107">
        <f>IF(Q12=0,"",IF(AW12=0,"",(AW12/Q12)))</f>
        <v>0.076923076923077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>
        <v>3</v>
      </c>
      <c r="BG12" s="113">
        <f>IF(Q12=0,"",IF(BF12=0,"",(BF12/Q12)))</f>
        <v>0.23076923076923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2</v>
      </c>
      <c r="BP12" s="120">
        <f>IF(Q12=0,"",IF(BO12=0,"",(BO12/Q12)))</f>
        <v>0.15384615384615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>
        <v>6</v>
      </c>
      <c r="BY12" s="127">
        <f>IF(Q12=0,"",IF(BX12=0,"",(BX12/Q12)))</f>
        <v>0.46153846153846</v>
      </c>
      <c r="BZ12" s="128">
        <v>1</v>
      </c>
      <c r="CA12" s="129">
        <f>IFERROR(BZ12/BX12,"-")</f>
        <v>0.16666666666667</v>
      </c>
      <c r="CB12" s="130">
        <v>3000</v>
      </c>
      <c r="CC12" s="131">
        <f>IFERROR(CB12/BX12,"-")</f>
        <v>500</v>
      </c>
      <c r="CD12" s="132">
        <v>1</v>
      </c>
      <c r="CE12" s="132"/>
      <c r="CF12" s="132"/>
      <c r="CG12" s="133">
        <v>1</v>
      </c>
      <c r="CH12" s="134">
        <f>IF(Q12=0,"",IF(CG12=0,"",(CG12/Q12)))</f>
        <v>0.076923076923077</v>
      </c>
      <c r="CI12" s="135">
        <v>1</v>
      </c>
      <c r="CJ12" s="136">
        <f>IFERROR(CI12/CG12,"-")</f>
        <v>1</v>
      </c>
      <c r="CK12" s="137">
        <v>3000</v>
      </c>
      <c r="CL12" s="138">
        <f>IFERROR(CK12/CG12,"-")</f>
        <v>3000</v>
      </c>
      <c r="CM12" s="139">
        <v>1</v>
      </c>
      <c r="CN12" s="139"/>
      <c r="CO12" s="139"/>
      <c r="CP12" s="140">
        <v>1</v>
      </c>
      <c r="CQ12" s="141">
        <v>3000</v>
      </c>
      <c r="CR12" s="141">
        <v>3000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>
        <f>AC13</f>
        <v>29.8</v>
      </c>
      <c r="B13" s="189" t="s">
        <v>154</v>
      </c>
      <c r="C13" s="189" t="s">
        <v>136</v>
      </c>
      <c r="D13" s="189" t="s">
        <v>149</v>
      </c>
      <c r="E13" s="189" t="s">
        <v>155</v>
      </c>
      <c r="F13" s="189"/>
      <c r="G13" s="189" t="s">
        <v>61</v>
      </c>
      <c r="H13" s="89" t="s">
        <v>156</v>
      </c>
      <c r="I13" s="89" t="s">
        <v>157</v>
      </c>
      <c r="J13" s="89" t="s">
        <v>158</v>
      </c>
      <c r="K13" s="181">
        <v>40000</v>
      </c>
      <c r="L13" s="80">
        <v>0</v>
      </c>
      <c r="M13" s="80">
        <v>0</v>
      </c>
      <c r="N13" s="80">
        <v>60</v>
      </c>
      <c r="O13" s="91">
        <v>8</v>
      </c>
      <c r="P13" s="92">
        <v>0</v>
      </c>
      <c r="Q13" s="93">
        <f>O13+P13</f>
        <v>8</v>
      </c>
      <c r="R13" s="81">
        <f>IFERROR(Q13/N13,"-")</f>
        <v>0.13333333333333</v>
      </c>
      <c r="S13" s="80">
        <v>1</v>
      </c>
      <c r="T13" s="80">
        <v>2</v>
      </c>
      <c r="U13" s="81">
        <f>IFERROR(T13/(Q13),"-")</f>
        <v>0.25</v>
      </c>
      <c r="V13" s="82">
        <f>IFERROR(K13/SUM(Q13:Q14),"-")</f>
        <v>1481.4814814815</v>
      </c>
      <c r="W13" s="83">
        <v>3</v>
      </c>
      <c r="X13" s="81">
        <f>IF(Q13=0,"-",W13/Q13)</f>
        <v>0.375</v>
      </c>
      <c r="Y13" s="186">
        <v>23000</v>
      </c>
      <c r="Z13" s="187">
        <f>IFERROR(Y13/Q13,"-")</f>
        <v>2875</v>
      </c>
      <c r="AA13" s="187">
        <f>IFERROR(Y13/W13,"-")</f>
        <v>7666.6666666667</v>
      </c>
      <c r="AB13" s="181">
        <f>SUM(Y13:Y14)-SUM(K13:K14)</f>
        <v>1152000</v>
      </c>
      <c r="AC13" s="85">
        <f>SUM(Y13:Y14)/SUM(K13:K14)</f>
        <v>29.8</v>
      </c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4</v>
      </c>
      <c r="BG13" s="113">
        <f>IF(Q13=0,"",IF(BF13=0,"",(BF13/Q13)))</f>
        <v>0.5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>
        <v>4</v>
      </c>
      <c r="BP13" s="120">
        <f>IF(Q13=0,"",IF(BO13=0,"",(BO13/Q13)))</f>
        <v>0.5</v>
      </c>
      <c r="BQ13" s="121">
        <v>3</v>
      </c>
      <c r="BR13" s="122">
        <f>IFERROR(BQ13/BO13,"-")</f>
        <v>0.75</v>
      </c>
      <c r="BS13" s="123">
        <v>124000</v>
      </c>
      <c r="BT13" s="124">
        <f>IFERROR(BS13/BO13,"-")</f>
        <v>31000</v>
      </c>
      <c r="BU13" s="125"/>
      <c r="BV13" s="125">
        <v>1</v>
      </c>
      <c r="BW13" s="125">
        <v>2</v>
      </c>
      <c r="BX13" s="126"/>
      <c r="BY13" s="127">
        <f>IF(Q13=0,"",IF(BX13=0,"",(BX13/Q13)))</f>
        <v>0</v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3</v>
      </c>
      <c r="CQ13" s="141">
        <v>23000</v>
      </c>
      <c r="CR13" s="141">
        <v>93000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159</v>
      </c>
      <c r="C14" s="189" t="s">
        <v>136</v>
      </c>
      <c r="D14" s="189"/>
      <c r="E14" s="189"/>
      <c r="F14" s="189"/>
      <c r="G14" s="189" t="s">
        <v>73</v>
      </c>
      <c r="H14" s="89"/>
      <c r="I14" s="89"/>
      <c r="J14" s="89"/>
      <c r="K14" s="181"/>
      <c r="L14" s="80">
        <v>0</v>
      </c>
      <c r="M14" s="80">
        <v>0</v>
      </c>
      <c r="N14" s="80">
        <v>33</v>
      </c>
      <c r="O14" s="91">
        <v>19</v>
      </c>
      <c r="P14" s="92">
        <v>0</v>
      </c>
      <c r="Q14" s="93">
        <f>O14+P14</f>
        <v>19</v>
      </c>
      <c r="R14" s="81">
        <f>IFERROR(Q14/N14,"-")</f>
        <v>0.57575757575758</v>
      </c>
      <c r="S14" s="80">
        <v>4</v>
      </c>
      <c r="T14" s="80">
        <v>2</v>
      </c>
      <c r="U14" s="81">
        <f>IFERROR(T14/(Q14),"-")</f>
        <v>0.10526315789474</v>
      </c>
      <c r="V14" s="82"/>
      <c r="W14" s="83">
        <v>6</v>
      </c>
      <c r="X14" s="81">
        <f>IF(Q14=0,"-",W14/Q14)</f>
        <v>0.31578947368421</v>
      </c>
      <c r="Y14" s="186">
        <v>1169000</v>
      </c>
      <c r="Z14" s="187">
        <f>IFERROR(Y14/Q14,"-")</f>
        <v>61526.315789474</v>
      </c>
      <c r="AA14" s="187">
        <f>IFERROR(Y14/W14,"-")</f>
        <v>194833.33333333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>
        <v>5</v>
      </c>
      <c r="AX14" s="107">
        <f>IF(Q14=0,"",IF(AW14=0,"",(AW14/Q14)))</f>
        <v>0.26315789473684</v>
      </c>
      <c r="AY14" s="106">
        <v>1</v>
      </c>
      <c r="AZ14" s="108">
        <f>IFERROR(AY14/AW14,"-")</f>
        <v>0.2</v>
      </c>
      <c r="BA14" s="109">
        <v>8000</v>
      </c>
      <c r="BB14" s="110">
        <f>IFERROR(BA14/AW14,"-")</f>
        <v>1600</v>
      </c>
      <c r="BC14" s="111"/>
      <c r="BD14" s="111">
        <v>1</v>
      </c>
      <c r="BE14" s="111"/>
      <c r="BF14" s="112">
        <v>2</v>
      </c>
      <c r="BG14" s="113">
        <f>IF(Q14=0,"",IF(BF14=0,"",(BF14/Q14)))</f>
        <v>0.10526315789474</v>
      </c>
      <c r="BH14" s="112">
        <v>1</v>
      </c>
      <c r="BI14" s="114">
        <f>IFERROR(BH14/BF14,"-")</f>
        <v>0.5</v>
      </c>
      <c r="BJ14" s="115">
        <v>2000</v>
      </c>
      <c r="BK14" s="116">
        <f>IFERROR(BJ14/BF14,"-")</f>
        <v>1000</v>
      </c>
      <c r="BL14" s="117">
        <v>1</v>
      </c>
      <c r="BM14" s="117"/>
      <c r="BN14" s="117"/>
      <c r="BO14" s="119">
        <v>7</v>
      </c>
      <c r="BP14" s="120">
        <f>IF(Q14=0,"",IF(BO14=0,"",(BO14/Q14)))</f>
        <v>0.36842105263158</v>
      </c>
      <c r="BQ14" s="121">
        <v>3</v>
      </c>
      <c r="BR14" s="122">
        <f>IFERROR(BQ14/BO14,"-")</f>
        <v>0.42857142857143</v>
      </c>
      <c r="BS14" s="123">
        <v>417000</v>
      </c>
      <c r="BT14" s="124">
        <f>IFERROR(BS14/BO14,"-")</f>
        <v>59571.428571429</v>
      </c>
      <c r="BU14" s="125"/>
      <c r="BV14" s="125"/>
      <c r="BW14" s="125">
        <v>3</v>
      </c>
      <c r="BX14" s="126">
        <v>4</v>
      </c>
      <c r="BY14" s="127">
        <f>IF(Q14=0,"",IF(BX14=0,"",(BX14/Q14)))</f>
        <v>0.21052631578947</v>
      </c>
      <c r="BZ14" s="128">
        <v>2</v>
      </c>
      <c r="CA14" s="129">
        <f>IFERROR(BZ14/BX14,"-")</f>
        <v>0.5</v>
      </c>
      <c r="CB14" s="130">
        <v>748000</v>
      </c>
      <c r="CC14" s="131">
        <f>IFERROR(CB14/BX14,"-")</f>
        <v>187000</v>
      </c>
      <c r="CD14" s="132">
        <v>1</v>
      </c>
      <c r="CE14" s="132"/>
      <c r="CF14" s="132">
        <v>1</v>
      </c>
      <c r="CG14" s="133">
        <v>1</v>
      </c>
      <c r="CH14" s="134">
        <f>IF(Q14=0,"",IF(CG14=0,"",(CG14/Q14)))</f>
        <v>0.052631578947368</v>
      </c>
      <c r="CI14" s="135"/>
      <c r="CJ14" s="136">
        <f>IFERROR(CI14/CG14,"-")</f>
        <v>0</v>
      </c>
      <c r="CK14" s="137"/>
      <c r="CL14" s="138">
        <f>IFERROR(CK14/CG14,"-")</f>
        <v>0</v>
      </c>
      <c r="CM14" s="139"/>
      <c r="CN14" s="139"/>
      <c r="CO14" s="139"/>
      <c r="CP14" s="140">
        <v>6</v>
      </c>
      <c r="CQ14" s="141">
        <v>1169000</v>
      </c>
      <c r="CR14" s="141">
        <v>745000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30"/>
      <c r="B15" s="86"/>
      <c r="C15" s="86"/>
      <c r="D15" s="87"/>
      <c r="E15" s="87"/>
      <c r="F15" s="87"/>
      <c r="G15" s="88"/>
      <c r="H15" s="89"/>
      <c r="I15" s="89"/>
      <c r="J15" s="89"/>
      <c r="K15" s="182"/>
      <c r="L15" s="34"/>
      <c r="M15" s="34"/>
      <c r="N15" s="31"/>
      <c r="O15" s="23"/>
      <c r="P15" s="23"/>
      <c r="Q15" s="23"/>
      <c r="R15" s="32"/>
      <c r="S15" s="32"/>
      <c r="T15" s="23"/>
      <c r="U15" s="32"/>
      <c r="V15" s="25"/>
      <c r="W15" s="25"/>
      <c r="X15" s="25"/>
      <c r="Y15" s="188"/>
      <c r="Z15" s="188"/>
      <c r="AA15" s="188"/>
      <c r="AB15" s="188"/>
      <c r="AC15" s="33"/>
      <c r="AD15" s="58"/>
      <c r="AE15" s="62"/>
      <c r="AF15" s="63"/>
      <c r="AG15" s="62"/>
      <c r="AH15" s="66"/>
      <c r="AI15" s="67"/>
      <c r="AJ15" s="68"/>
      <c r="AK15" s="69"/>
      <c r="AL15" s="69"/>
      <c r="AM15" s="69"/>
      <c r="AN15" s="62"/>
      <c r="AO15" s="63"/>
      <c r="AP15" s="62"/>
      <c r="AQ15" s="66"/>
      <c r="AR15" s="67"/>
      <c r="AS15" s="68"/>
      <c r="AT15" s="69"/>
      <c r="AU15" s="69"/>
      <c r="AV15" s="69"/>
      <c r="AW15" s="62"/>
      <c r="AX15" s="63"/>
      <c r="AY15" s="62"/>
      <c r="AZ15" s="66"/>
      <c r="BA15" s="67"/>
      <c r="BB15" s="68"/>
      <c r="BC15" s="69"/>
      <c r="BD15" s="69"/>
      <c r="BE15" s="69"/>
      <c r="BF15" s="62"/>
      <c r="BG15" s="63"/>
      <c r="BH15" s="62"/>
      <c r="BI15" s="66"/>
      <c r="BJ15" s="67"/>
      <c r="BK15" s="68"/>
      <c r="BL15" s="69"/>
      <c r="BM15" s="69"/>
      <c r="BN15" s="69"/>
      <c r="BO15" s="64"/>
      <c r="BP15" s="65"/>
      <c r="BQ15" s="62"/>
      <c r="BR15" s="66"/>
      <c r="BS15" s="67"/>
      <c r="BT15" s="68"/>
      <c r="BU15" s="69"/>
      <c r="BV15" s="69"/>
      <c r="BW15" s="69"/>
      <c r="BX15" s="64"/>
      <c r="BY15" s="65"/>
      <c r="BZ15" s="62"/>
      <c r="CA15" s="66"/>
      <c r="CB15" s="67"/>
      <c r="CC15" s="68"/>
      <c r="CD15" s="69"/>
      <c r="CE15" s="69"/>
      <c r="CF15" s="69"/>
      <c r="CG15" s="64"/>
      <c r="CH15" s="65"/>
      <c r="CI15" s="62"/>
      <c r="CJ15" s="66"/>
      <c r="CK15" s="67"/>
      <c r="CL15" s="68"/>
      <c r="CM15" s="69"/>
      <c r="CN15" s="69"/>
      <c r="CO15" s="69"/>
      <c r="CP15" s="70"/>
      <c r="CQ15" s="67"/>
      <c r="CR15" s="67"/>
      <c r="CS15" s="67"/>
      <c r="CT15" s="71"/>
    </row>
    <row r="16" spans="1:99">
      <c r="A16" s="30"/>
      <c r="B16" s="37"/>
      <c r="C16" s="37"/>
      <c r="D16" s="21"/>
      <c r="E16" s="21"/>
      <c r="F16" s="21"/>
      <c r="G16" s="22"/>
      <c r="H16" s="36"/>
      <c r="I16" s="36"/>
      <c r="J16" s="74"/>
      <c r="K16" s="183"/>
      <c r="L16" s="34"/>
      <c r="M16" s="34"/>
      <c r="N16" s="31"/>
      <c r="O16" s="23"/>
      <c r="P16" s="23"/>
      <c r="Q16" s="23"/>
      <c r="R16" s="32"/>
      <c r="S16" s="32"/>
      <c r="T16" s="23"/>
      <c r="U16" s="32"/>
      <c r="V16" s="25"/>
      <c r="W16" s="25"/>
      <c r="X16" s="25"/>
      <c r="Y16" s="188"/>
      <c r="Z16" s="188"/>
      <c r="AA16" s="188"/>
      <c r="AB16" s="188"/>
      <c r="AC16" s="33"/>
      <c r="AD16" s="60"/>
      <c r="AE16" s="62"/>
      <c r="AF16" s="63"/>
      <c r="AG16" s="62"/>
      <c r="AH16" s="66"/>
      <c r="AI16" s="67"/>
      <c r="AJ16" s="68"/>
      <c r="AK16" s="69"/>
      <c r="AL16" s="69"/>
      <c r="AM16" s="69"/>
      <c r="AN16" s="62"/>
      <c r="AO16" s="63"/>
      <c r="AP16" s="62"/>
      <c r="AQ16" s="66"/>
      <c r="AR16" s="67"/>
      <c r="AS16" s="68"/>
      <c r="AT16" s="69"/>
      <c r="AU16" s="69"/>
      <c r="AV16" s="69"/>
      <c r="AW16" s="62"/>
      <c r="AX16" s="63"/>
      <c r="AY16" s="62"/>
      <c r="AZ16" s="66"/>
      <c r="BA16" s="67"/>
      <c r="BB16" s="68"/>
      <c r="BC16" s="69"/>
      <c r="BD16" s="69"/>
      <c r="BE16" s="69"/>
      <c r="BF16" s="62"/>
      <c r="BG16" s="63"/>
      <c r="BH16" s="62"/>
      <c r="BI16" s="66"/>
      <c r="BJ16" s="67"/>
      <c r="BK16" s="68"/>
      <c r="BL16" s="69"/>
      <c r="BM16" s="69"/>
      <c r="BN16" s="69"/>
      <c r="BO16" s="64"/>
      <c r="BP16" s="65"/>
      <c r="BQ16" s="62"/>
      <c r="BR16" s="66"/>
      <c r="BS16" s="67"/>
      <c r="BT16" s="68"/>
      <c r="BU16" s="69"/>
      <c r="BV16" s="69"/>
      <c r="BW16" s="69"/>
      <c r="BX16" s="64"/>
      <c r="BY16" s="65"/>
      <c r="BZ16" s="62"/>
      <c r="CA16" s="66"/>
      <c r="CB16" s="67"/>
      <c r="CC16" s="68"/>
      <c r="CD16" s="69"/>
      <c r="CE16" s="69"/>
      <c r="CF16" s="69"/>
      <c r="CG16" s="64"/>
      <c r="CH16" s="65"/>
      <c r="CI16" s="62"/>
      <c r="CJ16" s="66"/>
      <c r="CK16" s="67"/>
      <c r="CL16" s="68"/>
      <c r="CM16" s="69"/>
      <c r="CN16" s="69"/>
      <c r="CO16" s="69"/>
      <c r="CP16" s="70"/>
      <c r="CQ16" s="67"/>
      <c r="CR16" s="67"/>
      <c r="CS16" s="67"/>
      <c r="CT16" s="71"/>
    </row>
    <row r="17" spans="1:99">
      <c r="A17" s="19">
        <f>AC17</f>
        <v>3.9382352941176</v>
      </c>
      <c r="B17" s="39"/>
      <c r="C17" s="39"/>
      <c r="D17" s="39"/>
      <c r="E17" s="39"/>
      <c r="F17" s="39"/>
      <c r="G17" s="39"/>
      <c r="H17" s="40" t="s">
        <v>160</v>
      </c>
      <c r="I17" s="40"/>
      <c r="J17" s="40"/>
      <c r="K17" s="184">
        <f>SUM(K6:K16)</f>
        <v>340000</v>
      </c>
      <c r="L17" s="41">
        <f>SUM(L6:L16)</f>
        <v>0</v>
      </c>
      <c r="M17" s="41">
        <f>SUM(M6:M16)</f>
        <v>0</v>
      </c>
      <c r="N17" s="41">
        <f>SUM(N6:N16)</f>
        <v>368</v>
      </c>
      <c r="O17" s="41">
        <f>SUM(O6:O16)</f>
        <v>93</v>
      </c>
      <c r="P17" s="41">
        <f>SUM(P6:P16)</f>
        <v>0</v>
      </c>
      <c r="Q17" s="41">
        <f>SUM(Q6:Q16)</f>
        <v>93</v>
      </c>
      <c r="R17" s="42">
        <f>IFERROR(Q17/N17,"-")</f>
        <v>0.25271739130435</v>
      </c>
      <c r="S17" s="77">
        <f>SUM(S6:S16)</f>
        <v>10</v>
      </c>
      <c r="T17" s="77">
        <f>SUM(T6:T16)</f>
        <v>19</v>
      </c>
      <c r="U17" s="42">
        <f>IFERROR(S17/Q17,"-")</f>
        <v>0.10752688172043</v>
      </c>
      <c r="V17" s="43">
        <f>IFERROR(K17/Q17,"-")</f>
        <v>3655.9139784946</v>
      </c>
      <c r="W17" s="44">
        <f>SUM(W6:W16)</f>
        <v>20</v>
      </c>
      <c r="X17" s="42">
        <f>IFERROR(W17/Q17,"-")</f>
        <v>0.21505376344086</v>
      </c>
      <c r="Y17" s="184">
        <f>SUM(Y6:Y16)</f>
        <v>1339000</v>
      </c>
      <c r="Z17" s="184">
        <f>IFERROR(Y17/Q17,"-")</f>
        <v>14397.849462366</v>
      </c>
      <c r="AA17" s="184">
        <f>IFERROR(Y17/W17,"-")</f>
        <v>66950</v>
      </c>
      <c r="AB17" s="184">
        <f>Y17-K17</f>
        <v>999000</v>
      </c>
      <c r="AC17" s="46">
        <f>Y17/K17</f>
        <v>3.9382352941176</v>
      </c>
      <c r="AD17" s="59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8"/>
    <mergeCell ref="K8:K8"/>
    <mergeCell ref="V8:V8"/>
    <mergeCell ref="AB8:AB8"/>
    <mergeCell ref="AC8:AC8"/>
    <mergeCell ref="A9:A10"/>
    <mergeCell ref="K9:K10"/>
    <mergeCell ref="V9:V10"/>
    <mergeCell ref="AB9:AB10"/>
    <mergeCell ref="AC9:AC10"/>
    <mergeCell ref="A11:A12"/>
    <mergeCell ref="K11:K12"/>
    <mergeCell ref="V11:V12"/>
    <mergeCell ref="AB11:AB12"/>
    <mergeCell ref="AC11:AC12"/>
    <mergeCell ref="A13:A14"/>
    <mergeCell ref="K13:K14"/>
    <mergeCell ref="V13:V14"/>
    <mergeCell ref="AB13:AB14"/>
    <mergeCell ref="AC13:AC14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161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4.5076923076923</v>
      </c>
      <c r="B6" s="189" t="s">
        <v>162</v>
      </c>
      <c r="C6" s="189" t="s">
        <v>136</v>
      </c>
      <c r="D6" s="189" t="s">
        <v>163</v>
      </c>
      <c r="E6" s="189" t="s">
        <v>164</v>
      </c>
      <c r="F6" s="189" t="s">
        <v>165</v>
      </c>
      <c r="G6" s="189" t="s">
        <v>166</v>
      </c>
      <c r="H6" s="89" t="s">
        <v>167</v>
      </c>
      <c r="I6" s="89" t="s">
        <v>168</v>
      </c>
      <c r="J6" s="89" t="s">
        <v>169</v>
      </c>
      <c r="K6" s="181">
        <v>65000</v>
      </c>
      <c r="L6" s="80">
        <v>0</v>
      </c>
      <c r="M6" s="80">
        <v>0</v>
      </c>
      <c r="N6" s="80">
        <v>43</v>
      </c>
      <c r="O6" s="91">
        <v>12</v>
      </c>
      <c r="P6" s="92">
        <v>0</v>
      </c>
      <c r="Q6" s="93">
        <f>O6+P6</f>
        <v>12</v>
      </c>
      <c r="R6" s="81">
        <f>IFERROR(Q6/N6,"-")</f>
        <v>0.27906976744186</v>
      </c>
      <c r="S6" s="80">
        <v>0</v>
      </c>
      <c r="T6" s="80">
        <v>5</v>
      </c>
      <c r="U6" s="81">
        <f>IFERROR(T6/(Q6),"-")</f>
        <v>0.41666666666667</v>
      </c>
      <c r="V6" s="82">
        <f>IFERROR(K6/SUM(Q6:Q7),"-")</f>
        <v>955.88235294118</v>
      </c>
      <c r="W6" s="83">
        <v>1</v>
      </c>
      <c r="X6" s="81">
        <f>IF(Q6=0,"-",W6/Q6)</f>
        <v>0.083333333333333</v>
      </c>
      <c r="Y6" s="186">
        <v>43000</v>
      </c>
      <c r="Z6" s="187">
        <f>IFERROR(Y6/Q6,"-")</f>
        <v>3583.3333333333</v>
      </c>
      <c r="AA6" s="187">
        <f>IFERROR(Y6/W6,"-")</f>
        <v>43000</v>
      </c>
      <c r="AB6" s="181">
        <f>SUM(Y6:Y7)-SUM(K6:K7)</f>
        <v>228000</v>
      </c>
      <c r="AC6" s="85">
        <f>SUM(Y6:Y7)/SUM(K6:K7)</f>
        <v>4.5076923076923</v>
      </c>
      <c r="AD6" s="78"/>
      <c r="AE6" s="94">
        <v>3</v>
      </c>
      <c r="AF6" s="95">
        <f>IF(Q6=0,"",IF(AE6=0,"",(AE6/Q6)))</f>
        <v>0.25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1</v>
      </c>
      <c r="AO6" s="101">
        <f>IF(Q6=0,"",IF(AN6=0,"",(AN6/Q6)))</f>
        <v>0.083333333333333</v>
      </c>
      <c r="AP6" s="100">
        <v>1</v>
      </c>
      <c r="AQ6" s="102">
        <f>IFERROR(AP6/AN6,"-")</f>
        <v>1</v>
      </c>
      <c r="AR6" s="103">
        <v>43000</v>
      </c>
      <c r="AS6" s="104">
        <f>IFERROR(AR6/AN6,"-")</f>
        <v>43000</v>
      </c>
      <c r="AT6" s="105"/>
      <c r="AU6" s="105"/>
      <c r="AV6" s="105">
        <v>1</v>
      </c>
      <c r="AW6" s="106">
        <v>1</v>
      </c>
      <c r="AX6" s="107">
        <f>IF(Q6=0,"",IF(AW6=0,"",(AW6/Q6)))</f>
        <v>0.083333333333333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6</v>
      </c>
      <c r="BG6" s="113">
        <f>IF(Q6=0,"",IF(BF6=0,"",(BF6/Q6)))</f>
        <v>0.5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1</v>
      </c>
      <c r="BP6" s="120">
        <f>IF(Q6=0,"",IF(BO6=0,"",(BO6/Q6)))</f>
        <v>0.083333333333333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43000</v>
      </c>
      <c r="CR6" s="141">
        <v>43000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170</v>
      </c>
      <c r="C7" s="189" t="s">
        <v>136</v>
      </c>
      <c r="D7" s="189"/>
      <c r="E7" s="189"/>
      <c r="F7" s="189"/>
      <c r="G7" s="189" t="s">
        <v>73</v>
      </c>
      <c r="H7" s="89"/>
      <c r="I7" s="89"/>
      <c r="J7" s="89"/>
      <c r="K7" s="181"/>
      <c r="L7" s="80">
        <v>0</v>
      </c>
      <c r="M7" s="80">
        <v>0</v>
      </c>
      <c r="N7" s="80">
        <v>151</v>
      </c>
      <c r="O7" s="91">
        <v>55</v>
      </c>
      <c r="P7" s="92">
        <v>1</v>
      </c>
      <c r="Q7" s="93">
        <f>O7+P7</f>
        <v>56</v>
      </c>
      <c r="R7" s="81">
        <f>IFERROR(Q7/N7,"-")</f>
        <v>0.37086092715232</v>
      </c>
      <c r="S7" s="80">
        <v>6</v>
      </c>
      <c r="T7" s="80">
        <v>10</v>
      </c>
      <c r="U7" s="81">
        <f>IFERROR(T7/(Q7),"-")</f>
        <v>0.17857142857143</v>
      </c>
      <c r="V7" s="82"/>
      <c r="W7" s="83">
        <v>3</v>
      </c>
      <c r="X7" s="81">
        <f>IF(Q7=0,"-",W7/Q7)</f>
        <v>0.053571428571429</v>
      </c>
      <c r="Y7" s="186">
        <v>250000</v>
      </c>
      <c r="Z7" s="187">
        <f>IFERROR(Y7/Q7,"-")</f>
        <v>4464.2857142857</v>
      </c>
      <c r="AA7" s="187">
        <f>IFERROR(Y7/W7,"-")</f>
        <v>83333.333333333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10</v>
      </c>
      <c r="AO7" s="101">
        <f>IF(Q7=0,"",IF(AN7=0,"",(AN7/Q7)))</f>
        <v>0.17857142857143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3</v>
      </c>
      <c r="AX7" s="107">
        <f>IF(Q7=0,"",IF(AW7=0,"",(AW7/Q7)))</f>
        <v>0.053571428571429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8</v>
      </c>
      <c r="BG7" s="113">
        <f>IF(Q7=0,"",IF(BF7=0,"",(BF7/Q7)))</f>
        <v>0.14285714285714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21</v>
      </c>
      <c r="BP7" s="120">
        <f>IF(Q7=0,"",IF(BO7=0,"",(BO7/Q7)))</f>
        <v>0.375</v>
      </c>
      <c r="BQ7" s="121">
        <v>2</v>
      </c>
      <c r="BR7" s="122">
        <f>IFERROR(BQ7/BO7,"-")</f>
        <v>0.095238095238095</v>
      </c>
      <c r="BS7" s="123">
        <v>140000</v>
      </c>
      <c r="BT7" s="124">
        <f>IFERROR(BS7/BO7,"-")</f>
        <v>6666.6666666667</v>
      </c>
      <c r="BU7" s="125"/>
      <c r="BV7" s="125"/>
      <c r="BW7" s="125">
        <v>2</v>
      </c>
      <c r="BX7" s="126">
        <v>10</v>
      </c>
      <c r="BY7" s="127">
        <f>IF(Q7=0,"",IF(BX7=0,"",(BX7/Q7)))</f>
        <v>0.17857142857143</v>
      </c>
      <c r="BZ7" s="128">
        <v>1</v>
      </c>
      <c r="CA7" s="129">
        <f>IFERROR(BZ7/BX7,"-")</f>
        <v>0.1</v>
      </c>
      <c r="CB7" s="130">
        <v>113000</v>
      </c>
      <c r="CC7" s="131">
        <f>IFERROR(CB7/BX7,"-")</f>
        <v>11300</v>
      </c>
      <c r="CD7" s="132"/>
      <c r="CE7" s="132"/>
      <c r="CF7" s="132">
        <v>1</v>
      </c>
      <c r="CG7" s="133">
        <v>4</v>
      </c>
      <c r="CH7" s="134">
        <f>IF(Q7=0,"",IF(CG7=0,"",(CG7/Q7)))</f>
        <v>0.071428571428571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3</v>
      </c>
      <c r="CQ7" s="141">
        <v>250000</v>
      </c>
      <c r="CR7" s="141">
        <v>119000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0.184</v>
      </c>
      <c r="B8" s="189" t="s">
        <v>171</v>
      </c>
      <c r="C8" s="189" t="s">
        <v>136</v>
      </c>
      <c r="D8" s="189" t="s">
        <v>172</v>
      </c>
      <c r="E8" s="189" t="s">
        <v>173</v>
      </c>
      <c r="F8" s="189" t="s">
        <v>174</v>
      </c>
      <c r="G8" s="189" t="s">
        <v>166</v>
      </c>
      <c r="H8" s="89" t="s">
        <v>175</v>
      </c>
      <c r="I8" s="89" t="s">
        <v>176</v>
      </c>
      <c r="J8" s="89" t="s">
        <v>177</v>
      </c>
      <c r="K8" s="181">
        <v>125000</v>
      </c>
      <c r="L8" s="80">
        <v>0</v>
      </c>
      <c r="M8" s="80">
        <v>0</v>
      </c>
      <c r="N8" s="80">
        <v>198</v>
      </c>
      <c r="O8" s="91">
        <v>31</v>
      </c>
      <c r="P8" s="92">
        <v>0</v>
      </c>
      <c r="Q8" s="93">
        <f>O8+P8</f>
        <v>31</v>
      </c>
      <c r="R8" s="81">
        <f>IFERROR(Q8/N8,"-")</f>
        <v>0.15656565656566</v>
      </c>
      <c r="S8" s="80">
        <v>1</v>
      </c>
      <c r="T8" s="80">
        <v>11</v>
      </c>
      <c r="U8" s="81">
        <f>IFERROR(T8/(Q8),"-")</f>
        <v>0.35483870967742</v>
      </c>
      <c r="V8" s="82">
        <f>IFERROR(K8/SUM(Q8:Q9),"-")</f>
        <v>886.52482269504</v>
      </c>
      <c r="W8" s="83">
        <v>1</v>
      </c>
      <c r="X8" s="81">
        <f>IF(Q8=0,"-",W8/Q8)</f>
        <v>0.032258064516129</v>
      </c>
      <c r="Y8" s="186">
        <v>10000</v>
      </c>
      <c r="Z8" s="187">
        <f>IFERROR(Y8/Q8,"-")</f>
        <v>322.58064516129</v>
      </c>
      <c r="AA8" s="187">
        <f>IFERROR(Y8/W8,"-")</f>
        <v>10000</v>
      </c>
      <c r="AB8" s="181">
        <f>SUM(Y8:Y9)-SUM(K8:K9)</f>
        <v>-102000</v>
      </c>
      <c r="AC8" s="85">
        <f>SUM(Y8:Y9)/SUM(K8:K9)</f>
        <v>0.184</v>
      </c>
      <c r="AD8" s="78"/>
      <c r="AE8" s="94">
        <v>2</v>
      </c>
      <c r="AF8" s="95">
        <f>IF(Q8=0,"",IF(AE8=0,"",(AE8/Q8)))</f>
        <v>0.064516129032258</v>
      </c>
      <c r="AG8" s="94"/>
      <c r="AH8" s="96">
        <f>IFERROR(AG8/AE8,"-")</f>
        <v>0</v>
      </c>
      <c r="AI8" s="97"/>
      <c r="AJ8" s="98">
        <f>IFERROR(AI8/AE8,"-")</f>
        <v>0</v>
      </c>
      <c r="AK8" s="99"/>
      <c r="AL8" s="99"/>
      <c r="AM8" s="99"/>
      <c r="AN8" s="100">
        <v>7</v>
      </c>
      <c r="AO8" s="101">
        <f>IF(Q8=0,"",IF(AN8=0,"",(AN8/Q8)))</f>
        <v>0.2258064516129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>
        <v>9</v>
      </c>
      <c r="AX8" s="107">
        <f>IF(Q8=0,"",IF(AW8=0,"",(AW8/Q8)))</f>
        <v>0.29032258064516</v>
      </c>
      <c r="AY8" s="106">
        <v>1</v>
      </c>
      <c r="AZ8" s="108">
        <f>IFERROR(AY8/AW8,"-")</f>
        <v>0.11111111111111</v>
      </c>
      <c r="BA8" s="109">
        <v>10000</v>
      </c>
      <c r="BB8" s="110">
        <f>IFERROR(BA8/AW8,"-")</f>
        <v>1111.1111111111</v>
      </c>
      <c r="BC8" s="111">
        <v>1</v>
      </c>
      <c r="BD8" s="111"/>
      <c r="BE8" s="111"/>
      <c r="BF8" s="112">
        <v>7</v>
      </c>
      <c r="BG8" s="113">
        <f>IF(Q8=0,"",IF(BF8=0,"",(BF8/Q8)))</f>
        <v>0.2258064516129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6</v>
      </c>
      <c r="BP8" s="120">
        <f>IF(Q8=0,"",IF(BO8=0,"",(BO8/Q8)))</f>
        <v>0.19354838709677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1</v>
      </c>
      <c r="CQ8" s="141">
        <v>10000</v>
      </c>
      <c r="CR8" s="141">
        <v>10000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178</v>
      </c>
      <c r="C9" s="189" t="s">
        <v>136</v>
      </c>
      <c r="D9" s="189"/>
      <c r="E9" s="189"/>
      <c r="F9" s="189"/>
      <c r="G9" s="189" t="s">
        <v>73</v>
      </c>
      <c r="H9" s="89"/>
      <c r="I9" s="89"/>
      <c r="J9" s="89"/>
      <c r="K9" s="181"/>
      <c r="L9" s="80">
        <v>0</v>
      </c>
      <c r="M9" s="80">
        <v>0</v>
      </c>
      <c r="N9" s="80">
        <v>245</v>
      </c>
      <c r="O9" s="91">
        <v>109</v>
      </c>
      <c r="P9" s="92">
        <v>1</v>
      </c>
      <c r="Q9" s="93">
        <f>O9+P9</f>
        <v>110</v>
      </c>
      <c r="R9" s="81">
        <f>IFERROR(Q9/N9,"-")</f>
        <v>0.44897959183673</v>
      </c>
      <c r="S9" s="80">
        <v>7</v>
      </c>
      <c r="T9" s="80">
        <v>26</v>
      </c>
      <c r="U9" s="81">
        <f>IFERROR(T9/(Q9),"-")</f>
        <v>0.23636363636364</v>
      </c>
      <c r="V9" s="82"/>
      <c r="W9" s="83">
        <v>4</v>
      </c>
      <c r="X9" s="81">
        <f>IF(Q9=0,"-",W9/Q9)</f>
        <v>0.036363636363636</v>
      </c>
      <c r="Y9" s="186">
        <v>13000</v>
      </c>
      <c r="Z9" s="187">
        <f>IFERROR(Y9/Q9,"-")</f>
        <v>118.18181818182</v>
      </c>
      <c r="AA9" s="187">
        <f>IFERROR(Y9/W9,"-")</f>
        <v>3250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>
        <v>24</v>
      </c>
      <c r="AO9" s="101">
        <f>IF(Q9=0,"",IF(AN9=0,"",(AN9/Q9)))</f>
        <v>0.21818181818182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>
        <v>15</v>
      </c>
      <c r="AX9" s="107">
        <f>IF(Q9=0,"",IF(AW9=0,"",(AW9/Q9)))</f>
        <v>0.13636363636364</v>
      </c>
      <c r="AY9" s="106">
        <v>1</v>
      </c>
      <c r="AZ9" s="108">
        <f>IFERROR(AY9/AW9,"-")</f>
        <v>0.066666666666667</v>
      </c>
      <c r="BA9" s="109">
        <v>12000</v>
      </c>
      <c r="BB9" s="110">
        <f>IFERROR(BA9/AW9,"-")</f>
        <v>800</v>
      </c>
      <c r="BC9" s="111"/>
      <c r="BD9" s="111"/>
      <c r="BE9" s="111">
        <v>1</v>
      </c>
      <c r="BF9" s="112">
        <v>23</v>
      </c>
      <c r="BG9" s="113">
        <f>IF(Q9=0,"",IF(BF9=0,"",(BF9/Q9)))</f>
        <v>0.20909090909091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35</v>
      </c>
      <c r="BP9" s="120">
        <f>IF(Q9=0,"",IF(BO9=0,"",(BO9/Q9)))</f>
        <v>0.31818181818182</v>
      </c>
      <c r="BQ9" s="121">
        <v>2</v>
      </c>
      <c r="BR9" s="122">
        <f>IFERROR(BQ9/BO9,"-")</f>
        <v>0.057142857142857</v>
      </c>
      <c r="BS9" s="123">
        <v>114000</v>
      </c>
      <c r="BT9" s="124">
        <f>IFERROR(BS9/BO9,"-")</f>
        <v>3257.1428571429</v>
      </c>
      <c r="BU9" s="125">
        <v>1</v>
      </c>
      <c r="BV9" s="125"/>
      <c r="BW9" s="125">
        <v>1</v>
      </c>
      <c r="BX9" s="126">
        <v>7</v>
      </c>
      <c r="BY9" s="127">
        <f>IF(Q9=0,"",IF(BX9=0,"",(BX9/Q9)))</f>
        <v>0.063636363636364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>
        <v>6</v>
      </c>
      <c r="CH9" s="134">
        <f>IF(Q9=0,"",IF(CG9=0,"",(CG9/Q9)))</f>
        <v>0.054545454545455</v>
      </c>
      <c r="CI9" s="135">
        <v>1</v>
      </c>
      <c r="CJ9" s="136">
        <f>IFERROR(CI9/CG9,"-")</f>
        <v>0.16666666666667</v>
      </c>
      <c r="CK9" s="137">
        <v>3000</v>
      </c>
      <c r="CL9" s="138">
        <f>IFERROR(CK9/CG9,"-")</f>
        <v>500</v>
      </c>
      <c r="CM9" s="139">
        <v>1</v>
      </c>
      <c r="CN9" s="139"/>
      <c r="CO9" s="139"/>
      <c r="CP9" s="140">
        <v>4</v>
      </c>
      <c r="CQ9" s="141">
        <v>13000</v>
      </c>
      <c r="CR9" s="141">
        <v>104000</v>
      </c>
      <c r="CS9" s="141"/>
      <c r="CT9" s="142" t="str">
        <f>IF(AND(CR9=0,CS9=0),"",IF(AND(CR9&lt;=100000,CS9&lt;=100000),"",IF(CR9/CQ9&gt;0.7,"男高",IF(CS9/CQ9&gt;0.7,"女高",""))))</f>
        <v>男高</v>
      </c>
    </row>
    <row r="10" spans="1:99">
      <c r="A10" s="30"/>
      <c r="B10" s="86"/>
      <c r="C10" s="86"/>
      <c r="D10" s="87"/>
      <c r="E10" s="87"/>
      <c r="F10" s="87"/>
      <c r="G10" s="88"/>
      <c r="H10" s="89"/>
      <c r="I10" s="89"/>
      <c r="J10" s="89"/>
      <c r="K10" s="182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8"/>
      <c r="Z10" s="188"/>
      <c r="AA10" s="188"/>
      <c r="AB10" s="188"/>
      <c r="AC10" s="33"/>
      <c r="AD10" s="58"/>
      <c r="AE10" s="62"/>
      <c r="AF10" s="63"/>
      <c r="AG10" s="62"/>
      <c r="AH10" s="66"/>
      <c r="AI10" s="67"/>
      <c r="AJ10" s="68"/>
      <c r="AK10" s="69"/>
      <c r="AL10" s="69"/>
      <c r="AM10" s="69"/>
      <c r="AN10" s="62"/>
      <c r="AO10" s="63"/>
      <c r="AP10" s="62"/>
      <c r="AQ10" s="66"/>
      <c r="AR10" s="67"/>
      <c r="AS10" s="68"/>
      <c r="AT10" s="69"/>
      <c r="AU10" s="69"/>
      <c r="AV10" s="69"/>
      <c r="AW10" s="62"/>
      <c r="AX10" s="63"/>
      <c r="AY10" s="62"/>
      <c r="AZ10" s="66"/>
      <c r="BA10" s="67"/>
      <c r="BB10" s="68"/>
      <c r="BC10" s="69"/>
      <c r="BD10" s="69"/>
      <c r="BE10" s="69"/>
      <c r="BF10" s="62"/>
      <c r="BG10" s="63"/>
      <c r="BH10" s="62"/>
      <c r="BI10" s="66"/>
      <c r="BJ10" s="67"/>
      <c r="BK10" s="68"/>
      <c r="BL10" s="69"/>
      <c r="BM10" s="69"/>
      <c r="BN10" s="69"/>
      <c r="BO10" s="64"/>
      <c r="BP10" s="65"/>
      <c r="BQ10" s="62"/>
      <c r="BR10" s="66"/>
      <c r="BS10" s="67"/>
      <c r="BT10" s="68"/>
      <c r="BU10" s="69"/>
      <c r="BV10" s="69"/>
      <c r="BW10" s="69"/>
      <c r="BX10" s="64"/>
      <c r="BY10" s="65"/>
      <c r="BZ10" s="62"/>
      <c r="CA10" s="66"/>
      <c r="CB10" s="67"/>
      <c r="CC10" s="68"/>
      <c r="CD10" s="69"/>
      <c r="CE10" s="69"/>
      <c r="CF10" s="69"/>
      <c r="CG10" s="64"/>
      <c r="CH10" s="65"/>
      <c r="CI10" s="62"/>
      <c r="CJ10" s="66"/>
      <c r="CK10" s="67"/>
      <c r="CL10" s="68"/>
      <c r="CM10" s="69"/>
      <c r="CN10" s="69"/>
      <c r="CO10" s="69"/>
      <c r="CP10" s="70"/>
      <c r="CQ10" s="67"/>
      <c r="CR10" s="67"/>
      <c r="CS10" s="67"/>
      <c r="CT10" s="71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4"/>
      <c r="K11" s="183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8"/>
      <c r="Z11" s="188"/>
      <c r="AA11" s="188"/>
      <c r="AB11" s="188"/>
      <c r="AC11" s="33"/>
      <c r="AD11" s="60"/>
      <c r="AE11" s="62"/>
      <c r="AF11" s="63"/>
      <c r="AG11" s="62"/>
      <c r="AH11" s="66"/>
      <c r="AI11" s="67"/>
      <c r="AJ11" s="68"/>
      <c r="AK11" s="69"/>
      <c r="AL11" s="69"/>
      <c r="AM11" s="69"/>
      <c r="AN11" s="62"/>
      <c r="AO11" s="63"/>
      <c r="AP11" s="62"/>
      <c r="AQ11" s="66"/>
      <c r="AR11" s="67"/>
      <c r="AS11" s="68"/>
      <c r="AT11" s="69"/>
      <c r="AU11" s="69"/>
      <c r="AV11" s="69"/>
      <c r="AW11" s="62"/>
      <c r="AX11" s="63"/>
      <c r="AY11" s="62"/>
      <c r="AZ11" s="66"/>
      <c r="BA11" s="67"/>
      <c r="BB11" s="68"/>
      <c r="BC11" s="69"/>
      <c r="BD11" s="69"/>
      <c r="BE11" s="69"/>
      <c r="BF11" s="62"/>
      <c r="BG11" s="63"/>
      <c r="BH11" s="62"/>
      <c r="BI11" s="66"/>
      <c r="BJ11" s="67"/>
      <c r="BK11" s="68"/>
      <c r="BL11" s="69"/>
      <c r="BM11" s="69"/>
      <c r="BN11" s="69"/>
      <c r="BO11" s="64"/>
      <c r="BP11" s="65"/>
      <c r="BQ11" s="62"/>
      <c r="BR11" s="66"/>
      <c r="BS11" s="67"/>
      <c r="BT11" s="68"/>
      <c r="BU11" s="69"/>
      <c r="BV11" s="69"/>
      <c r="BW11" s="69"/>
      <c r="BX11" s="64"/>
      <c r="BY11" s="65"/>
      <c r="BZ11" s="62"/>
      <c r="CA11" s="66"/>
      <c r="CB11" s="67"/>
      <c r="CC11" s="68"/>
      <c r="CD11" s="69"/>
      <c r="CE11" s="69"/>
      <c r="CF11" s="69"/>
      <c r="CG11" s="64"/>
      <c r="CH11" s="65"/>
      <c r="CI11" s="62"/>
      <c r="CJ11" s="66"/>
      <c r="CK11" s="67"/>
      <c r="CL11" s="68"/>
      <c r="CM11" s="69"/>
      <c r="CN11" s="69"/>
      <c r="CO11" s="69"/>
      <c r="CP11" s="70"/>
      <c r="CQ11" s="67"/>
      <c r="CR11" s="67"/>
      <c r="CS11" s="67"/>
      <c r="CT11" s="71"/>
    </row>
    <row r="12" spans="1:99">
      <c r="A12" s="19">
        <f>AC12</f>
        <v>1.6631578947368</v>
      </c>
      <c r="B12" s="39"/>
      <c r="C12" s="39"/>
      <c r="D12" s="39"/>
      <c r="E12" s="39"/>
      <c r="F12" s="39"/>
      <c r="G12" s="39"/>
      <c r="H12" s="40" t="s">
        <v>179</v>
      </c>
      <c r="I12" s="40"/>
      <c r="J12" s="40"/>
      <c r="K12" s="184">
        <f>SUM(K6:K11)</f>
        <v>190000</v>
      </c>
      <c r="L12" s="41">
        <f>SUM(L6:L11)</f>
        <v>0</v>
      </c>
      <c r="M12" s="41">
        <f>SUM(M6:M11)</f>
        <v>0</v>
      </c>
      <c r="N12" s="41">
        <f>SUM(N6:N11)</f>
        <v>637</v>
      </c>
      <c r="O12" s="41">
        <f>SUM(O6:O11)</f>
        <v>207</v>
      </c>
      <c r="P12" s="41">
        <f>SUM(P6:P11)</f>
        <v>2</v>
      </c>
      <c r="Q12" s="41">
        <f>SUM(Q6:Q11)</f>
        <v>209</v>
      </c>
      <c r="R12" s="42">
        <f>IFERROR(Q12/N12,"-")</f>
        <v>0.32810047095761</v>
      </c>
      <c r="S12" s="77">
        <f>SUM(S6:S11)</f>
        <v>14</v>
      </c>
      <c r="T12" s="77">
        <f>SUM(T6:T11)</f>
        <v>52</v>
      </c>
      <c r="U12" s="42">
        <f>IFERROR(S12/Q12,"-")</f>
        <v>0.066985645933014</v>
      </c>
      <c r="V12" s="43">
        <f>IFERROR(K12/Q12,"-")</f>
        <v>909.09090909091</v>
      </c>
      <c r="W12" s="44">
        <f>SUM(W6:W11)</f>
        <v>9</v>
      </c>
      <c r="X12" s="42">
        <f>IFERROR(W12/Q12,"-")</f>
        <v>0.043062200956938</v>
      </c>
      <c r="Y12" s="184">
        <f>SUM(Y6:Y11)</f>
        <v>316000</v>
      </c>
      <c r="Z12" s="184">
        <f>IFERROR(Y12/Q12,"-")</f>
        <v>1511.961722488</v>
      </c>
      <c r="AA12" s="184">
        <f>IFERROR(Y12/W12,"-")</f>
        <v>35111.111111111</v>
      </c>
      <c r="AB12" s="184">
        <f>Y12-K12</f>
        <v>126000</v>
      </c>
      <c r="AC12" s="46">
        <f>Y12/K12</f>
        <v>1.6631578947368</v>
      </c>
      <c r="AD12" s="59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180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181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182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183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>
        <f>Z6</f>
        <v>0</v>
      </c>
      <c r="B6" s="189" t="s">
        <v>184</v>
      </c>
      <c r="C6" s="189"/>
      <c r="D6" s="189" t="s">
        <v>185</v>
      </c>
      <c r="E6" s="189" t="s">
        <v>186</v>
      </c>
      <c r="F6" s="89" t="s">
        <v>187</v>
      </c>
      <c r="G6" s="89" t="s">
        <v>188</v>
      </c>
      <c r="H6" s="181">
        <v>2500</v>
      </c>
      <c r="I6" s="84">
        <v>3000</v>
      </c>
      <c r="J6" s="80">
        <v>0</v>
      </c>
      <c r="K6" s="80">
        <v>0</v>
      </c>
      <c r="L6" s="80">
        <v>1714</v>
      </c>
      <c r="M6" s="93">
        <v>1</v>
      </c>
      <c r="N6" s="144">
        <v>1</v>
      </c>
      <c r="O6" s="81">
        <f>IFERROR(M6/L6,"-")</f>
        <v>0.00058343057176196</v>
      </c>
      <c r="P6" s="80">
        <v>0</v>
      </c>
      <c r="Q6" s="80">
        <v>0</v>
      </c>
      <c r="R6" s="81">
        <f>IFERROR(P6/M6,"-")</f>
        <v>0</v>
      </c>
      <c r="S6" s="82">
        <f>IFERROR(H6/SUM(M6:M6),"-")</f>
        <v>2500</v>
      </c>
      <c r="T6" s="83">
        <v>0</v>
      </c>
      <c r="U6" s="81">
        <f>IF(M6=0,"-",T6/M6)</f>
        <v>0</v>
      </c>
      <c r="V6" s="186"/>
      <c r="W6" s="187">
        <f>IFERROR(V6/M6,"-")</f>
        <v>0</v>
      </c>
      <c r="X6" s="187" t="str">
        <f>IFERROR(V6/T6,"-")</f>
        <v>-</v>
      </c>
      <c r="Y6" s="181">
        <f>SUM(V6:V6)-SUM(H6:H6)</f>
        <v>-2500</v>
      </c>
      <c r="Z6" s="85">
        <f>SUM(V6:V6)/SUM(H6:H6)</f>
        <v>0</v>
      </c>
      <c r="AA6" s="78"/>
      <c r="AB6" s="94"/>
      <c r="AC6" s="95">
        <f>IF(M6=0,"",IF(AB6=0,"",(AB6/M6)))</f>
        <v>0</v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>
        <v>1</v>
      </c>
      <c r="AL6" s="101">
        <f>IF(M6=0,"",IF(AK6=0,"",(AK6/M6)))</f>
        <v>1</v>
      </c>
      <c r="AM6" s="100"/>
      <c r="AN6" s="102">
        <f>IFERROR(AM6/AK6,"-")</f>
        <v>0</v>
      </c>
      <c r="AO6" s="103"/>
      <c r="AP6" s="104">
        <f>IFERROR(AO6/AK6,"-")</f>
        <v>0</v>
      </c>
      <c r="AQ6" s="105"/>
      <c r="AR6" s="105"/>
      <c r="AS6" s="105"/>
      <c r="AT6" s="106"/>
      <c r="AU6" s="107" t="str">
        <f>IF(M6=0,"",IF(AW6=0,"",(AW6/M6)))</f>
        <v>0</v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>
        <f>IF(M6=0,"",IF(BC6=0,"",(BC6/M6)))</f>
        <v>0</v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>
        <f>IF(M6=0,"",IF(BK6=0,"",(BK6/M6)))</f>
        <v>0</v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>
        <f>IF(M6=0,"",IF(BU6=0,"",(BU6/M6)))</f>
        <v>0</v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>
        <f>IF(M6=0,"",IF(CD6=0,"",(CD6/M6)))</f>
        <v>0</v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189</v>
      </c>
      <c r="C7" s="189" t="s">
        <v>190</v>
      </c>
      <c r="D7" s="189"/>
      <c r="E7" s="189" t="s">
        <v>191</v>
      </c>
      <c r="F7" s="89" t="s">
        <v>192</v>
      </c>
      <c r="G7" s="89" t="s">
        <v>188</v>
      </c>
      <c r="H7" s="181">
        <v>0</v>
      </c>
      <c r="I7" s="84"/>
      <c r="J7" s="80">
        <v>0</v>
      </c>
      <c r="K7" s="80">
        <v>0</v>
      </c>
      <c r="L7" s="80">
        <v>0</v>
      </c>
      <c r="M7" s="93">
        <v>6</v>
      </c>
      <c r="N7" s="144">
        <v>6</v>
      </c>
      <c r="O7" s="81" t="str">
        <f>IFERROR(M7/L7,"-")</f>
        <v>-</v>
      </c>
      <c r="P7" s="80">
        <v>0</v>
      </c>
      <c r="Q7" s="80">
        <v>2</v>
      </c>
      <c r="R7" s="81">
        <f>IFERROR(P7/M7,"-")</f>
        <v>0</v>
      </c>
      <c r="S7" s="82">
        <f>IFERROR(H7/SUM(M7:M7),"-")</f>
        <v>0</v>
      </c>
      <c r="T7" s="83">
        <v>0</v>
      </c>
      <c r="U7" s="81">
        <f>IF(M7=0,"-",T7/M7)</f>
        <v>0</v>
      </c>
      <c r="V7" s="186"/>
      <c r="W7" s="187">
        <f>IFERROR(V7/M7,"-")</f>
        <v>0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>
        <f>IF(M7=0,"",IF(AB7=0,"",(AB7/M7)))</f>
        <v>0</v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>
        <f>IF(M7=0,"",IF(AK7=0,"",(AK7/M7)))</f>
        <v>0</v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>0</v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>
        <v>2</v>
      </c>
      <c r="BD7" s="113">
        <f>IF(M7=0,"",IF(BC7=0,"",(BC7/M7)))</f>
        <v>0.33333333333333</v>
      </c>
      <c r="BE7" s="112"/>
      <c r="BF7" s="114">
        <f>IFERROR(BE7/BC7,"-")</f>
        <v>0</v>
      </c>
      <c r="BG7" s="115"/>
      <c r="BH7" s="116">
        <f>IFERROR(BG7/BC7,"-")</f>
        <v>0</v>
      </c>
      <c r="BI7" s="117"/>
      <c r="BJ7" s="117"/>
      <c r="BK7" s="117">
        <v>3</v>
      </c>
      <c r="BL7" s="119"/>
      <c r="BM7" s="120">
        <f>IF(M7=0,"",IF(BK7=0,"",(BK7/M7)))</f>
        <v>0.5</v>
      </c>
      <c r="BN7" s="121"/>
      <c r="BO7" s="122">
        <f>IFERROR(BN7/BK7,"-")</f>
        <v>0</v>
      </c>
      <c r="BP7" s="123"/>
      <c r="BQ7" s="124">
        <f>IFERROR(BP7/BK7,"-")</f>
        <v>0</v>
      </c>
      <c r="BR7" s="125"/>
      <c r="BS7" s="125"/>
      <c r="BT7" s="125"/>
      <c r="BU7" s="126"/>
      <c r="BV7" s="127">
        <f>IF(M7=0,"",IF(BU7=0,"",(BU7/M7)))</f>
        <v>0</v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>
        <v>1</v>
      </c>
      <c r="CE7" s="134">
        <f>IF(M7=0,"",IF(CD7=0,"",(CD7/M7)))</f>
        <v>0.16666666666667</v>
      </c>
      <c r="CF7" s="135"/>
      <c r="CG7" s="136">
        <f>IFERROR(CF7/CD7,"-")</f>
        <v>0</v>
      </c>
      <c r="CH7" s="137"/>
      <c r="CI7" s="138">
        <f>IFERROR(CH7/CD7,"-")</f>
        <v>0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193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1714</v>
      </c>
      <c r="M10" s="41">
        <f>SUM(M6:M9)</f>
        <v>7</v>
      </c>
      <c r="N10" s="41">
        <f>SUM(N6:N9)</f>
        <v>7</v>
      </c>
      <c r="O10" s="42">
        <f>IFERROR(M10/L10,"-")</f>
        <v>0.0040840140023337</v>
      </c>
      <c r="P10" s="77">
        <f>SUM(P6:P9)</f>
        <v>0</v>
      </c>
      <c r="Q10" s="77">
        <f>SUM(Q6:Q9)</f>
        <v>2</v>
      </c>
      <c r="R10" s="42">
        <f>IFERROR(P10/M10,"-")</f>
        <v>0</v>
      </c>
      <c r="S10" s="43">
        <f>IFERROR(H10/M10,"-")</f>
        <v>0</v>
      </c>
      <c r="T10" s="44">
        <f>SUM(T6:T9)</f>
        <v>0</v>
      </c>
      <c r="U10" s="42">
        <f>IFERROR(T10/M10,"-")</f>
        <v>0</v>
      </c>
      <c r="V10" s="184">
        <f>SUM(V6:V9)</f>
        <v>0</v>
      </c>
      <c r="W10" s="184">
        <f>IFERROR(V10/M10,"-")</f>
        <v>0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194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181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>
        <f>X6</f>
        <v>1.6520097685474</v>
      </c>
      <c r="B6" s="189" t="s">
        <v>195</v>
      </c>
      <c r="C6" s="189" t="s">
        <v>196</v>
      </c>
      <c r="D6" s="189" t="s">
        <v>197</v>
      </c>
      <c r="E6" s="189" t="s">
        <v>198</v>
      </c>
      <c r="F6" s="89" t="s">
        <v>199</v>
      </c>
      <c r="G6" s="89" t="s">
        <v>188</v>
      </c>
      <c r="H6" s="181">
        <v>1226385</v>
      </c>
      <c r="I6" s="80">
        <v>0</v>
      </c>
      <c r="J6" s="80">
        <v>0</v>
      </c>
      <c r="K6" s="80">
        <v>40204</v>
      </c>
      <c r="L6" s="93">
        <v>488</v>
      </c>
      <c r="M6" s="81">
        <f>IFERROR(L6/K6,"-")</f>
        <v>0.012138095711869</v>
      </c>
      <c r="N6" s="80">
        <v>5</v>
      </c>
      <c r="O6" s="80">
        <v>185</v>
      </c>
      <c r="P6" s="81">
        <f>IFERROR(N6/(L6),"-")</f>
        <v>0.010245901639344</v>
      </c>
      <c r="Q6" s="82">
        <f>IFERROR(H6/SUM(L6:L6),"-")</f>
        <v>2513.0840163934</v>
      </c>
      <c r="R6" s="83">
        <v>43</v>
      </c>
      <c r="S6" s="81">
        <f>IF(L6=0,"-",R6/L6)</f>
        <v>0.088114754098361</v>
      </c>
      <c r="T6" s="186">
        <v>2026000</v>
      </c>
      <c r="U6" s="187">
        <f>IFERROR(T6/L6,"-")</f>
        <v>4151.6393442623</v>
      </c>
      <c r="V6" s="187">
        <f>IFERROR(T6/R6,"-")</f>
        <v>47116.279069767</v>
      </c>
      <c r="W6" s="181">
        <f>SUM(T6:T6)-SUM(H6:H6)</f>
        <v>799615</v>
      </c>
      <c r="X6" s="85">
        <f>SUM(T6:T6)/SUM(H6:H6)</f>
        <v>1.6520097685474</v>
      </c>
      <c r="Y6" s="78"/>
      <c r="Z6" s="94">
        <v>10</v>
      </c>
      <c r="AA6" s="95">
        <f>IF(L6=0,"",IF(Z6=0,"",(Z6/L6)))</f>
        <v>0.020491803278689</v>
      </c>
      <c r="AB6" s="94"/>
      <c r="AC6" s="96">
        <f>IFERROR(AB6/Z6,"-")</f>
        <v>0</v>
      </c>
      <c r="AD6" s="97"/>
      <c r="AE6" s="98">
        <f>IFERROR(AD6/Z6,"-")</f>
        <v>0</v>
      </c>
      <c r="AF6" s="99"/>
      <c r="AG6" s="99"/>
      <c r="AH6" s="99"/>
      <c r="AI6" s="100">
        <v>20</v>
      </c>
      <c r="AJ6" s="101">
        <f>IF(L6=0,"",IF(AI6=0,"",(AI6/L6)))</f>
        <v>0.040983606557377</v>
      </c>
      <c r="AK6" s="100"/>
      <c r="AL6" s="102">
        <f>IFERROR(AK6/AI6,"-")</f>
        <v>0</v>
      </c>
      <c r="AM6" s="103"/>
      <c r="AN6" s="104">
        <f>IFERROR(AM6/AI6,"-")</f>
        <v>0</v>
      </c>
      <c r="AO6" s="105"/>
      <c r="AP6" s="105"/>
      <c r="AQ6" s="105"/>
      <c r="AR6" s="106">
        <v>61</v>
      </c>
      <c r="AS6" s="107">
        <f>IF(L6=0,"",IF(AR6=0,"",(AR6/L6)))</f>
        <v>0.125</v>
      </c>
      <c r="AT6" s="106">
        <v>1</v>
      </c>
      <c r="AU6" s="108">
        <f>IFERROR(AT6/AR6,"-")</f>
        <v>0.016393442622951</v>
      </c>
      <c r="AV6" s="109">
        <v>3000</v>
      </c>
      <c r="AW6" s="110">
        <f>IFERROR(AV6/AR6,"-")</f>
        <v>49.180327868852</v>
      </c>
      <c r="AX6" s="111">
        <v>1</v>
      </c>
      <c r="AY6" s="111"/>
      <c r="AZ6" s="111"/>
      <c r="BA6" s="112">
        <v>137</v>
      </c>
      <c r="BB6" s="113">
        <f>IF(L6=0,"",IF(BA6=0,"",(BA6/L6)))</f>
        <v>0.28073770491803</v>
      </c>
      <c r="BC6" s="112">
        <v>11</v>
      </c>
      <c r="BD6" s="114">
        <f>IFERROR(BC6/BA6,"-")</f>
        <v>0.08029197080292</v>
      </c>
      <c r="BE6" s="115">
        <v>596000</v>
      </c>
      <c r="BF6" s="116">
        <f>IFERROR(BE6/BA6,"-")</f>
        <v>4350.3649635036</v>
      </c>
      <c r="BG6" s="117">
        <v>4</v>
      </c>
      <c r="BH6" s="117">
        <v>5</v>
      </c>
      <c r="BI6" s="117">
        <v>2</v>
      </c>
      <c r="BJ6" s="119">
        <v>150</v>
      </c>
      <c r="BK6" s="120">
        <f>IF(L6=0,"",IF(BJ6=0,"",(BJ6/L6)))</f>
        <v>0.30737704918033</v>
      </c>
      <c r="BL6" s="121">
        <v>14</v>
      </c>
      <c r="BM6" s="122">
        <f>IFERROR(BL6/BJ6,"-")</f>
        <v>0.093333333333333</v>
      </c>
      <c r="BN6" s="123">
        <v>320000</v>
      </c>
      <c r="BO6" s="124">
        <f>IFERROR(BN6/BJ6,"-")</f>
        <v>2133.3333333333</v>
      </c>
      <c r="BP6" s="125">
        <v>4</v>
      </c>
      <c r="BQ6" s="125">
        <v>4</v>
      </c>
      <c r="BR6" s="125">
        <v>6</v>
      </c>
      <c r="BS6" s="126">
        <v>90</v>
      </c>
      <c r="BT6" s="127">
        <f>IF(L6=0,"",IF(BS6=0,"",(BS6/L6)))</f>
        <v>0.1844262295082</v>
      </c>
      <c r="BU6" s="128">
        <v>15</v>
      </c>
      <c r="BV6" s="129">
        <f>IFERROR(BU6/BS6,"-")</f>
        <v>0.16666666666667</v>
      </c>
      <c r="BW6" s="130">
        <v>1034000</v>
      </c>
      <c r="BX6" s="131">
        <f>IFERROR(BW6/BS6,"-")</f>
        <v>11488.888888889</v>
      </c>
      <c r="BY6" s="132">
        <v>4</v>
      </c>
      <c r="BZ6" s="132"/>
      <c r="CA6" s="132">
        <v>11</v>
      </c>
      <c r="CB6" s="133">
        <v>20</v>
      </c>
      <c r="CC6" s="134">
        <f>IF(L6=0,"",IF(CB6=0,"",(CB6/L6)))</f>
        <v>0.040983606557377</v>
      </c>
      <c r="CD6" s="135">
        <v>2</v>
      </c>
      <c r="CE6" s="136">
        <f>IFERROR(CD6/CB6,"-")</f>
        <v>0.1</v>
      </c>
      <c r="CF6" s="137">
        <v>73000</v>
      </c>
      <c r="CG6" s="138">
        <f>IFERROR(CF6/CB6,"-")</f>
        <v>3650</v>
      </c>
      <c r="CH6" s="139"/>
      <c r="CI6" s="139"/>
      <c r="CJ6" s="139">
        <v>2</v>
      </c>
      <c r="CK6" s="140">
        <v>43</v>
      </c>
      <c r="CL6" s="141">
        <v>2026000</v>
      </c>
      <c r="CM6" s="141">
        <v>493000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1.9378311747865</v>
      </c>
      <c r="B7" s="189" t="s">
        <v>200</v>
      </c>
      <c r="C7" s="189" t="s">
        <v>190</v>
      </c>
      <c r="D7" s="189" t="s">
        <v>201</v>
      </c>
      <c r="E7" s="189" t="s">
        <v>202</v>
      </c>
      <c r="F7" s="89" t="s">
        <v>203</v>
      </c>
      <c r="G7" s="89" t="s">
        <v>188</v>
      </c>
      <c r="H7" s="181">
        <v>7918213</v>
      </c>
      <c r="I7" s="80">
        <v>0</v>
      </c>
      <c r="J7" s="80">
        <v>0</v>
      </c>
      <c r="K7" s="80">
        <v>317850</v>
      </c>
      <c r="L7" s="93">
        <v>2603</v>
      </c>
      <c r="M7" s="81">
        <f>IFERROR(L7/K7,"-")</f>
        <v>0.0081893975145509</v>
      </c>
      <c r="N7" s="80">
        <v>70</v>
      </c>
      <c r="O7" s="80">
        <v>1117</v>
      </c>
      <c r="P7" s="81">
        <f>IFERROR(N7/(L7),"-")</f>
        <v>0.026892047637342</v>
      </c>
      <c r="Q7" s="82">
        <f>IFERROR(H7/SUM(L7:L7),"-")</f>
        <v>3041.9565885517</v>
      </c>
      <c r="R7" s="83">
        <v>320</v>
      </c>
      <c r="S7" s="81">
        <f>IF(L7=0,"-",R7/L7)</f>
        <v>0.12293507491356</v>
      </c>
      <c r="T7" s="186">
        <v>15344160</v>
      </c>
      <c r="U7" s="187">
        <f>IFERROR(T7/L7,"-")</f>
        <v>5894.7983096427</v>
      </c>
      <c r="V7" s="187">
        <f>IFERROR(T7/R7,"-")</f>
        <v>47950.5</v>
      </c>
      <c r="W7" s="181">
        <f>SUM(T7:T7)-SUM(H7:H7)</f>
        <v>7425947</v>
      </c>
      <c r="X7" s="85">
        <f>SUM(T7:T7)/SUM(H7:H7)</f>
        <v>1.9378311747865</v>
      </c>
      <c r="Y7" s="78"/>
      <c r="Z7" s="94">
        <v>21</v>
      </c>
      <c r="AA7" s="95">
        <f>IF(L7=0,"",IF(Z7=0,"",(Z7/L7)))</f>
        <v>0.0080676142912025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21</v>
      </c>
      <c r="AJ7" s="101">
        <f>IF(L7=0,"",IF(AI7=0,"",(AI7/L7)))</f>
        <v>0.0080676142912025</v>
      </c>
      <c r="AK7" s="100">
        <v>1</v>
      </c>
      <c r="AL7" s="102">
        <f>IFERROR(AK7/AI7,"-")</f>
        <v>0.047619047619048</v>
      </c>
      <c r="AM7" s="103">
        <v>3000</v>
      </c>
      <c r="AN7" s="104">
        <f>IFERROR(AM7/AI7,"-")</f>
        <v>142.85714285714</v>
      </c>
      <c r="AO7" s="105">
        <v>1</v>
      </c>
      <c r="AP7" s="105"/>
      <c r="AQ7" s="105"/>
      <c r="AR7" s="106">
        <v>150</v>
      </c>
      <c r="AS7" s="107">
        <f>IF(L7=0,"",IF(AR7=0,"",(AR7/L7)))</f>
        <v>0.057625816365732</v>
      </c>
      <c r="AT7" s="106">
        <v>6</v>
      </c>
      <c r="AU7" s="108">
        <f>IFERROR(AT7/AR7,"-")</f>
        <v>0.04</v>
      </c>
      <c r="AV7" s="109">
        <v>86660</v>
      </c>
      <c r="AW7" s="110">
        <f>IFERROR(AV7/AR7,"-")</f>
        <v>577.73333333333</v>
      </c>
      <c r="AX7" s="111">
        <v>3</v>
      </c>
      <c r="AY7" s="111">
        <v>2</v>
      </c>
      <c r="AZ7" s="111">
        <v>1</v>
      </c>
      <c r="BA7" s="112">
        <v>1105</v>
      </c>
      <c r="BB7" s="113">
        <f>IF(L7=0,"",IF(BA7=0,"",(BA7/L7)))</f>
        <v>0.42451018056089</v>
      </c>
      <c r="BC7" s="112">
        <v>118</v>
      </c>
      <c r="BD7" s="114">
        <f>IFERROR(BC7/BA7,"-")</f>
        <v>0.10678733031674</v>
      </c>
      <c r="BE7" s="115">
        <v>2328000</v>
      </c>
      <c r="BF7" s="116">
        <f>IFERROR(BE7/BA7,"-")</f>
        <v>2106.7873303167</v>
      </c>
      <c r="BG7" s="117">
        <v>60</v>
      </c>
      <c r="BH7" s="117">
        <v>20</v>
      </c>
      <c r="BI7" s="117">
        <v>38</v>
      </c>
      <c r="BJ7" s="119">
        <v>945</v>
      </c>
      <c r="BK7" s="120">
        <f>IF(L7=0,"",IF(BJ7=0,"",(BJ7/L7)))</f>
        <v>0.36304264310411</v>
      </c>
      <c r="BL7" s="121">
        <v>126</v>
      </c>
      <c r="BM7" s="122">
        <f>IFERROR(BL7/BJ7,"-")</f>
        <v>0.13333333333333</v>
      </c>
      <c r="BN7" s="123">
        <v>6236000</v>
      </c>
      <c r="BO7" s="124">
        <f>IFERROR(BN7/BJ7,"-")</f>
        <v>6598.9417989418</v>
      </c>
      <c r="BP7" s="125">
        <v>51</v>
      </c>
      <c r="BQ7" s="125">
        <v>24</v>
      </c>
      <c r="BR7" s="125">
        <v>51</v>
      </c>
      <c r="BS7" s="126">
        <v>300</v>
      </c>
      <c r="BT7" s="127">
        <f>IF(L7=0,"",IF(BS7=0,"",(BS7/L7)))</f>
        <v>0.11525163273146</v>
      </c>
      <c r="BU7" s="128">
        <v>60</v>
      </c>
      <c r="BV7" s="129">
        <f>IFERROR(BU7/BS7,"-")</f>
        <v>0.2</v>
      </c>
      <c r="BW7" s="130">
        <v>6477500</v>
      </c>
      <c r="BX7" s="131">
        <f>IFERROR(BW7/BS7,"-")</f>
        <v>21591.666666667</v>
      </c>
      <c r="BY7" s="132">
        <v>13</v>
      </c>
      <c r="BZ7" s="132">
        <v>8</v>
      </c>
      <c r="CA7" s="132">
        <v>39</v>
      </c>
      <c r="CB7" s="133">
        <v>61</v>
      </c>
      <c r="CC7" s="134">
        <f>IF(L7=0,"",IF(CB7=0,"",(CB7/L7)))</f>
        <v>0.023434498655398</v>
      </c>
      <c r="CD7" s="135">
        <v>9</v>
      </c>
      <c r="CE7" s="136">
        <f>IFERROR(CD7/CB7,"-")</f>
        <v>0.14754098360656</v>
      </c>
      <c r="CF7" s="137">
        <v>213000</v>
      </c>
      <c r="CG7" s="138">
        <f>IFERROR(CF7/CB7,"-")</f>
        <v>3491.8032786885</v>
      </c>
      <c r="CH7" s="139">
        <v>3</v>
      </c>
      <c r="CI7" s="139"/>
      <c r="CJ7" s="139">
        <v>6</v>
      </c>
      <c r="CK7" s="140">
        <v>320</v>
      </c>
      <c r="CL7" s="141">
        <v>15344160</v>
      </c>
      <c r="CM7" s="141">
        <v>1150000</v>
      </c>
      <c r="CN7" s="141">
        <v>3000</v>
      </c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2.2251660624461</v>
      </c>
      <c r="B8" s="189" t="s">
        <v>204</v>
      </c>
      <c r="C8" s="189" t="s">
        <v>190</v>
      </c>
      <c r="D8" s="189" t="s">
        <v>201</v>
      </c>
      <c r="E8" s="189" t="s">
        <v>202</v>
      </c>
      <c r="F8" s="89" t="s">
        <v>205</v>
      </c>
      <c r="G8" s="89" t="s">
        <v>188</v>
      </c>
      <c r="H8" s="181">
        <v>212119</v>
      </c>
      <c r="I8" s="80">
        <v>0</v>
      </c>
      <c r="J8" s="80">
        <v>0</v>
      </c>
      <c r="K8" s="80">
        <v>11840</v>
      </c>
      <c r="L8" s="93">
        <v>64</v>
      </c>
      <c r="M8" s="81">
        <f>IFERROR(L8/K8,"-")</f>
        <v>0.0054054054054054</v>
      </c>
      <c r="N8" s="80">
        <v>1</v>
      </c>
      <c r="O8" s="80">
        <v>29</v>
      </c>
      <c r="P8" s="81">
        <f>IFERROR(N8/(L8),"-")</f>
        <v>0.015625</v>
      </c>
      <c r="Q8" s="82">
        <f>IFERROR(H8/SUM(L8:L8),"-")</f>
        <v>3314.359375</v>
      </c>
      <c r="R8" s="83">
        <v>9</v>
      </c>
      <c r="S8" s="81">
        <f>IF(L8=0,"-",R8/L8)</f>
        <v>0.140625</v>
      </c>
      <c r="T8" s="186">
        <v>472000</v>
      </c>
      <c r="U8" s="187">
        <f>IFERROR(T8/L8,"-")</f>
        <v>7375</v>
      </c>
      <c r="V8" s="187">
        <f>IFERROR(T8/R8,"-")</f>
        <v>52444.444444444</v>
      </c>
      <c r="W8" s="181">
        <f>SUM(T8:T8)-SUM(H8:H8)</f>
        <v>259881</v>
      </c>
      <c r="X8" s="85">
        <f>SUM(T8:T8)/SUM(H8:H8)</f>
        <v>2.2251660624461</v>
      </c>
      <c r="Y8" s="78"/>
      <c r="Z8" s="94">
        <v>1</v>
      </c>
      <c r="AA8" s="95">
        <f>IF(L8=0,"",IF(Z8=0,"",(Z8/L8)))</f>
        <v>0.015625</v>
      </c>
      <c r="AB8" s="94"/>
      <c r="AC8" s="96">
        <f>IFERROR(AB8/Z8,"-")</f>
        <v>0</v>
      </c>
      <c r="AD8" s="97"/>
      <c r="AE8" s="98">
        <f>IFERROR(AD8/Z8,"-")</f>
        <v>0</v>
      </c>
      <c r="AF8" s="99"/>
      <c r="AG8" s="99"/>
      <c r="AH8" s="99"/>
      <c r="AI8" s="100">
        <v>1</v>
      </c>
      <c r="AJ8" s="101">
        <f>IF(L8=0,"",IF(AI8=0,"",(AI8/L8)))</f>
        <v>0.015625</v>
      </c>
      <c r="AK8" s="100">
        <v>1</v>
      </c>
      <c r="AL8" s="102">
        <f>IFERROR(AK8/AI8,"-")</f>
        <v>1</v>
      </c>
      <c r="AM8" s="103">
        <v>5000</v>
      </c>
      <c r="AN8" s="104">
        <f>IFERROR(AM8/AI8,"-")</f>
        <v>5000</v>
      </c>
      <c r="AO8" s="105">
        <v>1</v>
      </c>
      <c r="AP8" s="105"/>
      <c r="AQ8" s="105"/>
      <c r="AR8" s="106">
        <v>4</v>
      </c>
      <c r="AS8" s="107">
        <f>IF(L8=0,"",IF(AR8=0,"",(AR8/L8)))</f>
        <v>0.0625</v>
      </c>
      <c r="AT8" s="106">
        <v>1</v>
      </c>
      <c r="AU8" s="108">
        <f>IFERROR(AT8/AR8,"-")</f>
        <v>0.25</v>
      </c>
      <c r="AV8" s="109">
        <v>3000</v>
      </c>
      <c r="AW8" s="110">
        <f>IFERROR(AV8/AR8,"-")</f>
        <v>750</v>
      </c>
      <c r="AX8" s="111">
        <v>1</v>
      </c>
      <c r="AY8" s="111"/>
      <c r="AZ8" s="111"/>
      <c r="BA8" s="112">
        <v>15</v>
      </c>
      <c r="BB8" s="113">
        <f>IF(L8=0,"",IF(BA8=0,"",(BA8/L8)))</f>
        <v>0.234375</v>
      </c>
      <c r="BC8" s="112">
        <v>1</v>
      </c>
      <c r="BD8" s="114">
        <f>IFERROR(BC8/BA8,"-")</f>
        <v>0.066666666666667</v>
      </c>
      <c r="BE8" s="115">
        <v>2000</v>
      </c>
      <c r="BF8" s="116">
        <f>IFERROR(BE8/BA8,"-")</f>
        <v>133.33333333333</v>
      </c>
      <c r="BG8" s="117">
        <v>1</v>
      </c>
      <c r="BH8" s="117"/>
      <c r="BI8" s="117"/>
      <c r="BJ8" s="119">
        <v>29</v>
      </c>
      <c r="BK8" s="120">
        <f>IF(L8=0,"",IF(BJ8=0,"",(BJ8/L8)))</f>
        <v>0.453125</v>
      </c>
      <c r="BL8" s="121">
        <v>2</v>
      </c>
      <c r="BM8" s="122">
        <f>IFERROR(BL8/BJ8,"-")</f>
        <v>0.068965517241379</v>
      </c>
      <c r="BN8" s="123">
        <v>19000</v>
      </c>
      <c r="BO8" s="124">
        <f>IFERROR(BN8/BJ8,"-")</f>
        <v>655.1724137931</v>
      </c>
      <c r="BP8" s="125"/>
      <c r="BQ8" s="125">
        <v>2</v>
      </c>
      <c r="BR8" s="125"/>
      <c r="BS8" s="126">
        <v>12</v>
      </c>
      <c r="BT8" s="127">
        <f>IF(L8=0,"",IF(BS8=0,"",(BS8/L8)))</f>
        <v>0.1875</v>
      </c>
      <c r="BU8" s="128">
        <v>3</v>
      </c>
      <c r="BV8" s="129">
        <f>IFERROR(BU8/BS8,"-")</f>
        <v>0.25</v>
      </c>
      <c r="BW8" s="130">
        <v>88000</v>
      </c>
      <c r="BX8" s="131">
        <f>IFERROR(BW8/BS8,"-")</f>
        <v>7333.3333333333</v>
      </c>
      <c r="BY8" s="132"/>
      <c r="BZ8" s="132">
        <v>2</v>
      </c>
      <c r="CA8" s="132">
        <v>1</v>
      </c>
      <c r="CB8" s="133">
        <v>2</v>
      </c>
      <c r="CC8" s="134">
        <f>IF(L8=0,"",IF(CB8=0,"",(CB8/L8)))</f>
        <v>0.03125</v>
      </c>
      <c r="CD8" s="135">
        <v>1</v>
      </c>
      <c r="CE8" s="136">
        <f>IFERROR(CD8/CB8,"-")</f>
        <v>0.5</v>
      </c>
      <c r="CF8" s="137">
        <v>355000</v>
      </c>
      <c r="CG8" s="138">
        <f>IFERROR(CF8/CB8,"-")</f>
        <v>177500</v>
      </c>
      <c r="CH8" s="139"/>
      <c r="CI8" s="139"/>
      <c r="CJ8" s="139">
        <v>1</v>
      </c>
      <c r="CK8" s="140">
        <v>9</v>
      </c>
      <c r="CL8" s="141">
        <v>472000</v>
      </c>
      <c r="CM8" s="141">
        <v>355000</v>
      </c>
      <c r="CN8" s="141"/>
      <c r="CO8" s="142" t="str">
        <f>IF(AND(CM8=0,CN8=0),"",IF(AND(CM8&lt;=100000,CN8&lt;=100000),"",IF(CM8/CL8&gt;0.7,"男高",IF(CN8/CL8&gt;0.7,"女高",""))))</f>
        <v>男高</v>
      </c>
    </row>
    <row r="9" spans="1:95">
      <c r="A9" s="79">
        <f>X9</f>
        <v>0.62440821966886</v>
      </c>
      <c r="B9" s="189" t="s">
        <v>206</v>
      </c>
      <c r="C9" s="189" t="s">
        <v>190</v>
      </c>
      <c r="D9" s="189" t="s">
        <v>201</v>
      </c>
      <c r="E9" s="189" t="s">
        <v>202</v>
      </c>
      <c r="F9" s="89" t="s">
        <v>207</v>
      </c>
      <c r="G9" s="89" t="s">
        <v>188</v>
      </c>
      <c r="H9" s="181">
        <v>976925</v>
      </c>
      <c r="I9" s="80">
        <v>0</v>
      </c>
      <c r="J9" s="80">
        <v>0</v>
      </c>
      <c r="K9" s="80">
        <v>25324</v>
      </c>
      <c r="L9" s="93">
        <v>336</v>
      </c>
      <c r="M9" s="81">
        <f>IFERROR(L9/K9,"-")</f>
        <v>0.013268046122256</v>
      </c>
      <c r="N9" s="80">
        <v>6</v>
      </c>
      <c r="O9" s="80">
        <v>146</v>
      </c>
      <c r="P9" s="81">
        <f>IFERROR(N9/(L9),"-")</f>
        <v>0.017857142857143</v>
      </c>
      <c r="Q9" s="82">
        <f>IFERROR(H9/SUM(L9:L9),"-")</f>
        <v>2907.5148809524</v>
      </c>
      <c r="R9" s="83">
        <v>39</v>
      </c>
      <c r="S9" s="81">
        <f>IF(L9=0,"-",R9/L9)</f>
        <v>0.11607142857143</v>
      </c>
      <c r="T9" s="186">
        <v>610000</v>
      </c>
      <c r="U9" s="187">
        <f>IFERROR(T9/L9,"-")</f>
        <v>1815.4761904762</v>
      </c>
      <c r="V9" s="187">
        <f>IFERROR(T9/R9,"-")</f>
        <v>15641.025641026</v>
      </c>
      <c r="W9" s="181">
        <f>SUM(T9:T9)-SUM(H9:H9)</f>
        <v>-366925</v>
      </c>
      <c r="X9" s="85">
        <f>SUM(T9:T9)/SUM(H9:H9)</f>
        <v>0.62440821966886</v>
      </c>
      <c r="Y9" s="78"/>
      <c r="Z9" s="94">
        <v>18</v>
      </c>
      <c r="AA9" s="95">
        <f>IF(L9=0,"",IF(Z9=0,"",(Z9/L9)))</f>
        <v>0.053571428571429</v>
      </c>
      <c r="AB9" s="94"/>
      <c r="AC9" s="96">
        <f>IFERROR(AB9/Z9,"-")</f>
        <v>0</v>
      </c>
      <c r="AD9" s="97"/>
      <c r="AE9" s="98">
        <f>IFERROR(AD9/Z9,"-")</f>
        <v>0</v>
      </c>
      <c r="AF9" s="99"/>
      <c r="AG9" s="99"/>
      <c r="AH9" s="99"/>
      <c r="AI9" s="100">
        <v>32</v>
      </c>
      <c r="AJ9" s="101">
        <f>IF(L9=0,"",IF(AI9=0,"",(AI9/L9)))</f>
        <v>0.095238095238095</v>
      </c>
      <c r="AK9" s="100"/>
      <c r="AL9" s="102">
        <f>IFERROR(AK9/AI9,"-")</f>
        <v>0</v>
      </c>
      <c r="AM9" s="103"/>
      <c r="AN9" s="104">
        <f>IFERROR(AM9/AI9,"-")</f>
        <v>0</v>
      </c>
      <c r="AO9" s="105"/>
      <c r="AP9" s="105"/>
      <c r="AQ9" s="105"/>
      <c r="AR9" s="106">
        <v>28</v>
      </c>
      <c r="AS9" s="107">
        <f>IF(L9=0,"",IF(AR9=0,"",(AR9/L9)))</f>
        <v>0.083333333333333</v>
      </c>
      <c r="AT9" s="106">
        <v>2</v>
      </c>
      <c r="AU9" s="108">
        <f>IFERROR(AT9/AR9,"-")</f>
        <v>0.071428571428571</v>
      </c>
      <c r="AV9" s="109">
        <v>9000</v>
      </c>
      <c r="AW9" s="110">
        <f>IFERROR(AV9/AR9,"-")</f>
        <v>321.42857142857</v>
      </c>
      <c r="AX9" s="111">
        <v>1</v>
      </c>
      <c r="AY9" s="111">
        <v>1</v>
      </c>
      <c r="AZ9" s="111"/>
      <c r="BA9" s="112">
        <v>86</v>
      </c>
      <c r="BB9" s="113">
        <f>IF(L9=0,"",IF(BA9=0,"",(BA9/L9)))</f>
        <v>0.25595238095238</v>
      </c>
      <c r="BC9" s="112">
        <v>10</v>
      </c>
      <c r="BD9" s="114">
        <f>IFERROR(BC9/BA9,"-")</f>
        <v>0.11627906976744</v>
      </c>
      <c r="BE9" s="115">
        <v>52000</v>
      </c>
      <c r="BF9" s="116">
        <f>IFERROR(BE9/BA9,"-")</f>
        <v>604.6511627907</v>
      </c>
      <c r="BG9" s="117">
        <v>7</v>
      </c>
      <c r="BH9" s="117">
        <v>2</v>
      </c>
      <c r="BI9" s="117">
        <v>1</v>
      </c>
      <c r="BJ9" s="119">
        <v>121</v>
      </c>
      <c r="BK9" s="120">
        <f>IF(L9=0,"",IF(BJ9=0,"",(BJ9/L9)))</f>
        <v>0.36011904761905</v>
      </c>
      <c r="BL9" s="121">
        <v>18</v>
      </c>
      <c r="BM9" s="122">
        <f>IFERROR(BL9/BJ9,"-")</f>
        <v>0.14876033057851</v>
      </c>
      <c r="BN9" s="123">
        <v>125000</v>
      </c>
      <c r="BO9" s="124">
        <f>IFERROR(BN9/BJ9,"-")</f>
        <v>1033.0578512397</v>
      </c>
      <c r="BP9" s="125">
        <v>11</v>
      </c>
      <c r="BQ9" s="125">
        <v>3</v>
      </c>
      <c r="BR9" s="125">
        <v>4</v>
      </c>
      <c r="BS9" s="126">
        <v>41</v>
      </c>
      <c r="BT9" s="127">
        <f>IF(L9=0,"",IF(BS9=0,"",(BS9/L9)))</f>
        <v>0.12202380952381</v>
      </c>
      <c r="BU9" s="128">
        <v>7</v>
      </c>
      <c r="BV9" s="129">
        <f>IFERROR(BU9/BS9,"-")</f>
        <v>0.17073170731707</v>
      </c>
      <c r="BW9" s="130">
        <v>359000</v>
      </c>
      <c r="BX9" s="131">
        <f>IFERROR(BW9/BS9,"-")</f>
        <v>8756.0975609756</v>
      </c>
      <c r="BY9" s="132">
        <v>4</v>
      </c>
      <c r="BZ9" s="132">
        <v>1</v>
      </c>
      <c r="CA9" s="132">
        <v>2</v>
      </c>
      <c r="CB9" s="133">
        <v>10</v>
      </c>
      <c r="CC9" s="134">
        <f>IF(L9=0,"",IF(CB9=0,"",(CB9/L9)))</f>
        <v>0.029761904761905</v>
      </c>
      <c r="CD9" s="135">
        <v>2</v>
      </c>
      <c r="CE9" s="136">
        <f>IFERROR(CD9/CB9,"-")</f>
        <v>0.2</v>
      </c>
      <c r="CF9" s="137">
        <v>65000</v>
      </c>
      <c r="CG9" s="138">
        <f>IFERROR(CF9/CB9,"-")</f>
        <v>6500</v>
      </c>
      <c r="CH9" s="139"/>
      <c r="CI9" s="139"/>
      <c r="CJ9" s="139">
        <v>2</v>
      </c>
      <c r="CK9" s="140">
        <v>39</v>
      </c>
      <c r="CL9" s="141">
        <v>610000</v>
      </c>
      <c r="CM9" s="141">
        <v>316000</v>
      </c>
      <c r="CN9" s="141">
        <v>15000</v>
      </c>
      <c r="CO9" s="142" t="str">
        <f>IF(AND(CM9=0,CN9=0),"",IF(AND(CM9&lt;=100000,CN9&lt;=100000),"",IF(CM9/CL9&gt;0.7,"男高",IF(CN9/CL9&gt;0.7,"女高",""))))</f>
        <v/>
      </c>
    </row>
    <row r="10" spans="1:95">
      <c r="A10" s="30"/>
      <c r="B10" s="86"/>
      <c r="C10" s="86"/>
      <c r="D10" s="87"/>
      <c r="E10" s="88"/>
      <c r="F10" s="89"/>
      <c r="G10" s="89"/>
      <c r="H10" s="182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58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60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19">
        <f>Z12</f>
        <v/>
      </c>
      <c r="B12" s="41"/>
      <c r="C12" s="41"/>
      <c r="D12" s="41"/>
      <c r="E12" s="41"/>
      <c r="F12" s="40" t="s">
        <v>208</v>
      </c>
      <c r="G12" s="40"/>
      <c r="H12" s="184"/>
      <c r="I12" s="41">
        <f>SUM(I6:I11)</f>
        <v>0</v>
      </c>
      <c r="J12" s="41">
        <f>SUM(J6:J11)</f>
        <v>0</v>
      </c>
      <c r="K12" s="41">
        <f>SUM(K6:K11)</f>
        <v>395218</v>
      </c>
      <c r="L12" s="41">
        <f>SUM(L6:L11)</f>
        <v>3491</v>
      </c>
      <c r="M12" s="42">
        <f>IFERROR(L12/K12,"-")</f>
        <v>0.0088330997069972</v>
      </c>
      <c r="N12" s="77">
        <f>SUM(N6:N11)</f>
        <v>82</v>
      </c>
      <c r="O12" s="77">
        <f>SUM(O6:O11)</f>
        <v>1477</v>
      </c>
      <c r="P12" s="42">
        <f>IFERROR(N12/L12,"-")</f>
        <v>0.023488971641364</v>
      </c>
      <c r="Q12" s="43">
        <f>IFERROR(H12/L12,"-")</f>
        <v>0</v>
      </c>
      <c r="R12" s="44">
        <f>SUM(R6:R11)</f>
        <v>411</v>
      </c>
      <c r="S12" s="42">
        <f>IFERROR(R12/L12,"-")</f>
        <v>0.11773130908049</v>
      </c>
      <c r="T12" s="184">
        <f>SUM(T6:T11)</f>
        <v>18452160</v>
      </c>
      <c r="U12" s="184">
        <f>IFERROR(T12/L12,"-")</f>
        <v>5285.6373531939</v>
      </c>
      <c r="V12" s="184">
        <f>IFERROR(T12/R12,"-")</f>
        <v>44895.766423358</v>
      </c>
      <c r="W12" s="184">
        <f>T12-H12</f>
        <v>18452160</v>
      </c>
      <c r="X12" s="46" t="str">
        <f>T12/H12</f>
        <v>0</v>
      </c>
      <c r="Y12" s="59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209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181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210</v>
      </c>
      <c r="C6" s="189" t="s">
        <v>190</v>
      </c>
      <c r="D6" s="189" t="s">
        <v>211</v>
      </c>
      <c r="E6" s="189" t="s">
        <v>212</v>
      </c>
      <c r="F6" s="89" t="s">
        <v>213</v>
      </c>
      <c r="G6" s="89" t="s">
        <v>188</v>
      </c>
      <c r="H6" s="181">
        <v>0</v>
      </c>
      <c r="I6" s="80">
        <v>0</v>
      </c>
      <c r="J6" s="80">
        <v>0</v>
      </c>
      <c r="K6" s="80">
        <v>0</v>
      </c>
      <c r="L6" s="93">
        <v>2</v>
      </c>
      <c r="M6" s="81" t="str">
        <f>IFERROR(L6/K6,"-")</f>
        <v>-</v>
      </c>
      <c r="N6" s="80">
        <v>0</v>
      </c>
      <c r="O6" s="80">
        <v>1</v>
      </c>
      <c r="P6" s="81">
        <f>IFERROR(N6/(L6),"-")</f>
        <v>0</v>
      </c>
      <c r="Q6" s="82">
        <f>IFERROR(H6/SUM(L6:L6),"-")</f>
        <v>0</v>
      </c>
      <c r="R6" s="83">
        <v>0</v>
      </c>
      <c r="S6" s="81">
        <f>IF(L6=0,"-",R6/L6)</f>
        <v>0</v>
      </c>
      <c r="T6" s="186"/>
      <c r="U6" s="187">
        <f>IFERROR(T6/L6,"-")</f>
        <v>0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>
        <f>IF(L6=0,"",IF(Z6=0,"",(Z6/L6)))</f>
        <v>0</v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>
        <v>1</v>
      </c>
      <c r="AJ6" s="101">
        <f>IF(L6=0,"",IF(AI6=0,"",(AI6/L6)))</f>
        <v>0.5</v>
      </c>
      <c r="AK6" s="100"/>
      <c r="AL6" s="102">
        <f>IFERROR(AK6/AI6,"-")</f>
        <v>0</v>
      </c>
      <c r="AM6" s="103"/>
      <c r="AN6" s="104">
        <f>IFERROR(AM6/AI6,"-")</f>
        <v>0</v>
      </c>
      <c r="AO6" s="105"/>
      <c r="AP6" s="105"/>
      <c r="AQ6" s="105"/>
      <c r="AR6" s="106">
        <v>1</v>
      </c>
      <c r="AS6" s="107">
        <f>IF(L6=0,"",IF(AR6=0,"",(AR6/L6)))</f>
        <v>0.5</v>
      </c>
      <c r="AT6" s="106"/>
      <c r="AU6" s="108">
        <f>IFERROR(AT6/AR6,"-")</f>
        <v>0</v>
      </c>
      <c r="AV6" s="109"/>
      <c r="AW6" s="110">
        <f>IFERROR(AV6/AR6,"-")</f>
        <v>0</v>
      </c>
      <c r="AX6" s="111"/>
      <c r="AY6" s="111"/>
      <c r="AZ6" s="111"/>
      <c r="BA6" s="112"/>
      <c r="BB6" s="113">
        <f>IF(L6=0,"",IF(BA6=0,"",(BA6/L6)))</f>
        <v>0</v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>
        <f>IF(L6=0,"",IF(BJ6=0,"",(BJ6/L6)))</f>
        <v>0</v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>
        <f>IF(L6=0,"",IF(BS6=0,"",(BS6/L6)))</f>
        <v>0</v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>
        <f>IF(L6=0,"",IF(CB6=0,"",(CB6/L6)))</f>
        <v>0</v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214</v>
      </c>
      <c r="C7" s="189" t="s">
        <v>190</v>
      </c>
      <c r="D7" s="189" t="s">
        <v>211</v>
      </c>
      <c r="E7" s="189" t="s">
        <v>212</v>
      </c>
      <c r="F7" s="89" t="s">
        <v>215</v>
      </c>
      <c r="G7" s="89" t="s">
        <v>188</v>
      </c>
      <c r="H7" s="181">
        <v>0</v>
      </c>
      <c r="I7" s="80">
        <v>0</v>
      </c>
      <c r="J7" s="80">
        <v>0</v>
      </c>
      <c r="K7" s="80">
        <v>0</v>
      </c>
      <c r="L7" s="93">
        <v>39</v>
      </c>
      <c r="M7" s="81" t="str">
        <f>IFERROR(L7/K7,"-")</f>
        <v>-</v>
      </c>
      <c r="N7" s="80">
        <v>0</v>
      </c>
      <c r="O7" s="80">
        <v>5</v>
      </c>
      <c r="P7" s="81">
        <f>IFERROR(N7/(L7),"-")</f>
        <v>0</v>
      </c>
      <c r="Q7" s="82">
        <f>IFERROR(H7/SUM(L7:L7),"-")</f>
        <v>0</v>
      </c>
      <c r="R7" s="83">
        <v>2</v>
      </c>
      <c r="S7" s="81">
        <f>IF(L7=0,"-",R7/L7)</f>
        <v>0.051282051282051</v>
      </c>
      <c r="T7" s="186">
        <v>12000</v>
      </c>
      <c r="U7" s="187">
        <f>IFERROR(T7/L7,"-")</f>
        <v>307.69230769231</v>
      </c>
      <c r="V7" s="187">
        <f>IFERROR(T7/R7,"-")</f>
        <v>6000</v>
      </c>
      <c r="W7" s="181">
        <f>SUM(T7:T7)-SUM(H7:H7)</f>
        <v>12000</v>
      </c>
      <c r="X7" s="85" t="str">
        <f>SUM(T7:T7)/SUM(H7:H7)</f>
        <v>0</v>
      </c>
      <c r="Y7" s="78"/>
      <c r="Z7" s="94">
        <v>14</v>
      </c>
      <c r="AA7" s="95">
        <f>IF(L7=0,"",IF(Z7=0,"",(Z7/L7)))</f>
        <v>0.35897435897436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13</v>
      </c>
      <c r="AJ7" s="101">
        <f>IF(L7=0,"",IF(AI7=0,"",(AI7/L7)))</f>
        <v>0.33333333333333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3</v>
      </c>
      <c r="AS7" s="107">
        <f>IF(L7=0,"",IF(AR7=0,"",(AR7/L7)))</f>
        <v>0.076923076923077</v>
      </c>
      <c r="AT7" s="106"/>
      <c r="AU7" s="108">
        <f>IFERROR(AT7/AR7,"-")</f>
        <v>0</v>
      </c>
      <c r="AV7" s="109"/>
      <c r="AW7" s="110">
        <f>IFERROR(AV7/AR7,"-")</f>
        <v>0</v>
      </c>
      <c r="AX7" s="111"/>
      <c r="AY7" s="111"/>
      <c r="AZ7" s="111"/>
      <c r="BA7" s="112">
        <v>6</v>
      </c>
      <c r="BB7" s="113">
        <f>IF(L7=0,"",IF(BA7=0,"",(BA7/L7)))</f>
        <v>0.15384615384615</v>
      </c>
      <c r="BC7" s="112">
        <v>1</v>
      </c>
      <c r="BD7" s="114">
        <f>IFERROR(BC7/BA7,"-")</f>
        <v>0.16666666666667</v>
      </c>
      <c r="BE7" s="115">
        <v>3000</v>
      </c>
      <c r="BF7" s="116">
        <f>IFERROR(BE7/BA7,"-")</f>
        <v>500</v>
      </c>
      <c r="BG7" s="117">
        <v>1</v>
      </c>
      <c r="BH7" s="117"/>
      <c r="BI7" s="117"/>
      <c r="BJ7" s="119">
        <v>3</v>
      </c>
      <c r="BK7" s="120">
        <f>IF(L7=0,"",IF(BJ7=0,"",(BJ7/L7)))</f>
        <v>0.076923076923077</v>
      </c>
      <c r="BL7" s="121">
        <v>1</v>
      </c>
      <c r="BM7" s="122">
        <f>IFERROR(BL7/BJ7,"-")</f>
        <v>0.33333333333333</v>
      </c>
      <c r="BN7" s="123">
        <v>9000</v>
      </c>
      <c r="BO7" s="124">
        <f>IFERROR(BN7/BJ7,"-")</f>
        <v>3000</v>
      </c>
      <c r="BP7" s="125"/>
      <c r="BQ7" s="125"/>
      <c r="BR7" s="125">
        <v>1</v>
      </c>
      <c r="BS7" s="126"/>
      <c r="BT7" s="127">
        <f>IF(L7=0,"",IF(BS7=0,"",(BS7/L7)))</f>
        <v>0</v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/>
      <c r="CC7" s="134">
        <f>IF(L7=0,"",IF(CB7=0,"",(CB7/L7)))</f>
        <v>0</v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2</v>
      </c>
      <c r="CL7" s="141">
        <v>12000</v>
      </c>
      <c r="CM7" s="141">
        <v>9000</v>
      </c>
      <c r="CN7" s="141">
        <v>3000</v>
      </c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6"/>
      <c r="C8" s="86"/>
      <c r="D8" s="87"/>
      <c r="E8" s="88"/>
      <c r="F8" s="89"/>
      <c r="G8" s="89"/>
      <c r="H8" s="182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3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216</v>
      </c>
      <c r="G10" s="40"/>
      <c r="H10" s="184"/>
      <c r="I10" s="41">
        <f>SUM(I6:I9)</f>
        <v>0</v>
      </c>
      <c r="J10" s="41">
        <f>SUM(J6:J9)</f>
        <v>0</v>
      </c>
      <c r="K10" s="41">
        <f>SUM(K6:K9)</f>
        <v>0</v>
      </c>
      <c r="L10" s="41">
        <f>SUM(L6:L9)</f>
        <v>41</v>
      </c>
      <c r="M10" s="42" t="str">
        <f>IFERROR(L10/K10,"-")</f>
        <v>-</v>
      </c>
      <c r="N10" s="77">
        <f>SUM(N6:N9)</f>
        <v>0</v>
      </c>
      <c r="O10" s="77">
        <f>SUM(O6:O9)</f>
        <v>6</v>
      </c>
      <c r="P10" s="42">
        <f>IFERROR(N10/L10,"-")</f>
        <v>0</v>
      </c>
      <c r="Q10" s="43">
        <f>IFERROR(H10/L10,"-")</f>
        <v>0</v>
      </c>
      <c r="R10" s="44">
        <f>SUM(R6:R9)</f>
        <v>2</v>
      </c>
      <c r="S10" s="42">
        <f>IFERROR(R10/L10,"-")</f>
        <v>0.048780487804878</v>
      </c>
      <c r="T10" s="184">
        <f>SUM(T6:T9)</f>
        <v>12000</v>
      </c>
      <c r="U10" s="184">
        <f>IFERROR(T10/L10,"-")</f>
        <v>292.68292682927</v>
      </c>
      <c r="V10" s="184">
        <f>IFERROR(T10/R10,"-")</f>
        <v>6000</v>
      </c>
      <c r="W10" s="184">
        <f>T10-H10</f>
        <v>12000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新聞</vt:lpstr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