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<sst xmlns="http://schemas.openxmlformats.org/spreadsheetml/2006/main" uniqueCount="206">
  <si>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</si>
  <si>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</si>
  <si>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</si>
  <si>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</si>
  <si>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</si>
  <si>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</si>
  <si>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</si>
  <si>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</si>
  <si>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</si>
  <si>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</si>
  <si>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</si>
  <si>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</si>
  <si>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</si>
  <si>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</si>
  <si>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</si>
  <si>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</si>
  <si>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</si>
  <si>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</si>
  <si>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</si>
  <si>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</si>
  <si>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</si>
  <si>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</si>
  <si>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</si>
  <si>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</si>
  <si>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</si>
  <si>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</si>
  <si>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</si>
  <si>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</si>
  <si>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</si>
  <si>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</si>
  <si>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</si>
  <si>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</si>
  <si>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</si>
  <si>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</si>
  <si>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</si>
  <si>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</si>
  <si>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</si>
  <si>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</si>
  <si>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</si>
  <si>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</si>
  <si>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</si>
  <si>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</si>
  <si>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</si>
  <si>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</si>
  <si>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</si>
  <si>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</si>
  <si>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</si>
  <si>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</si>
  <si>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</si>
  <si>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</si>
  <si>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</si>
  <si>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</si>
  <si>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</si>
  <si>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</si>
  <si>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</si>
  <si>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</si>
  <si>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</si>
  <si>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sms_w588</t>
  </si>
  <si>
    <t>インターカラー</t>
  </si>
  <si>
    <t>デリヘル版（妃ひかり）</t>
  </si>
  <si>
    <t>普通の出会い系なら広告に載せていません</t>
  </si>
  <si>
    <t>i44</t>
  </si>
  <si>
    <t>スポーツ報知関東</t>
  </si>
  <si>
    <t>全5段つかみ4回</t>
  </si>
  <si>
    <t>12月04日(金)</t>
  </si>
  <si>
    <t>smss2266</t>
  </si>
  <si>
    <t>空電</t>
  </si>
  <si>
    <t>sms_w589</t>
  </si>
  <si>
    <t>新書籍版（広瀬結香）</t>
  </si>
  <si>
    <t>今日はレディースデーで出会い率が倍</t>
  </si>
  <si>
    <t>GOGO(i31)</t>
  </si>
  <si>
    <t>12月10日(木)</t>
  </si>
  <si>
    <t>smss2267</t>
  </si>
  <si>
    <t>sms_w590</t>
  </si>
  <si>
    <t>男メイン比較版（山口椿）</t>
  </si>
  <si>
    <t>冬は女性会員が増えるから出会い率が倍</t>
  </si>
  <si>
    <t>i38</t>
  </si>
  <si>
    <t>12月18日(金)</t>
  </si>
  <si>
    <t>smss2268</t>
  </si>
  <si>
    <t>sms_w591</t>
  </si>
  <si>
    <t>焼肉版（妃ひかり）</t>
  </si>
  <si>
    <t>冬だねしよ？</t>
  </si>
  <si>
    <t>12月29日(火)</t>
  </si>
  <si>
    <t>smss2269</t>
  </si>
  <si>
    <t>sms_w592</t>
  </si>
  <si>
    <t>①求人風（妃ひかり）</t>
  </si>
  <si>
    <t>①普通の出会い系なら広告に載せていません</t>
  </si>
  <si>
    <t>i34</t>
  </si>
  <si>
    <t>スポニチ関東</t>
  </si>
  <si>
    <t>半2段つかみ20段保証</t>
  </si>
  <si>
    <t>20段保証</t>
  </si>
  <si>
    <t>sms_w593</t>
  </si>
  <si>
    <t>②旧デイリー風（広瀬結香）</t>
  </si>
  <si>
    <t>②今日はレディースデーで出会い率が倍</t>
  </si>
  <si>
    <t>sms_w594</t>
  </si>
  <si>
    <t>③胸の上広告版（--）</t>
  </si>
  <si>
    <t>③女性から逆指名</t>
  </si>
  <si>
    <t>sms_w595</t>
  </si>
  <si>
    <t>④右女3（妃ひかり）</t>
  </si>
  <si>
    <t>④求む！５０歳以上の女性と…</t>
  </si>
  <si>
    <t>smss2270</t>
  </si>
  <si>
    <t>(空電共通)</t>
  </si>
  <si>
    <t>sms_w596</t>
  </si>
  <si>
    <t>胸の上広告版（--）</t>
  </si>
  <si>
    <t>女性から逆指名</t>
  </si>
  <si>
    <t>スポニチ西部</t>
  </si>
  <si>
    <t>半2段つかみ10段保証</t>
  </si>
  <si>
    <t>10段保証</t>
  </si>
  <si>
    <t>smss2271</t>
  </si>
  <si>
    <t>sms_w597</t>
  </si>
  <si>
    <t>東スポ・大スポ・中京スポ・九スポ</t>
  </si>
  <si>
    <t>記事枠</t>
  </si>
  <si>
    <t>12月17日(木)</t>
  </si>
  <si>
    <t>smss2272</t>
  </si>
  <si>
    <t>sms_w598</t>
  </si>
  <si>
    <t>九スポ</t>
  </si>
  <si>
    <t>12月13日(日)</t>
  </si>
  <si>
    <t>smss2276</t>
  </si>
  <si>
    <t>新聞 TOTAL</t>
  </si>
  <si>
    <t>●雑誌 広告</t>
  </si>
  <si>
    <t>smss2261</t>
  </si>
  <si>
    <t>アドライヴ</t>
  </si>
  <si>
    <t>いろいろ</t>
  </si>
  <si>
    <t>企画枠たかし漫画２赤</t>
  </si>
  <si>
    <t>実話カタログ企画</t>
  </si>
  <si>
    <t>企画枠</t>
  </si>
  <si>
    <t>12月01日(火)</t>
  </si>
  <si>
    <t>sms_a1048</t>
  </si>
  <si>
    <t>大洋図書</t>
  </si>
  <si>
    <t>2P_対談風原稿_アイ</t>
  </si>
  <si>
    <t>ラヴァーズDX</t>
  </si>
  <si>
    <t>4C2P</t>
  </si>
  <si>
    <t>12月22日(火)</t>
  </si>
  <si>
    <t>smss2262</t>
  </si>
  <si>
    <t>sms_a1049</t>
  </si>
  <si>
    <t>1P記事_求む！中高年男性版_アイ(妃さん)</t>
  </si>
  <si>
    <t>臨時増刊ラヴァーズ</t>
  </si>
  <si>
    <t>表4　4C1P</t>
  </si>
  <si>
    <t>smss2263</t>
  </si>
  <si>
    <t>sms_a1054</t>
  </si>
  <si>
    <t>楽楽出版</t>
  </si>
  <si>
    <t>2P_素敵なヤリ活(アイ)</t>
  </si>
  <si>
    <t>絶世World Class!!</t>
  </si>
  <si>
    <t>smss2275</t>
  </si>
  <si>
    <t>雑誌 TOTAL</t>
  </si>
  <si>
    <t>●DVD 広告</t>
  </si>
  <si>
    <t>sms_a1047</t>
  </si>
  <si>
    <t>DVD漫画まさお</t>
  </si>
  <si>
    <t>毎月売</t>
  </si>
  <si>
    <t>mv20i</t>
  </si>
  <si>
    <t>EXCITING MAX!Special</t>
  </si>
  <si>
    <t>DVD袋裏1C+コンテンツ枠</t>
  </si>
  <si>
    <t>12月11日(金)</t>
  </si>
  <si>
    <t>smss2251</t>
  </si>
  <si>
    <t>sms_a1050</t>
  </si>
  <si>
    <t>三和出版</t>
  </si>
  <si>
    <t>DVD4コマ</t>
  </si>
  <si>
    <t>A4判、全国書店売、1480円、4c32P、3万部</t>
  </si>
  <si>
    <t>S級素人PLATINUM2020</t>
  </si>
  <si>
    <t>DVD袋表4C</t>
  </si>
  <si>
    <t>smss2264</t>
  </si>
  <si>
    <t>DVD TOTAL</t>
  </si>
  <si>
    <t>●アフィリエイト 広告</t>
  </si>
  <si>
    <t>UA</t>
  </si>
  <si>
    <t>AF単価</t>
  </si>
  <si>
    <t>20歳以上</t>
  </si>
  <si>
    <t>sms_frk008</t>
  </si>
  <si>
    <t>ファーストアール</t>
  </si>
  <si>
    <t>SP</t>
  </si>
  <si>
    <t>i31</t>
  </si>
  <si>
    <t>おまたせアプリランキング</t>
  </si>
  <si>
    <t>12/1～12/31</t>
  </si>
  <si>
    <t>sms_frk009</t>
  </si>
  <si>
    <t>lp04→i31</t>
  </si>
  <si>
    <t>おまたせアプリランキング(LP掲載)</t>
  </si>
  <si>
    <t>sms_link001</t>
  </si>
  <si>
    <t>SP,PC</t>
  </si>
  <si>
    <t>bbs</t>
  </si>
  <si>
    <t>割り切りBBS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</si>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</sst>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0.030769230769231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520000</v>
      </c>
      <c r="L6" s="80">
        <v>0</v>
      </c>
      <c r="M6" s="80">
        <v>0</v>
      </c>
      <c r="N6" s="80">
        <v>60</v>
      </c>
      <c r="O6" s="91">
        <v>4</v>
      </c>
      <c r="P6" s="92">
        <v>0</v>
      </c>
      <c r="Q6" s="93">
        <f>O6+P6</f>
        <v>4</v>
      </c>
      <c r="R6" s="81">
        <f>IFERROR(Q6/N6,"-")</f>
        <v>0.066666666666667</v>
      </c>
      <c r="S6" s="80">
        <v>0</v>
      </c>
      <c r="T6" s="80">
        <v>0</v>
      </c>
      <c r="U6" s="81">
        <f>IFERROR(T6/(Q6),"-")</f>
        <v>0</v>
      </c>
      <c r="V6" s="82">
        <f>IFERROR(K6/SUM(Q6:Q13),"-")</f>
        <v>14444.444444444</v>
      </c>
      <c r="W6" s="83">
        <v>1</v>
      </c>
      <c r="X6" s="81">
        <f>IF(Q6=0,"-",W6/Q6)</f>
        <v>0.25</v>
      </c>
      <c r="Y6" s="186">
        <v>3000</v>
      </c>
      <c r="Z6" s="187">
        <f>IFERROR(Y6/Q6,"-")</f>
        <v>750</v>
      </c>
      <c r="AA6" s="187">
        <f>IFERROR(Y6/W6,"-")</f>
        <v>3000</v>
      </c>
      <c r="AB6" s="181">
        <f>SUM(Y6:Y13)-SUM(K6:K13)</f>
        <v>-504000</v>
      </c>
      <c r="AC6" s="85">
        <f>SUM(Y6:Y13)/SUM(K6:K13)</f>
        <v>0.030769230769231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>
        <v>1</v>
      </c>
      <c r="BI6" s="114">
        <f>IFERROR(BH6/BF6,"-")</f>
        <v>1</v>
      </c>
      <c r="BJ6" s="115">
        <v>3000</v>
      </c>
      <c r="BK6" s="116">
        <f>IFERROR(BJ6/BF6,"-")</f>
        <v>3000</v>
      </c>
      <c r="BL6" s="117">
        <v>1</v>
      </c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2</v>
      </c>
      <c r="BY6" s="127">
        <f>IF(Q6=0,"",IF(BX6=0,"",(BX6/Q6)))</f>
        <v>0.5</v>
      </c>
      <c r="BZ6" s="128">
        <v>1</v>
      </c>
      <c r="CA6" s="129">
        <f>IFERROR(BZ6/BX6,"-")</f>
        <v>0.5</v>
      </c>
      <c r="CB6" s="130">
        <v>33000</v>
      </c>
      <c r="CC6" s="131">
        <f>IFERROR(CB6/BX6,"-")</f>
        <v>16500</v>
      </c>
      <c r="CD6" s="132"/>
      <c r="CE6" s="132"/>
      <c r="CF6" s="132">
        <v>1</v>
      </c>
      <c r="CG6" s="133">
        <v>1</v>
      </c>
      <c r="CH6" s="134">
        <f>IF(Q6=0,"",IF(CG6=0,"",(CG6/Q6)))</f>
        <v>0.25</v>
      </c>
      <c r="CI6" s="135">
        <v>1</v>
      </c>
      <c r="CJ6" s="136">
        <f>IFERROR(CI6/CG6,"-")</f>
        <v>1</v>
      </c>
      <c r="CK6" s="137">
        <v>30000</v>
      </c>
      <c r="CL6" s="138">
        <f>IFERROR(CK6/CG6,"-")</f>
        <v>30000</v>
      </c>
      <c r="CM6" s="139"/>
      <c r="CN6" s="139">
        <v>1</v>
      </c>
      <c r="CO6" s="139"/>
      <c r="CP6" s="140">
        <v>1</v>
      </c>
      <c r="CQ6" s="141">
        <v>3000</v>
      </c>
      <c r="CR6" s="141">
        <v>33000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8</v>
      </c>
      <c r="O7" s="91">
        <v>8</v>
      </c>
      <c r="P7" s="92">
        <v>0</v>
      </c>
      <c r="Q7" s="93">
        <f>O7+P7</f>
        <v>8</v>
      </c>
      <c r="R7" s="81">
        <f>IFERROR(Q7/N7,"-")</f>
        <v>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0.375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0.375</v>
      </c>
      <c r="BZ7" s="128">
        <v>1</v>
      </c>
      <c r="CA7" s="129">
        <f>IFERROR(BZ7/BX7,"-")</f>
        <v>0.33333333333333</v>
      </c>
      <c r="CB7" s="130">
        <v>10000</v>
      </c>
      <c r="CC7" s="131">
        <f>IFERROR(CB7/BX7,"-")</f>
        <v>3333.3333333333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>
        <v>10000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68</v>
      </c>
      <c r="F8" s="189" t="s">
        <v>69</v>
      </c>
      <c r="G8" s="189" t="s">
        <v>70</v>
      </c>
      <c r="H8" s="89" t="s">
        <v>62</v>
      </c>
      <c r="I8" s="89" t="s">
        <v>63</v>
      </c>
      <c r="J8" s="89" t="s">
        <v>71</v>
      </c>
      <c r="K8" s="181"/>
      <c r="L8" s="80">
        <v>0</v>
      </c>
      <c r="M8" s="80">
        <v>0</v>
      </c>
      <c r="N8" s="80">
        <v>53</v>
      </c>
      <c r="O8" s="91">
        <v>2</v>
      </c>
      <c r="P8" s="92">
        <v>0</v>
      </c>
      <c r="Q8" s="93">
        <f>O8+P8</f>
        <v>2</v>
      </c>
      <c r="R8" s="81">
        <f>IFERROR(Q8/N8,"-")</f>
        <v>0.037735849056604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2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72</v>
      </c>
      <c r="C9" s="189" t="s">
        <v>58</v>
      </c>
      <c r="D9" s="189"/>
      <c r="E9" s="189" t="s">
        <v>68</v>
      </c>
      <c r="F9" s="189" t="s">
        <v>69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9</v>
      </c>
      <c r="O9" s="91">
        <v>8</v>
      </c>
      <c r="P9" s="92">
        <v>0</v>
      </c>
      <c r="Q9" s="93">
        <f>O9+P9</f>
        <v>8</v>
      </c>
      <c r="R9" s="81">
        <f>IFERROR(Q9/N9,"-")</f>
        <v>0.88888888888889</v>
      </c>
      <c r="S9" s="80">
        <v>0</v>
      </c>
      <c r="T9" s="80">
        <v>2</v>
      </c>
      <c r="U9" s="81">
        <f>IFERROR(T9/(Q9),"-")</f>
        <v>0.25</v>
      </c>
      <c r="V9" s="82"/>
      <c r="W9" s="83">
        <v>1</v>
      </c>
      <c r="X9" s="81">
        <f>IF(Q9=0,"-",W9/Q9)</f>
        <v>0.125</v>
      </c>
      <c r="Y9" s="186">
        <v>5000</v>
      </c>
      <c r="Z9" s="187">
        <f>IFERROR(Y9/Q9,"-")</f>
        <v>625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5</v>
      </c>
      <c r="BP9" s="120">
        <f>IF(Q9=0,"",IF(BO9=0,"",(BO9/Q9)))</f>
        <v>0.625</v>
      </c>
      <c r="BQ9" s="121">
        <v>2</v>
      </c>
      <c r="BR9" s="122">
        <f>IFERROR(BQ9/BO9,"-")</f>
        <v>0.4</v>
      </c>
      <c r="BS9" s="123">
        <v>11000</v>
      </c>
      <c r="BT9" s="124">
        <f>IFERROR(BS9/BO9,"-")</f>
        <v>2200</v>
      </c>
      <c r="BU9" s="125">
        <v>2</v>
      </c>
      <c r="BV9" s="125"/>
      <c r="BW9" s="125"/>
      <c r="BX9" s="126">
        <v>3</v>
      </c>
      <c r="BY9" s="127">
        <f>IF(Q9=0,"",IF(BX9=0,"",(BX9/Q9)))</f>
        <v>0.375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5000</v>
      </c>
      <c r="CR9" s="141">
        <v>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73</v>
      </c>
      <c r="C10" s="189" t="s">
        <v>58</v>
      </c>
      <c r="D10" s="189"/>
      <c r="E10" s="189" t="s">
        <v>74</v>
      </c>
      <c r="F10" s="189" t="s">
        <v>75</v>
      </c>
      <c r="G10" s="189" t="s">
        <v>76</v>
      </c>
      <c r="H10" s="89" t="s">
        <v>62</v>
      </c>
      <c r="I10" s="89" t="s">
        <v>63</v>
      </c>
      <c r="J10" s="89" t="s">
        <v>77</v>
      </c>
      <c r="K10" s="181"/>
      <c r="L10" s="80">
        <v>0</v>
      </c>
      <c r="M10" s="80">
        <v>0</v>
      </c>
      <c r="N10" s="80">
        <v>31</v>
      </c>
      <c r="O10" s="91">
        <v>1</v>
      </c>
      <c r="P10" s="92">
        <v>0</v>
      </c>
      <c r="Q10" s="93">
        <f>O10+P10</f>
        <v>1</v>
      </c>
      <c r="R10" s="81">
        <f>IFERROR(Q10/N10,"-")</f>
        <v>0.032258064516129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78</v>
      </c>
      <c r="C11" s="189" t="s">
        <v>58</v>
      </c>
      <c r="D11" s="189"/>
      <c r="E11" s="189" t="s">
        <v>74</v>
      </c>
      <c r="F11" s="189" t="s">
        <v>75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23</v>
      </c>
      <c r="O11" s="91">
        <v>4</v>
      </c>
      <c r="P11" s="92">
        <v>0</v>
      </c>
      <c r="Q11" s="93">
        <f>O11+P11</f>
        <v>4</v>
      </c>
      <c r="R11" s="81">
        <f>IFERROR(Q11/N11,"-")</f>
        <v>0.17391304347826</v>
      </c>
      <c r="S11" s="80">
        <v>0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0.25</v>
      </c>
      <c r="Y11" s="186">
        <v>3000</v>
      </c>
      <c r="Z11" s="187">
        <f>IFERROR(Y11/Q11,"-")</f>
        <v>750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2</v>
      </c>
      <c r="BY11" s="127">
        <f>IF(Q11=0,"",IF(BX11=0,"",(BX11/Q11)))</f>
        <v>0.5</v>
      </c>
      <c r="BZ11" s="128">
        <v>1</v>
      </c>
      <c r="CA11" s="129">
        <f>IFERROR(BZ11/BX11,"-")</f>
        <v>0.5</v>
      </c>
      <c r="CB11" s="130">
        <v>800000</v>
      </c>
      <c r="CC11" s="131">
        <f>IFERROR(CB11/BX11,"-")</f>
        <v>400000</v>
      </c>
      <c r="CD11" s="132"/>
      <c r="CE11" s="132"/>
      <c r="CF11" s="132">
        <v>1</v>
      </c>
      <c r="CG11" s="133">
        <v>1</v>
      </c>
      <c r="CH11" s="134">
        <f>IF(Q11=0,"",IF(CG11=0,"",(CG11/Q11)))</f>
        <v>0.25</v>
      </c>
      <c r="CI11" s="135">
        <v>1</v>
      </c>
      <c r="CJ11" s="136">
        <f>IFERROR(CI11/CG11,"-")</f>
        <v>1</v>
      </c>
      <c r="CK11" s="137">
        <v>3000</v>
      </c>
      <c r="CL11" s="138">
        <f>IFERROR(CK11/CG11,"-")</f>
        <v>3000</v>
      </c>
      <c r="CM11" s="139">
        <v>1</v>
      </c>
      <c r="CN11" s="139"/>
      <c r="CO11" s="139"/>
      <c r="CP11" s="140">
        <v>1</v>
      </c>
      <c r="CQ11" s="141">
        <v>3000</v>
      </c>
      <c r="CR11" s="141">
        <v>800000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79</v>
      </c>
      <c r="C12" s="189" t="s">
        <v>58</v>
      </c>
      <c r="D12" s="189"/>
      <c r="E12" s="189" t="s">
        <v>80</v>
      </c>
      <c r="F12" s="189" t="s">
        <v>81</v>
      </c>
      <c r="G12" s="189" t="s">
        <v>70</v>
      </c>
      <c r="H12" s="89" t="s">
        <v>62</v>
      </c>
      <c r="I12" s="89" t="s">
        <v>63</v>
      </c>
      <c r="J12" s="89" t="s">
        <v>82</v>
      </c>
      <c r="K12" s="181"/>
      <c r="L12" s="80">
        <v>0</v>
      </c>
      <c r="M12" s="80">
        <v>0</v>
      </c>
      <c r="N12" s="80">
        <v>55</v>
      </c>
      <c r="O12" s="91">
        <v>1</v>
      </c>
      <c r="P12" s="92">
        <v>0</v>
      </c>
      <c r="Q12" s="93">
        <f>O12+P12</f>
        <v>1</v>
      </c>
      <c r="R12" s="81">
        <f>IFERROR(Q12/N12,"-")</f>
        <v>0.018181818181818</v>
      </c>
      <c r="S12" s="80">
        <v>0</v>
      </c>
      <c r="T12" s="80">
        <v>1</v>
      </c>
      <c r="U12" s="81">
        <f>IFERROR(T12/(Q12),"-")</f>
        <v>1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83</v>
      </c>
      <c r="C13" s="189" t="s">
        <v>58</v>
      </c>
      <c r="D13" s="189"/>
      <c r="E13" s="189" t="s">
        <v>80</v>
      </c>
      <c r="F13" s="189" t="s">
        <v>81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14</v>
      </c>
      <c r="O13" s="91">
        <v>8</v>
      </c>
      <c r="P13" s="92">
        <v>0</v>
      </c>
      <c r="Q13" s="93">
        <f>O13+P13</f>
        <v>8</v>
      </c>
      <c r="R13" s="81">
        <f>IFERROR(Q13/N13,"-")</f>
        <v>0.57142857142857</v>
      </c>
      <c r="S13" s="80">
        <v>0</v>
      </c>
      <c r="T13" s="80">
        <v>1</v>
      </c>
      <c r="U13" s="81">
        <f>IFERROR(T13/(Q13),"-")</f>
        <v>0.125</v>
      </c>
      <c r="V13" s="82"/>
      <c r="W13" s="83">
        <v>1</v>
      </c>
      <c r="X13" s="81">
        <f>IF(Q13=0,"-",W13/Q13)</f>
        <v>0.125</v>
      </c>
      <c r="Y13" s="186">
        <v>5000</v>
      </c>
      <c r="Z13" s="187">
        <f>IFERROR(Y13/Q13,"-")</f>
        <v>625</v>
      </c>
      <c r="AA13" s="187">
        <f>IFERROR(Y13/W13,"-")</f>
        <v>5000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0.125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5</v>
      </c>
      <c r="BY13" s="127">
        <f>IF(Q13=0,"",IF(BX13=0,"",(BX13/Q13)))</f>
        <v>0.625</v>
      </c>
      <c r="BZ13" s="128">
        <v>1</v>
      </c>
      <c r="CA13" s="129">
        <f>IFERROR(BZ13/BX13,"-")</f>
        <v>0.2</v>
      </c>
      <c r="CB13" s="130">
        <v>5000</v>
      </c>
      <c r="CC13" s="131">
        <f>IFERROR(CB13/BX13,"-")</f>
        <v>1000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5000</v>
      </c>
      <c r="CR13" s="141">
        <v>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1.9575</v>
      </c>
      <c r="B14" s="189" t="s">
        <v>84</v>
      </c>
      <c r="C14" s="189" t="s">
        <v>58</v>
      </c>
      <c r="D14" s="189"/>
      <c r="E14" s="189" t="s">
        <v>85</v>
      </c>
      <c r="F14" s="189" t="s">
        <v>86</v>
      </c>
      <c r="G14" s="189" t="s">
        <v>87</v>
      </c>
      <c r="H14" s="89" t="s">
        <v>88</v>
      </c>
      <c r="I14" s="89" t="s">
        <v>89</v>
      </c>
      <c r="J14" s="89" t="s">
        <v>90</v>
      </c>
      <c r="K14" s="181">
        <v>400000</v>
      </c>
      <c r="L14" s="80">
        <v>0</v>
      </c>
      <c r="M14" s="80">
        <v>0</v>
      </c>
      <c r="N14" s="80">
        <v>64</v>
      </c>
      <c r="O14" s="91">
        <v>3</v>
      </c>
      <c r="P14" s="92">
        <v>0</v>
      </c>
      <c r="Q14" s="93">
        <f>O14+P14</f>
        <v>3</v>
      </c>
      <c r="R14" s="81">
        <f>IFERROR(Q14/N14,"-")</f>
        <v>0.046875</v>
      </c>
      <c r="S14" s="80">
        <v>0</v>
      </c>
      <c r="T14" s="80">
        <v>0</v>
      </c>
      <c r="U14" s="81">
        <f>IFERROR(T14/(Q14),"-")</f>
        <v>0</v>
      </c>
      <c r="V14" s="82">
        <f>IFERROR(K14/SUM(Q14:Q18),"-")</f>
        <v>14285.714285714</v>
      </c>
      <c r="W14" s="83">
        <v>1</v>
      </c>
      <c r="X14" s="81">
        <f>IF(Q14=0,"-",W14/Q14)</f>
        <v>0.33333333333333</v>
      </c>
      <c r="Y14" s="186">
        <v>48000</v>
      </c>
      <c r="Z14" s="187">
        <f>IFERROR(Y14/Q14,"-")</f>
        <v>16000</v>
      </c>
      <c r="AA14" s="187">
        <f>IFERROR(Y14/W14,"-")</f>
        <v>48000</v>
      </c>
      <c r="AB14" s="181">
        <f>SUM(Y14:Y18)-SUM(K14:K18)</f>
        <v>383000</v>
      </c>
      <c r="AC14" s="85">
        <f>SUM(Y14:Y18)/SUM(K14:K18)</f>
        <v>1.9575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0.33333333333333</v>
      </c>
      <c r="BH14" s="112">
        <v>1</v>
      </c>
      <c r="BI14" s="114">
        <f>IFERROR(BH14/BF14,"-")</f>
        <v>1</v>
      </c>
      <c r="BJ14" s="115">
        <v>48000</v>
      </c>
      <c r="BK14" s="116">
        <f>IFERROR(BJ14/BF14,"-")</f>
        <v>48000</v>
      </c>
      <c r="BL14" s="117"/>
      <c r="BM14" s="117"/>
      <c r="BN14" s="117">
        <v>1</v>
      </c>
      <c r="BO14" s="119">
        <v>1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0.33333333333333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48000</v>
      </c>
      <c r="CR14" s="141">
        <v>48000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91</v>
      </c>
      <c r="C15" s="189" t="s">
        <v>58</v>
      </c>
      <c r="D15" s="189"/>
      <c r="E15" s="189" t="s">
        <v>92</v>
      </c>
      <c r="F15" s="189" t="s">
        <v>93</v>
      </c>
      <c r="G15" s="189" t="s">
        <v>87</v>
      </c>
      <c r="H15" s="89"/>
      <c r="I15" s="89" t="s">
        <v>89</v>
      </c>
      <c r="J15" s="89"/>
      <c r="K15" s="181"/>
      <c r="L15" s="80">
        <v>0</v>
      </c>
      <c r="M15" s="80">
        <v>0</v>
      </c>
      <c r="N15" s="80">
        <v>72</v>
      </c>
      <c r="O15" s="91">
        <v>6</v>
      </c>
      <c r="P15" s="92">
        <v>0</v>
      </c>
      <c r="Q15" s="93">
        <f>O15+P15</f>
        <v>6</v>
      </c>
      <c r="R15" s="81">
        <f>IFERROR(Q15/N15,"-")</f>
        <v>0.083333333333333</v>
      </c>
      <c r="S15" s="80">
        <v>1</v>
      </c>
      <c r="T15" s="80">
        <v>3</v>
      </c>
      <c r="U15" s="81">
        <f>IFERROR(T15/(Q15),"-")</f>
        <v>0.5</v>
      </c>
      <c r="V15" s="82"/>
      <c r="W15" s="83">
        <v>1</v>
      </c>
      <c r="X15" s="81">
        <f>IF(Q15=0,"-",W15/Q15)</f>
        <v>0.16666666666667</v>
      </c>
      <c r="Y15" s="186">
        <v>205000</v>
      </c>
      <c r="Z15" s="187">
        <f>IFERROR(Y15/Q15,"-")</f>
        <v>34166.666666667</v>
      </c>
      <c r="AA15" s="187">
        <f>IFERROR(Y15/W15,"-")</f>
        <v>205000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3</v>
      </c>
      <c r="BY15" s="127">
        <f>IF(Q15=0,"",IF(BX15=0,"",(BX15/Q15)))</f>
        <v>0.5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0.16666666666667</v>
      </c>
      <c r="CI15" s="135">
        <v>1</v>
      </c>
      <c r="CJ15" s="136">
        <f>IFERROR(CI15/CG15,"-")</f>
        <v>1</v>
      </c>
      <c r="CK15" s="137">
        <v>205000</v>
      </c>
      <c r="CL15" s="138">
        <f>IFERROR(CK15/CG15,"-")</f>
        <v>205000</v>
      </c>
      <c r="CM15" s="139"/>
      <c r="CN15" s="139"/>
      <c r="CO15" s="139">
        <v>1</v>
      </c>
      <c r="CP15" s="140">
        <v>1</v>
      </c>
      <c r="CQ15" s="141">
        <v>205000</v>
      </c>
      <c r="CR15" s="141">
        <v>205000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94</v>
      </c>
      <c r="C16" s="189" t="s">
        <v>58</v>
      </c>
      <c r="D16" s="189"/>
      <c r="E16" s="189" t="s">
        <v>95</v>
      </c>
      <c r="F16" s="189" t="s">
        <v>96</v>
      </c>
      <c r="G16" s="189" t="s">
        <v>87</v>
      </c>
      <c r="H16" s="89"/>
      <c r="I16" s="89" t="s">
        <v>89</v>
      </c>
      <c r="J16" s="89"/>
      <c r="K16" s="181"/>
      <c r="L16" s="80">
        <v>0</v>
      </c>
      <c r="M16" s="80">
        <v>0</v>
      </c>
      <c r="N16" s="80">
        <v>40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97</v>
      </c>
      <c r="C17" s="189" t="s">
        <v>58</v>
      </c>
      <c r="D17" s="189"/>
      <c r="E17" s="189" t="s">
        <v>98</v>
      </c>
      <c r="F17" s="189" t="s">
        <v>99</v>
      </c>
      <c r="G17" s="189" t="s">
        <v>87</v>
      </c>
      <c r="H17" s="89"/>
      <c r="I17" s="89" t="s">
        <v>89</v>
      </c>
      <c r="J17" s="89"/>
      <c r="K17" s="181"/>
      <c r="L17" s="80">
        <v>0</v>
      </c>
      <c r="M17" s="80">
        <v>0</v>
      </c>
      <c r="N17" s="80">
        <v>42</v>
      </c>
      <c r="O17" s="91">
        <v>3</v>
      </c>
      <c r="P17" s="92">
        <v>0</v>
      </c>
      <c r="Q17" s="93">
        <f>O17+P17</f>
        <v>3</v>
      </c>
      <c r="R17" s="81">
        <f>IFERROR(Q17/N17,"-")</f>
        <v>0.071428571428571</v>
      </c>
      <c r="S17" s="80">
        <v>0</v>
      </c>
      <c r="T17" s="80">
        <v>1</v>
      </c>
      <c r="U17" s="81">
        <f>IFERROR(T17/(Q17),"-")</f>
        <v>0.33333333333333</v>
      </c>
      <c r="V17" s="82"/>
      <c r="W17" s="83">
        <v>1</v>
      </c>
      <c r="X17" s="81">
        <f>IF(Q17=0,"-",W17/Q17)</f>
        <v>0.33333333333333</v>
      </c>
      <c r="Y17" s="186">
        <v>310000</v>
      </c>
      <c r="Z17" s="187">
        <f>IFERROR(Y17/Q17,"-")</f>
        <v>103333.33333333</v>
      </c>
      <c r="AA17" s="187">
        <f>IFERROR(Y17/W17,"-")</f>
        <v>310000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3</v>
      </c>
      <c r="BY17" s="127">
        <f>IF(Q17=0,"",IF(BX17=0,"",(BX17/Q17)))</f>
        <v>1</v>
      </c>
      <c r="BZ17" s="128">
        <v>1</v>
      </c>
      <c r="CA17" s="129">
        <f>IFERROR(BZ17/BX17,"-")</f>
        <v>0.33333333333333</v>
      </c>
      <c r="CB17" s="130">
        <v>310000</v>
      </c>
      <c r="CC17" s="131">
        <f>IFERROR(CB17/BX17,"-")</f>
        <v>103333.33333333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310000</v>
      </c>
      <c r="CR17" s="141">
        <v>310000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/>
      <c r="B18" s="189" t="s">
        <v>100</v>
      </c>
      <c r="C18" s="189" t="s">
        <v>58</v>
      </c>
      <c r="D18" s="189"/>
      <c r="E18" s="189" t="s">
        <v>101</v>
      </c>
      <c r="F18" s="189" t="s">
        <v>101</v>
      </c>
      <c r="G18" s="189" t="s">
        <v>66</v>
      </c>
      <c r="H18" s="89"/>
      <c r="I18" s="89"/>
      <c r="J18" s="89"/>
      <c r="K18" s="181"/>
      <c r="L18" s="80">
        <v>0</v>
      </c>
      <c r="M18" s="80">
        <v>0</v>
      </c>
      <c r="N18" s="80">
        <v>75</v>
      </c>
      <c r="O18" s="91">
        <v>16</v>
      </c>
      <c r="P18" s="92">
        <v>0</v>
      </c>
      <c r="Q18" s="93">
        <f>O18+P18</f>
        <v>16</v>
      </c>
      <c r="R18" s="81">
        <f>IFERROR(Q18/N18,"-")</f>
        <v>0.21333333333333</v>
      </c>
      <c r="S18" s="80">
        <v>0</v>
      </c>
      <c r="T18" s="80">
        <v>5</v>
      </c>
      <c r="U18" s="81">
        <f>IFERROR(T18/(Q18),"-")</f>
        <v>0.3125</v>
      </c>
      <c r="V18" s="82"/>
      <c r="W18" s="83">
        <v>2</v>
      </c>
      <c r="X18" s="81">
        <f>IF(Q18=0,"-",W18/Q18)</f>
        <v>0.125</v>
      </c>
      <c r="Y18" s="186">
        <v>220000</v>
      </c>
      <c r="Z18" s="187">
        <f>IFERROR(Y18/Q18,"-")</f>
        <v>13750</v>
      </c>
      <c r="AA18" s="187">
        <f>IFERROR(Y18/W18,"-")</f>
        <v>110000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0.0625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0.0625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</v>
      </c>
      <c r="BG18" s="113">
        <f>IF(Q18=0,"",IF(BF18=0,"",(BF18/Q18)))</f>
        <v>0.0625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5</v>
      </c>
      <c r="BP18" s="120">
        <f>IF(Q18=0,"",IF(BO18=0,"",(BO18/Q18)))</f>
        <v>0.3125</v>
      </c>
      <c r="BQ18" s="121">
        <v>1</v>
      </c>
      <c r="BR18" s="122">
        <f>IFERROR(BQ18/BO18,"-")</f>
        <v>0.2</v>
      </c>
      <c r="BS18" s="123">
        <v>3000</v>
      </c>
      <c r="BT18" s="124">
        <f>IFERROR(BS18/BO18,"-")</f>
        <v>600</v>
      </c>
      <c r="BU18" s="125">
        <v>1</v>
      </c>
      <c r="BV18" s="125"/>
      <c r="BW18" s="125"/>
      <c r="BX18" s="126">
        <v>5</v>
      </c>
      <c r="BY18" s="127">
        <f>IF(Q18=0,"",IF(BX18=0,"",(BX18/Q18)))</f>
        <v>0.3125</v>
      </c>
      <c r="BZ18" s="128">
        <v>2</v>
      </c>
      <c r="CA18" s="129">
        <f>IFERROR(BZ18/BX18,"-")</f>
        <v>0.4</v>
      </c>
      <c r="CB18" s="130">
        <v>103000</v>
      </c>
      <c r="CC18" s="131">
        <f>IFERROR(CB18/BX18,"-")</f>
        <v>20600</v>
      </c>
      <c r="CD18" s="132">
        <v>1</v>
      </c>
      <c r="CE18" s="132"/>
      <c r="CF18" s="132">
        <v>1</v>
      </c>
      <c r="CG18" s="133">
        <v>3</v>
      </c>
      <c r="CH18" s="134">
        <f>IF(Q18=0,"",IF(CG18=0,"",(CG18/Q18)))</f>
        <v>0.1875</v>
      </c>
      <c r="CI18" s="135">
        <v>1</v>
      </c>
      <c r="CJ18" s="136">
        <f>IFERROR(CI18/CG18,"-")</f>
        <v>0.33333333333333</v>
      </c>
      <c r="CK18" s="137">
        <v>487500</v>
      </c>
      <c r="CL18" s="138">
        <f>IFERROR(CK18/CG18,"-")</f>
        <v>162500</v>
      </c>
      <c r="CM18" s="139"/>
      <c r="CN18" s="139"/>
      <c r="CO18" s="139">
        <v>1</v>
      </c>
      <c r="CP18" s="140">
        <v>2</v>
      </c>
      <c r="CQ18" s="141">
        <v>220000</v>
      </c>
      <c r="CR18" s="141">
        <v>487500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>
        <f>AC19</f>
        <v>0.0564</v>
      </c>
      <c r="B19" s="189" t="s">
        <v>102</v>
      </c>
      <c r="C19" s="189" t="s">
        <v>58</v>
      </c>
      <c r="D19" s="189"/>
      <c r="E19" s="189" t="s">
        <v>103</v>
      </c>
      <c r="F19" s="189" t="s">
        <v>104</v>
      </c>
      <c r="G19" s="189" t="s">
        <v>87</v>
      </c>
      <c r="H19" s="89" t="s">
        <v>105</v>
      </c>
      <c r="I19" s="89" t="s">
        <v>106</v>
      </c>
      <c r="J19" s="89" t="s">
        <v>107</v>
      </c>
      <c r="K19" s="181">
        <v>250000</v>
      </c>
      <c r="L19" s="80">
        <v>0</v>
      </c>
      <c r="M19" s="80">
        <v>0</v>
      </c>
      <c r="N19" s="80">
        <v>60</v>
      </c>
      <c r="O19" s="91">
        <v>3</v>
      </c>
      <c r="P19" s="92">
        <v>0</v>
      </c>
      <c r="Q19" s="93">
        <f>O19+P19</f>
        <v>3</v>
      </c>
      <c r="R19" s="81">
        <f>IFERROR(Q19/N19,"-")</f>
        <v>0.05</v>
      </c>
      <c r="S19" s="80">
        <v>0</v>
      </c>
      <c r="T19" s="80">
        <v>2</v>
      </c>
      <c r="U19" s="81">
        <f>IFERROR(T19/(Q19),"-")</f>
        <v>0.66666666666667</v>
      </c>
      <c r="V19" s="82">
        <f>IFERROR(K19/SUM(Q19:Q20),"-")</f>
        <v>35714.285714286</v>
      </c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>
        <f>SUM(Y19:Y20)-SUM(K19:K20)</f>
        <v>-235900</v>
      </c>
      <c r="AC19" s="85">
        <f>SUM(Y19:Y20)/SUM(K19:K20)</f>
        <v>0.0564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0.66666666666667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108</v>
      </c>
      <c r="C20" s="189" t="s">
        <v>58</v>
      </c>
      <c r="D20" s="189"/>
      <c r="E20" s="189" t="s">
        <v>103</v>
      </c>
      <c r="F20" s="189" t="s">
        <v>104</v>
      </c>
      <c r="G20" s="189" t="s">
        <v>66</v>
      </c>
      <c r="H20" s="89"/>
      <c r="I20" s="89"/>
      <c r="J20" s="89"/>
      <c r="K20" s="181"/>
      <c r="L20" s="80">
        <v>0</v>
      </c>
      <c r="M20" s="80">
        <v>0</v>
      </c>
      <c r="N20" s="80">
        <v>20</v>
      </c>
      <c r="O20" s="91">
        <v>4</v>
      </c>
      <c r="P20" s="92">
        <v>0</v>
      </c>
      <c r="Q20" s="93">
        <f>O20+P20</f>
        <v>4</v>
      </c>
      <c r="R20" s="81">
        <f>IFERROR(Q20/N20,"-")</f>
        <v>0.2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14100</v>
      </c>
      <c r="Z20" s="187">
        <f>IFERROR(Y20/Q20,"-")</f>
        <v>3525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3</v>
      </c>
      <c r="BP20" s="120">
        <f>IF(Q20=0,"",IF(BO20=0,"",(BO20/Q20)))</f>
        <v>0.75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0.25</v>
      </c>
      <c r="BZ20" s="128">
        <v>1</v>
      </c>
      <c r="CA20" s="129">
        <f>IFERROR(BZ20/BX20,"-")</f>
        <v>1</v>
      </c>
      <c r="CB20" s="130">
        <v>11000</v>
      </c>
      <c r="CC20" s="131">
        <f>IFERROR(CB20/BX20,"-")</f>
        <v>11000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14100</v>
      </c>
      <c r="CR20" s="141">
        <v>11000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0.225</v>
      </c>
      <c r="B21" s="189" t="s">
        <v>109</v>
      </c>
      <c r="C21" s="189" t="s">
        <v>58</v>
      </c>
      <c r="D21" s="189"/>
      <c r="E21" s="189"/>
      <c r="F21" s="189"/>
      <c r="G21" s="189" t="s">
        <v>76</v>
      </c>
      <c r="H21" s="89" t="s">
        <v>110</v>
      </c>
      <c r="I21" s="89" t="s">
        <v>111</v>
      </c>
      <c r="J21" s="89" t="s">
        <v>112</v>
      </c>
      <c r="K21" s="181">
        <v>80000</v>
      </c>
      <c r="L21" s="80">
        <v>0</v>
      </c>
      <c r="M21" s="80">
        <v>0</v>
      </c>
      <c r="N21" s="80">
        <v>59</v>
      </c>
      <c r="O21" s="91">
        <v>3</v>
      </c>
      <c r="P21" s="92">
        <v>0</v>
      </c>
      <c r="Q21" s="93">
        <f>O21+P21</f>
        <v>3</v>
      </c>
      <c r="R21" s="81">
        <f>IFERROR(Q21/N21,"-")</f>
        <v>0.050847457627119</v>
      </c>
      <c r="S21" s="80">
        <v>0</v>
      </c>
      <c r="T21" s="80">
        <v>0</v>
      </c>
      <c r="U21" s="81">
        <f>IFERROR(T21/(Q21),"-")</f>
        <v>0</v>
      </c>
      <c r="V21" s="82">
        <f>IFERROR(K21/SUM(Q21:Q22),"-")</f>
        <v>16000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-62000</v>
      </c>
      <c r="AC21" s="85">
        <f>SUM(Y21:Y22)/SUM(K21:K22)</f>
        <v>0.225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0.33333333333333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0.33333333333333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>
        <v>1</v>
      </c>
      <c r="CH21" s="134">
        <f>IF(Q21=0,"",IF(CG21=0,"",(CG21/Q21)))</f>
        <v>0.33333333333333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113</v>
      </c>
      <c r="C22" s="189" t="s">
        <v>58</v>
      </c>
      <c r="D22" s="189"/>
      <c r="E22" s="189"/>
      <c r="F22" s="189"/>
      <c r="G22" s="189" t="s">
        <v>66</v>
      </c>
      <c r="H22" s="89"/>
      <c r="I22" s="89"/>
      <c r="J22" s="89"/>
      <c r="K22" s="181"/>
      <c r="L22" s="80">
        <v>0</v>
      </c>
      <c r="M22" s="80">
        <v>0</v>
      </c>
      <c r="N22" s="80">
        <v>2</v>
      </c>
      <c r="O22" s="91">
        <v>2</v>
      </c>
      <c r="P22" s="92">
        <v>0</v>
      </c>
      <c r="Q22" s="93">
        <f>O22+P22</f>
        <v>2</v>
      </c>
      <c r="R22" s="81">
        <f>IFERROR(Q22/N22,"-")</f>
        <v>1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18000</v>
      </c>
      <c r="Z22" s="187">
        <f>IFERROR(Y22/Q22,"-")</f>
        <v>9000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0.5</v>
      </c>
      <c r="BZ22" s="128">
        <v>1</v>
      </c>
      <c r="CA22" s="129">
        <f>IFERROR(BZ22/BX22,"-")</f>
        <v>1</v>
      </c>
      <c r="CB22" s="130">
        <v>46000</v>
      </c>
      <c r="CC22" s="131">
        <f>IFERROR(CB22/BX22,"-")</f>
        <v>46000</v>
      </c>
      <c r="CD22" s="132"/>
      <c r="CE22" s="132"/>
      <c r="CF22" s="132">
        <v>1</v>
      </c>
      <c r="CG22" s="133">
        <v>1</v>
      </c>
      <c r="CH22" s="134">
        <f>IF(Q22=0,"",IF(CG22=0,"",(CG22/Q22)))</f>
        <v>0.5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18000</v>
      </c>
      <c r="CR22" s="141">
        <v>46000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 t="str">
        <f>AC23</f>
        <v>0</v>
      </c>
      <c r="B23" s="189" t="s">
        <v>114</v>
      </c>
      <c r="C23" s="189" t="s">
        <v>58</v>
      </c>
      <c r="D23" s="189"/>
      <c r="E23" s="189"/>
      <c r="F23" s="189"/>
      <c r="G23" s="189" t="s">
        <v>76</v>
      </c>
      <c r="H23" s="89" t="s">
        <v>115</v>
      </c>
      <c r="I23" s="89" t="s">
        <v>111</v>
      </c>
      <c r="J23" s="190" t="s">
        <v>116</v>
      </c>
      <c r="K23" s="181">
        <v>0</v>
      </c>
      <c r="L23" s="80">
        <v>0</v>
      </c>
      <c r="M23" s="80">
        <v>0</v>
      </c>
      <c r="N23" s="80">
        <v>19</v>
      </c>
      <c r="O23" s="91">
        <v>2</v>
      </c>
      <c r="P23" s="92">
        <v>0</v>
      </c>
      <c r="Q23" s="93">
        <f>O23+P23</f>
        <v>2</v>
      </c>
      <c r="R23" s="81">
        <f>IFERROR(Q23/N23,"-")</f>
        <v>0.10526315789474</v>
      </c>
      <c r="S23" s="80">
        <v>0</v>
      </c>
      <c r="T23" s="80">
        <v>0</v>
      </c>
      <c r="U23" s="81">
        <f>IFERROR(T23/(Q23),"-")</f>
        <v>0</v>
      </c>
      <c r="V23" s="82">
        <f>IFERROR(K23/SUM(Q23:Q24),"-")</f>
        <v>0</v>
      </c>
      <c r="W23" s="83">
        <v>1</v>
      </c>
      <c r="X23" s="81">
        <f>IF(Q23=0,"-",W23/Q23)</f>
        <v>0.5</v>
      </c>
      <c r="Y23" s="186">
        <v>5000</v>
      </c>
      <c r="Z23" s="187">
        <f>IFERROR(Y23/Q23,"-")</f>
        <v>2500</v>
      </c>
      <c r="AA23" s="187">
        <f>IFERROR(Y23/W23,"-")</f>
        <v>5000</v>
      </c>
      <c r="AB23" s="181">
        <f>SUM(Y23:Y24)-SUM(K23:K24)</f>
        <v>5000</v>
      </c>
      <c r="AC23" s="85" t="str">
        <f>SUM(Y23:Y24)/SUM(K23:K24)</f>
        <v>0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>
        <v>1</v>
      </c>
      <c r="CA23" s="129">
        <f>IFERROR(BZ23/BX23,"-")</f>
        <v>1</v>
      </c>
      <c r="CB23" s="130">
        <v>5000</v>
      </c>
      <c r="CC23" s="131">
        <f>IFERROR(CB23/BX23,"-")</f>
        <v>5000</v>
      </c>
      <c r="CD23" s="132">
        <v>1</v>
      </c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5000</v>
      </c>
      <c r="CR23" s="141">
        <v>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117</v>
      </c>
      <c r="C24" s="189" t="s">
        <v>58</v>
      </c>
      <c r="D24" s="189"/>
      <c r="E24" s="189"/>
      <c r="F24" s="189"/>
      <c r="G24" s="189" t="s">
        <v>66</v>
      </c>
      <c r="H24" s="89"/>
      <c r="I24" s="89"/>
      <c r="J24" s="89"/>
      <c r="K24" s="181"/>
      <c r="L24" s="80">
        <v>0</v>
      </c>
      <c r="M24" s="80">
        <v>0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30"/>
      <c r="B25" s="86"/>
      <c r="C25" s="86"/>
      <c r="D25" s="87"/>
      <c r="E25" s="87"/>
      <c r="F25" s="87"/>
      <c r="G25" s="88"/>
      <c r="H25" s="89"/>
      <c r="I25" s="89"/>
      <c r="J25" s="89"/>
      <c r="K25" s="182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8"/>
      <c r="Z25" s="188"/>
      <c r="AA25" s="188"/>
      <c r="AB25" s="188"/>
      <c r="AC25" s="33"/>
      <c r="AD25" s="58"/>
      <c r="AE25" s="62"/>
      <c r="AF25" s="63"/>
      <c r="AG25" s="62"/>
      <c r="AH25" s="66"/>
      <c r="AI25" s="67"/>
      <c r="AJ25" s="68"/>
      <c r="AK25" s="69"/>
      <c r="AL25" s="69"/>
      <c r="AM25" s="69"/>
      <c r="AN25" s="62"/>
      <c r="AO25" s="63"/>
      <c r="AP25" s="62"/>
      <c r="AQ25" s="66"/>
      <c r="AR25" s="67"/>
      <c r="AS25" s="68"/>
      <c r="AT25" s="69"/>
      <c r="AU25" s="69"/>
      <c r="AV25" s="69"/>
      <c r="AW25" s="62"/>
      <c r="AX25" s="63"/>
      <c r="AY25" s="62"/>
      <c r="AZ25" s="66"/>
      <c r="BA25" s="67"/>
      <c r="BB25" s="68"/>
      <c r="BC25" s="69"/>
      <c r="BD25" s="69"/>
      <c r="BE25" s="69"/>
      <c r="BF25" s="62"/>
      <c r="BG25" s="63"/>
      <c r="BH25" s="62"/>
      <c r="BI25" s="66"/>
      <c r="BJ25" s="67"/>
      <c r="BK25" s="68"/>
      <c r="BL25" s="69"/>
      <c r="BM25" s="69"/>
      <c r="BN25" s="69"/>
      <c r="BO25" s="64"/>
      <c r="BP25" s="65"/>
      <c r="BQ25" s="62"/>
      <c r="BR25" s="66"/>
      <c r="BS25" s="67"/>
      <c r="BT25" s="68"/>
      <c r="BU25" s="69"/>
      <c r="BV25" s="69"/>
      <c r="BW25" s="69"/>
      <c r="BX25" s="64"/>
      <c r="BY25" s="65"/>
      <c r="BZ25" s="62"/>
      <c r="CA25" s="66"/>
      <c r="CB25" s="67"/>
      <c r="CC25" s="68"/>
      <c r="CD25" s="69"/>
      <c r="CE25" s="69"/>
      <c r="CF25" s="69"/>
      <c r="CG25" s="64"/>
      <c r="CH25" s="65"/>
      <c r="CI25" s="62"/>
      <c r="CJ25" s="66"/>
      <c r="CK25" s="67"/>
      <c r="CL25" s="68"/>
      <c r="CM25" s="69"/>
      <c r="CN25" s="69"/>
      <c r="CO25" s="69"/>
      <c r="CP25" s="70"/>
      <c r="CQ25" s="67"/>
      <c r="CR25" s="67"/>
      <c r="CS25" s="67"/>
      <c r="CT25" s="71"/>
    </row>
    <row r="26" spans="1:99">
      <c r="A26" s="30"/>
      <c r="B26" s="37"/>
      <c r="C26" s="37"/>
      <c r="D26" s="21"/>
      <c r="E26" s="21"/>
      <c r="F26" s="21"/>
      <c r="G26" s="22"/>
      <c r="H26" s="36"/>
      <c r="I26" s="36"/>
      <c r="J26" s="74"/>
      <c r="K26" s="183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8"/>
      <c r="Z26" s="188"/>
      <c r="AA26" s="188"/>
      <c r="AB26" s="188"/>
      <c r="AC26" s="33"/>
      <c r="AD26" s="60"/>
      <c r="AE26" s="62"/>
      <c r="AF26" s="63"/>
      <c r="AG26" s="62"/>
      <c r="AH26" s="66"/>
      <c r="AI26" s="67"/>
      <c r="AJ26" s="68"/>
      <c r="AK26" s="69"/>
      <c r="AL26" s="69"/>
      <c r="AM26" s="69"/>
      <c r="AN26" s="62"/>
      <c r="AO26" s="63"/>
      <c r="AP26" s="62"/>
      <c r="AQ26" s="66"/>
      <c r="AR26" s="67"/>
      <c r="AS26" s="68"/>
      <c r="AT26" s="69"/>
      <c r="AU26" s="69"/>
      <c r="AV26" s="69"/>
      <c r="AW26" s="62"/>
      <c r="AX26" s="63"/>
      <c r="AY26" s="62"/>
      <c r="AZ26" s="66"/>
      <c r="BA26" s="67"/>
      <c r="BB26" s="68"/>
      <c r="BC26" s="69"/>
      <c r="BD26" s="69"/>
      <c r="BE26" s="69"/>
      <c r="BF26" s="62"/>
      <c r="BG26" s="63"/>
      <c r="BH26" s="62"/>
      <c r="BI26" s="66"/>
      <c r="BJ26" s="67"/>
      <c r="BK26" s="68"/>
      <c r="BL26" s="69"/>
      <c r="BM26" s="69"/>
      <c r="BN26" s="69"/>
      <c r="BO26" s="64"/>
      <c r="BP26" s="65"/>
      <c r="BQ26" s="62"/>
      <c r="BR26" s="66"/>
      <c r="BS26" s="67"/>
      <c r="BT26" s="68"/>
      <c r="BU26" s="69"/>
      <c r="BV26" s="69"/>
      <c r="BW26" s="69"/>
      <c r="BX26" s="64"/>
      <c r="BY26" s="65"/>
      <c r="BZ26" s="62"/>
      <c r="CA26" s="66"/>
      <c r="CB26" s="67"/>
      <c r="CC26" s="68"/>
      <c r="CD26" s="69"/>
      <c r="CE26" s="69"/>
      <c r="CF26" s="69"/>
      <c r="CG26" s="64"/>
      <c r="CH26" s="65"/>
      <c r="CI26" s="62"/>
      <c r="CJ26" s="66"/>
      <c r="CK26" s="67"/>
      <c r="CL26" s="68"/>
      <c r="CM26" s="69"/>
      <c r="CN26" s="69"/>
      <c r="CO26" s="69"/>
      <c r="CP26" s="70"/>
      <c r="CQ26" s="67"/>
      <c r="CR26" s="67"/>
      <c r="CS26" s="67"/>
      <c r="CT26" s="71"/>
    </row>
    <row r="27" spans="1:99">
      <c r="A27" s="19">
        <f>AC27</f>
        <v>0.66888</v>
      </c>
      <c r="B27" s="39"/>
      <c r="C27" s="39"/>
      <c r="D27" s="39"/>
      <c r="E27" s="39"/>
      <c r="F27" s="39"/>
      <c r="G27" s="39"/>
      <c r="H27" s="40" t="s">
        <v>118</v>
      </c>
      <c r="I27" s="40"/>
      <c r="J27" s="40"/>
      <c r="K27" s="184">
        <f>SUM(K6:K26)</f>
        <v>1250000</v>
      </c>
      <c r="L27" s="41">
        <f>SUM(L6:L26)</f>
        <v>0</v>
      </c>
      <c r="M27" s="41">
        <f>SUM(M6:M26)</f>
        <v>0</v>
      </c>
      <c r="N27" s="41">
        <f>SUM(N6:N26)</f>
        <v>706</v>
      </c>
      <c r="O27" s="41">
        <f>SUM(O6:O26)</f>
        <v>78</v>
      </c>
      <c r="P27" s="41">
        <f>SUM(P6:P26)</f>
        <v>0</v>
      </c>
      <c r="Q27" s="41">
        <f>SUM(Q6:Q26)</f>
        <v>78</v>
      </c>
      <c r="R27" s="42">
        <f>IFERROR(Q27/N27,"-")</f>
        <v>0.11048158640227</v>
      </c>
      <c r="S27" s="77">
        <f>SUM(S6:S26)</f>
        <v>1</v>
      </c>
      <c r="T27" s="77">
        <f>SUM(T6:T26)</f>
        <v>15</v>
      </c>
      <c r="U27" s="42">
        <f>IFERROR(S27/Q27,"-")</f>
        <v>0.012820512820513</v>
      </c>
      <c r="V27" s="43">
        <f>IFERROR(K27/Q27,"-")</f>
        <v>16025.641025641</v>
      </c>
      <c r="W27" s="44">
        <f>SUM(W6:W26)</f>
        <v>10</v>
      </c>
      <c r="X27" s="42">
        <f>IFERROR(W27/Q27,"-")</f>
        <v>0.12820512820513</v>
      </c>
      <c r="Y27" s="184">
        <f>SUM(Y6:Y26)</f>
        <v>836100</v>
      </c>
      <c r="Z27" s="184">
        <f>IFERROR(Y27/Q27,"-")</f>
        <v>10719.230769231</v>
      </c>
      <c r="AA27" s="184">
        <f>IFERROR(Y27/W27,"-")</f>
        <v>83610</v>
      </c>
      <c r="AB27" s="184">
        <f>Y27-K27</f>
        <v>-413900</v>
      </c>
      <c r="AC27" s="46">
        <f>Y27/K27</f>
        <v>0.66888</v>
      </c>
      <c r="AD27" s="59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18"/>
    <mergeCell ref="K14:K18"/>
    <mergeCell ref="V14:V18"/>
    <mergeCell ref="AB14:AB18"/>
    <mergeCell ref="AC14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119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0.78333333333333</v>
      </c>
      <c r="B6" s="189" t="s">
        <v>120</v>
      </c>
      <c r="C6" s="189" t="s">
        <v>121</v>
      </c>
      <c r="D6" s="189" t="s">
        <v>122</v>
      </c>
      <c r="E6" s="189" t="s">
        <v>123</v>
      </c>
      <c r="F6" s="189"/>
      <c r="G6" s="189" t="s">
        <v>66</v>
      </c>
      <c r="H6" s="89" t="s">
        <v>124</v>
      </c>
      <c r="I6" s="89" t="s">
        <v>125</v>
      </c>
      <c r="J6" s="89" t="s">
        <v>126</v>
      </c>
      <c r="K6" s="181">
        <v>60000</v>
      </c>
      <c r="L6" s="80">
        <v>0</v>
      </c>
      <c r="M6" s="80">
        <v>0</v>
      </c>
      <c r="N6" s="80">
        <v>89</v>
      </c>
      <c r="O6" s="91">
        <v>43</v>
      </c>
      <c r="P6" s="92">
        <v>1</v>
      </c>
      <c r="Q6" s="93">
        <f>O6+P6</f>
        <v>44</v>
      </c>
      <c r="R6" s="81">
        <f>IFERROR(Q6/N6,"-")</f>
        <v>0.49438202247191</v>
      </c>
      <c r="S6" s="80">
        <v>0</v>
      </c>
      <c r="T6" s="80">
        <v>4</v>
      </c>
      <c r="U6" s="81">
        <f>IFERROR(T6/(Q6),"-")</f>
        <v>0.090909090909091</v>
      </c>
      <c r="V6" s="82">
        <f>IFERROR(K6/SUM(Q6:Q6),"-")</f>
        <v>1363.6363636364</v>
      </c>
      <c r="W6" s="83">
        <v>2</v>
      </c>
      <c r="X6" s="81">
        <f>IF(Q6=0,"-",W6/Q6)</f>
        <v>0.045454545454545</v>
      </c>
      <c r="Y6" s="186">
        <v>47000</v>
      </c>
      <c r="Z6" s="187">
        <f>IFERROR(Y6/Q6,"-")</f>
        <v>1068.1818181818</v>
      </c>
      <c r="AA6" s="187">
        <f>IFERROR(Y6/W6,"-")</f>
        <v>23500</v>
      </c>
      <c r="AB6" s="181">
        <f>SUM(Y6:Y6)-SUM(K6:K6)</f>
        <v>-13000</v>
      </c>
      <c r="AC6" s="85">
        <f>SUM(Y6:Y6)/SUM(K6:K6)</f>
        <v>0.78333333333333</v>
      </c>
      <c r="AD6" s="78"/>
      <c r="AE6" s="94">
        <v>1</v>
      </c>
      <c r="AF6" s="95">
        <f>IF(Q6=0,"",IF(AE6=0,"",(AE6/Q6)))</f>
        <v>0.022727272727273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4</v>
      </c>
      <c r="AO6" s="101">
        <f>IF(Q6=0,"",IF(AN6=0,"",(AN6/Q6)))</f>
        <v>0.090909090909091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9</v>
      </c>
      <c r="AX6" s="107">
        <f>IF(Q6=0,"",IF(AW6=0,"",(AW6/Q6)))</f>
        <v>0.20454545454545</v>
      </c>
      <c r="AY6" s="106">
        <v>1</v>
      </c>
      <c r="AZ6" s="108">
        <f>IFERROR(AY6/AW6,"-")</f>
        <v>0.11111111111111</v>
      </c>
      <c r="BA6" s="109">
        <v>3000</v>
      </c>
      <c r="BB6" s="110">
        <f>IFERROR(BA6/AW6,"-")</f>
        <v>333.33333333333</v>
      </c>
      <c r="BC6" s="111">
        <v>1</v>
      </c>
      <c r="BD6" s="111"/>
      <c r="BE6" s="111"/>
      <c r="BF6" s="112">
        <v>15</v>
      </c>
      <c r="BG6" s="113">
        <f>IF(Q6=0,"",IF(BF6=0,"",(BF6/Q6)))</f>
        <v>0.34090909090909</v>
      </c>
      <c r="BH6" s="112">
        <v>1</v>
      </c>
      <c r="BI6" s="114">
        <f>IFERROR(BH6/BF6,"-")</f>
        <v>0.066666666666667</v>
      </c>
      <c r="BJ6" s="115">
        <v>27000</v>
      </c>
      <c r="BK6" s="116">
        <f>IFERROR(BJ6/BF6,"-")</f>
        <v>1800</v>
      </c>
      <c r="BL6" s="117"/>
      <c r="BM6" s="117"/>
      <c r="BN6" s="117">
        <v>1</v>
      </c>
      <c r="BO6" s="119">
        <v>12</v>
      </c>
      <c r="BP6" s="120">
        <f>IF(Q6=0,"",IF(BO6=0,"",(BO6/Q6)))</f>
        <v>0.27272727272727</v>
      </c>
      <c r="BQ6" s="121">
        <v>1</v>
      </c>
      <c r="BR6" s="122">
        <f>IFERROR(BQ6/BO6,"-")</f>
        <v>0.083333333333333</v>
      </c>
      <c r="BS6" s="123">
        <v>20000</v>
      </c>
      <c r="BT6" s="124">
        <f>IFERROR(BS6/BO6,"-")</f>
        <v>1666.6666666667</v>
      </c>
      <c r="BU6" s="125">
        <v>1</v>
      </c>
      <c r="BV6" s="125"/>
      <c r="BW6" s="125"/>
      <c r="BX6" s="126">
        <v>2</v>
      </c>
      <c r="BY6" s="127">
        <f>IF(Q6=0,"",IF(BX6=0,"",(BX6/Q6)))</f>
        <v>0.045454545454545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0.022727272727273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47000</v>
      </c>
      <c r="CR6" s="141">
        <v>27000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>
        <f>AC7</f>
        <v>0</v>
      </c>
      <c r="B7" s="189" t="s">
        <v>127</v>
      </c>
      <c r="C7" s="189" t="s">
        <v>121</v>
      </c>
      <c r="D7" s="189" t="s">
        <v>128</v>
      </c>
      <c r="E7" s="189" t="s">
        <v>129</v>
      </c>
      <c r="F7" s="189"/>
      <c r="G7" s="189" t="s">
        <v>87</v>
      </c>
      <c r="H7" s="89" t="s">
        <v>130</v>
      </c>
      <c r="I7" s="89" t="s">
        <v>131</v>
      </c>
      <c r="J7" s="89" t="s">
        <v>132</v>
      </c>
      <c r="K7" s="181">
        <v>85000</v>
      </c>
      <c r="L7" s="80">
        <v>0</v>
      </c>
      <c r="M7" s="80">
        <v>0</v>
      </c>
      <c r="N7" s="80">
        <v>14</v>
      </c>
      <c r="O7" s="91">
        <v>0</v>
      </c>
      <c r="P7" s="92">
        <v>0</v>
      </c>
      <c r="Q7" s="93">
        <f>O7+P7</f>
        <v>0</v>
      </c>
      <c r="R7" s="81">
        <f>IFERROR(Q7/N7,"-")</f>
        <v>0</v>
      </c>
      <c r="S7" s="80">
        <v>0</v>
      </c>
      <c r="T7" s="80">
        <v>0</v>
      </c>
      <c r="U7" s="81" t="str">
        <f>IFERROR(T7/(Q7),"-")</f>
        <v>-</v>
      </c>
      <c r="V7" s="82">
        <f>IFERROR(K7/SUM(Q7:Q8),"-")</f>
        <v>21250</v>
      </c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>
        <f>SUM(Y7:Y8)-SUM(K7:K8)</f>
        <v>-85000</v>
      </c>
      <c r="AC7" s="85">
        <f>SUM(Y7:Y8)/SUM(K7:K8)</f>
        <v>0</v>
      </c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133</v>
      </c>
      <c r="C8" s="189" t="s">
        <v>121</v>
      </c>
      <c r="D8" s="189"/>
      <c r="E8" s="189"/>
      <c r="F8" s="189"/>
      <c r="G8" s="189" t="s">
        <v>66</v>
      </c>
      <c r="H8" s="89"/>
      <c r="I8" s="89"/>
      <c r="J8" s="89"/>
      <c r="K8" s="181"/>
      <c r="L8" s="80">
        <v>0</v>
      </c>
      <c r="M8" s="80">
        <v>0</v>
      </c>
      <c r="N8" s="80">
        <v>18</v>
      </c>
      <c r="O8" s="91">
        <v>4</v>
      </c>
      <c r="P8" s="92">
        <v>0</v>
      </c>
      <c r="Q8" s="93">
        <f>O8+P8</f>
        <v>4</v>
      </c>
      <c r="R8" s="81">
        <f>IFERROR(Q8/N8,"-")</f>
        <v>0.22222222222222</v>
      </c>
      <c r="S8" s="80">
        <v>0</v>
      </c>
      <c r="T8" s="80">
        <v>1</v>
      </c>
      <c r="U8" s="81">
        <f>IFERROR(T8/(Q8),"-")</f>
        <v>0.25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0.25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>
        <f>AC9</f>
        <v>1.2952380952381</v>
      </c>
      <c r="B9" s="189" t="s">
        <v>134</v>
      </c>
      <c r="C9" s="189" t="s">
        <v>121</v>
      </c>
      <c r="D9" s="189" t="s">
        <v>128</v>
      </c>
      <c r="E9" s="189" t="s">
        <v>135</v>
      </c>
      <c r="F9" s="189"/>
      <c r="G9" s="189" t="s">
        <v>87</v>
      </c>
      <c r="H9" s="89" t="s">
        <v>136</v>
      </c>
      <c r="I9" s="89" t="s">
        <v>137</v>
      </c>
      <c r="J9" s="89" t="s">
        <v>132</v>
      </c>
      <c r="K9" s="181">
        <v>105000</v>
      </c>
      <c r="L9" s="80">
        <v>0</v>
      </c>
      <c r="M9" s="80">
        <v>0</v>
      </c>
      <c r="N9" s="80">
        <v>70</v>
      </c>
      <c r="O9" s="91">
        <v>7</v>
      </c>
      <c r="P9" s="92">
        <v>0</v>
      </c>
      <c r="Q9" s="93">
        <f>O9+P9</f>
        <v>7</v>
      </c>
      <c r="R9" s="81">
        <f>IFERROR(Q9/N9,"-")</f>
        <v>0.1</v>
      </c>
      <c r="S9" s="80">
        <v>0</v>
      </c>
      <c r="T9" s="80">
        <v>1</v>
      </c>
      <c r="U9" s="81">
        <f>IFERROR(T9/(Q9),"-")</f>
        <v>0.14285714285714</v>
      </c>
      <c r="V9" s="82">
        <f>IFERROR(K9/SUM(Q9:Q10),"-")</f>
        <v>4038.4615384615</v>
      </c>
      <c r="W9" s="83">
        <v>1</v>
      </c>
      <c r="X9" s="81">
        <f>IF(Q9=0,"-",W9/Q9)</f>
        <v>0.14285714285714</v>
      </c>
      <c r="Y9" s="186">
        <v>6000</v>
      </c>
      <c r="Z9" s="187">
        <f>IFERROR(Y9/Q9,"-")</f>
        <v>857.14285714286</v>
      </c>
      <c r="AA9" s="187">
        <f>IFERROR(Y9/W9,"-")</f>
        <v>6000</v>
      </c>
      <c r="AB9" s="181">
        <f>SUM(Y9:Y10)-SUM(K9:K10)</f>
        <v>31000</v>
      </c>
      <c r="AC9" s="85">
        <f>SUM(Y9:Y10)/SUM(K9:K10)</f>
        <v>1.2952380952381</v>
      </c>
      <c r="AD9" s="78"/>
      <c r="AE9" s="94">
        <v>1</v>
      </c>
      <c r="AF9" s="95">
        <f>IF(Q9=0,"",IF(AE9=0,"",(AE9/Q9)))</f>
        <v>0.14285714285714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</v>
      </c>
      <c r="AO9" s="101">
        <f>IF(Q9=0,"",IF(AN9=0,"",(AN9/Q9)))</f>
        <v>0.28571428571429</v>
      </c>
      <c r="AP9" s="100">
        <v>1</v>
      </c>
      <c r="AQ9" s="102">
        <f>IFERROR(AP9/AN9,"-")</f>
        <v>0.5</v>
      </c>
      <c r="AR9" s="103">
        <v>6000</v>
      </c>
      <c r="AS9" s="104">
        <f>IFERROR(AR9/AN9,"-")</f>
        <v>3000</v>
      </c>
      <c r="AT9" s="105"/>
      <c r="AU9" s="105">
        <v>1</v>
      </c>
      <c r="AV9" s="105"/>
      <c r="AW9" s="106">
        <v>1</v>
      </c>
      <c r="AX9" s="107">
        <f>IF(Q9=0,"",IF(AW9=0,"",(AW9/Q9)))</f>
        <v>0.14285714285714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0.14285714285714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2</v>
      </c>
      <c r="BY9" s="127">
        <f>IF(Q9=0,"",IF(BX9=0,"",(BX9/Q9)))</f>
        <v>0.28571428571429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6000</v>
      </c>
      <c r="CR9" s="141">
        <v>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138</v>
      </c>
      <c r="C10" s="189" t="s">
        <v>121</v>
      </c>
      <c r="D10" s="189"/>
      <c r="E10" s="189"/>
      <c r="F10" s="189"/>
      <c r="G10" s="189" t="s">
        <v>66</v>
      </c>
      <c r="H10" s="89"/>
      <c r="I10" s="89"/>
      <c r="J10" s="89"/>
      <c r="K10" s="181"/>
      <c r="L10" s="80">
        <v>0</v>
      </c>
      <c r="M10" s="80">
        <v>0</v>
      </c>
      <c r="N10" s="80">
        <v>28</v>
      </c>
      <c r="O10" s="91">
        <v>19</v>
      </c>
      <c r="P10" s="92">
        <v>0</v>
      </c>
      <c r="Q10" s="93">
        <f>O10+P10</f>
        <v>19</v>
      </c>
      <c r="R10" s="81">
        <f>IFERROR(Q10/N10,"-")</f>
        <v>0.67857142857143</v>
      </c>
      <c r="S10" s="80">
        <v>1</v>
      </c>
      <c r="T10" s="80">
        <v>3</v>
      </c>
      <c r="U10" s="81">
        <f>IFERROR(T10/(Q10),"-")</f>
        <v>0.15789473684211</v>
      </c>
      <c r="V10" s="82"/>
      <c r="W10" s="83">
        <v>3</v>
      </c>
      <c r="X10" s="81">
        <f>IF(Q10=0,"-",W10/Q10)</f>
        <v>0.15789473684211</v>
      </c>
      <c r="Y10" s="186">
        <v>130000</v>
      </c>
      <c r="Z10" s="187">
        <f>IFERROR(Y10/Q10,"-")</f>
        <v>6842.1052631579</v>
      </c>
      <c r="AA10" s="187">
        <f>IFERROR(Y10/W10,"-")</f>
        <v>43333.333333333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0.052631578947368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0.21052631578947</v>
      </c>
      <c r="BH10" s="112">
        <v>1</v>
      </c>
      <c r="BI10" s="114">
        <f>IFERROR(BH10/BF10,"-")</f>
        <v>0.25</v>
      </c>
      <c r="BJ10" s="115">
        <v>71000</v>
      </c>
      <c r="BK10" s="116">
        <f>IFERROR(BJ10/BF10,"-")</f>
        <v>17750</v>
      </c>
      <c r="BL10" s="117"/>
      <c r="BM10" s="117"/>
      <c r="BN10" s="117">
        <v>1</v>
      </c>
      <c r="BO10" s="119">
        <v>8</v>
      </c>
      <c r="BP10" s="120">
        <f>IF(Q10=0,"",IF(BO10=0,"",(BO10/Q10)))</f>
        <v>0.42105263157895</v>
      </c>
      <c r="BQ10" s="121">
        <v>1</v>
      </c>
      <c r="BR10" s="122">
        <f>IFERROR(BQ10/BO10,"-")</f>
        <v>0.125</v>
      </c>
      <c r="BS10" s="123">
        <v>5000</v>
      </c>
      <c r="BT10" s="124">
        <f>IFERROR(BS10/BO10,"-")</f>
        <v>625</v>
      </c>
      <c r="BU10" s="125">
        <v>1</v>
      </c>
      <c r="BV10" s="125"/>
      <c r="BW10" s="125"/>
      <c r="BX10" s="126">
        <v>3</v>
      </c>
      <c r="BY10" s="127">
        <f>IF(Q10=0,"",IF(BX10=0,"",(BX10/Q10)))</f>
        <v>0.15789473684211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3</v>
      </c>
      <c r="CH10" s="134">
        <f>IF(Q10=0,"",IF(CG10=0,"",(CG10/Q10)))</f>
        <v>0.15789473684211</v>
      </c>
      <c r="CI10" s="135">
        <v>2</v>
      </c>
      <c r="CJ10" s="136">
        <f>IFERROR(CI10/CG10,"-")</f>
        <v>0.66666666666667</v>
      </c>
      <c r="CK10" s="137">
        <v>125000</v>
      </c>
      <c r="CL10" s="138">
        <f>IFERROR(CK10/CG10,"-")</f>
        <v>41666.666666667</v>
      </c>
      <c r="CM10" s="139"/>
      <c r="CN10" s="139"/>
      <c r="CO10" s="139">
        <v>2</v>
      </c>
      <c r="CP10" s="140">
        <v>3</v>
      </c>
      <c r="CQ10" s="141">
        <v>130000</v>
      </c>
      <c r="CR10" s="141">
        <v>112000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4.68</v>
      </c>
      <c r="B11" s="189" t="s">
        <v>139</v>
      </c>
      <c r="C11" s="189" t="s">
        <v>121</v>
      </c>
      <c r="D11" s="189" t="s">
        <v>140</v>
      </c>
      <c r="E11" s="189" t="s">
        <v>141</v>
      </c>
      <c r="F11" s="189"/>
      <c r="G11" s="189" t="s">
        <v>87</v>
      </c>
      <c r="H11" s="89" t="s">
        <v>142</v>
      </c>
      <c r="I11" s="89" t="s">
        <v>131</v>
      </c>
      <c r="J11" s="89" t="s">
        <v>132</v>
      </c>
      <c r="K11" s="181">
        <v>50000</v>
      </c>
      <c r="L11" s="80">
        <v>0</v>
      </c>
      <c r="M11" s="80">
        <v>0</v>
      </c>
      <c r="N11" s="80">
        <v>12</v>
      </c>
      <c r="O11" s="91">
        <v>2</v>
      </c>
      <c r="P11" s="92">
        <v>0</v>
      </c>
      <c r="Q11" s="93">
        <f>O11+P11</f>
        <v>2</v>
      </c>
      <c r="R11" s="81">
        <f>IFERROR(Q11/N11,"-")</f>
        <v>0.16666666666667</v>
      </c>
      <c r="S11" s="80">
        <v>1</v>
      </c>
      <c r="T11" s="80">
        <v>0</v>
      </c>
      <c r="U11" s="81">
        <f>IFERROR(T11/(Q11),"-")</f>
        <v>0</v>
      </c>
      <c r="V11" s="82">
        <f>IFERROR(K11/SUM(Q11:Q12),"-")</f>
        <v>6250</v>
      </c>
      <c r="W11" s="83">
        <v>1</v>
      </c>
      <c r="X11" s="81">
        <f>IF(Q11=0,"-",W11/Q11)</f>
        <v>0.5</v>
      </c>
      <c r="Y11" s="186">
        <v>4000</v>
      </c>
      <c r="Z11" s="187">
        <f>IFERROR(Y11/Q11,"-")</f>
        <v>2000</v>
      </c>
      <c r="AA11" s="187">
        <f>IFERROR(Y11/W11,"-")</f>
        <v>4000</v>
      </c>
      <c r="AB11" s="181">
        <f>SUM(Y11:Y12)-SUM(K11:K12)</f>
        <v>184000</v>
      </c>
      <c r="AC11" s="85">
        <f>SUM(Y11:Y12)/SUM(K11:K12)</f>
        <v>4.68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>
        <v>1</v>
      </c>
      <c r="BI11" s="114">
        <f>IFERROR(BH11/BF11,"-")</f>
        <v>1</v>
      </c>
      <c r="BJ11" s="115">
        <v>4000</v>
      </c>
      <c r="BK11" s="116">
        <f>IFERROR(BJ11/BF11,"-")</f>
        <v>4000</v>
      </c>
      <c r="BL11" s="117"/>
      <c r="BM11" s="117">
        <v>1</v>
      </c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4000</v>
      </c>
      <c r="CR11" s="141">
        <v>4000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143</v>
      </c>
      <c r="C12" s="189" t="s">
        <v>121</v>
      </c>
      <c r="D12" s="189"/>
      <c r="E12" s="189"/>
      <c r="F12" s="189"/>
      <c r="G12" s="189" t="s">
        <v>66</v>
      </c>
      <c r="H12" s="89"/>
      <c r="I12" s="89"/>
      <c r="J12" s="89"/>
      <c r="K12" s="181"/>
      <c r="L12" s="80">
        <v>0</v>
      </c>
      <c r="M12" s="80">
        <v>0</v>
      </c>
      <c r="N12" s="80">
        <v>11</v>
      </c>
      <c r="O12" s="91">
        <v>6</v>
      </c>
      <c r="P12" s="92">
        <v>0</v>
      </c>
      <c r="Q12" s="93">
        <f>O12+P12</f>
        <v>6</v>
      </c>
      <c r="R12" s="81">
        <f>IFERROR(Q12/N12,"-")</f>
        <v>0.54545454545455</v>
      </c>
      <c r="S12" s="80">
        <v>1</v>
      </c>
      <c r="T12" s="80">
        <v>2</v>
      </c>
      <c r="U12" s="81">
        <f>IFERROR(T12/(Q12),"-")</f>
        <v>0.33333333333333</v>
      </c>
      <c r="V12" s="82"/>
      <c r="W12" s="83">
        <v>1</v>
      </c>
      <c r="X12" s="81">
        <f>IF(Q12=0,"-",W12/Q12)</f>
        <v>0.16666666666667</v>
      </c>
      <c r="Y12" s="186">
        <v>230000</v>
      </c>
      <c r="Z12" s="187">
        <f>IFERROR(Y12/Q12,"-")</f>
        <v>38333.333333333</v>
      </c>
      <c r="AA12" s="187">
        <f>IFERROR(Y12/W12,"-")</f>
        <v>230000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0.16666666666667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0.33333333333333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0.33333333333333</v>
      </c>
      <c r="BQ12" s="121">
        <v>2</v>
      </c>
      <c r="BR12" s="122">
        <f>IFERROR(BQ12/BO12,"-")</f>
        <v>1</v>
      </c>
      <c r="BS12" s="123">
        <v>312000</v>
      </c>
      <c r="BT12" s="124">
        <f>IFERROR(BS12/BO12,"-")</f>
        <v>156000</v>
      </c>
      <c r="BU12" s="125">
        <v>1</v>
      </c>
      <c r="BV12" s="125"/>
      <c r="BW12" s="125">
        <v>1</v>
      </c>
      <c r="BX12" s="126">
        <v>1</v>
      </c>
      <c r="BY12" s="127">
        <f>IF(Q12=0,"",IF(BX12=0,"",(BX12/Q12)))</f>
        <v>0.16666666666667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230000</v>
      </c>
      <c r="CR12" s="141">
        <v>309000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30"/>
      <c r="B13" s="86"/>
      <c r="C13" s="86"/>
      <c r="D13" s="87"/>
      <c r="E13" s="87"/>
      <c r="F13" s="87"/>
      <c r="G13" s="88"/>
      <c r="H13" s="89"/>
      <c r="I13" s="89"/>
      <c r="J13" s="89"/>
      <c r="K13" s="182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58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30"/>
      <c r="B14" s="37"/>
      <c r="C14" s="37"/>
      <c r="D14" s="21"/>
      <c r="E14" s="21"/>
      <c r="F14" s="21"/>
      <c r="G14" s="22"/>
      <c r="H14" s="36"/>
      <c r="I14" s="36"/>
      <c r="J14" s="74"/>
      <c r="K14" s="183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60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19">
        <f>AC15</f>
        <v>1.39</v>
      </c>
      <c r="B15" s="39"/>
      <c r="C15" s="39"/>
      <c r="D15" s="39"/>
      <c r="E15" s="39"/>
      <c r="F15" s="39"/>
      <c r="G15" s="39"/>
      <c r="H15" s="40" t="s">
        <v>144</v>
      </c>
      <c r="I15" s="40"/>
      <c r="J15" s="40"/>
      <c r="K15" s="184">
        <f>SUM(K6:K14)</f>
        <v>300000</v>
      </c>
      <c r="L15" s="41">
        <f>SUM(L6:L14)</f>
        <v>0</v>
      </c>
      <c r="M15" s="41">
        <f>SUM(M6:M14)</f>
        <v>0</v>
      </c>
      <c r="N15" s="41">
        <f>SUM(N6:N14)</f>
        <v>242</v>
      </c>
      <c r="O15" s="41">
        <f>SUM(O6:O14)</f>
        <v>81</v>
      </c>
      <c r="P15" s="41">
        <f>SUM(P6:P14)</f>
        <v>1</v>
      </c>
      <c r="Q15" s="41">
        <f>SUM(Q6:Q14)</f>
        <v>82</v>
      </c>
      <c r="R15" s="42">
        <f>IFERROR(Q15/N15,"-")</f>
        <v>0.33884297520661</v>
      </c>
      <c r="S15" s="77">
        <f>SUM(S6:S14)</f>
        <v>3</v>
      </c>
      <c r="T15" s="77">
        <f>SUM(T6:T14)</f>
        <v>11</v>
      </c>
      <c r="U15" s="42">
        <f>IFERROR(S15/Q15,"-")</f>
        <v>0.036585365853659</v>
      </c>
      <c r="V15" s="43">
        <f>IFERROR(K15/Q15,"-")</f>
        <v>3658.5365853659</v>
      </c>
      <c r="W15" s="44">
        <f>SUM(W6:W14)</f>
        <v>8</v>
      </c>
      <c r="X15" s="42">
        <f>IFERROR(W15/Q15,"-")</f>
        <v>0.097560975609756</v>
      </c>
      <c r="Y15" s="184">
        <f>SUM(Y6:Y14)</f>
        <v>417000</v>
      </c>
      <c r="Z15" s="184">
        <f>IFERROR(Y15/Q15,"-")</f>
        <v>5085.3658536585</v>
      </c>
      <c r="AA15" s="184">
        <f>IFERROR(Y15/W15,"-")</f>
        <v>52125</v>
      </c>
      <c r="AB15" s="184">
        <f>Y15-K15</f>
        <v>117000</v>
      </c>
      <c r="AC15" s="46">
        <f>Y15/K15</f>
        <v>1.39</v>
      </c>
      <c r="AD15" s="59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8"/>
    <mergeCell ref="K7:K8"/>
    <mergeCell ref="V7:V8"/>
    <mergeCell ref="AB7:AB8"/>
    <mergeCell ref="AC7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145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3.6324324324324</v>
      </c>
      <c r="B6" s="189" t="s">
        <v>146</v>
      </c>
      <c r="C6" s="189" t="s">
        <v>121</v>
      </c>
      <c r="D6" s="189" t="s">
        <v>140</v>
      </c>
      <c r="E6" s="189" t="s">
        <v>147</v>
      </c>
      <c r="F6" s="189" t="s">
        <v>148</v>
      </c>
      <c r="G6" s="189" t="s">
        <v>149</v>
      </c>
      <c r="H6" s="89" t="s">
        <v>150</v>
      </c>
      <c r="I6" s="89" t="s">
        <v>151</v>
      </c>
      <c r="J6" s="89" t="s">
        <v>152</v>
      </c>
      <c r="K6" s="181">
        <v>185000</v>
      </c>
      <c r="L6" s="80">
        <v>0</v>
      </c>
      <c r="M6" s="80">
        <v>0</v>
      </c>
      <c r="N6" s="80">
        <v>83</v>
      </c>
      <c r="O6" s="91">
        <v>18</v>
      </c>
      <c r="P6" s="92">
        <v>0</v>
      </c>
      <c r="Q6" s="93">
        <f>O6+P6</f>
        <v>18</v>
      </c>
      <c r="R6" s="81">
        <f>IFERROR(Q6/N6,"-")</f>
        <v>0.21686746987952</v>
      </c>
      <c r="S6" s="80">
        <v>1</v>
      </c>
      <c r="T6" s="80">
        <v>5</v>
      </c>
      <c r="U6" s="81">
        <f>IFERROR(T6/(Q6),"-")</f>
        <v>0.27777777777778</v>
      </c>
      <c r="V6" s="82">
        <f>IFERROR(K6/SUM(Q6:Q7),"-")</f>
        <v>2032.967032967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487000</v>
      </c>
      <c r="AC6" s="85">
        <f>SUM(Y6:Y7)/SUM(K6:K7)</f>
        <v>3.6324324324324</v>
      </c>
      <c r="AD6" s="78"/>
      <c r="AE6" s="94">
        <v>1</v>
      </c>
      <c r="AF6" s="95">
        <f>IF(Q6=0,"",IF(AE6=0,"",(AE6/Q6)))</f>
        <v>0.055555555555556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0.27777777777778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153</v>
      </c>
      <c r="C7" s="189" t="s">
        <v>121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158</v>
      </c>
      <c r="O7" s="91">
        <v>73</v>
      </c>
      <c r="P7" s="92">
        <v>0</v>
      </c>
      <c r="Q7" s="93">
        <f>O7+P7</f>
        <v>73</v>
      </c>
      <c r="R7" s="81">
        <f>IFERROR(Q7/N7,"-")</f>
        <v>0.4620253164557</v>
      </c>
      <c r="S7" s="80">
        <v>7</v>
      </c>
      <c r="T7" s="80">
        <v>11</v>
      </c>
      <c r="U7" s="81">
        <f>IFERROR(T7/(Q7),"-")</f>
        <v>0.15068493150685</v>
      </c>
      <c r="V7" s="82"/>
      <c r="W7" s="83">
        <v>5</v>
      </c>
      <c r="X7" s="81">
        <f>IF(Q7=0,"-",W7/Q7)</f>
        <v>0.068493150684932</v>
      </c>
      <c r="Y7" s="186">
        <v>672000</v>
      </c>
      <c r="Z7" s="187">
        <f>IFERROR(Y7/Q7,"-")</f>
        <v>9205.4794520548</v>
      </c>
      <c r="AA7" s="187">
        <f>IFERROR(Y7/W7,"-")</f>
        <v>134400</v>
      </c>
      <c r="AB7" s="181"/>
      <c r="AC7" s="85"/>
      <c r="AD7" s="78"/>
      <c r="AE7" s="94">
        <v>1</v>
      </c>
      <c r="AF7" s="95">
        <f>IF(Q7=0,"",IF(AE7=0,"",(AE7/Q7)))</f>
        <v>0.013698630136986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10</v>
      </c>
      <c r="AO7" s="101">
        <f>IF(Q7=0,"",IF(AN7=0,"",(AN7/Q7)))</f>
        <v>0.13698630136986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10</v>
      </c>
      <c r="AX7" s="107">
        <f>IF(Q7=0,"",IF(AW7=0,"",(AW7/Q7)))</f>
        <v>0.13698630136986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15</v>
      </c>
      <c r="BG7" s="113">
        <f>IF(Q7=0,"",IF(BF7=0,"",(BF7/Q7)))</f>
        <v>0.20547945205479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21</v>
      </c>
      <c r="BP7" s="120">
        <f>IF(Q7=0,"",IF(BO7=0,"",(BO7/Q7)))</f>
        <v>0.28767123287671</v>
      </c>
      <c r="BQ7" s="121">
        <v>3</v>
      </c>
      <c r="BR7" s="122">
        <f>IFERROR(BQ7/BO7,"-")</f>
        <v>0.14285714285714</v>
      </c>
      <c r="BS7" s="123">
        <v>412000</v>
      </c>
      <c r="BT7" s="124">
        <f>IFERROR(BS7/BO7,"-")</f>
        <v>19619.047619048</v>
      </c>
      <c r="BU7" s="125">
        <v>1</v>
      </c>
      <c r="BV7" s="125"/>
      <c r="BW7" s="125">
        <v>2</v>
      </c>
      <c r="BX7" s="126">
        <v>11</v>
      </c>
      <c r="BY7" s="127">
        <f>IF(Q7=0,"",IF(BX7=0,"",(BX7/Q7)))</f>
        <v>0.15068493150685</v>
      </c>
      <c r="BZ7" s="128">
        <v>1</v>
      </c>
      <c r="CA7" s="129">
        <f>IFERROR(BZ7/BX7,"-")</f>
        <v>0.090909090909091</v>
      </c>
      <c r="CB7" s="130">
        <v>245000</v>
      </c>
      <c r="CC7" s="131">
        <f>IFERROR(CB7/BX7,"-")</f>
        <v>22272.727272727</v>
      </c>
      <c r="CD7" s="132"/>
      <c r="CE7" s="132"/>
      <c r="CF7" s="132">
        <v>1</v>
      </c>
      <c r="CG7" s="133">
        <v>5</v>
      </c>
      <c r="CH7" s="134">
        <f>IF(Q7=0,"",IF(CG7=0,"",(CG7/Q7)))</f>
        <v>0.068493150684932</v>
      </c>
      <c r="CI7" s="135">
        <v>2</v>
      </c>
      <c r="CJ7" s="136">
        <f>IFERROR(CI7/CG7,"-")</f>
        <v>0.4</v>
      </c>
      <c r="CK7" s="137">
        <v>140000</v>
      </c>
      <c r="CL7" s="138">
        <f>IFERROR(CK7/CG7,"-")</f>
        <v>28000</v>
      </c>
      <c r="CM7" s="139"/>
      <c r="CN7" s="139">
        <v>1</v>
      </c>
      <c r="CO7" s="139">
        <v>1</v>
      </c>
      <c r="CP7" s="140">
        <v>5</v>
      </c>
      <c r="CQ7" s="141">
        <v>672000</v>
      </c>
      <c r="CR7" s="141">
        <v>286000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154</v>
      </c>
      <c r="C8" s="189" t="s">
        <v>121</v>
      </c>
      <c r="D8" s="189" t="s">
        <v>155</v>
      </c>
      <c r="E8" s="189" t="s">
        <v>156</v>
      </c>
      <c r="F8" s="189" t="s">
        <v>157</v>
      </c>
      <c r="G8" s="189" t="s">
        <v>149</v>
      </c>
      <c r="H8" s="89" t="s">
        <v>158</v>
      </c>
      <c r="I8" s="89" t="s">
        <v>159</v>
      </c>
      <c r="J8" s="89" t="s">
        <v>112</v>
      </c>
      <c r="K8" s="181">
        <v>75000</v>
      </c>
      <c r="L8" s="80">
        <v>0</v>
      </c>
      <c r="M8" s="80">
        <v>0</v>
      </c>
      <c r="N8" s="80">
        <v>34</v>
      </c>
      <c r="O8" s="91">
        <v>7</v>
      </c>
      <c r="P8" s="92">
        <v>0</v>
      </c>
      <c r="Q8" s="93">
        <f>O8+P8</f>
        <v>7</v>
      </c>
      <c r="R8" s="81">
        <f>IFERROR(Q8/N8,"-")</f>
        <v>0.20588235294118</v>
      </c>
      <c r="S8" s="80">
        <v>0</v>
      </c>
      <c r="T8" s="80">
        <v>3</v>
      </c>
      <c r="U8" s="81">
        <f>IFERROR(T8/(Q8),"-")</f>
        <v>0.42857142857143</v>
      </c>
      <c r="V8" s="82">
        <f>IFERROR(K8/SUM(Q8:Q9),"-")</f>
        <v>2083.3333333333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-75000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0.28571428571429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0.28571428571429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0.28571428571429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160</v>
      </c>
      <c r="C9" s="189" t="s">
        <v>121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61</v>
      </c>
      <c r="O9" s="91">
        <v>28</v>
      </c>
      <c r="P9" s="92">
        <v>1</v>
      </c>
      <c r="Q9" s="93">
        <f>O9+P9</f>
        <v>29</v>
      </c>
      <c r="R9" s="81">
        <f>IFERROR(Q9/N9,"-")</f>
        <v>0.47540983606557</v>
      </c>
      <c r="S9" s="80">
        <v>0</v>
      </c>
      <c r="T9" s="80">
        <v>4</v>
      </c>
      <c r="U9" s="81">
        <f>IFERROR(T9/(Q9),"-")</f>
        <v>0.13793103448276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5</v>
      </c>
      <c r="AO9" s="101">
        <f>IF(Q9=0,"",IF(AN9=0,"",(AN9/Q9)))</f>
        <v>0.17241379310345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3</v>
      </c>
      <c r="AX9" s="107">
        <f>IF(Q9=0,"",IF(AW9=0,"",(AW9/Q9)))</f>
        <v>0.10344827586207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7</v>
      </c>
      <c r="BG9" s="113">
        <f>IF(Q9=0,"",IF(BF9=0,"",(BF9/Q9)))</f>
        <v>0.24137931034483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8</v>
      </c>
      <c r="BP9" s="120">
        <f>IF(Q9=0,"",IF(BO9=0,"",(BO9/Q9)))</f>
        <v>0.27586206896552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0.068965517241379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4</v>
      </c>
      <c r="CH9" s="134">
        <f>IF(Q9=0,"",IF(CG9=0,"",(CG9/Q9)))</f>
        <v>0.13793103448276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2.5846153846154</v>
      </c>
      <c r="B12" s="39"/>
      <c r="C12" s="39"/>
      <c r="D12" s="39"/>
      <c r="E12" s="39"/>
      <c r="F12" s="39"/>
      <c r="G12" s="39"/>
      <c r="H12" s="40" t="s">
        <v>161</v>
      </c>
      <c r="I12" s="40"/>
      <c r="J12" s="40"/>
      <c r="K12" s="184">
        <f>SUM(K6:K11)</f>
        <v>260000</v>
      </c>
      <c r="L12" s="41">
        <f>SUM(L6:L11)</f>
        <v>0</v>
      </c>
      <c r="M12" s="41">
        <f>SUM(M6:M11)</f>
        <v>0</v>
      </c>
      <c r="N12" s="41">
        <f>SUM(N6:N11)</f>
        <v>336</v>
      </c>
      <c r="O12" s="41">
        <f>SUM(O6:O11)</f>
        <v>126</v>
      </c>
      <c r="P12" s="41">
        <f>SUM(P6:P11)</f>
        <v>1</v>
      </c>
      <c r="Q12" s="41">
        <f>SUM(Q6:Q11)</f>
        <v>127</v>
      </c>
      <c r="R12" s="42">
        <f>IFERROR(Q12/N12,"-")</f>
        <v>0.37797619047619</v>
      </c>
      <c r="S12" s="77">
        <f>SUM(S6:S11)</f>
        <v>8</v>
      </c>
      <c r="T12" s="77">
        <f>SUM(T6:T11)</f>
        <v>23</v>
      </c>
      <c r="U12" s="42">
        <f>IFERROR(S12/Q12,"-")</f>
        <v>0.062992125984252</v>
      </c>
      <c r="V12" s="43">
        <f>IFERROR(K12/Q12,"-")</f>
        <v>2047.2440944882</v>
      </c>
      <c r="W12" s="44">
        <f>SUM(W6:W11)</f>
        <v>5</v>
      </c>
      <c r="X12" s="42">
        <f>IFERROR(W12/Q12,"-")</f>
        <v>0.039370078740157</v>
      </c>
      <c r="Y12" s="184">
        <f>SUM(Y6:Y11)</f>
        <v>672000</v>
      </c>
      <c r="Z12" s="184">
        <f>IFERROR(Y12/Q12,"-")</f>
        <v>5291.3385826772</v>
      </c>
      <c r="AA12" s="184">
        <f>IFERROR(Y12/W12,"-")</f>
        <v>134400</v>
      </c>
      <c r="AB12" s="184">
        <f>Y12-K12</f>
        <v>412000</v>
      </c>
      <c r="AC12" s="46">
        <f>Y12/K12</f>
        <v>2.5846153846154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162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163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164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165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0.60894660894661</v>
      </c>
      <c r="B6" s="189" t="s">
        <v>166</v>
      </c>
      <c r="C6" s="189" t="s">
        <v>167</v>
      </c>
      <c r="D6" s="189" t="s">
        <v>168</v>
      </c>
      <c r="E6" s="189" t="s">
        <v>169</v>
      </c>
      <c r="F6" s="89" t="s">
        <v>170</v>
      </c>
      <c r="G6" s="89" t="s">
        <v>171</v>
      </c>
      <c r="H6" s="181">
        <v>346500</v>
      </c>
      <c r="I6" s="84">
        <v>1500</v>
      </c>
      <c r="J6" s="80">
        <v>0</v>
      </c>
      <c r="K6" s="80">
        <v>0</v>
      </c>
      <c r="L6" s="80">
        <v>1261</v>
      </c>
      <c r="M6" s="93">
        <v>231</v>
      </c>
      <c r="N6" s="144">
        <v>163</v>
      </c>
      <c r="O6" s="81">
        <f>IFERROR(M6/L6,"-")</f>
        <v>0.18318794607454</v>
      </c>
      <c r="P6" s="80">
        <v>1</v>
      </c>
      <c r="Q6" s="80">
        <v>95</v>
      </c>
      <c r="R6" s="81">
        <f>IFERROR(P6/M6,"-")</f>
        <v>0.0043290043290043</v>
      </c>
      <c r="S6" s="82">
        <f>IFERROR(H6/SUM(M6:M6),"-")</f>
        <v>1500</v>
      </c>
      <c r="T6" s="83">
        <v>8</v>
      </c>
      <c r="U6" s="81">
        <f>IF(M6=0,"-",T6/M6)</f>
        <v>0.034632034632035</v>
      </c>
      <c r="V6" s="186">
        <v>211000</v>
      </c>
      <c r="W6" s="187">
        <f>IFERROR(V6/M6,"-")</f>
        <v>913.41991341991</v>
      </c>
      <c r="X6" s="187">
        <f>IFERROR(V6/T6,"-")</f>
        <v>26375</v>
      </c>
      <c r="Y6" s="181">
        <f>SUM(V6:V6)-SUM(H6:H6)</f>
        <v>-135500</v>
      </c>
      <c r="Z6" s="85">
        <f>SUM(V6:V6)/SUM(H6:H6)</f>
        <v>0.60894660894661</v>
      </c>
      <c r="AA6" s="78"/>
      <c r="AB6" s="94">
        <v>68</v>
      </c>
      <c r="AC6" s="95">
        <f>IF(M6=0,"",IF(AB6=0,"",(AB6/M6)))</f>
        <v>0.29437229437229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56</v>
      </c>
      <c r="AL6" s="101">
        <f>IF(M6=0,"",IF(AK6=0,"",(AK6/M6)))</f>
        <v>0.24242424242424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20</v>
      </c>
      <c r="AU6" s="107" t="str">
        <f>IF(M6=0,"",IF(AW6=0,"",(AW6/M6)))</f>
        <v>0</v>
      </c>
      <c r="AV6" s="106">
        <v>1</v>
      </c>
      <c r="AW6" s="108" t="str">
        <f>IFERROR(AY6/AW6,"-")</f>
        <v>-</v>
      </c>
      <c r="AX6" s="109">
        <v>6000</v>
      </c>
      <c r="AY6" s="110" t="str">
        <f>IFERROR(BA6/AW6,"-")</f>
        <v>-</v>
      </c>
      <c r="AZ6" s="111"/>
      <c r="BA6" s="111">
        <v>1</v>
      </c>
      <c r="BB6" s="111"/>
      <c r="BC6" s="112">
        <v>43</v>
      </c>
      <c r="BD6" s="113">
        <f>IF(M6=0,"",IF(BC6=0,"",(BC6/M6)))</f>
        <v>0.18614718614719</v>
      </c>
      <c r="BE6" s="112">
        <v>3</v>
      </c>
      <c r="BF6" s="114">
        <f>IFERROR(BE6/BC6,"-")</f>
        <v>0.069767441860465</v>
      </c>
      <c r="BG6" s="115">
        <v>16000</v>
      </c>
      <c r="BH6" s="116">
        <f>IFERROR(BG6/BC6,"-")</f>
        <v>372.09302325581</v>
      </c>
      <c r="BI6" s="117">
        <v>2</v>
      </c>
      <c r="BJ6" s="117">
        <v>1</v>
      </c>
      <c r="BK6" s="117">
        <v>33</v>
      </c>
      <c r="BL6" s="119"/>
      <c r="BM6" s="120">
        <f>IF(M6=0,"",IF(BK6=0,"",(BK6/M6)))</f>
        <v>0.14285714285714</v>
      </c>
      <c r="BN6" s="121">
        <v>2</v>
      </c>
      <c r="BO6" s="122">
        <f>IFERROR(BN6/BK6,"-")</f>
        <v>0.060606060606061</v>
      </c>
      <c r="BP6" s="123">
        <v>37000</v>
      </c>
      <c r="BQ6" s="124">
        <f>IFERROR(BP6/BK6,"-")</f>
        <v>1121.2121212121</v>
      </c>
      <c r="BR6" s="125"/>
      <c r="BS6" s="125">
        <v>1</v>
      </c>
      <c r="BT6" s="125">
        <v>1</v>
      </c>
      <c r="BU6" s="126">
        <v>10</v>
      </c>
      <c r="BV6" s="127">
        <f>IF(M6=0,"",IF(BU6=0,"",(BU6/M6)))</f>
        <v>0.043290043290043</v>
      </c>
      <c r="BW6" s="128">
        <v>2</v>
      </c>
      <c r="BX6" s="129">
        <f>IFERROR(BW6/BU6,"-")</f>
        <v>0.2</v>
      </c>
      <c r="BY6" s="130">
        <v>152000</v>
      </c>
      <c r="BZ6" s="131">
        <f>IFERROR(BY6/BU6,"-")</f>
        <v>15200</v>
      </c>
      <c r="CA6" s="132"/>
      <c r="CB6" s="132"/>
      <c r="CC6" s="132">
        <v>2</v>
      </c>
      <c r="CD6" s="133">
        <v>1</v>
      </c>
      <c r="CE6" s="134">
        <f>IF(M6=0,"",IF(CD6=0,"",(CD6/M6)))</f>
        <v>0.0043290043290043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8</v>
      </c>
      <c r="CN6" s="141">
        <v>211000</v>
      </c>
      <c r="CO6" s="141">
        <v>85000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172</v>
      </c>
      <c r="C7" s="189" t="s">
        <v>167</v>
      </c>
      <c r="D7" s="189" t="s">
        <v>168</v>
      </c>
      <c r="E7" s="189" t="s">
        <v>173</v>
      </c>
      <c r="F7" s="89" t="s">
        <v>174</v>
      </c>
      <c r="G7" s="89" t="s">
        <v>171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175</v>
      </c>
      <c r="C8" s="189"/>
      <c r="D8" s="189" t="s">
        <v>176</v>
      </c>
      <c r="E8" s="189" t="s">
        <v>177</v>
      </c>
      <c r="F8" s="89" t="s">
        <v>178</v>
      </c>
      <c r="G8" s="89" t="s">
        <v>171</v>
      </c>
      <c r="H8" s="181">
        <v>0</v>
      </c>
      <c r="I8" s="84">
        <v>2500</v>
      </c>
      <c r="J8" s="80">
        <v>0</v>
      </c>
      <c r="K8" s="80">
        <v>0</v>
      </c>
      <c r="L8" s="80">
        <v>1225</v>
      </c>
      <c r="M8" s="93">
        <v>0</v>
      </c>
      <c r="N8" s="144">
        <v>0</v>
      </c>
      <c r="O8" s="81">
        <f>IFERROR(M8/L8,"-")</f>
        <v>0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179</v>
      </c>
      <c r="C9" s="189" t="s">
        <v>180</v>
      </c>
      <c r="D9" s="189"/>
      <c r="E9" s="189" t="s">
        <v>181</v>
      </c>
      <c r="F9" s="89" t="s">
        <v>182</v>
      </c>
      <c r="G9" s="89" t="s">
        <v>171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7</v>
      </c>
      <c r="N9" s="144">
        <v>7</v>
      </c>
      <c r="O9" s="81" t="str">
        <f>IFERROR(M9/L9,"-")</f>
        <v>-</v>
      </c>
      <c r="P9" s="80">
        <v>0</v>
      </c>
      <c r="Q9" s="80">
        <v>4</v>
      </c>
      <c r="R9" s="81">
        <f>IFERROR(P9/M9,"-")</f>
        <v>0</v>
      </c>
      <c r="S9" s="82">
        <f>IFERROR(H9/SUM(M9:M9),"-")</f>
        <v>0</v>
      </c>
      <c r="T9" s="83">
        <v>1</v>
      </c>
      <c r="U9" s="81">
        <f>IF(M9=0,"-",T9/M9)</f>
        <v>0.14285714285714</v>
      </c>
      <c r="V9" s="186">
        <v>3000</v>
      </c>
      <c r="W9" s="187">
        <f>IFERROR(V9/M9,"-")</f>
        <v>428.57142857143</v>
      </c>
      <c r="X9" s="187">
        <f>IFERROR(V9/T9,"-")</f>
        <v>3000</v>
      </c>
      <c r="Y9" s="181">
        <f>SUM(V9:V9)-SUM(H9:H9)</f>
        <v>3000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1</v>
      </c>
      <c r="BD9" s="113">
        <f>IF(M9=0,"",IF(BC9=0,"",(BC9/M9)))</f>
        <v>0.14285714285714</v>
      </c>
      <c r="BE9" s="112">
        <v>1</v>
      </c>
      <c r="BF9" s="114">
        <f>IFERROR(BE9/BC9,"-")</f>
        <v>1</v>
      </c>
      <c r="BG9" s="115">
        <v>3000</v>
      </c>
      <c r="BH9" s="116">
        <f>IFERROR(BG9/BC9,"-")</f>
        <v>3000</v>
      </c>
      <c r="BI9" s="117">
        <v>1</v>
      </c>
      <c r="BJ9" s="117"/>
      <c r="BK9" s="117">
        <v>3</v>
      </c>
      <c r="BL9" s="119"/>
      <c r="BM9" s="120">
        <f>IF(M9=0,"",IF(BK9=0,"",(BK9/M9)))</f>
        <v>0.42857142857143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/>
      <c r="BV9" s="127">
        <f>IF(M9=0,"",IF(BU9=0,"",(BU9/M9)))</f>
        <v>0</v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>
        <v>3</v>
      </c>
      <c r="CE9" s="134">
        <f>IF(M9=0,"",IF(CD9=0,"",(CD9/M9)))</f>
        <v>0.42857142857143</v>
      </c>
      <c r="CF9" s="135"/>
      <c r="CG9" s="136">
        <f>IFERROR(CF9/CD9,"-")</f>
        <v>0</v>
      </c>
      <c r="CH9" s="137"/>
      <c r="CI9" s="138">
        <f>IFERROR(CH9/CD9,"-")</f>
        <v>0</v>
      </c>
      <c r="CJ9" s="139"/>
      <c r="CK9" s="139"/>
      <c r="CL9" s="139"/>
      <c r="CM9" s="140">
        <v>1</v>
      </c>
      <c r="CN9" s="141">
        <v>3000</v>
      </c>
      <c r="CO9" s="141">
        <v>3000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183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2486</v>
      </c>
      <c r="M12" s="41">
        <f>SUM(M6:M11)</f>
        <v>238</v>
      </c>
      <c r="N12" s="41">
        <f>SUM(N6:N11)</f>
        <v>170</v>
      </c>
      <c r="O12" s="42">
        <f>IFERROR(M12/L12,"-")</f>
        <v>0.095736122284795</v>
      </c>
      <c r="P12" s="77">
        <f>SUM(P6:P11)</f>
        <v>1</v>
      </c>
      <c r="Q12" s="77">
        <f>SUM(Q6:Q11)</f>
        <v>99</v>
      </c>
      <c r="R12" s="42">
        <f>IFERROR(P12/M12,"-")</f>
        <v>0.0042016806722689</v>
      </c>
      <c r="S12" s="43">
        <f>IFERROR(H12/M12,"-")</f>
        <v>0</v>
      </c>
      <c r="T12" s="44">
        <f>SUM(T6:T11)</f>
        <v>9</v>
      </c>
      <c r="U12" s="42">
        <f>IFERROR(T12/M12,"-")</f>
        <v>0.03781512605042</v>
      </c>
      <c r="V12" s="184">
        <f>SUM(V6:V11)</f>
        <v>214000</v>
      </c>
      <c r="W12" s="184">
        <f>IFERROR(V12/M12,"-")</f>
        <v>899.15966386555</v>
      </c>
      <c r="X12" s="184">
        <f>IFERROR(V12/T12,"-")</f>
        <v>23777.777777778</v>
      </c>
      <c r="Y12" s="184">
        <f>V12-H12</f>
        <v>214000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184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163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3.0045541274036</v>
      </c>
      <c r="B6" s="189" t="s">
        <v>185</v>
      </c>
      <c r="C6" s="189" t="s">
        <v>186</v>
      </c>
      <c r="D6" s="189" t="s">
        <v>187</v>
      </c>
      <c r="E6" s="189" t="s">
        <v>188</v>
      </c>
      <c r="F6" s="89" t="s">
        <v>189</v>
      </c>
      <c r="G6" s="89" t="s">
        <v>171</v>
      </c>
      <c r="H6" s="181">
        <v>1606894</v>
      </c>
      <c r="I6" s="80">
        <v>0</v>
      </c>
      <c r="J6" s="80">
        <v>0</v>
      </c>
      <c r="K6" s="80">
        <v>93775</v>
      </c>
      <c r="L6" s="93">
        <v>705</v>
      </c>
      <c r="M6" s="81">
        <f>IFERROR(L6/K6,"-")</f>
        <v>0.0075179952012797</v>
      </c>
      <c r="N6" s="80">
        <v>23</v>
      </c>
      <c r="O6" s="80">
        <v>255</v>
      </c>
      <c r="P6" s="81">
        <f>IFERROR(N6/(L6),"-")</f>
        <v>0.032624113475177</v>
      </c>
      <c r="Q6" s="82">
        <f>IFERROR(H6/SUM(L6:L6),"-")</f>
        <v>2279.2822695035</v>
      </c>
      <c r="R6" s="83">
        <v>92</v>
      </c>
      <c r="S6" s="81">
        <f>IF(L6=0,"-",R6/L6)</f>
        <v>0.13049645390071</v>
      </c>
      <c r="T6" s="186">
        <v>4828000</v>
      </c>
      <c r="U6" s="187">
        <f>IFERROR(T6/L6,"-")</f>
        <v>6848.2269503546</v>
      </c>
      <c r="V6" s="187">
        <f>IFERROR(T6/R6,"-")</f>
        <v>52478.260869565</v>
      </c>
      <c r="W6" s="181">
        <f>SUM(T6:T6)-SUM(H6:H6)</f>
        <v>3221106</v>
      </c>
      <c r="X6" s="85">
        <f>SUM(T6:T6)/SUM(H6:H6)</f>
        <v>3.0045541274036</v>
      </c>
      <c r="Y6" s="78"/>
      <c r="Z6" s="94">
        <v>26</v>
      </c>
      <c r="AA6" s="95">
        <f>IF(L6=0,"",IF(Z6=0,"",(Z6/L6)))</f>
        <v>0.036879432624113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28</v>
      </c>
      <c r="AJ6" s="101">
        <f>IF(L6=0,"",IF(AI6=0,"",(AI6/L6)))</f>
        <v>0.039716312056738</v>
      </c>
      <c r="AK6" s="100">
        <v>3</v>
      </c>
      <c r="AL6" s="102">
        <f>IFERROR(AK6/AI6,"-")</f>
        <v>0.10714285714286</v>
      </c>
      <c r="AM6" s="103">
        <v>66000</v>
      </c>
      <c r="AN6" s="104">
        <f>IFERROR(AM6/AI6,"-")</f>
        <v>2357.1428571429</v>
      </c>
      <c r="AO6" s="105">
        <v>1</v>
      </c>
      <c r="AP6" s="105"/>
      <c r="AQ6" s="105">
        <v>2</v>
      </c>
      <c r="AR6" s="106">
        <v>66</v>
      </c>
      <c r="AS6" s="107">
        <f>IF(L6=0,"",IF(AR6=0,"",(AR6/L6)))</f>
        <v>0.093617021276596</v>
      </c>
      <c r="AT6" s="106">
        <v>3</v>
      </c>
      <c r="AU6" s="108">
        <f>IFERROR(AT6/AR6,"-")</f>
        <v>0.045454545454545</v>
      </c>
      <c r="AV6" s="109">
        <v>51000</v>
      </c>
      <c r="AW6" s="110">
        <f>IFERROR(AV6/AR6,"-")</f>
        <v>772.72727272727</v>
      </c>
      <c r="AX6" s="111"/>
      <c r="AY6" s="111">
        <v>2</v>
      </c>
      <c r="AZ6" s="111">
        <v>1</v>
      </c>
      <c r="BA6" s="112">
        <v>160</v>
      </c>
      <c r="BB6" s="113">
        <f>IF(L6=0,"",IF(BA6=0,"",(BA6/L6)))</f>
        <v>0.22695035460993</v>
      </c>
      <c r="BC6" s="112">
        <v>21</v>
      </c>
      <c r="BD6" s="114">
        <f>IFERROR(BC6/BA6,"-")</f>
        <v>0.13125</v>
      </c>
      <c r="BE6" s="115">
        <v>348000</v>
      </c>
      <c r="BF6" s="116">
        <f>IFERROR(BE6/BA6,"-")</f>
        <v>2175</v>
      </c>
      <c r="BG6" s="117">
        <v>11</v>
      </c>
      <c r="BH6" s="117">
        <v>2</v>
      </c>
      <c r="BI6" s="117">
        <v>8</v>
      </c>
      <c r="BJ6" s="119">
        <v>248</v>
      </c>
      <c r="BK6" s="120">
        <f>IF(L6=0,"",IF(BJ6=0,"",(BJ6/L6)))</f>
        <v>0.35177304964539</v>
      </c>
      <c r="BL6" s="121">
        <v>28</v>
      </c>
      <c r="BM6" s="122">
        <f>IFERROR(BL6/BJ6,"-")</f>
        <v>0.11290322580645</v>
      </c>
      <c r="BN6" s="123">
        <v>695000</v>
      </c>
      <c r="BO6" s="124">
        <f>IFERROR(BN6/BJ6,"-")</f>
        <v>2802.4193548387</v>
      </c>
      <c r="BP6" s="125">
        <v>13</v>
      </c>
      <c r="BQ6" s="125">
        <v>3</v>
      </c>
      <c r="BR6" s="125">
        <v>12</v>
      </c>
      <c r="BS6" s="126">
        <v>149</v>
      </c>
      <c r="BT6" s="127">
        <f>IF(L6=0,"",IF(BS6=0,"",(BS6/L6)))</f>
        <v>0.2113475177305</v>
      </c>
      <c r="BU6" s="128">
        <v>29</v>
      </c>
      <c r="BV6" s="129">
        <f>IFERROR(BU6/BS6,"-")</f>
        <v>0.19463087248322</v>
      </c>
      <c r="BW6" s="130">
        <v>1724000</v>
      </c>
      <c r="BX6" s="131">
        <f>IFERROR(BW6/BS6,"-")</f>
        <v>11570.469798658</v>
      </c>
      <c r="BY6" s="132">
        <v>10</v>
      </c>
      <c r="BZ6" s="132">
        <v>6</v>
      </c>
      <c r="CA6" s="132">
        <v>13</v>
      </c>
      <c r="CB6" s="133">
        <v>28</v>
      </c>
      <c r="CC6" s="134">
        <f>IF(L6=0,"",IF(CB6=0,"",(CB6/L6)))</f>
        <v>0.039716312056738</v>
      </c>
      <c r="CD6" s="135">
        <v>8</v>
      </c>
      <c r="CE6" s="136">
        <f>IFERROR(CD6/CB6,"-")</f>
        <v>0.28571428571429</v>
      </c>
      <c r="CF6" s="137">
        <v>1944000</v>
      </c>
      <c r="CG6" s="138">
        <f>IFERROR(CF6/CB6,"-")</f>
        <v>69428.571428571</v>
      </c>
      <c r="CH6" s="139">
        <v>1</v>
      </c>
      <c r="CI6" s="139">
        <v>1</v>
      </c>
      <c r="CJ6" s="139">
        <v>6</v>
      </c>
      <c r="CK6" s="140">
        <v>92</v>
      </c>
      <c r="CL6" s="141">
        <v>4828000</v>
      </c>
      <c r="CM6" s="141">
        <v>702000</v>
      </c>
      <c r="CN6" s="141">
        <v>53000</v>
      </c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2.458359189298</v>
      </c>
      <c r="B7" s="189" t="s">
        <v>190</v>
      </c>
      <c r="C7" s="189" t="s">
        <v>180</v>
      </c>
      <c r="D7" s="189" t="s">
        <v>168</v>
      </c>
      <c r="E7" s="189" t="s">
        <v>191</v>
      </c>
      <c r="F7" s="89" t="s">
        <v>192</v>
      </c>
      <c r="G7" s="89" t="s">
        <v>171</v>
      </c>
      <c r="H7" s="181">
        <v>9639942</v>
      </c>
      <c r="I7" s="80">
        <v>0</v>
      </c>
      <c r="J7" s="80">
        <v>0</v>
      </c>
      <c r="K7" s="80">
        <v>446916</v>
      </c>
      <c r="L7" s="93">
        <v>3822</v>
      </c>
      <c r="M7" s="81">
        <f>IFERROR(L7/K7,"-")</f>
        <v>0.0085519426469404</v>
      </c>
      <c r="N7" s="80">
        <v>122</v>
      </c>
      <c r="O7" s="80">
        <v>1669</v>
      </c>
      <c r="P7" s="81">
        <f>IFERROR(N7/(L7),"-")</f>
        <v>0.031920460491889</v>
      </c>
      <c r="Q7" s="82">
        <f>IFERROR(H7/SUM(L7:L7),"-")</f>
        <v>2522.2244897959</v>
      </c>
      <c r="R7" s="83">
        <v>511</v>
      </c>
      <c r="S7" s="81">
        <f>IF(L7=0,"-",R7/L7)</f>
        <v>0.13369963369963</v>
      </c>
      <c r="T7" s="186">
        <v>23698440</v>
      </c>
      <c r="U7" s="187">
        <f>IFERROR(T7/L7,"-")</f>
        <v>6200.5337519623</v>
      </c>
      <c r="V7" s="187">
        <f>IFERROR(T7/R7,"-")</f>
        <v>46376.594911937</v>
      </c>
      <c r="W7" s="181">
        <f>SUM(T7:T7)-SUM(H7:H7)</f>
        <v>14058498</v>
      </c>
      <c r="X7" s="85">
        <f>SUM(T7:T7)/SUM(H7:H7)</f>
        <v>2.458359189298</v>
      </c>
      <c r="Y7" s="78"/>
      <c r="Z7" s="94">
        <v>46</v>
      </c>
      <c r="AA7" s="95">
        <f>IF(L7=0,"",IF(Z7=0,"",(Z7/L7)))</f>
        <v>0.012035583464155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31</v>
      </c>
      <c r="AJ7" s="101">
        <f>IF(L7=0,"",IF(AI7=0,"",(AI7/L7)))</f>
        <v>0.0081109366823653</v>
      </c>
      <c r="AK7" s="100">
        <v>4</v>
      </c>
      <c r="AL7" s="102">
        <f>IFERROR(AK7/AI7,"-")</f>
        <v>0.12903225806452</v>
      </c>
      <c r="AM7" s="103">
        <v>17000</v>
      </c>
      <c r="AN7" s="104">
        <f>IFERROR(AM7/AI7,"-")</f>
        <v>548.38709677419</v>
      </c>
      <c r="AO7" s="105">
        <v>3</v>
      </c>
      <c r="AP7" s="105">
        <v>1</v>
      </c>
      <c r="AQ7" s="105"/>
      <c r="AR7" s="106">
        <v>163</v>
      </c>
      <c r="AS7" s="107">
        <f>IF(L7=0,"",IF(AR7=0,"",(AR7/L7)))</f>
        <v>0.042647828362114</v>
      </c>
      <c r="AT7" s="106">
        <v>12</v>
      </c>
      <c r="AU7" s="108">
        <f>IFERROR(AT7/AR7,"-")</f>
        <v>0.07361963190184</v>
      </c>
      <c r="AV7" s="109">
        <v>86000</v>
      </c>
      <c r="AW7" s="110">
        <f>IFERROR(AV7/AR7,"-")</f>
        <v>527.60736196319</v>
      </c>
      <c r="AX7" s="111">
        <v>6</v>
      </c>
      <c r="AY7" s="111">
        <v>3</v>
      </c>
      <c r="AZ7" s="111">
        <v>3</v>
      </c>
      <c r="BA7" s="112">
        <v>1825</v>
      </c>
      <c r="BB7" s="113">
        <f>IF(L7=0,"",IF(BA7=0,"",(BA7/L7)))</f>
        <v>0.47749869178441</v>
      </c>
      <c r="BC7" s="112">
        <v>220</v>
      </c>
      <c r="BD7" s="114">
        <f>IFERROR(BC7/BA7,"-")</f>
        <v>0.12054794520548</v>
      </c>
      <c r="BE7" s="115">
        <v>6627000</v>
      </c>
      <c r="BF7" s="116">
        <f>IFERROR(BE7/BA7,"-")</f>
        <v>3631.2328767123</v>
      </c>
      <c r="BG7" s="117">
        <v>96</v>
      </c>
      <c r="BH7" s="117">
        <v>43</v>
      </c>
      <c r="BI7" s="117">
        <v>81</v>
      </c>
      <c r="BJ7" s="119">
        <v>1286</v>
      </c>
      <c r="BK7" s="120">
        <f>IF(L7=0,"",IF(BJ7=0,"",(BJ7/L7)))</f>
        <v>0.33647305075877</v>
      </c>
      <c r="BL7" s="121">
        <v>167</v>
      </c>
      <c r="BM7" s="122">
        <f>IFERROR(BL7/BJ7,"-")</f>
        <v>0.1298600311042</v>
      </c>
      <c r="BN7" s="123">
        <v>6034440</v>
      </c>
      <c r="BO7" s="124">
        <f>IFERROR(BN7/BJ7,"-")</f>
        <v>4692.4105754277</v>
      </c>
      <c r="BP7" s="125">
        <v>66</v>
      </c>
      <c r="BQ7" s="125">
        <v>29</v>
      </c>
      <c r="BR7" s="125">
        <v>72</v>
      </c>
      <c r="BS7" s="126">
        <v>411</v>
      </c>
      <c r="BT7" s="127">
        <f>IF(L7=0,"",IF(BS7=0,"",(BS7/L7)))</f>
        <v>0.10753532182104</v>
      </c>
      <c r="BU7" s="128">
        <v>91</v>
      </c>
      <c r="BV7" s="129">
        <f>IFERROR(BU7/BS7,"-")</f>
        <v>0.22141119221411</v>
      </c>
      <c r="BW7" s="130">
        <v>9192000</v>
      </c>
      <c r="BX7" s="131">
        <f>IFERROR(BW7/BS7,"-")</f>
        <v>22364.96350365</v>
      </c>
      <c r="BY7" s="132">
        <v>22</v>
      </c>
      <c r="BZ7" s="132">
        <v>15</v>
      </c>
      <c r="CA7" s="132">
        <v>54</v>
      </c>
      <c r="CB7" s="133">
        <v>60</v>
      </c>
      <c r="CC7" s="134">
        <f>IF(L7=0,"",IF(CB7=0,"",(CB7/L7)))</f>
        <v>0.015698587127159</v>
      </c>
      <c r="CD7" s="135">
        <v>17</v>
      </c>
      <c r="CE7" s="136">
        <f>IFERROR(CD7/CB7,"-")</f>
        <v>0.28333333333333</v>
      </c>
      <c r="CF7" s="137">
        <v>1742000</v>
      </c>
      <c r="CG7" s="138">
        <f>IFERROR(CF7/CB7,"-")</f>
        <v>29033.333333333</v>
      </c>
      <c r="CH7" s="139">
        <v>5</v>
      </c>
      <c r="CI7" s="139">
        <v>3</v>
      </c>
      <c r="CJ7" s="139">
        <v>9</v>
      </c>
      <c r="CK7" s="140">
        <v>511</v>
      </c>
      <c r="CL7" s="141">
        <v>23698440</v>
      </c>
      <c r="CM7" s="141">
        <v>2110000</v>
      </c>
      <c r="CN7" s="141">
        <v>8000</v>
      </c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1.3977450291727</v>
      </c>
      <c r="B8" s="189" t="s">
        <v>193</v>
      </c>
      <c r="C8" s="189" t="s">
        <v>180</v>
      </c>
      <c r="D8" s="189" t="s">
        <v>168</v>
      </c>
      <c r="E8" s="189" t="s">
        <v>191</v>
      </c>
      <c r="F8" s="89" t="s">
        <v>194</v>
      </c>
      <c r="G8" s="89" t="s">
        <v>171</v>
      </c>
      <c r="H8" s="181">
        <v>1116112</v>
      </c>
      <c r="I8" s="80">
        <v>0</v>
      </c>
      <c r="J8" s="80">
        <v>0</v>
      </c>
      <c r="K8" s="80">
        <v>59983</v>
      </c>
      <c r="L8" s="93">
        <v>375</v>
      </c>
      <c r="M8" s="81">
        <f>IFERROR(L8/K8,"-")</f>
        <v>0.0062517713352116</v>
      </c>
      <c r="N8" s="80">
        <v>5</v>
      </c>
      <c r="O8" s="80">
        <v>150</v>
      </c>
      <c r="P8" s="81">
        <f>IFERROR(N8/(L8),"-")</f>
        <v>0.013333333333333</v>
      </c>
      <c r="Q8" s="82">
        <f>IFERROR(H8/SUM(L8:L8),"-")</f>
        <v>2976.2986666667</v>
      </c>
      <c r="R8" s="83">
        <v>40</v>
      </c>
      <c r="S8" s="81">
        <f>IF(L8=0,"-",R8/L8)</f>
        <v>0.10666666666667</v>
      </c>
      <c r="T8" s="186">
        <v>1560040</v>
      </c>
      <c r="U8" s="187">
        <f>IFERROR(T8/L8,"-")</f>
        <v>4160.1066666667</v>
      </c>
      <c r="V8" s="187">
        <f>IFERROR(T8/R8,"-")</f>
        <v>39001</v>
      </c>
      <c r="W8" s="181">
        <f>SUM(T8:T8)-SUM(H8:H8)</f>
        <v>443928</v>
      </c>
      <c r="X8" s="85">
        <f>SUM(T8:T8)/SUM(H8:H8)</f>
        <v>1.3977450291727</v>
      </c>
      <c r="Y8" s="78"/>
      <c r="Z8" s="94">
        <v>4</v>
      </c>
      <c r="AA8" s="95">
        <f>IF(L8=0,"",IF(Z8=0,"",(Z8/L8)))</f>
        <v>0.010666666666667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7</v>
      </c>
      <c r="AJ8" s="101">
        <f>IF(L8=0,"",IF(AI8=0,"",(AI8/L8)))</f>
        <v>0.018666666666667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27</v>
      </c>
      <c r="AS8" s="107">
        <f>IF(L8=0,"",IF(AR8=0,"",(AR8/L8)))</f>
        <v>0.072</v>
      </c>
      <c r="AT8" s="106">
        <v>4</v>
      </c>
      <c r="AU8" s="108">
        <f>IFERROR(AT8/AR8,"-")</f>
        <v>0.14814814814815</v>
      </c>
      <c r="AV8" s="109">
        <v>238000</v>
      </c>
      <c r="AW8" s="110">
        <f>IFERROR(AV8/AR8,"-")</f>
        <v>8814.8148148148</v>
      </c>
      <c r="AX8" s="111">
        <v>1</v>
      </c>
      <c r="AY8" s="111"/>
      <c r="AZ8" s="111">
        <v>3</v>
      </c>
      <c r="BA8" s="112">
        <v>155</v>
      </c>
      <c r="BB8" s="113">
        <f>IF(L8=0,"",IF(BA8=0,"",(BA8/L8)))</f>
        <v>0.41333333333333</v>
      </c>
      <c r="BC8" s="112">
        <v>12</v>
      </c>
      <c r="BD8" s="114">
        <f>IFERROR(BC8/BA8,"-")</f>
        <v>0.07741935483871</v>
      </c>
      <c r="BE8" s="115">
        <v>155000</v>
      </c>
      <c r="BF8" s="116">
        <f>IFERROR(BE8/BA8,"-")</f>
        <v>1000</v>
      </c>
      <c r="BG8" s="117">
        <v>5</v>
      </c>
      <c r="BH8" s="117">
        <v>2</v>
      </c>
      <c r="BI8" s="117">
        <v>5</v>
      </c>
      <c r="BJ8" s="119">
        <v>124</v>
      </c>
      <c r="BK8" s="120">
        <f>IF(L8=0,"",IF(BJ8=0,"",(BJ8/L8)))</f>
        <v>0.33066666666667</v>
      </c>
      <c r="BL8" s="121">
        <v>14</v>
      </c>
      <c r="BM8" s="122">
        <f>IFERROR(BL8/BJ8,"-")</f>
        <v>0.11290322580645</v>
      </c>
      <c r="BN8" s="123">
        <v>604000</v>
      </c>
      <c r="BO8" s="124">
        <f>IFERROR(BN8/BJ8,"-")</f>
        <v>4870.9677419355</v>
      </c>
      <c r="BP8" s="125">
        <v>4</v>
      </c>
      <c r="BQ8" s="125">
        <v>2</v>
      </c>
      <c r="BR8" s="125">
        <v>8</v>
      </c>
      <c r="BS8" s="126">
        <v>49</v>
      </c>
      <c r="BT8" s="127">
        <f>IF(L8=0,"",IF(BS8=0,"",(BS8/L8)))</f>
        <v>0.13066666666667</v>
      </c>
      <c r="BU8" s="128">
        <v>7</v>
      </c>
      <c r="BV8" s="129">
        <f>IFERROR(BU8/BS8,"-")</f>
        <v>0.14285714285714</v>
      </c>
      <c r="BW8" s="130">
        <v>322040</v>
      </c>
      <c r="BX8" s="131">
        <f>IFERROR(BW8/BS8,"-")</f>
        <v>6572.2448979592</v>
      </c>
      <c r="BY8" s="132">
        <v>2</v>
      </c>
      <c r="BZ8" s="132">
        <v>1</v>
      </c>
      <c r="CA8" s="132">
        <v>4</v>
      </c>
      <c r="CB8" s="133">
        <v>9</v>
      </c>
      <c r="CC8" s="134">
        <f>IF(L8=0,"",IF(CB8=0,"",(CB8/L8)))</f>
        <v>0.024</v>
      </c>
      <c r="CD8" s="135">
        <v>3</v>
      </c>
      <c r="CE8" s="136">
        <f>IFERROR(CD8/CB8,"-")</f>
        <v>0.33333333333333</v>
      </c>
      <c r="CF8" s="137">
        <v>241000</v>
      </c>
      <c r="CG8" s="138">
        <f>IFERROR(CF8/CB8,"-")</f>
        <v>26777.777777778</v>
      </c>
      <c r="CH8" s="139">
        <v>1</v>
      </c>
      <c r="CI8" s="139"/>
      <c r="CJ8" s="139">
        <v>2</v>
      </c>
      <c r="CK8" s="140">
        <v>40</v>
      </c>
      <c r="CL8" s="141">
        <v>1560040</v>
      </c>
      <c r="CM8" s="141">
        <v>215000</v>
      </c>
      <c r="CN8" s="141">
        <v>185000</v>
      </c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2.1207290987748</v>
      </c>
      <c r="B9" s="189" t="s">
        <v>195</v>
      </c>
      <c r="C9" s="189" t="s">
        <v>180</v>
      </c>
      <c r="D9" s="189" t="s">
        <v>168</v>
      </c>
      <c r="E9" s="189" t="s">
        <v>191</v>
      </c>
      <c r="F9" s="89" t="s">
        <v>196</v>
      </c>
      <c r="G9" s="89" t="s">
        <v>171</v>
      </c>
      <c r="H9" s="181">
        <v>1143055</v>
      </c>
      <c r="I9" s="80">
        <v>0</v>
      </c>
      <c r="J9" s="80">
        <v>0</v>
      </c>
      <c r="K9" s="80">
        <v>38996</v>
      </c>
      <c r="L9" s="93">
        <v>414</v>
      </c>
      <c r="M9" s="81">
        <f>IFERROR(L9/K9,"-")</f>
        <v>0.01061647348446</v>
      </c>
      <c r="N9" s="80">
        <v>10</v>
      </c>
      <c r="O9" s="80">
        <v>179</v>
      </c>
      <c r="P9" s="81">
        <f>IFERROR(N9/(L9),"-")</f>
        <v>0.024154589371981</v>
      </c>
      <c r="Q9" s="82">
        <f>IFERROR(H9/SUM(L9:L9),"-")</f>
        <v>2761.0024154589</v>
      </c>
      <c r="R9" s="83">
        <v>68</v>
      </c>
      <c r="S9" s="81">
        <f>IF(L9=0,"-",R9/L9)</f>
        <v>0.16425120772947</v>
      </c>
      <c r="T9" s="186">
        <v>2424110</v>
      </c>
      <c r="U9" s="187">
        <f>IFERROR(T9/L9,"-")</f>
        <v>5855.3381642512</v>
      </c>
      <c r="V9" s="187">
        <f>IFERROR(T9/R9,"-")</f>
        <v>35648.676470588</v>
      </c>
      <c r="W9" s="181">
        <f>SUM(T9:T9)-SUM(H9:H9)</f>
        <v>1281055</v>
      </c>
      <c r="X9" s="85">
        <f>SUM(T9:T9)/SUM(H9:H9)</f>
        <v>2.1207290987748</v>
      </c>
      <c r="Y9" s="78"/>
      <c r="Z9" s="94">
        <v>28</v>
      </c>
      <c r="AA9" s="95">
        <f>IF(L9=0,"",IF(Z9=0,"",(Z9/L9)))</f>
        <v>0.067632850241546</v>
      </c>
      <c r="AB9" s="94">
        <v>1</v>
      </c>
      <c r="AC9" s="96">
        <f>IFERROR(AB9/Z9,"-")</f>
        <v>0.035714285714286</v>
      </c>
      <c r="AD9" s="97">
        <v>18000</v>
      </c>
      <c r="AE9" s="98">
        <f>IFERROR(AD9/Z9,"-")</f>
        <v>642.85714285714</v>
      </c>
      <c r="AF9" s="99"/>
      <c r="AG9" s="99"/>
      <c r="AH9" s="99">
        <v>1</v>
      </c>
      <c r="AI9" s="100">
        <v>38</v>
      </c>
      <c r="AJ9" s="101">
        <f>IF(L9=0,"",IF(AI9=0,"",(AI9/L9)))</f>
        <v>0.091787439613527</v>
      </c>
      <c r="AK9" s="100">
        <v>4</v>
      </c>
      <c r="AL9" s="102">
        <f>IFERROR(AK9/AI9,"-")</f>
        <v>0.10526315789474</v>
      </c>
      <c r="AM9" s="103">
        <v>19000</v>
      </c>
      <c r="AN9" s="104">
        <f>IFERROR(AM9/AI9,"-")</f>
        <v>500</v>
      </c>
      <c r="AO9" s="105">
        <v>3</v>
      </c>
      <c r="AP9" s="105">
        <v>1</v>
      </c>
      <c r="AQ9" s="105"/>
      <c r="AR9" s="106">
        <v>23</v>
      </c>
      <c r="AS9" s="107">
        <f>IF(L9=0,"",IF(AR9=0,"",(AR9/L9)))</f>
        <v>0.055555555555556</v>
      </c>
      <c r="AT9" s="106">
        <v>2</v>
      </c>
      <c r="AU9" s="108">
        <f>IFERROR(AT9/AR9,"-")</f>
        <v>0.08695652173913</v>
      </c>
      <c r="AV9" s="109">
        <v>83000</v>
      </c>
      <c r="AW9" s="110">
        <f>IFERROR(AV9/AR9,"-")</f>
        <v>3608.6956521739</v>
      </c>
      <c r="AX9" s="111"/>
      <c r="AY9" s="111"/>
      <c r="AZ9" s="111">
        <v>2</v>
      </c>
      <c r="BA9" s="112">
        <v>115</v>
      </c>
      <c r="BB9" s="113">
        <f>IF(L9=0,"",IF(BA9=0,"",(BA9/L9)))</f>
        <v>0.27777777777778</v>
      </c>
      <c r="BC9" s="112">
        <v>16</v>
      </c>
      <c r="BD9" s="114">
        <f>IFERROR(BC9/BA9,"-")</f>
        <v>0.13913043478261</v>
      </c>
      <c r="BE9" s="115">
        <v>401000</v>
      </c>
      <c r="BF9" s="116">
        <f>IFERROR(BE9/BA9,"-")</f>
        <v>3486.9565217391</v>
      </c>
      <c r="BG9" s="117">
        <v>8</v>
      </c>
      <c r="BH9" s="117">
        <v>3</v>
      </c>
      <c r="BI9" s="117">
        <v>5</v>
      </c>
      <c r="BJ9" s="119">
        <v>158</v>
      </c>
      <c r="BK9" s="120">
        <f>IF(L9=0,"",IF(BJ9=0,"",(BJ9/L9)))</f>
        <v>0.38164251207729</v>
      </c>
      <c r="BL9" s="121">
        <v>31</v>
      </c>
      <c r="BM9" s="122">
        <f>IFERROR(BL9/BJ9,"-")</f>
        <v>0.19620253164557</v>
      </c>
      <c r="BN9" s="123">
        <v>968110</v>
      </c>
      <c r="BO9" s="124">
        <f>IFERROR(BN9/BJ9,"-")</f>
        <v>6127.2784810127</v>
      </c>
      <c r="BP9" s="125">
        <v>9</v>
      </c>
      <c r="BQ9" s="125">
        <v>4</v>
      </c>
      <c r="BR9" s="125">
        <v>18</v>
      </c>
      <c r="BS9" s="126">
        <v>42</v>
      </c>
      <c r="BT9" s="127">
        <f>IF(L9=0,"",IF(BS9=0,"",(BS9/L9)))</f>
        <v>0.10144927536232</v>
      </c>
      <c r="BU9" s="128">
        <v>11</v>
      </c>
      <c r="BV9" s="129">
        <f>IFERROR(BU9/BS9,"-")</f>
        <v>0.26190476190476</v>
      </c>
      <c r="BW9" s="130">
        <v>631000</v>
      </c>
      <c r="BX9" s="131">
        <f>IFERROR(BW9/BS9,"-")</f>
        <v>15023.80952381</v>
      </c>
      <c r="BY9" s="132">
        <v>2</v>
      </c>
      <c r="BZ9" s="132">
        <v>5</v>
      </c>
      <c r="CA9" s="132">
        <v>4</v>
      </c>
      <c r="CB9" s="133">
        <v>10</v>
      </c>
      <c r="CC9" s="134">
        <f>IF(L9=0,"",IF(CB9=0,"",(CB9/L9)))</f>
        <v>0.024154589371981</v>
      </c>
      <c r="CD9" s="135">
        <v>3</v>
      </c>
      <c r="CE9" s="136">
        <f>IFERROR(CD9/CB9,"-")</f>
        <v>0.3</v>
      </c>
      <c r="CF9" s="137">
        <v>304000</v>
      </c>
      <c r="CG9" s="138">
        <f>IFERROR(CF9/CB9,"-")</f>
        <v>30400</v>
      </c>
      <c r="CH9" s="139"/>
      <c r="CI9" s="139"/>
      <c r="CJ9" s="139">
        <v>3</v>
      </c>
      <c r="CK9" s="140">
        <v>68</v>
      </c>
      <c r="CL9" s="141">
        <v>2424110</v>
      </c>
      <c r="CM9" s="141">
        <v>415000</v>
      </c>
      <c r="CN9" s="141">
        <v>145000</v>
      </c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197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639670</v>
      </c>
      <c r="L12" s="41">
        <f>SUM(L6:L11)</f>
        <v>5316</v>
      </c>
      <c r="M12" s="42">
        <f>IFERROR(L12/K12,"-")</f>
        <v>0.0083105351196711</v>
      </c>
      <c r="N12" s="77">
        <f>SUM(N6:N11)</f>
        <v>160</v>
      </c>
      <c r="O12" s="77">
        <f>SUM(O6:O11)</f>
        <v>2253</v>
      </c>
      <c r="P12" s="42">
        <f>IFERROR(N12/L12,"-")</f>
        <v>0.030097817908202</v>
      </c>
      <c r="Q12" s="43">
        <f>IFERROR(H12/L12,"-")</f>
        <v>0</v>
      </c>
      <c r="R12" s="44">
        <f>SUM(R6:R11)</f>
        <v>711</v>
      </c>
      <c r="S12" s="42">
        <f>IFERROR(R12/L12,"-")</f>
        <v>0.13374717832957</v>
      </c>
      <c r="T12" s="184">
        <f>SUM(T6:T11)</f>
        <v>32510590</v>
      </c>
      <c r="U12" s="184">
        <f>IFERROR(T12/L12,"-")</f>
        <v>6115.6113619263</v>
      </c>
      <c r="V12" s="184">
        <f>IFERROR(T12/R12,"-")</f>
        <v>45725.161744023</v>
      </c>
      <c r="W12" s="184">
        <f>T12-H12</f>
        <v>32510590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198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163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199</v>
      </c>
      <c r="C6" s="189" t="s">
        <v>180</v>
      </c>
      <c r="D6" s="189" t="s">
        <v>200</v>
      </c>
      <c r="E6" s="189" t="s">
        <v>201</v>
      </c>
      <c r="F6" s="89" t="s">
        <v>202</v>
      </c>
      <c r="G6" s="89" t="s">
        <v>171</v>
      </c>
      <c r="H6" s="181">
        <v>0</v>
      </c>
      <c r="I6" s="80">
        <v>0</v>
      </c>
      <c r="J6" s="80">
        <v>0</v>
      </c>
      <c r="K6" s="80">
        <v>0</v>
      </c>
      <c r="L6" s="93">
        <v>9</v>
      </c>
      <c r="M6" s="81" t="str">
        <f>IFERROR(L6/K6,"-")</f>
        <v>-</v>
      </c>
      <c r="N6" s="80">
        <v>0</v>
      </c>
      <c r="O6" s="80">
        <v>5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>
        <v>1</v>
      </c>
      <c r="AA6" s="95">
        <f>IF(L6=0,"",IF(Z6=0,"",(Z6/L6)))</f>
        <v>0.11111111111111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</v>
      </c>
      <c r="AJ6" s="101">
        <f>IF(L6=0,"",IF(AI6=0,"",(AI6/L6)))</f>
        <v>0.11111111111111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4</v>
      </c>
      <c r="AS6" s="107">
        <f>IF(L6=0,"",IF(AR6=0,"",(AR6/L6)))</f>
        <v>0.44444444444444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</v>
      </c>
      <c r="BB6" s="113">
        <f>IF(L6=0,"",IF(BA6=0,"",(BA6/L6)))</f>
        <v>0.22222222222222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</v>
      </c>
      <c r="BK6" s="120">
        <f>IF(L6=0,"",IF(BJ6=0,"",(BJ6/L6)))</f>
        <v>0.11111111111111</v>
      </c>
      <c r="BL6" s="121"/>
      <c r="BM6" s="122">
        <f>IFERROR(BL6/BJ6,"-")</f>
        <v>0</v>
      </c>
      <c r="BN6" s="123"/>
      <c r="BO6" s="124">
        <f>IFERROR(BN6/BJ6,"-")</f>
        <v>0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203</v>
      </c>
      <c r="C7" s="189" t="s">
        <v>180</v>
      </c>
      <c r="D7" s="189" t="s">
        <v>200</v>
      </c>
      <c r="E7" s="189" t="s">
        <v>201</v>
      </c>
      <c r="F7" s="89" t="s">
        <v>204</v>
      </c>
      <c r="G7" s="89" t="s">
        <v>171</v>
      </c>
      <c r="H7" s="181">
        <v>0</v>
      </c>
      <c r="I7" s="80">
        <v>0</v>
      </c>
      <c r="J7" s="80">
        <v>0</v>
      </c>
      <c r="K7" s="80">
        <v>0</v>
      </c>
      <c r="L7" s="93">
        <v>55</v>
      </c>
      <c r="M7" s="81" t="str">
        <f>IFERROR(L7/K7,"-")</f>
        <v>-</v>
      </c>
      <c r="N7" s="80">
        <v>0</v>
      </c>
      <c r="O7" s="80">
        <v>14</v>
      </c>
      <c r="P7" s="81">
        <f>IFERROR(N7/(L7),"-")</f>
        <v>0</v>
      </c>
      <c r="Q7" s="82">
        <f>IFERROR(H7/SUM(L7:L7),"-")</f>
        <v>0</v>
      </c>
      <c r="R7" s="83">
        <v>1</v>
      </c>
      <c r="S7" s="81">
        <f>IF(L7=0,"-",R7/L7)</f>
        <v>0.018181818181818</v>
      </c>
      <c r="T7" s="186">
        <v>3000</v>
      </c>
      <c r="U7" s="187">
        <f>IFERROR(T7/L7,"-")</f>
        <v>54.545454545455</v>
      </c>
      <c r="V7" s="187">
        <f>IFERROR(T7/R7,"-")</f>
        <v>3000</v>
      </c>
      <c r="W7" s="181">
        <f>SUM(T7:T7)-SUM(H7:H7)</f>
        <v>3000</v>
      </c>
      <c r="X7" s="85" t="str">
        <f>SUM(T7:T7)/SUM(H7:H7)</f>
        <v>0</v>
      </c>
      <c r="Y7" s="78"/>
      <c r="Z7" s="94">
        <v>9</v>
      </c>
      <c r="AA7" s="95">
        <f>IF(L7=0,"",IF(Z7=0,"",(Z7/L7)))</f>
        <v>0.16363636363636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22</v>
      </c>
      <c r="AJ7" s="101">
        <f>IF(L7=0,"",IF(AI7=0,"",(AI7/L7)))</f>
        <v>0.4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0.12727272727273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7</v>
      </c>
      <c r="BB7" s="113">
        <f>IF(L7=0,"",IF(BA7=0,"",(BA7/L7)))</f>
        <v>0.12727272727273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8</v>
      </c>
      <c r="BK7" s="120">
        <f>IF(L7=0,"",IF(BJ7=0,"",(BJ7/L7)))</f>
        <v>0.14545454545455</v>
      </c>
      <c r="BL7" s="121">
        <v>1</v>
      </c>
      <c r="BM7" s="122">
        <f>IFERROR(BL7/BJ7,"-")</f>
        <v>0.125</v>
      </c>
      <c r="BN7" s="123">
        <v>3000</v>
      </c>
      <c r="BO7" s="124">
        <f>IFERROR(BN7/BJ7,"-")</f>
        <v>375</v>
      </c>
      <c r="BP7" s="125">
        <v>1</v>
      </c>
      <c r="BQ7" s="125"/>
      <c r="BR7" s="125"/>
      <c r="BS7" s="126">
        <v>2</v>
      </c>
      <c r="BT7" s="127">
        <f>IF(L7=0,"",IF(BS7=0,"",(BS7/L7)))</f>
        <v>0.036363636363636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3000</v>
      </c>
      <c r="CM7" s="141">
        <v>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205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64</v>
      </c>
      <c r="M10" s="42" t="str">
        <f>IFERROR(L10/K10,"-")</f>
        <v>-</v>
      </c>
      <c r="N10" s="77">
        <f>SUM(N6:N9)</f>
        <v>0</v>
      </c>
      <c r="O10" s="77">
        <f>SUM(O6:O9)</f>
        <v>19</v>
      </c>
      <c r="P10" s="42">
        <f>IFERROR(N10/L10,"-")</f>
        <v>0</v>
      </c>
      <c r="Q10" s="43">
        <f>IFERROR(H10/L10,"-")</f>
        <v>0</v>
      </c>
      <c r="R10" s="44">
        <f>SUM(R6:R9)</f>
        <v>1</v>
      </c>
      <c r="S10" s="42">
        <f>IFERROR(R10/L10,"-")</f>
        <v>0.015625</v>
      </c>
      <c r="T10" s="184">
        <f>SUM(T6:T9)</f>
        <v>3000</v>
      </c>
      <c r="U10" s="184">
        <f>IFERROR(T10/L10,"-")</f>
        <v>46.875</v>
      </c>
      <c r="V10" s="184">
        <f>IFERROR(T10/R10,"-")</f>
        <v>3000</v>
      </c>
      <c r="W10" s="184">
        <f>T10-H10</f>
        <v>3000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