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<sst xmlns="http://schemas.openxmlformats.org/spreadsheetml/2006/main" uniqueCount="247">
  <si>
    <t>10月</t>
  </si>
  <si>
    <t>アイメール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</si>
  <si>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</si>
  <si>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</si>
  <si>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</si>
  <si>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</si>
  <si>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</si>
  <si>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</si>
  <si>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</si>
  <si>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</si>
  <si>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</si>
  <si>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</si>
  <si>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</si>
  <si>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</si>
  <si>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</si>
  <si>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</si>
  <si>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</si>
  <si>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</si>
  <si>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</si>
  <si>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</si>
  <si>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</si>
  <si>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</si>
  <si>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</si>
  <si>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</si>
  <si>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</si>
  <si>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</si>
  <si>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</si>
  <si>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</si>
  <si>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</si>
  <si>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</si>
  <si>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</si>
  <si>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</si>
  <si>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</si>
  <si>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</si>
  <si>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</si>
  <si>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</si>
  <si>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</si>
  <si>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</si>
  <si>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</si>
  <si>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</si>
  <si>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</si>
  <si>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</si>
  <si>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</si>
  <si>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</si>
  <si>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</si>
  <si>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</si>
  <si>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</si>
  <si>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</si>
  <si>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</si>
  <si>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</si>
  <si>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</si>
  <si>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</si>
  <si>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</si>
  <si>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</si>
  <si>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</si>
  <si>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</si>
  <si>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</si>
  <si>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sms_w554</t>
  </si>
  <si>
    <t>インターカラー</t>
  </si>
  <si>
    <t>デリヘル版3</t>
  </si>
  <si>
    <t>女性が好きな私にとって神サイトです</t>
  </si>
  <si>
    <t>i38</t>
  </si>
  <si>
    <t>サンスポ関西</t>
  </si>
  <si>
    <t>4C終面全5段</t>
  </si>
  <si>
    <t>10月04日(日)</t>
  </si>
  <si>
    <t>smss2231</t>
  </si>
  <si>
    <t>空電</t>
  </si>
  <si>
    <t>sms_w555</t>
  </si>
  <si>
    <t>GOGO(i31)</t>
  </si>
  <si>
    <t>サンスポ関東</t>
  </si>
  <si>
    <t>全5段</t>
  </si>
  <si>
    <t>smss2232</t>
  </si>
  <si>
    <t>sms_w556</t>
  </si>
  <si>
    <t>男メイン比較版</t>
  </si>
  <si>
    <t>出会える人数無制限</t>
  </si>
  <si>
    <t>10月18日(日)</t>
  </si>
  <si>
    <t>smss2233</t>
  </si>
  <si>
    <t>sms_w557</t>
  </si>
  <si>
    <t>デリヘル版2(コンシェルジュパーツ)</t>
  </si>
  <si>
    <t>i34</t>
  </si>
  <si>
    <t>スポーツ報知関西</t>
  </si>
  <si>
    <t>全5段つかみ4回</t>
  </si>
  <si>
    <t>smss2234</t>
  </si>
  <si>
    <t>sms_w558</t>
  </si>
  <si>
    <t>smss2235</t>
  </si>
  <si>
    <t>sms_w559</t>
  </si>
  <si>
    <t>求人版</t>
  </si>
  <si>
    <t>求む50歳以上の女性と</t>
  </si>
  <si>
    <t>smss2236</t>
  </si>
  <si>
    <t>sms_w560</t>
  </si>
  <si>
    <t>大正版</t>
  </si>
  <si>
    <t>70歳までの出会いお手伝い</t>
  </si>
  <si>
    <t>smss2237</t>
  </si>
  <si>
    <t>sms_w561</t>
  </si>
  <si>
    <t>①求人風</t>
  </si>
  <si>
    <t>①求む！５０歳以上の女性と…</t>
  </si>
  <si>
    <t>ニッカン関西</t>
  </si>
  <si>
    <t>半2段つかみ10段保証</t>
  </si>
  <si>
    <t>1～10日</t>
  </si>
  <si>
    <t>sms_w562</t>
  </si>
  <si>
    <t>②興奮版</t>
  </si>
  <si>
    <t>②女性が好きな私にとって神サイトです</t>
  </si>
  <si>
    <t>11～20日</t>
  </si>
  <si>
    <t>sms_w563</t>
  </si>
  <si>
    <t>③大正版</t>
  </si>
  <si>
    <t>③出会える人数無制限</t>
  </si>
  <si>
    <t>21～31日</t>
  </si>
  <si>
    <t>smss2238</t>
  </si>
  <si>
    <t>(空電共通)</t>
  </si>
  <si>
    <t>sms_w564</t>
  </si>
  <si>
    <t>記事(ノーマル)</t>
  </si>
  <si>
    <t>139「もっと安い出会いがよければ、よそでどうぞ」</t>
  </si>
  <si>
    <t>デイリースポーツ関西　1回目</t>
  </si>
  <si>
    <t>4C記事枠</t>
  </si>
  <si>
    <t>10月03日(土)</t>
  </si>
  <si>
    <t>smss2239</t>
  </si>
  <si>
    <t>sms_w565</t>
  </si>
  <si>
    <t>記事(赤)</t>
  </si>
  <si>
    <t>140「普通の出会い系なら、広告に載せていません」</t>
  </si>
  <si>
    <t>デイリースポーツ関西　2回目</t>
  </si>
  <si>
    <t>10月11日(日)</t>
  </si>
  <si>
    <t>smss2240</t>
  </si>
  <si>
    <t>sms_w566</t>
  </si>
  <si>
    <t>記事(青)</t>
  </si>
  <si>
    <t>141「今日はレディースデーで出会い率が2倍！」</t>
  </si>
  <si>
    <t>デイリースポーツ関西　3回目</t>
  </si>
  <si>
    <t>10月17日(土)</t>
  </si>
  <si>
    <t>smss2241</t>
  </si>
  <si>
    <t>sms_w567</t>
  </si>
  <si>
    <t>記事(黄)</t>
  </si>
  <si>
    <t>142「この秋にやりたい出会いサイト」</t>
  </si>
  <si>
    <t>デイリースポーツ関西　4回目</t>
  </si>
  <si>
    <t>10月25日(日)</t>
  </si>
  <si>
    <t>smss2242</t>
  </si>
  <si>
    <t>sms_w568</t>
  </si>
  <si>
    <t>記事(緑)</t>
  </si>
  <si>
    <t>デイリースポーツ関西　5回目</t>
  </si>
  <si>
    <t>10月31日(土)</t>
  </si>
  <si>
    <t>smss2243</t>
  </si>
  <si>
    <t>sms_w569</t>
  </si>
  <si>
    <t>九スポ</t>
  </si>
  <si>
    <t>記事枠</t>
  </si>
  <si>
    <t>smss2247</t>
  </si>
  <si>
    <t>新聞 TOTAL</t>
  </si>
  <si>
    <t>●雑誌 広告</t>
  </si>
  <si>
    <t>sms_w553</t>
  </si>
  <si>
    <t>芸文社</t>
  </si>
  <si>
    <t>サプリ版2</t>
  </si>
  <si>
    <t>男は頑張らずに出会えるサイトすごいすごい</t>
  </si>
  <si>
    <t>カミオン</t>
  </si>
  <si>
    <t>4C1P</t>
  </si>
  <si>
    <t>10月01日(木)</t>
  </si>
  <si>
    <t>smss2230</t>
  </si>
  <si>
    <t>smss2229</t>
  </si>
  <si>
    <t>アドライヴ</t>
  </si>
  <si>
    <t>いろいろ</t>
  </si>
  <si>
    <t>企画枠ラーメン信夫(広瀬結香さん)</t>
  </si>
  <si>
    <t>実話カタログ企画</t>
  </si>
  <si>
    <t>企画枠</t>
  </si>
  <si>
    <t>sms_a1037</t>
  </si>
  <si>
    <t>コアマガジン</t>
  </si>
  <si>
    <t>5P元祖（妃さん）</t>
  </si>
  <si>
    <t>実話BUNKA超タブー</t>
  </si>
  <si>
    <t>1C5P</t>
  </si>
  <si>
    <t>10月02日(金)</t>
  </si>
  <si>
    <t>smss2224</t>
  </si>
  <si>
    <t>sms_a1039</t>
  </si>
  <si>
    <t>大洋図書</t>
  </si>
  <si>
    <t>2P逆ナンインタビュー版_アイ(広瀬さん)</t>
  </si>
  <si>
    <t>実話ナックルズ　ウルトラ</t>
  </si>
  <si>
    <t>1C2P</t>
  </si>
  <si>
    <t>10月15日(木)</t>
  </si>
  <si>
    <t>smss2226</t>
  </si>
  <si>
    <t>sms_a1041</t>
  </si>
  <si>
    <t>徳間書店</t>
  </si>
  <si>
    <t>DVD漫画まさお_DVDとは違います</t>
  </si>
  <si>
    <t>アサヒ芸能.3W火</t>
  </si>
  <si>
    <t>DVD袋裏4C</t>
  </si>
  <si>
    <t>10月20日(火)</t>
  </si>
  <si>
    <t>smss2244</t>
  </si>
  <si>
    <t>sms_a1040</t>
  </si>
  <si>
    <t>臨時増刊ラヴァーズ</t>
  </si>
  <si>
    <t>10月23日(金)</t>
  </si>
  <si>
    <t>smss2227</t>
  </si>
  <si>
    <t>sms_a1038</t>
  </si>
  <si>
    <t>日本ジャーナル出版</t>
  </si>
  <si>
    <t>1P記事_求む！中高年男性版_アイ(妃さん)</t>
  </si>
  <si>
    <t>週刊実話増刊「実話ザ・タブー」</t>
  </si>
  <si>
    <t>表4　4C1P</t>
  </si>
  <si>
    <t>10月28日(水)</t>
  </si>
  <si>
    <t>smss2225</t>
  </si>
  <si>
    <t>雑誌 TOTAL</t>
  </si>
  <si>
    <t>●DVD 広告</t>
  </si>
  <si>
    <t>sms_a1036</t>
  </si>
  <si>
    <t>楽楽出版</t>
  </si>
  <si>
    <t>DVD4コマ</t>
  </si>
  <si>
    <t>毎月売</t>
  </si>
  <si>
    <t>mv20i</t>
  </si>
  <si>
    <t>EXCITING MAX!Special</t>
  </si>
  <si>
    <t>DVD袋裏1C+コンテンツ枠</t>
  </si>
  <si>
    <t>10月10日(土)</t>
  </si>
  <si>
    <t>smss2223</t>
  </si>
  <si>
    <t>DVD TOTAL</t>
  </si>
  <si>
    <t>●アフィリエイト 広告</t>
  </si>
  <si>
    <t>UA</t>
  </si>
  <si>
    <t>AF単価</t>
  </si>
  <si>
    <t>20歳以上</t>
  </si>
  <si>
    <t>sms_frk008</t>
  </si>
  <si>
    <t>ファーストアール</t>
  </si>
  <si>
    <t>SP</t>
  </si>
  <si>
    <t>i31</t>
  </si>
  <si>
    <t>おまたせアプリランキング</t>
  </si>
  <si>
    <t>10/1～10/31</t>
  </si>
  <si>
    <t>sms_frk009</t>
  </si>
  <si>
    <t>lp04→i31</t>
  </si>
  <si>
    <t>おまたせアプリランキング(LP掲載)</t>
  </si>
  <si>
    <t>sms_link001</t>
  </si>
  <si>
    <t>SP,PC</t>
  </si>
  <si>
    <t>bbs</t>
  </si>
  <si>
    <t>割り切りBBS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</si>
  <si>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</si>
  <si>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</si>
  <si>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</si>
  <si>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</si>
  <si>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</si>
  <si>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</si>
  <si>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</si>
  <si>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レアゾン</t>
  </si>
  <si>
    <t>SP/MB</t>
  </si>
  <si>
    <t>yi06</t>
  </si>
  <si>
    <t>YDN</t>
  </si>
  <si>
    <t>sms_aydi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</si>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</sst>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1.3026315789474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570000</v>
      </c>
      <c r="L6" s="80">
        <v>0</v>
      </c>
      <c r="M6" s="80">
        <v>0</v>
      </c>
      <c r="N6" s="80">
        <v>218</v>
      </c>
      <c r="O6" s="91">
        <v>16</v>
      </c>
      <c r="P6" s="92">
        <v>0</v>
      </c>
      <c r="Q6" s="93">
        <f>O6+P6</f>
        <v>16</v>
      </c>
      <c r="R6" s="81">
        <f>IFERROR(Q6/N6,"-")</f>
        <v>0.073394495412844</v>
      </c>
      <c r="S6" s="80">
        <v>1</v>
      </c>
      <c r="T6" s="80">
        <v>3</v>
      </c>
      <c r="U6" s="81">
        <f>IFERROR(T6/(Q6),"-")</f>
        <v>0.1875</v>
      </c>
      <c r="V6" s="82">
        <f>IFERROR(K6/SUM(Q6:Q11),"-")</f>
        <v>13255.813953488</v>
      </c>
      <c r="W6" s="83">
        <v>2</v>
      </c>
      <c r="X6" s="81">
        <f>IF(Q6=0,"-",W6/Q6)</f>
        <v>0.125</v>
      </c>
      <c r="Y6" s="186">
        <v>44000</v>
      </c>
      <c r="Z6" s="187">
        <f>IFERROR(Y6/Q6,"-")</f>
        <v>2750</v>
      </c>
      <c r="AA6" s="187">
        <f>IFERROR(Y6/W6,"-")</f>
        <v>22000</v>
      </c>
      <c r="AB6" s="181">
        <f>SUM(Y6:Y11)-SUM(K6:K11)</f>
        <v>172500</v>
      </c>
      <c r="AC6" s="85">
        <f>SUM(Y6:Y11)/SUM(K6:K11)</f>
        <v>1.3026315789474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2</v>
      </c>
      <c r="AX6" s="107">
        <f>IF(Q6=0,"",IF(AW6=0,"",(AW6/Q6)))</f>
        <v>0.125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0.0625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7</v>
      </c>
      <c r="BP6" s="120">
        <f>IF(Q6=0,"",IF(BO6=0,"",(BO6/Q6)))</f>
        <v>0.4375</v>
      </c>
      <c r="BQ6" s="121">
        <v>1</v>
      </c>
      <c r="BR6" s="122">
        <f>IFERROR(BQ6/BO6,"-")</f>
        <v>0.14285714285714</v>
      </c>
      <c r="BS6" s="123">
        <v>8000</v>
      </c>
      <c r="BT6" s="124">
        <f>IFERROR(BS6/BO6,"-")</f>
        <v>1142.8571428571</v>
      </c>
      <c r="BU6" s="125"/>
      <c r="BV6" s="125">
        <v>1</v>
      </c>
      <c r="BW6" s="125"/>
      <c r="BX6" s="126">
        <v>4</v>
      </c>
      <c r="BY6" s="127">
        <f>IF(Q6=0,"",IF(BX6=0,"",(BX6/Q6)))</f>
        <v>0.25</v>
      </c>
      <c r="BZ6" s="128">
        <v>1</v>
      </c>
      <c r="CA6" s="129">
        <f>IFERROR(BZ6/BX6,"-")</f>
        <v>0.25</v>
      </c>
      <c r="CB6" s="130">
        <v>36000</v>
      </c>
      <c r="CC6" s="131">
        <f>IFERROR(CB6/BX6,"-")</f>
        <v>9000</v>
      </c>
      <c r="CD6" s="132"/>
      <c r="CE6" s="132"/>
      <c r="CF6" s="132">
        <v>1</v>
      </c>
      <c r="CG6" s="133">
        <v>2</v>
      </c>
      <c r="CH6" s="134">
        <f>IF(Q6=0,"",IF(CG6=0,"",(CG6/Q6)))</f>
        <v>0.125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44000</v>
      </c>
      <c r="CR6" s="141">
        <v>36000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58</v>
      </c>
      <c r="O7" s="91">
        <v>11</v>
      </c>
      <c r="P7" s="92">
        <v>0</v>
      </c>
      <c r="Q7" s="93">
        <f>O7+P7</f>
        <v>11</v>
      </c>
      <c r="R7" s="81">
        <f>IFERROR(Q7/N7,"-")</f>
        <v>0.18965517241379</v>
      </c>
      <c r="S7" s="80">
        <v>1</v>
      </c>
      <c r="T7" s="80">
        <v>2</v>
      </c>
      <c r="U7" s="81">
        <f>IFERROR(T7/(Q7),"-")</f>
        <v>0.18181818181818</v>
      </c>
      <c r="V7" s="82"/>
      <c r="W7" s="83">
        <v>2</v>
      </c>
      <c r="X7" s="81">
        <f>IF(Q7=0,"-",W7/Q7)</f>
        <v>0.18181818181818</v>
      </c>
      <c r="Y7" s="186">
        <v>556000</v>
      </c>
      <c r="Z7" s="187">
        <f>IFERROR(Y7/Q7,"-")</f>
        <v>50545.454545455</v>
      </c>
      <c r="AA7" s="187">
        <f>IFERROR(Y7/W7,"-")</f>
        <v>278000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0.090909090909091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2</v>
      </c>
      <c r="BP7" s="120">
        <f>IF(Q7=0,"",IF(BO7=0,"",(BO7/Q7)))</f>
        <v>0.18181818181818</v>
      </c>
      <c r="BQ7" s="121">
        <v>1</v>
      </c>
      <c r="BR7" s="122">
        <f>IFERROR(BQ7/BO7,"-")</f>
        <v>0.5</v>
      </c>
      <c r="BS7" s="123">
        <v>18000</v>
      </c>
      <c r="BT7" s="124">
        <f>IFERROR(BS7/BO7,"-")</f>
        <v>9000</v>
      </c>
      <c r="BU7" s="125"/>
      <c r="BV7" s="125"/>
      <c r="BW7" s="125">
        <v>1</v>
      </c>
      <c r="BX7" s="126">
        <v>6</v>
      </c>
      <c r="BY7" s="127">
        <f>IF(Q7=0,"",IF(BX7=0,"",(BX7/Q7)))</f>
        <v>0.54545454545455</v>
      </c>
      <c r="BZ7" s="128">
        <v>1</v>
      </c>
      <c r="CA7" s="129">
        <f>IFERROR(BZ7/BX7,"-")</f>
        <v>0.16666666666667</v>
      </c>
      <c r="CB7" s="130">
        <v>141000</v>
      </c>
      <c r="CC7" s="131">
        <f>IFERROR(CB7/BX7,"-")</f>
        <v>23500</v>
      </c>
      <c r="CD7" s="132"/>
      <c r="CE7" s="132"/>
      <c r="CF7" s="132">
        <v>1</v>
      </c>
      <c r="CG7" s="133">
        <v>2</v>
      </c>
      <c r="CH7" s="134">
        <f>IF(Q7=0,"",IF(CG7=0,"",(CG7/Q7)))</f>
        <v>0.18181818181818</v>
      </c>
      <c r="CI7" s="135">
        <v>1</v>
      </c>
      <c r="CJ7" s="136">
        <f>IFERROR(CI7/CG7,"-")</f>
        <v>0.5</v>
      </c>
      <c r="CK7" s="137">
        <v>415000</v>
      </c>
      <c r="CL7" s="138">
        <f>IFERROR(CK7/CG7,"-")</f>
        <v>207500</v>
      </c>
      <c r="CM7" s="139"/>
      <c r="CN7" s="139"/>
      <c r="CO7" s="139">
        <v>1</v>
      </c>
      <c r="CP7" s="140">
        <v>2</v>
      </c>
      <c r="CQ7" s="141">
        <v>556000</v>
      </c>
      <c r="CR7" s="141">
        <v>415000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68</v>
      </c>
      <c r="H8" s="89" t="s">
        <v>69</v>
      </c>
      <c r="I8" s="89" t="s">
        <v>70</v>
      </c>
      <c r="J8" s="190" t="s">
        <v>64</v>
      </c>
      <c r="K8" s="181"/>
      <c r="L8" s="80">
        <v>0</v>
      </c>
      <c r="M8" s="80">
        <v>0</v>
      </c>
      <c r="N8" s="80">
        <v>102</v>
      </c>
      <c r="O8" s="91">
        <v>3</v>
      </c>
      <c r="P8" s="92">
        <v>0</v>
      </c>
      <c r="Q8" s="93">
        <f>O8+P8</f>
        <v>3</v>
      </c>
      <c r="R8" s="81">
        <f>IFERROR(Q8/N8,"-")</f>
        <v>0.029411764705882</v>
      </c>
      <c r="S8" s="80">
        <v>0</v>
      </c>
      <c r="T8" s="80">
        <v>1</v>
      </c>
      <c r="U8" s="81">
        <f>IFERROR(T8/(Q8),"-")</f>
        <v>0.33333333333333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2</v>
      </c>
      <c r="BG8" s="113">
        <f>IF(Q8=0,"",IF(BF8=0,"",(BF8/Q8)))</f>
        <v>0.66666666666667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0.33333333333333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71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6</v>
      </c>
      <c r="O9" s="91">
        <v>5</v>
      </c>
      <c r="P9" s="92">
        <v>0</v>
      </c>
      <c r="Q9" s="93">
        <f>O9+P9</f>
        <v>5</v>
      </c>
      <c r="R9" s="81">
        <f>IFERROR(Q9/N9,"-")</f>
        <v>0.83333333333333</v>
      </c>
      <c r="S9" s="80">
        <v>0</v>
      </c>
      <c r="T9" s="80">
        <v>0</v>
      </c>
      <c r="U9" s="81">
        <f>IFERROR(T9/(Q9),"-")</f>
        <v>0</v>
      </c>
      <c r="V9" s="82"/>
      <c r="W9" s="83">
        <v>2</v>
      </c>
      <c r="X9" s="81">
        <f>IF(Q9=0,"-",W9/Q9)</f>
        <v>0.4</v>
      </c>
      <c r="Y9" s="186">
        <v>58000</v>
      </c>
      <c r="Z9" s="187">
        <f>IFERROR(Y9/Q9,"-")</f>
        <v>11600</v>
      </c>
      <c r="AA9" s="187">
        <f>IFERROR(Y9/W9,"-")</f>
        <v>29000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2</v>
      </c>
      <c r="BP9" s="120">
        <f>IF(Q9=0,"",IF(BO9=0,"",(BO9/Q9)))</f>
        <v>0.4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3</v>
      </c>
      <c r="BY9" s="127">
        <f>IF(Q9=0,"",IF(BX9=0,"",(BX9/Q9)))</f>
        <v>0.6</v>
      </c>
      <c r="BZ9" s="128">
        <v>2</v>
      </c>
      <c r="CA9" s="129">
        <f>IFERROR(BZ9/BX9,"-")</f>
        <v>0.66666666666667</v>
      </c>
      <c r="CB9" s="130">
        <v>58000</v>
      </c>
      <c r="CC9" s="131">
        <f>IFERROR(CB9/BX9,"-")</f>
        <v>19333.333333333</v>
      </c>
      <c r="CD9" s="132"/>
      <c r="CE9" s="132"/>
      <c r="CF9" s="132">
        <v>2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2</v>
      </c>
      <c r="CQ9" s="141">
        <v>58000</v>
      </c>
      <c r="CR9" s="141">
        <v>40000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72</v>
      </c>
      <c r="C10" s="189" t="s">
        <v>58</v>
      </c>
      <c r="D10" s="189"/>
      <c r="E10" s="189" t="s">
        <v>73</v>
      </c>
      <c r="F10" s="189" t="s">
        <v>74</v>
      </c>
      <c r="G10" s="189" t="s">
        <v>61</v>
      </c>
      <c r="H10" s="89" t="s">
        <v>69</v>
      </c>
      <c r="I10" s="89" t="s">
        <v>70</v>
      </c>
      <c r="J10" s="190" t="s">
        <v>75</v>
      </c>
      <c r="K10" s="181"/>
      <c r="L10" s="80">
        <v>0</v>
      </c>
      <c r="M10" s="80">
        <v>0</v>
      </c>
      <c r="N10" s="80">
        <v>50</v>
      </c>
      <c r="O10" s="91">
        <v>5</v>
      </c>
      <c r="P10" s="92">
        <v>0</v>
      </c>
      <c r="Q10" s="93">
        <f>O10+P10</f>
        <v>5</v>
      </c>
      <c r="R10" s="81">
        <f>IFERROR(Q10/N10,"-")</f>
        <v>0.1</v>
      </c>
      <c r="S10" s="80">
        <v>1</v>
      </c>
      <c r="T10" s="80">
        <v>1</v>
      </c>
      <c r="U10" s="81">
        <f>IFERROR(T10/(Q10),"-")</f>
        <v>0.2</v>
      </c>
      <c r="V10" s="82"/>
      <c r="W10" s="83">
        <v>1</v>
      </c>
      <c r="X10" s="81">
        <f>IF(Q10=0,"-",W10/Q10)</f>
        <v>0.2</v>
      </c>
      <c r="Y10" s="186">
        <v>10000</v>
      </c>
      <c r="Z10" s="187">
        <f>IFERROR(Y10/Q10,"-")</f>
        <v>2000</v>
      </c>
      <c r="AA10" s="187">
        <f>IFERROR(Y10/W10,"-")</f>
        <v>10000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5</v>
      </c>
      <c r="BP10" s="120">
        <f>IF(Q10=0,"",IF(BO10=0,"",(BO10/Q10)))</f>
        <v>1</v>
      </c>
      <c r="BQ10" s="121">
        <v>2</v>
      </c>
      <c r="BR10" s="122">
        <f>IFERROR(BQ10/BO10,"-")</f>
        <v>0.4</v>
      </c>
      <c r="BS10" s="123">
        <v>43000</v>
      </c>
      <c r="BT10" s="124">
        <f>IFERROR(BS10/BO10,"-")</f>
        <v>8600</v>
      </c>
      <c r="BU10" s="125"/>
      <c r="BV10" s="125">
        <v>1</v>
      </c>
      <c r="BW10" s="125">
        <v>1</v>
      </c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10000</v>
      </c>
      <c r="CR10" s="141">
        <v>33000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76</v>
      </c>
      <c r="C11" s="189" t="s">
        <v>58</v>
      </c>
      <c r="D11" s="189"/>
      <c r="E11" s="189" t="s">
        <v>73</v>
      </c>
      <c r="F11" s="189" t="s">
        <v>74</v>
      </c>
      <c r="G11" s="189" t="s">
        <v>66</v>
      </c>
      <c r="H11" s="89"/>
      <c r="I11" s="89"/>
      <c r="J11" s="89"/>
      <c r="K11" s="181"/>
      <c r="L11" s="80">
        <v>0</v>
      </c>
      <c r="M11" s="80">
        <v>0</v>
      </c>
      <c r="N11" s="80">
        <v>17</v>
      </c>
      <c r="O11" s="91">
        <v>3</v>
      </c>
      <c r="P11" s="92">
        <v>0</v>
      </c>
      <c r="Q11" s="93">
        <f>O11+P11</f>
        <v>3</v>
      </c>
      <c r="R11" s="81">
        <f>IFERROR(Q11/N11,"-")</f>
        <v>0.17647058823529</v>
      </c>
      <c r="S11" s="80">
        <v>1</v>
      </c>
      <c r="T11" s="80">
        <v>0</v>
      </c>
      <c r="U11" s="81">
        <f>IFERROR(T11/(Q11),"-")</f>
        <v>0</v>
      </c>
      <c r="V11" s="82"/>
      <c r="W11" s="83">
        <v>2</v>
      </c>
      <c r="X11" s="81">
        <f>IF(Q11=0,"-",W11/Q11)</f>
        <v>0.66666666666667</v>
      </c>
      <c r="Y11" s="186">
        <v>74500</v>
      </c>
      <c r="Z11" s="187">
        <f>IFERROR(Y11/Q11,"-")</f>
        <v>24833.333333333</v>
      </c>
      <c r="AA11" s="187">
        <f>IFERROR(Y11/W11,"-")</f>
        <v>37250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>
        <v>1</v>
      </c>
      <c r="BY11" s="127">
        <f>IF(Q11=0,"",IF(BX11=0,"",(BX11/Q11)))</f>
        <v>0.33333333333333</v>
      </c>
      <c r="BZ11" s="128">
        <v>1</v>
      </c>
      <c r="CA11" s="129">
        <f>IFERROR(BZ11/BX11,"-")</f>
        <v>1</v>
      </c>
      <c r="CB11" s="130">
        <v>13000</v>
      </c>
      <c r="CC11" s="131">
        <f>IFERROR(CB11/BX11,"-")</f>
        <v>13000</v>
      </c>
      <c r="CD11" s="132"/>
      <c r="CE11" s="132"/>
      <c r="CF11" s="132">
        <v>1</v>
      </c>
      <c r="CG11" s="133">
        <v>2</v>
      </c>
      <c r="CH11" s="134">
        <f>IF(Q11=0,"",IF(CG11=0,"",(CG11/Q11)))</f>
        <v>0.66666666666667</v>
      </c>
      <c r="CI11" s="135">
        <v>1</v>
      </c>
      <c r="CJ11" s="136">
        <f>IFERROR(CI11/CG11,"-")</f>
        <v>0.5</v>
      </c>
      <c r="CK11" s="137">
        <v>61500</v>
      </c>
      <c r="CL11" s="138">
        <f>IFERROR(CK11/CG11,"-")</f>
        <v>30750</v>
      </c>
      <c r="CM11" s="139"/>
      <c r="CN11" s="139"/>
      <c r="CO11" s="139">
        <v>1</v>
      </c>
      <c r="CP11" s="140">
        <v>2</v>
      </c>
      <c r="CQ11" s="141">
        <v>74500</v>
      </c>
      <c r="CR11" s="141">
        <v>61500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0.97857142857143</v>
      </c>
      <c r="B12" s="189" t="s">
        <v>77</v>
      </c>
      <c r="C12" s="189" t="s">
        <v>58</v>
      </c>
      <c r="D12" s="189"/>
      <c r="E12" s="189" t="s">
        <v>78</v>
      </c>
      <c r="F12" s="189" t="s">
        <v>60</v>
      </c>
      <c r="G12" s="189" t="s">
        <v>79</v>
      </c>
      <c r="H12" s="89" t="s">
        <v>80</v>
      </c>
      <c r="I12" s="89" t="s">
        <v>81</v>
      </c>
      <c r="J12" s="89"/>
      <c r="K12" s="181">
        <v>280000</v>
      </c>
      <c r="L12" s="80">
        <v>0</v>
      </c>
      <c r="M12" s="80">
        <v>0</v>
      </c>
      <c r="N12" s="80">
        <v>43</v>
      </c>
      <c r="O12" s="91">
        <v>3</v>
      </c>
      <c r="P12" s="92">
        <v>0</v>
      </c>
      <c r="Q12" s="93">
        <f>O12+P12</f>
        <v>3</v>
      </c>
      <c r="R12" s="81">
        <f>IFERROR(Q12/N12,"-")</f>
        <v>0.069767441860465</v>
      </c>
      <c r="S12" s="80">
        <v>1</v>
      </c>
      <c r="T12" s="80">
        <v>1</v>
      </c>
      <c r="U12" s="81">
        <f>IFERROR(T12/(Q12),"-")</f>
        <v>0.33333333333333</v>
      </c>
      <c r="V12" s="82">
        <f>IFERROR(K12/SUM(Q12:Q19),"-")</f>
        <v>8235.2941176471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SUM(Y12:Y19)-SUM(K12:K19)</f>
        <v>-6000</v>
      </c>
      <c r="AC12" s="85">
        <f>SUM(Y12:Y19)/SUM(K12:K19)</f>
        <v>0.97857142857143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1</v>
      </c>
      <c r="BP12" s="120">
        <f>IF(Q12=0,"",IF(BO12=0,"",(BO12/Q12)))</f>
        <v>0.33333333333333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2</v>
      </c>
      <c r="BY12" s="127">
        <f>IF(Q12=0,"",IF(BX12=0,"",(BX12/Q12)))</f>
        <v>0.66666666666667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82</v>
      </c>
      <c r="C13" s="189" t="s">
        <v>58</v>
      </c>
      <c r="D13" s="189"/>
      <c r="E13" s="189" t="s">
        <v>78</v>
      </c>
      <c r="F13" s="189" t="s">
        <v>60</v>
      </c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31</v>
      </c>
      <c r="O13" s="91">
        <v>6</v>
      </c>
      <c r="P13" s="92">
        <v>0</v>
      </c>
      <c r="Q13" s="93">
        <f>O13+P13</f>
        <v>6</v>
      </c>
      <c r="R13" s="81">
        <f>IFERROR(Q13/N13,"-")</f>
        <v>0.19354838709677</v>
      </c>
      <c r="S13" s="80">
        <v>0</v>
      </c>
      <c r="T13" s="80">
        <v>0</v>
      </c>
      <c r="U13" s="81">
        <f>IFERROR(T13/(Q13),"-")</f>
        <v>0</v>
      </c>
      <c r="V13" s="82"/>
      <c r="W13" s="83">
        <v>2</v>
      </c>
      <c r="X13" s="81">
        <f>IF(Q13=0,"-",W13/Q13)</f>
        <v>0.33333333333333</v>
      </c>
      <c r="Y13" s="186">
        <v>45000</v>
      </c>
      <c r="Z13" s="187">
        <f>IFERROR(Y13/Q13,"-")</f>
        <v>7500</v>
      </c>
      <c r="AA13" s="187">
        <f>IFERROR(Y13/W13,"-")</f>
        <v>22500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3</v>
      </c>
      <c r="BP13" s="120">
        <f>IF(Q13=0,"",IF(BO13=0,"",(BO13/Q13)))</f>
        <v>0.5</v>
      </c>
      <c r="BQ13" s="121">
        <v>1</v>
      </c>
      <c r="BR13" s="122">
        <f>IFERROR(BQ13/BO13,"-")</f>
        <v>0.33333333333333</v>
      </c>
      <c r="BS13" s="123">
        <v>10000</v>
      </c>
      <c r="BT13" s="124">
        <f>IFERROR(BS13/BO13,"-")</f>
        <v>3333.3333333333</v>
      </c>
      <c r="BU13" s="125"/>
      <c r="BV13" s="125">
        <v>1</v>
      </c>
      <c r="BW13" s="125"/>
      <c r="BX13" s="126">
        <v>2</v>
      </c>
      <c r="BY13" s="127">
        <f>IF(Q13=0,"",IF(BX13=0,"",(BX13/Q13)))</f>
        <v>0.33333333333333</v>
      </c>
      <c r="BZ13" s="128">
        <v>1</v>
      </c>
      <c r="CA13" s="129">
        <f>IFERROR(BZ13/BX13,"-")</f>
        <v>0.5</v>
      </c>
      <c r="CB13" s="130">
        <v>35000</v>
      </c>
      <c r="CC13" s="131">
        <f>IFERROR(CB13/BX13,"-")</f>
        <v>17500</v>
      </c>
      <c r="CD13" s="132"/>
      <c r="CE13" s="132"/>
      <c r="CF13" s="132">
        <v>1</v>
      </c>
      <c r="CG13" s="133">
        <v>1</v>
      </c>
      <c r="CH13" s="134">
        <f>IF(Q13=0,"",IF(CG13=0,"",(CG13/Q13)))</f>
        <v>0.16666666666667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2</v>
      </c>
      <c r="CQ13" s="141">
        <v>45000</v>
      </c>
      <c r="CR13" s="141">
        <v>35000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83</v>
      </c>
      <c r="C14" s="189" t="s">
        <v>58</v>
      </c>
      <c r="D14" s="189"/>
      <c r="E14" s="189" t="s">
        <v>73</v>
      </c>
      <c r="F14" s="189" t="s">
        <v>74</v>
      </c>
      <c r="G14" s="189" t="s">
        <v>68</v>
      </c>
      <c r="H14" s="89" t="s">
        <v>80</v>
      </c>
      <c r="I14" s="89" t="s">
        <v>81</v>
      </c>
      <c r="J14" s="89"/>
      <c r="K14" s="181"/>
      <c r="L14" s="80">
        <v>0</v>
      </c>
      <c r="M14" s="80">
        <v>0</v>
      </c>
      <c r="N14" s="80">
        <v>45</v>
      </c>
      <c r="O14" s="91">
        <v>4</v>
      </c>
      <c r="P14" s="92">
        <v>0</v>
      </c>
      <c r="Q14" s="93">
        <f>O14+P14</f>
        <v>4</v>
      </c>
      <c r="R14" s="81">
        <f>IFERROR(Q14/N14,"-")</f>
        <v>0.088888888888889</v>
      </c>
      <c r="S14" s="80">
        <v>0</v>
      </c>
      <c r="T14" s="80">
        <v>2</v>
      </c>
      <c r="U14" s="81">
        <f>IFERROR(T14/(Q14),"-")</f>
        <v>0.5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2</v>
      </c>
      <c r="BG14" s="113">
        <f>IF(Q14=0,"",IF(BF14=0,"",(BF14/Q14)))</f>
        <v>0.5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2</v>
      </c>
      <c r="BP14" s="120">
        <f>IF(Q14=0,"",IF(BO14=0,"",(BO14/Q14)))</f>
        <v>0.5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84</v>
      </c>
      <c r="C15" s="189" t="s">
        <v>58</v>
      </c>
      <c r="D15" s="189"/>
      <c r="E15" s="189" t="s">
        <v>73</v>
      </c>
      <c r="F15" s="189" t="s">
        <v>74</v>
      </c>
      <c r="G15" s="189" t="s">
        <v>66</v>
      </c>
      <c r="H15" s="89"/>
      <c r="I15" s="89"/>
      <c r="J15" s="89"/>
      <c r="K15" s="181"/>
      <c r="L15" s="80">
        <v>0</v>
      </c>
      <c r="M15" s="80">
        <v>0</v>
      </c>
      <c r="N15" s="80">
        <v>23</v>
      </c>
      <c r="O15" s="91">
        <v>9</v>
      </c>
      <c r="P15" s="92">
        <v>0</v>
      </c>
      <c r="Q15" s="93">
        <f>O15+P15</f>
        <v>9</v>
      </c>
      <c r="R15" s="81">
        <f>IFERROR(Q15/N15,"-")</f>
        <v>0.39130434782609</v>
      </c>
      <c r="S15" s="80">
        <v>0</v>
      </c>
      <c r="T15" s="80">
        <v>2</v>
      </c>
      <c r="U15" s="81">
        <f>IFERROR(T15/(Q15),"-")</f>
        <v>0.22222222222222</v>
      </c>
      <c r="V15" s="82"/>
      <c r="W15" s="83">
        <v>1</v>
      </c>
      <c r="X15" s="81">
        <f>IF(Q15=0,"-",W15/Q15)</f>
        <v>0.11111111111111</v>
      </c>
      <c r="Y15" s="186">
        <v>24000</v>
      </c>
      <c r="Z15" s="187">
        <f>IFERROR(Y15/Q15,"-")</f>
        <v>2666.6666666667</v>
      </c>
      <c r="AA15" s="187">
        <f>IFERROR(Y15/W15,"-")</f>
        <v>24000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0.11111111111111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3</v>
      </c>
      <c r="BP15" s="120">
        <f>IF(Q15=0,"",IF(BO15=0,"",(BO15/Q15)))</f>
        <v>0.33333333333333</v>
      </c>
      <c r="BQ15" s="121">
        <v>1</v>
      </c>
      <c r="BR15" s="122">
        <f>IFERROR(BQ15/BO15,"-")</f>
        <v>0.33333333333333</v>
      </c>
      <c r="BS15" s="123">
        <v>24000</v>
      </c>
      <c r="BT15" s="124">
        <f>IFERROR(BS15/BO15,"-")</f>
        <v>8000</v>
      </c>
      <c r="BU15" s="125"/>
      <c r="BV15" s="125"/>
      <c r="BW15" s="125">
        <v>1</v>
      </c>
      <c r="BX15" s="126">
        <v>4</v>
      </c>
      <c r="BY15" s="127">
        <f>IF(Q15=0,"",IF(BX15=0,"",(BX15/Q15)))</f>
        <v>0.44444444444444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1</v>
      </c>
      <c r="CH15" s="134">
        <f>IF(Q15=0,"",IF(CG15=0,"",(CG15/Q15)))</f>
        <v>0.11111111111111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1</v>
      </c>
      <c r="CQ15" s="141">
        <v>24000</v>
      </c>
      <c r="CR15" s="141">
        <v>24000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85</v>
      </c>
      <c r="C16" s="189" t="s">
        <v>58</v>
      </c>
      <c r="D16" s="189"/>
      <c r="E16" s="189" t="s">
        <v>86</v>
      </c>
      <c r="F16" s="189" t="s">
        <v>87</v>
      </c>
      <c r="G16" s="189" t="s">
        <v>79</v>
      </c>
      <c r="H16" s="89" t="s">
        <v>80</v>
      </c>
      <c r="I16" s="89" t="s">
        <v>81</v>
      </c>
      <c r="J16" s="89"/>
      <c r="K16" s="181"/>
      <c r="L16" s="80">
        <v>0</v>
      </c>
      <c r="M16" s="80">
        <v>0</v>
      </c>
      <c r="N16" s="80">
        <v>38</v>
      </c>
      <c r="O16" s="91">
        <v>4</v>
      </c>
      <c r="P16" s="92">
        <v>0</v>
      </c>
      <c r="Q16" s="93">
        <f>O16+P16</f>
        <v>4</v>
      </c>
      <c r="R16" s="81">
        <f>IFERROR(Q16/N16,"-")</f>
        <v>0.10526315789474</v>
      </c>
      <c r="S16" s="80">
        <v>0</v>
      </c>
      <c r="T16" s="80">
        <v>1</v>
      </c>
      <c r="U16" s="81">
        <f>IFERROR(T16/(Q16),"-")</f>
        <v>0.25</v>
      </c>
      <c r="V16" s="82"/>
      <c r="W16" s="83">
        <v>1</v>
      </c>
      <c r="X16" s="81">
        <f>IF(Q16=0,"-",W16/Q16)</f>
        <v>0.25</v>
      </c>
      <c r="Y16" s="186">
        <v>135000</v>
      </c>
      <c r="Z16" s="187">
        <f>IFERROR(Y16/Q16,"-")</f>
        <v>33750</v>
      </c>
      <c r="AA16" s="187">
        <f>IFERROR(Y16/W16,"-")</f>
        <v>135000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>
        <v>1</v>
      </c>
      <c r="AX16" s="107">
        <f>IF(Q16=0,"",IF(AW16=0,"",(AW16/Q16)))</f>
        <v>0.25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2</v>
      </c>
      <c r="BP16" s="120">
        <f>IF(Q16=0,"",IF(BO16=0,"",(BO16/Q16)))</f>
        <v>0.5</v>
      </c>
      <c r="BQ16" s="121">
        <v>2</v>
      </c>
      <c r="BR16" s="122">
        <f>IFERROR(BQ16/BO16,"-")</f>
        <v>1</v>
      </c>
      <c r="BS16" s="123">
        <v>140000</v>
      </c>
      <c r="BT16" s="124">
        <f>IFERROR(BS16/BO16,"-")</f>
        <v>70000</v>
      </c>
      <c r="BU16" s="125">
        <v>1</v>
      </c>
      <c r="BV16" s="125"/>
      <c r="BW16" s="125">
        <v>1</v>
      </c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>
        <v>1</v>
      </c>
      <c r="CH16" s="134">
        <f>IF(Q16=0,"",IF(CG16=0,"",(CG16/Q16)))</f>
        <v>0.25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1</v>
      </c>
      <c r="CQ16" s="141">
        <v>135000</v>
      </c>
      <c r="CR16" s="141">
        <v>135000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/>
      <c r="B17" s="189" t="s">
        <v>88</v>
      </c>
      <c r="C17" s="189" t="s">
        <v>58</v>
      </c>
      <c r="D17" s="189"/>
      <c r="E17" s="189" t="s">
        <v>86</v>
      </c>
      <c r="F17" s="189" t="s">
        <v>87</v>
      </c>
      <c r="G17" s="189" t="s">
        <v>66</v>
      </c>
      <c r="H17" s="89"/>
      <c r="I17" s="89"/>
      <c r="J17" s="89"/>
      <c r="K17" s="181"/>
      <c r="L17" s="80">
        <v>0</v>
      </c>
      <c r="M17" s="80">
        <v>0</v>
      </c>
      <c r="N17" s="80">
        <v>20</v>
      </c>
      <c r="O17" s="91">
        <v>5</v>
      </c>
      <c r="P17" s="92">
        <v>0</v>
      </c>
      <c r="Q17" s="93">
        <f>O17+P17</f>
        <v>5</v>
      </c>
      <c r="R17" s="81">
        <f>IFERROR(Q17/N17,"-")</f>
        <v>0.25</v>
      </c>
      <c r="S17" s="80">
        <v>0</v>
      </c>
      <c r="T17" s="80">
        <v>0</v>
      </c>
      <c r="U17" s="81">
        <f>IFERROR(T17/(Q17),"-")</f>
        <v>0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1</v>
      </c>
      <c r="BG17" s="113">
        <f>IF(Q17=0,"",IF(BF17=0,"",(BF17/Q17)))</f>
        <v>0.2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1</v>
      </c>
      <c r="BP17" s="120">
        <f>IF(Q17=0,"",IF(BO17=0,"",(BO17/Q17)))</f>
        <v>0.2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3</v>
      </c>
      <c r="BY17" s="127">
        <f>IF(Q17=0,"",IF(BX17=0,"",(BX17/Q17)))</f>
        <v>0.6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89</v>
      </c>
      <c r="C18" s="189" t="s">
        <v>58</v>
      </c>
      <c r="D18" s="189"/>
      <c r="E18" s="189" t="s">
        <v>90</v>
      </c>
      <c r="F18" s="189" t="s">
        <v>91</v>
      </c>
      <c r="G18" s="189" t="s">
        <v>68</v>
      </c>
      <c r="H18" s="89" t="s">
        <v>80</v>
      </c>
      <c r="I18" s="89" t="s">
        <v>81</v>
      </c>
      <c r="J18" s="89"/>
      <c r="K18" s="181"/>
      <c r="L18" s="80">
        <v>0</v>
      </c>
      <c r="M18" s="80">
        <v>0</v>
      </c>
      <c r="N18" s="80">
        <v>44</v>
      </c>
      <c r="O18" s="91">
        <v>2</v>
      </c>
      <c r="P18" s="92">
        <v>0</v>
      </c>
      <c r="Q18" s="93">
        <f>O18+P18</f>
        <v>2</v>
      </c>
      <c r="R18" s="81">
        <f>IFERROR(Q18/N18,"-")</f>
        <v>0.045454545454545</v>
      </c>
      <c r="S18" s="80">
        <v>1</v>
      </c>
      <c r="T18" s="80">
        <v>0</v>
      </c>
      <c r="U18" s="81">
        <f>IFERROR(T18/(Q18),"-")</f>
        <v>0</v>
      </c>
      <c r="V18" s="82"/>
      <c r="W18" s="83">
        <v>1</v>
      </c>
      <c r="X18" s="81">
        <f>IF(Q18=0,"-",W18/Q18)</f>
        <v>0.5</v>
      </c>
      <c r="Y18" s="186">
        <v>70000</v>
      </c>
      <c r="Z18" s="187">
        <f>IFERROR(Y18/Q18,"-")</f>
        <v>35000</v>
      </c>
      <c r="AA18" s="187">
        <f>IFERROR(Y18/W18,"-")</f>
        <v>70000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>
        <v>1</v>
      </c>
      <c r="BY18" s="127">
        <f>IF(Q18=0,"",IF(BX18=0,"",(BX18/Q18)))</f>
        <v>0.5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0.5</v>
      </c>
      <c r="CI18" s="135">
        <v>1</v>
      </c>
      <c r="CJ18" s="136">
        <f>IFERROR(CI18/CG18,"-")</f>
        <v>1</v>
      </c>
      <c r="CK18" s="137">
        <v>70000</v>
      </c>
      <c r="CL18" s="138">
        <f>IFERROR(CK18/CG18,"-")</f>
        <v>70000</v>
      </c>
      <c r="CM18" s="139"/>
      <c r="CN18" s="139"/>
      <c r="CO18" s="139">
        <v>1</v>
      </c>
      <c r="CP18" s="140">
        <v>1</v>
      </c>
      <c r="CQ18" s="141">
        <v>70000</v>
      </c>
      <c r="CR18" s="141">
        <v>70000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92</v>
      </c>
      <c r="C19" s="189" t="s">
        <v>58</v>
      </c>
      <c r="D19" s="189"/>
      <c r="E19" s="189" t="s">
        <v>90</v>
      </c>
      <c r="F19" s="189" t="s">
        <v>91</v>
      </c>
      <c r="G19" s="189" t="s">
        <v>66</v>
      </c>
      <c r="H19" s="89"/>
      <c r="I19" s="89"/>
      <c r="J19" s="89"/>
      <c r="K19" s="181"/>
      <c r="L19" s="80">
        <v>0</v>
      </c>
      <c r="M19" s="80">
        <v>0</v>
      </c>
      <c r="N19" s="80">
        <v>6</v>
      </c>
      <c r="O19" s="91">
        <v>1</v>
      </c>
      <c r="P19" s="92">
        <v>0</v>
      </c>
      <c r="Q19" s="93">
        <f>O19+P19</f>
        <v>1</v>
      </c>
      <c r="R19" s="81">
        <f>IFERROR(Q19/N19,"-")</f>
        <v>0.16666666666667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1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0.12307692307692</v>
      </c>
      <c r="B20" s="189" t="s">
        <v>93</v>
      </c>
      <c r="C20" s="189" t="s">
        <v>58</v>
      </c>
      <c r="D20" s="189"/>
      <c r="E20" s="189" t="s">
        <v>94</v>
      </c>
      <c r="F20" s="189" t="s">
        <v>95</v>
      </c>
      <c r="G20" s="189" t="s">
        <v>61</v>
      </c>
      <c r="H20" s="89" t="s">
        <v>96</v>
      </c>
      <c r="I20" s="89" t="s">
        <v>97</v>
      </c>
      <c r="J20" s="89" t="s">
        <v>98</v>
      </c>
      <c r="K20" s="181">
        <v>260000</v>
      </c>
      <c r="L20" s="80">
        <v>0</v>
      </c>
      <c r="M20" s="80">
        <v>0</v>
      </c>
      <c r="N20" s="80">
        <v>70</v>
      </c>
      <c r="O20" s="91">
        <v>4</v>
      </c>
      <c r="P20" s="92">
        <v>0</v>
      </c>
      <c r="Q20" s="93">
        <f>O20+P20</f>
        <v>4</v>
      </c>
      <c r="R20" s="81">
        <f>IFERROR(Q20/N20,"-")</f>
        <v>0.057142857142857</v>
      </c>
      <c r="S20" s="80">
        <v>0</v>
      </c>
      <c r="T20" s="80">
        <v>3</v>
      </c>
      <c r="U20" s="81">
        <f>IFERROR(T20/(Q20),"-")</f>
        <v>0.75</v>
      </c>
      <c r="V20" s="82">
        <f>IFERROR(K20/SUM(Q20:Q23),"-")</f>
        <v>11818.181818182</v>
      </c>
      <c r="W20" s="83">
        <v>1</v>
      </c>
      <c r="X20" s="81">
        <f>IF(Q20=0,"-",W20/Q20)</f>
        <v>0.25</v>
      </c>
      <c r="Y20" s="186">
        <v>3000</v>
      </c>
      <c r="Z20" s="187">
        <f>IFERROR(Y20/Q20,"-")</f>
        <v>750</v>
      </c>
      <c r="AA20" s="187">
        <f>IFERROR(Y20/W20,"-")</f>
        <v>3000</v>
      </c>
      <c r="AB20" s="181">
        <f>SUM(Y20:Y23)-SUM(K20:K23)</f>
        <v>-228000</v>
      </c>
      <c r="AC20" s="85">
        <f>SUM(Y20:Y23)/SUM(K20:K23)</f>
        <v>0.12307692307692</v>
      </c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>
        <v>1</v>
      </c>
      <c r="AX20" s="107">
        <f>IF(Q20=0,"",IF(AW20=0,"",(AW20/Q20)))</f>
        <v>0.25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1</v>
      </c>
      <c r="BG20" s="113">
        <f>IF(Q20=0,"",IF(BF20=0,"",(BF20/Q20)))</f>
        <v>0.25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2</v>
      </c>
      <c r="BP20" s="120">
        <f>IF(Q20=0,"",IF(BO20=0,"",(BO20/Q20)))</f>
        <v>0.5</v>
      </c>
      <c r="BQ20" s="121">
        <v>1</v>
      </c>
      <c r="BR20" s="122">
        <f>IFERROR(BQ20/BO20,"-")</f>
        <v>0.5</v>
      </c>
      <c r="BS20" s="123">
        <v>3000</v>
      </c>
      <c r="BT20" s="124">
        <f>IFERROR(BS20/BO20,"-")</f>
        <v>1500</v>
      </c>
      <c r="BU20" s="125">
        <v>1</v>
      </c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1</v>
      </c>
      <c r="CQ20" s="141">
        <v>3000</v>
      </c>
      <c r="CR20" s="141">
        <v>3000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99</v>
      </c>
      <c r="C21" s="189" t="s">
        <v>58</v>
      </c>
      <c r="D21" s="189"/>
      <c r="E21" s="189" t="s">
        <v>100</v>
      </c>
      <c r="F21" s="189" t="s">
        <v>101</v>
      </c>
      <c r="G21" s="189" t="s">
        <v>61</v>
      </c>
      <c r="H21" s="89"/>
      <c r="I21" s="89" t="s">
        <v>97</v>
      </c>
      <c r="J21" s="89" t="s">
        <v>102</v>
      </c>
      <c r="K21" s="181"/>
      <c r="L21" s="80">
        <v>0</v>
      </c>
      <c r="M21" s="80">
        <v>0</v>
      </c>
      <c r="N21" s="80">
        <v>28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103</v>
      </c>
      <c r="C22" s="189" t="s">
        <v>58</v>
      </c>
      <c r="D22" s="189"/>
      <c r="E22" s="189" t="s">
        <v>104</v>
      </c>
      <c r="F22" s="189" t="s">
        <v>105</v>
      </c>
      <c r="G22" s="189" t="s">
        <v>61</v>
      </c>
      <c r="H22" s="89"/>
      <c r="I22" s="89" t="s">
        <v>97</v>
      </c>
      <c r="J22" s="89" t="s">
        <v>106</v>
      </c>
      <c r="K22" s="181"/>
      <c r="L22" s="80">
        <v>0</v>
      </c>
      <c r="M22" s="80">
        <v>0</v>
      </c>
      <c r="N22" s="80">
        <v>48</v>
      </c>
      <c r="O22" s="91">
        <v>4</v>
      </c>
      <c r="P22" s="92">
        <v>0</v>
      </c>
      <c r="Q22" s="93">
        <f>O22+P22</f>
        <v>4</v>
      </c>
      <c r="R22" s="81">
        <f>IFERROR(Q22/N22,"-")</f>
        <v>0.083333333333333</v>
      </c>
      <c r="S22" s="80">
        <v>0</v>
      </c>
      <c r="T22" s="80">
        <v>2</v>
      </c>
      <c r="U22" s="81">
        <f>IFERROR(T22/(Q22),"-")</f>
        <v>0.5</v>
      </c>
      <c r="V22" s="82"/>
      <c r="W22" s="83">
        <v>1</v>
      </c>
      <c r="X22" s="81">
        <f>IF(Q22=0,"-",W22/Q22)</f>
        <v>0.25</v>
      </c>
      <c r="Y22" s="186">
        <v>3000</v>
      </c>
      <c r="Z22" s="187">
        <f>IFERROR(Y22/Q22,"-")</f>
        <v>750</v>
      </c>
      <c r="AA22" s="187">
        <f>IFERROR(Y22/W22,"-")</f>
        <v>3000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0.25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>
        <v>1</v>
      </c>
      <c r="AX22" s="107">
        <f>IF(Q22=0,"",IF(AW22=0,"",(AW22/Q22)))</f>
        <v>0.25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2</v>
      </c>
      <c r="BP22" s="120">
        <f>IF(Q22=0,"",IF(BO22=0,"",(BO22/Q22)))</f>
        <v>0.5</v>
      </c>
      <c r="BQ22" s="121">
        <v>1</v>
      </c>
      <c r="BR22" s="122">
        <f>IFERROR(BQ22/BO22,"-")</f>
        <v>0.5</v>
      </c>
      <c r="BS22" s="123">
        <v>3000</v>
      </c>
      <c r="BT22" s="124">
        <f>IFERROR(BS22/BO22,"-")</f>
        <v>1500</v>
      </c>
      <c r="BU22" s="125">
        <v>1</v>
      </c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3000</v>
      </c>
      <c r="CR22" s="141">
        <v>3000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107</v>
      </c>
      <c r="C23" s="189" t="s">
        <v>58</v>
      </c>
      <c r="D23" s="189"/>
      <c r="E23" s="189" t="s">
        <v>108</v>
      </c>
      <c r="F23" s="189" t="s">
        <v>108</v>
      </c>
      <c r="G23" s="189" t="s">
        <v>66</v>
      </c>
      <c r="H23" s="89"/>
      <c r="I23" s="89"/>
      <c r="J23" s="89"/>
      <c r="K23" s="181"/>
      <c r="L23" s="80">
        <v>0</v>
      </c>
      <c r="M23" s="80">
        <v>0</v>
      </c>
      <c r="N23" s="80">
        <v>30</v>
      </c>
      <c r="O23" s="91">
        <v>14</v>
      </c>
      <c r="P23" s="92">
        <v>0</v>
      </c>
      <c r="Q23" s="93">
        <f>O23+P23</f>
        <v>14</v>
      </c>
      <c r="R23" s="81">
        <f>IFERROR(Q23/N23,"-")</f>
        <v>0.46666666666667</v>
      </c>
      <c r="S23" s="80">
        <v>0</v>
      </c>
      <c r="T23" s="80">
        <v>3</v>
      </c>
      <c r="U23" s="81">
        <f>IFERROR(T23/(Q23),"-")</f>
        <v>0.21428571428571</v>
      </c>
      <c r="V23" s="82"/>
      <c r="W23" s="83">
        <v>1</v>
      </c>
      <c r="X23" s="81">
        <f>IF(Q23=0,"-",W23/Q23)</f>
        <v>0.071428571428571</v>
      </c>
      <c r="Y23" s="186">
        <v>26000</v>
      </c>
      <c r="Z23" s="187">
        <f>IFERROR(Y23/Q23,"-")</f>
        <v>1857.1428571429</v>
      </c>
      <c r="AA23" s="187">
        <f>IFERROR(Y23/W23,"-")</f>
        <v>26000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>
        <v>1</v>
      </c>
      <c r="AX23" s="107">
        <f>IF(Q23=0,"",IF(AW23=0,"",(AW23/Q23)))</f>
        <v>0.071428571428571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1</v>
      </c>
      <c r="BG23" s="113">
        <f>IF(Q23=0,"",IF(BF23=0,"",(BF23/Q23)))</f>
        <v>0.071428571428571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6</v>
      </c>
      <c r="BP23" s="120">
        <f>IF(Q23=0,"",IF(BO23=0,"",(BO23/Q23)))</f>
        <v>0.42857142857143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6</v>
      </c>
      <c r="BY23" s="127">
        <f>IF(Q23=0,"",IF(BX23=0,"",(BX23/Q23)))</f>
        <v>0.42857142857143</v>
      </c>
      <c r="BZ23" s="128">
        <v>3</v>
      </c>
      <c r="CA23" s="129">
        <f>IFERROR(BZ23/BX23,"-")</f>
        <v>0.5</v>
      </c>
      <c r="CB23" s="130">
        <v>47000</v>
      </c>
      <c r="CC23" s="131">
        <f>IFERROR(CB23/BX23,"-")</f>
        <v>7833.3333333333</v>
      </c>
      <c r="CD23" s="132"/>
      <c r="CE23" s="132"/>
      <c r="CF23" s="132">
        <v>3</v>
      </c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26000</v>
      </c>
      <c r="CR23" s="141">
        <v>21000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>
        <f>AC24</f>
        <v>0.2</v>
      </c>
      <c r="B24" s="189" t="s">
        <v>109</v>
      </c>
      <c r="C24" s="189" t="s">
        <v>58</v>
      </c>
      <c r="D24" s="189"/>
      <c r="E24" s="189" t="s">
        <v>110</v>
      </c>
      <c r="F24" s="189" t="s">
        <v>111</v>
      </c>
      <c r="G24" s="189" t="s">
        <v>79</v>
      </c>
      <c r="H24" s="89" t="s">
        <v>112</v>
      </c>
      <c r="I24" s="89" t="s">
        <v>113</v>
      </c>
      <c r="J24" s="191" t="s">
        <v>114</v>
      </c>
      <c r="K24" s="181">
        <v>25000</v>
      </c>
      <c r="L24" s="80">
        <v>0</v>
      </c>
      <c r="M24" s="80">
        <v>0</v>
      </c>
      <c r="N24" s="80">
        <v>25</v>
      </c>
      <c r="O24" s="91">
        <v>0</v>
      </c>
      <c r="P24" s="92">
        <v>0</v>
      </c>
      <c r="Q24" s="93">
        <f>O24+P24</f>
        <v>0</v>
      </c>
      <c r="R24" s="81">
        <f>IFERROR(Q24/N24,"-")</f>
        <v>0</v>
      </c>
      <c r="S24" s="80">
        <v>0</v>
      </c>
      <c r="T24" s="80">
        <v>0</v>
      </c>
      <c r="U24" s="81" t="str">
        <f>IFERROR(T24/(Q24),"-")</f>
        <v>-</v>
      </c>
      <c r="V24" s="82">
        <f>IFERROR(K24/SUM(Q24:Q25),"-")</f>
        <v>8333.3333333333</v>
      </c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>
        <f>SUM(Y24:Y25)-SUM(K24:K25)</f>
        <v>-20000</v>
      </c>
      <c r="AC24" s="85">
        <f>SUM(Y24:Y25)/SUM(K24:K25)</f>
        <v>0.2</v>
      </c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115</v>
      </c>
      <c r="C25" s="189" t="s">
        <v>58</v>
      </c>
      <c r="D25" s="189"/>
      <c r="E25" s="189" t="s">
        <v>110</v>
      </c>
      <c r="F25" s="189" t="s">
        <v>111</v>
      </c>
      <c r="G25" s="189" t="s">
        <v>66</v>
      </c>
      <c r="H25" s="89"/>
      <c r="I25" s="89"/>
      <c r="J25" s="89"/>
      <c r="K25" s="181"/>
      <c r="L25" s="80">
        <v>0</v>
      </c>
      <c r="M25" s="80">
        <v>0</v>
      </c>
      <c r="N25" s="80">
        <v>2</v>
      </c>
      <c r="O25" s="91">
        <v>3</v>
      </c>
      <c r="P25" s="92">
        <v>0</v>
      </c>
      <c r="Q25" s="93">
        <f>O25+P25</f>
        <v>3</v>
      </c>
      <c r="R25" s="81">
        <f>IFERROR(Q25/N25,"-")</f>
        <v>1.5</v>
      </c>
      <c r="S25" s="80">
        <v>0</v>
      </c>
      <c r="T25" s="80">
        <v>1</v>
      </c>
      <c r="U25" s="81">
        <f>IFERROR(T25/(Q25),"-")</f>
        <v>0.33333333333333</v>
      </c>
      <c r="V25" s="82"/>
      <c r="W25" s="83">
        <v>0</v>
      </c>
      <c r="X25" s="81">
        <f>IF(Q25=0,"-",W25/Q25)</f>
        <v>0</v>
      </c>
      <c r="Y25" s="186">
        <v>5000</v>
      </c>
      <c r="Z25" s="187">
        <f>IFERROR(Y25/Q25,"-")</f>
        <v>1666.6666666667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>
        <v>1</v>
      </c>
      <c r="AX25" s="107">
        <f>IF(Q25=0,"",IF(AW25=0,"",(AW25/Q25)))</f>
        <v>0.33333333333333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1</v>
      </c>
      <c r="BG25" s="113">
        <f>IF(Q25=0,"",IF(BF25=0,"",(BF25/Q25)))</f>
        <v>0.33333333333333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1</v>
      </c>
      <c r="BP25" s="120">
        <f>IF(Q25=0,"",IF(BO25=0,"",(BO25/Q25)))</f>
        <v>0.33333333333333</v>
      </c>
      <c r="BQ25" s="121">
        <v>1</v>
      </c>
      <c r="BR25" s="122">
        <f>IFERROR(BQ25/BO25,"-")</f>
        <v>1</v>
      </c>
      <c r="BS25" s="123">
        <v>20000</v>
      </c>
      <c r="BT25" s="124">
        <f>IFERROR(BS25/BO25,"-")</f>
        <v>20000</v>
      </c>
      <c r="BU25" s="125"/>
      <c r="BV25" s="125"/>
      <c r="BW25" s="125">
        <v>1</v>
      </c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5000</v>
      </c>
      <c r="CR25" s="141">
        <v>20000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0.24</v>
      </c>
      <c r="B26" s="189" t="s">
        <v>116</v>
      </c>
      <c r="C26" s="189" t="s">
        <v>58</v>
      </c>
      <c r="D26" s="189"/>
      <c r="E26" s="189" t="s">
        <v>117</v>
      </c>
      <c r="F26" s="189" t="s">
        <v>118</v>
      </c>
      <c r="G26" s="189" t="s">
        <v>68</v>
      </c>
      <c r="H26" s="89" t="s">
        <v>119</v>
      </c>
      <c r="I26" s="89" t="s">
        <v>113</v>
      </c>
      <c r="J26" s="190" t="s">
        <v>120</v>
      </c>
      <c r="K26" s="181">
        <v>25000</v>
      </c>
      <c r="L26" s="80">
        <v>0</v>
      </c>
      <c r="M26" s="80">
        <v>0</v>
      </c>
      <c r="N26" s="80">
        <v>57</v>
      </c>
      <c r="O26" s="91">
        <v>2</v>
      </c>
      <c r="P26" s="92">
        <v>0</v>
      </c>
      <c r="Q26" s="93">
        <f>O26+P26</f>
        <v>2</v>
      </c>
      <c r="R26" s="81">
        <f>IFERROR(Q26/N26,"-")</f>
        <v>0.035087719298246</v>
      </c>
      <c r="S26" s="80">
        <v>0</v>
      </c>
      <c r="T26" s="80">
        <v>1</v>
      </c>
      <c r="U26" s="81">
        <f>IFERROR(T26/(Q26),"-")</f>
        <v>0.5</v>
      </c>
      <c r="V26" s="82">
        <f>IFERROR(K26/SUM(Q26:Q27),"-")</f>
        <v>5000</v>
      </c>
      <c r="W26" s="83">
        <v>1</v>
      </c>
      <c r="X26" s="81">
        <f>IF(Q26=0,"-",W26/Q26)</f>
        <v>0.5</v>
      </c>
      <c r="Y26" s="186">
        <v>6000</v>
      </c>
      <c r="Z26" s="187">
        <f>IFERROR(Y26/Q26,"-")</f>
        <v>3000</v>
      </c>
      <c r="AA26" s="187">
        <f>IFERROR(Y26/W26,"-")</f>
        <v>6000</v>
      </c>
      <c r="AB26" s="181">
        <f>SUM(Y26:Y27)-SUM(K26:K27)</f>
        <v>-19000</v>
      </c>
      <c r="AC26" s="85">
        <f>SUM(Y26:Y27)/SUM(K26:K27)</f>
        <v>0.24</v>
      </c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0.5</v>
      </c>
      <c r="BH26" s="112">
        <v>1</v>
      </c>
      <c r="BI26" s="114">
        <f>IFERROR(BH26/BF26,"-")</f>
        <v>1</v>
      </c>
      <c r="BJ26" s="115">
        <v>6000</v>
      </c>
      <c r="BK26" s="116">
        <f>IFERROR(BJ26/BF26,"-")</f>
        <v>6000</v>
      </c>
      <c r="BL26" s="117"/>
      <c r="BM26" s="117">
        <v>1</v>
      </c>
      <c r="BN26" s="117"/>
      <c r="BO26" s="119">
        <v>1</v>
      </c>
      <c r="BP26" s="120">
        <f>IF(Q26=0,"",IF(BO26=0,"",(BO26/Q26)))</f>
        <v>0.5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6000</v>
      </c>
      <c r="CR26" s="141">
        <v>6000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121</v>
      </c>
      <c r="C27" s="189" t="s">
        <v>58</v>
      </c>
      <c r="D27" s="189"/>
      <c r="E27" s="189" t="s">
        <v>117</v>
      </c>
      <c r="F27" s="189" t="s">
        <v>118</v>
      </c>
      <c r="G27" s="189" t="s">
        <v>66</v>
      </c>
      <c r="H27" s="89"/>
      <c r="I27" s="89"/>
      <c r="J27" s="89"/>
      <c r="K27" s="181"/>
      <c r="L27" s="80">
        <v>0</v>
      </c>
      <c r="M27" s="80">
        <v>0</v>
      </c>
      <c r="N27" s="80">
        <v>3</v>
      </c>
      <c r="O27" s="91">
        <v>3</v>
      </c>
      <c r="P27" s="92">
        <v>0</v>
      </c>
      <c r="Q27" s="93">
        <f>O27+P27</f>
        <v>3</v>
      </c>
      <c r="R27" s="81">
        <f>IFERROR(Q27/N27,"-")</f>
        <v>1</v>
      </c>
      <c r="S27" s="80">
        <v>0</v>
      </c>
      <c r="T27" s="80">
        <v>1</v>
      </c>
      <c r="U27" s="81">
        <f>IFERROR(T27/(Q27),"-")</f>
        <v>0.33333333333333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1</v>
      </c>
      <c r="BP27" s="120">
        <f>IF(Q27=0,"",IF(BO27=0,"",(BO27/Q27)))</f>
        <v>0.33333333333333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>
        <v>2</v>
      </c>
      <c r="CH27" s="134">
        <f>IF(Q27=0,"",IF(CG27=0,"",(CG27/Q27)))</f>
        <v>0.66666666666667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1.2</v>
      </c>
      <c r="B28" s="189" t="s">
        <v>122</v>
      </c>
      <c r="C28" s="189" t="s">
        <v>58</v>
      </c>
      <c r="D28" s="189"/>
      <c r="E28" s="189" t="s">
        <v>123</v>
      </c>
      <c r="F28" s="189" t="s">
        <v>124</v>
      </c>
      <c r="G28" s="189" t="s">
        <v>61</v>
      </c>
      <c r="H28" s="89" t="s">
        <v>125</v>
      </c>
      <c r="I28" s="89" t="s">
        <v>113</v>
      </c>
      <c r="J28" s="191" t="s">
        <v>126</v>
      </c>
      <c r="K28" s="181">
        <v>25000</v>
      </c>
      <c r="L28" s="80">
        <v>0</v>
      </c>
      <c r="M28" s="80">
        <v>0</v>
      </c>
      <c r="N28" s="80">
        <v>65</v>
      </c>
      <c r="O28" s="91">
        <v>3</v>
      </c>
      <c r="P28" s="92">
        <v>0</v>
      </c>
      <c r="Q28" s="93">
        <f>O28+P28</f>
        <v>3</v>
      </c>
      <c r="R28" s="81">
        <f>IFERROR(Q28/N28,"-")</f>
        <v>0.046153846153846</v>
      </c>
      <c r="S28" s="80">
        <v>0</v>
      </c>
      <c r="T28" s="80">
        <v>1</v>
      </c>
      <c r="U28" s="81">
        <f>IFERROR(T28/(Q28),"-")</f>
        <v>0.33333333333333</v>
      </c>
      <c r="V28" s="82">
        <f>IFERROR(K28/SUM(Q28:Q29),"-")</f>
        <v>4166.6666666667</v>
      </c>
      <c r="W28" s="83">
        <v>1</v>
      </c>
      <c r="X28" s="81">
        <f>IF(Q28=0,"-",W28/Q28)</f>
        <v>0.33333333333333</v>
      </c>
      <c r="Y28" s="186">
        <v>30000</v>
      </c>
      <c r="Z28" s="187">
        <f>IFERROR(Y28/Q28,"-")</f>
        <v>10000</v>
      </c>
      <c r="AA28" s="187">
        <f>IFERROR(Y28/W28,"-")</f>
        <v>30000</v>
      </c>
      <c r="AB28" s="181">
        <f>SUM(Y28:Y29)-SUM(K28:K29)</f>
        <v>5000</v>
      </c>
      <c r="AC28" s="85">
        <f>SUM(Y28:Y29)/SUM(K28:K29)</f>
        <v>1.2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>
        <v>3</v>
      </c>
      <c r="BY28" s="127">
        <f>IF(Q28=0,"",IF(BX28=0,"",(BX28/Q28)))</f>
        <v>1</v>
      </c>
      <c r="BZ28" s="128">
        <v>1</v>
      </c>
      <c r="CA28" s="129">
        <f>IFERROR(BZ28/BX28,"-")</f>
        <v>0.33333333333333</v>
      </c>
      <c r="CB28" s="130">
        <v>30000</v>
      </c>
      <c r="CC28" s="131">
        <f>IFERROR(CB28/BX28,"-")</f>
        <v>10000</v>
      </c>
      <c r="CD28" s="132"/>
      <c r="CE28" s="132"/>
      <c r="CF28" s="132">
        <v>1</v>
      </c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1</v>
      </c>
      <c r="CQ28" s="141">
        <v>30000</v>
      </c>
      <c r="CR28" s="141">
        <v>30000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127</v>
      </c>
      <c r="C29" s="189" t="s">
        <v>58</v>
      </c>
      <c r="D29" s="189"/>
      <c r="E29" s="189" t="s">
        <v>123</v>
      </c>
      <c r="F29" s="189" t="s">
        <v>124</v>
      </c>
      <c r="G29" s="189" t="s">
        <v>66</v>
      </c>
      <c r="H29" s="89"/>
      <c r="I29" s="89"/>
      <c r="J29" s="89"/>
      <c r="K29" s="181"/>
      <c r="L29" s="80">
        <v>0</v>
      </c>
      <c r="M29" s="80">
        <v>0</v>
      </c>
      <c r="N29" s="80">
        <v>38</v>
      </c>
      <c r="O29" s="91">
        <v>3</v>
      </c>
      <c r="P29" s="92">
        <v>0</v>
      </c>
      <c r="Q29" s="93">
        <f>O29+P29</f>
        <v>3</v>
      </c>
      <c r="R29" s="81">
        <f>IFERROR(Q29/N29,"-")</f>
        <v>0.078947368421053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0.33333333333333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1</v>
      </c>
      <c r="BY29" s="127">
        <f>IF(Q29=0,"",IF(BX29=0,"",(BX29/Q29)))</f>
        <v>0.33333333333333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>
        <v>1</v>
      </c>
      <c r="CH29" s="134">
        <f>IF(Q29=0,"",IF(CG29=0,"",(CG29/Q29)))</f>
        <v>0.33333333333333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0.56</v>
      </c>
      <c r="B30" s="189" t="s">
        <v>128</v>
      </c>
      <c r="C30" s="189" t="s">
        <v>58</v>
      </c>
      <c r="D30" s="189"/>
      <c r="E30" s="189" t="s">
        <v>129</v>
      </c>
      <c r="F30" s="189" t="s">
        <v>130</v>
      </c>
      <c r="G30" s="189" t="s">
        <v>68</v>
      </c>
      <c r="H30" s="89" t="s">
        <v>131</v>
      </c>
      <c r="I30" s="89" t="s">
        <v>113</v>
      </c>
      <c r="J30" s="190" t="s">
        <v>132</v>
      </c>
      <c r="K30" s="181">
        <v>25000</v>
      </c>
      <c r="L30" s="80">
        <v>0</v>
      </c>
      <c r="M30" s="80">
        <v>0</v>
      </c>
      <c r="N30" s="80">
        <v>37</v>
      </c>
      <c r="O30" s="91">
        <v>1</v>
      </c>
      <c r="P30" s="92">
        <v>0</v>
      </c>
      <c r="Q30" s="93">
        <f>O30+P30</f>
        <v>1</v>
      </c>
      <c r="R30" s="81">
        <f>IFERROR(Q30/N30,"-")</f>
        <v>0.027027027027027</v>
      </c>
      <c r="S30" s="80">
        <v>0</v>
      </c>
      <c r="T30" s="80">
        <v>0</v>
      </c>
      <c r="U30" s="81">
        <f>IFERROR(T30/(Q30),"-")</f>
        <v>0</v>
      </c>
      <c r="V30" s="82">
        <f>IFERROR(K30/SUM(Q30:Q31),"-")</f>
        <v>5000</v>
      </c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>
        <f>SUM(Y30:Y31)-SUM(K30:K31)</f>
        <v>-11000</v>
      </c>
      <c r="AC30" s="85">
        <f>SUM(Y30:Y31)/SUM(K30:K31)</f>
        <v>0.56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1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/>
      <c r="BP30" s="120">
        <f>IF(Q30=0,"",IF(BO30=0,"",(BO30/Q30)))</f>
        <v>0</v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133</v>
      </c>
      <c r="C31" s="189" t="s">
        <v>58</v>
      </c>
      <c r="D31" s="189"/>
      <c r="E31" s="189" t="s">
        <v>129</v>
      </c>
      <c r="F31" s="189" t="s">
        <v>130</v>
      </c>
      <c r="G31" s="189" t="s">
        <v>66</v>
      </c>
      <c r="H31" s="89"/>
      <c r="I31" s="89"/>
      <c r="J31" s="89"/>
      <c r="K31" s="181"/>
      <c r="L31" s="80">
        <v>0</v>
      </c>
      <c r="M31" s="80">
        <v>0</v>
      </c>
      <c r="N31" s="80">
        <v>4</v>
      </c>
      <c r="O31" s="91">
        <v>4</v>
      </c>
      <c r="P31" s="92">
        <v>0</v>
      </c>
      <c r="Q31" s="93">
        <f>O31+P31</f>
        <v>4</v>
      </c>
      <c r="R31" s="81">
        <f>IFERROR(Q31/N31,"-")</f>
        <v>1</v>
      </c>
      <c r="S31" s="80">
        <v>1</v>
      </c>
      <c r="T31" s="80">
        <v>1</v>
      </c>
      <c r="U31" s="81">
        <f>IFERROR(T31/(Q31),"-")</f>
        <v>0.25</v>
      </c>
      <c r="V31" s="82"/>
      <c r="W31" s="83">
        <v>1</v>
      </c>
      <c r="X31" s="81">
        <f>IF(Q31=0,"-",W31/Q31)</f>
        <v>0.25</v>
      </c>
      <c r="Y31" s="186">
        <v>14000</v>
      </c>
      <c r="Z31" s="187">
        <f>IFERROR(Y31/Q31,"-")</f>
        <v>3500</v>
      </c>
      <c r="AA31" s="187">
        <f>IFERROR(Y31/W31,"-")</f>
        <v>14000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>
        <v>1</v>
      </c>
      <c r="AX31" s="107">
        <f>IF(Q31=0,"",IF(AW31=0,"",(AW31/Q31)))</f>
        <v>0.25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1</v>
      </c>
      <c r="BG31" s="113">
        <f>IF(Q31=0,"",IF(BF31=0,"",(BF31/Q31)))</f>
        <v>0.25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1</v>
      </c>
      <c r="BP31" s="120">
        <f>IF(Q31=0,"",IF(BO31=0,"",(BO31/Q31)))</f>
        <v>0.25</v>
      </c>
      <c r="BQ31" s="121">
        <v>1</v>
      </c>
      <c r="BR31" s="122">
        <f>IFERROR(BQ31/BO31,"-")</f>
        <v>1</v>
      </c>
      <c r="BS31" s="123">
        <v>14000</v>
      </c>
      <c r="BT31" s="124">
        <f>IFERROR(BS31/BO31,"-")</f>
        <v>14000</v>
      </c>
      <c r="BU31" s="125"/>
      <c r="BV31" s="125"/>
      <c r="BW31" s="125">
        <v>1</v>
      </c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>
        <v>1</v>
      </c>
      <c r="CH31" s="134">
        <f>IF(Q31=0,"",IF(CG31=0,"",(CG31/Q31)))</f>
        <v>0.25</v>
      </c>
      <c r="CI31" s="135"/>
      <c r="CJ31" s="136">
        <f>IFERROR(CI31/CG31,"-")</f>
        <v>0</v>
      </c>
      <c r="CK31" s="137"/>
      <c r="CL31" s="138">
        <f>IFERROR(CK31/CG31,"-")</f>
        <v>0</v>
      </c>
      <c r="CM31" s="139"/>
      <c r="CN31" s="139"/>
      <c r="CO31" s="139"/>
      <c r="CP31" s="140">
        <v>1</v>
      </c>
      <c r="CQ31" s="141">
        <v>14000</v>
      </c>
      <c r="CR31" s="141">
        <v>14000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1.44</v>
      </c>
      <c r="B32" s="189" t="s">
        <v>134</v>
      </c>
      <c r="C32" s="189" t="s">
        <v>58</v>
      </c>
      <c r="D32" s="189"/>
      <c r="E32" s="189" t="s">
        <v>135</v>
      </c>
      <c r="F32" s="189"/>
      <c r="G32" s="189" t="s">
        <v>79</v>
      </c>
      <c r="H32" s="89" t="s">
        <v>136</v>
      </c>
      <c r="I32" s="89" t="s">
        <v>113</v>
      </c>
      <c r="J32" s="191" t="s">
        <v>137</v>
      </c>
      <c r="K32" s="181">
        <v>25000</v>
      </c>
      <c r="L32" s="80">
        <v>0</v>
      </c>
      <c r="M32" s="80">
        <v>0</v>
      </c>
      <c r="N32" s="80">
        <v>28</v>
      </c>
      <c r="O32" s="91">
        <v>4</v>
      </c>
      <c r="P32" s="92">
        <v>0</v>
      </c>
      <c r="Q32" s="93">
        <f>O32+P32</f>
        <v>4</v>
      </c>
      <c r="R32" s="81">
        <f>IFERROR(Q32/N32,"-")</f>
        <v>0.14285714285714</v>
      </c>
      <c r="S32" s="80">
        <v>0</v>
      </c>
      <c r="T32" s="80">
        <v>2</v>
      </c>
      <c r="U32" s="81">
        <f>IFERROR(T32/(Q32),"-")</f>
        <v>0.5</v>
      </c>
      <c r="V32" s="82">
        <f>IFERROR(K32/SUM(Q32:Q33),"-")</f>
        <v>3571.4285714286</v>
      </c>
      <c r="W32" s="83">
        <v>1</v>
      </c>
      <c r="X32" s="81">
        <f>IF(Q32=0,"-",W32/Q32)</f>
        <v>0.25</v>
      </c>
      <c r="Y32" s="186">
        <v>3000</v>
      </c>
      <c r="Z32" s="187">
        <f>IFERROR(Y32/Q32,"-")</f>
        <v>750</v>
      </c>
      <c r="AA32" s="187">
        <f>IFERROR(Y32/W32,"-")</f>
        <v>3000</v>
      </c>
      <c r="AB32" s="181">
        <f>SUM(Y32:Y33)-SUM(K32:K33)</f>
        <v>11000</v>
      </c>
      <c r="AC32" s="85">
        <f>SUM(Y32:Y33)/SUM(K32:K33)</f>
        <v>1.44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>
        <v>2</v>
      </c>
      <c r="AO32" s="101">
        <f>IF(Q32=0,"",IF(AN32=0,"",(AN32/Q32)))</f>
        <v>0.5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2</v>
      </c>
      <c r="BP32" s="120">
        <f>IF(Q32=0,"",IF(BO32=0,"",(BO32/Q32)))</f>
        <v>0.5</v>
      </c>
      <c r="BQ32" s="121">
        <v>1</v>
      </c>
      <c r="BR32" s="122">
        <f>IFERROR(BQ32/BO32,"-")</f>
        <v>0.5</v>
      </c>
      <c r="BS32" s="123">
        <v>3000</v>
      </c>
      <c r="BT32" s="124">
        <f>IFERROR(BS32/BO32,"-")</f>
        <v>1500</v>
      </c>
      <c r="BU32" s="125">
        <v>1</v>
      </c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1</v>
      </c>
      <c r="CQ32" s="141">
        <v>3000</v>
      </c>
      <c r="CR32" s="141">
        <v>3000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138</v>
      </c>
      <c r="C33" s="189" t="s">
        <v>58</v>
      </c>
      <c r="D33" s="189"/>
      <c r="E33" s="189" t="s">
        <v>135</v>
      </c>
      <c r="F33" s="189"/>
      <c r="G33" s="189" t="s">
        <v>66</v>
      </c>
      <c r="H33" s="89"/>
      <c r="I33" s="89"/>
      <c r="J33" s="89"/>
      <c r="K33" s="181"/>
      <c r="L33" s="80">
        <v>0</v>
      </c>
      <c r="M33" s="80">
        <v>0</v>
      </c>
      <c r="N33" s="80">
        <v>13</v>
      </c>
      <c r="O33" s="91">
        <v>3</v>
      </c>
      <c r="P33" s="92">
        <v>0</v>
      </c>
      <c r="Q33" s="93">
        <f>O33+P33</f>
        <v>3</v>
      </c>
      <c r="R33" s="81">
        <f>IFERROR(Q33/N33,"-")</f>
        <v>0.23076923076923</v>
      </c>
      <c r="S33" s="80">
        <v>1</v>
      </c>
      <c r="T33" s="80">
        <v>0</v>
      </c>
      <c r="U33" s="81">
        <f>IFERROR(T33/(Q33),"-")</f>
        <v>0</v>
      </c>
      <c r="V33" s="82"/>
      <c r="W33" s="83">
        <v>2</v>
      </c>
      <c r="X33" s="81">
        <f>IF(Q33=0,"-",W33/Q33)</f>
        <v>0.66666666666667</v>
      </c>
      <c r="Y33" s="186">
        <v>33000</v>
      </c>
      <c r="Z33" s="187">
        <f>IFERROR(Y33/Q33,"-")</f>
        <v>11000</v>
      </c>
      <c r="AA33" s="187">
        <f>IFERROR(Y33/W33,"-")</f>
        <v>16500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2</v>
      </c>
      <c r="BP33" s="120">
        <f>IF(Q33=0,"",IF(BO33=0,"",(BO33/Q33)))</f>
        <v>0.66666666666667</v>
      </c>
      <c r="BQ33" s="121">
        <v>2</v>
      </c>
      <c r="BR33" s="122">
        <f>IFERROR(BQ33/BO33,"-")</f>
        <v>1</v>
      </c>
      <c r="BS33" s="123">
        <v>74000</v>
      </c>
      <c r="BT33" s="124">
        <f>IFERROR(BS33/BO33,"-")</f>
        <v>37000</v>
      </c>
      <c r="BU33" s="125"/>
      <c r="BV33" s="125"/>
      <c r="BW33" s="125">
        <v>2</v>
      </c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>
        <v>1</v>
      </c>
      <c r="CH33" s="134">
        <f>IF(Q33=0,"",IF(CG33=0,"",(CG33/Q33)))</f>
        <v>0.33333333333333</v>
      </c>
      <c r="CI33" s="135">
        <v>1</v>
      </c>
      <c r="CJ33" s="136">
        <f>IFERROR(CI33/CG33,"-")</f>
        <v>1</v>
      </c>
      <c r="CK33" s="137">
        <v>3000</v>
      </c>
      <c r="CL33" s="138">
        <f>IFERROR(CK33/CG33,"-")</f>
        <v>3000</v>
      </c>
      <c r="CM33" s="139">
        <v>1</v>
      </c>
      <c r="CN33" s="139"/>
      <c r="CO33" s="139"/>
      <c r="CP33" s="140">
        <v>2</v>
      </c>
      <c r="CQ33" s="141">
        <v>33000</v>
      </c>
      <c r="CR33" s="141">
        <v>44000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 t="str">
        <f>AC34</f>
        <v>0</v>
      </c>
      <c r="B34" s="189" t="s">
        <v>139</v>
      </c>
      <c r="C34" s="189" t="s">
        <v>58</v>
      </c>
      <c r="D34" s="189"/>
      <c r="E34" s="189"/>
      <c r="F34" s="189"/>
      <c r="G34" s="189" t="s">
        <v>79</v>
      </c>
      <c r="H34" s="89" t="s">
        <v>140</v>
      </c>
      <c r="I34" s="89" t="s">
        <v>141</v>
      </c>
      <c r="J34" s="190" t="s">
        <v>64</v>
      </c>
      <c r="K34" s="181">
        <v>0</v>
      </c>
      <c r="L34" s="80">
        <v>0</v>
      </c>
      <c r="M34" s="80">
        <v>0</v>
      </c>
      <c r="N34" s="80">
        <v>31</v>
      </c>
      <c r="O34" s="91">
        <v>4</v>
      </c>
      <c r="P34" s="92">
        <v>0</v>
      </c>
      <c r="Q34" s="93">
        <f>O34+P34</f>
        <v>4</v>
      </c>
      <c r="R34" s="81">
        <f>IFERROR(Q34/N34,"-")</f>
        <v>0.12903225806452</v>
      </c>
      <c r="S34" s="80">
        <v>1</v>
      </c>
      <c r="T34" s="80">
        <v>0</v>
      </c>
      <c r="U34" s="81">
        <f>IFERROR(T34/(Q34),"-")</f>
        <v>0</v>
      </c>
      <c r="V34" s="82">
        <f>IFERROR(K34/SUM(Q34:Q35),"-")</f>
        <v>0</v>
      </c>
      <c r="W34" s="83">
        <v>1</v>
      </c>
      <c r="X34" s="81">
        <f>IF(Q34=0,"-",W34/Q34)</f>
        <v>0.25</v>
      </c>
      <c r="Y34" s="186">
        <v>65000</v>
      </c>
      <c r="Z34" s="187">
        <f>IFERROR(Y34/Q34,"-")</f>
        <v>16250</v>
      </c>
      <c r="AA34" s="187">
        <f>IFERROR(Y34/W34,"-")</f>
        <v>65000</v>
      </c>
      <c r="AB34" s="181">
        <f>SUM(Y34:Y35)-SUM(K34:K35)</f>
        <v>65000</v>
      </c>
      <c r="AC34" s="85" t="str">
        <f>SUM(Y34:Y35)/SUM(K34:K35)</f>
        <v>0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0.25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0.25</v>
      </c>
      <c r="BQ34" s="121">
        <v>1</v>
      </c>
      <c r="BR34" s="122">
        <f>IFERROR(BQ34/BO34,"-")</f>
        <v>1</v>
      </c>
      <c r="BS34" s="123">
        <v>59000</v>
      </c>
      <c r="BT34" s="124">
        <f>IFERROR(BS34/BO34,"-")</f>
        <v>59000</v>
      </c>
      <c r="BU34" s="125"/>
      <c r="BV34" s="125"/>
      <c r="BW34" s="125">
        <v>1</v>
      </c>
      <c r="BX34" s="126">
        <v>2</v>
      </c>
      <c r="BY34" s="127">
        <f>IF(Q34=0,"",IF(BX34=0,"",(BX34/Q34)))</f>
        <v>0.5</v>
      </c>
      <c r="BZ34" s="128">
        <v>1</v>
      </c>
      <c r="CA34" s="129">
        <f>IFERROR(BZ34/BX34,"-")</f>
        <v>0.5</v>
      </c>
      <c r="CB34" s="130">
        <v>65000</v>
      </c>
      <c r="CC34" s="131">
        <f>IFERROR(CB34/BX34,"-")</f>
        <v>32500</v>
      </c>
      <c r="CD34" s="132"/>
      <c r="CE34" s="132"/>
      <c r="CF34" s="132">
        <v>1</v>
      </c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1</v>
      </c>
      <c r="CQ34" s="141">
        <v>65000</v>
      </c>
      <c r="CR34" s="141">
        <v>65000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142</v>
      </c>
      <c r="C35" s="189" t="s">
        <v>58</v>
      </c>
      <c r="D35" s="189"/>
      <c r="E35" s="189"/>
      <c r="F35" s="189"/>
      <c r="G35" s="189" t="s">
        <v>66</v>
      </c>
      <c r="H35" s="89"/>
      <c r="I35" s="89"/>
      <c r="J35" s="89"/>
      <c r="K35" s="181"/>
      <c r="L35" s="80">
        <v>0</v>
      </c>
      <c r="M35" s="80">
        <v>0</v>
      </c>
      <c r="N35" s="80">
        <v>0</v>
      </c>
      <c r="O35" s="91">
        <v>0</v>
      </c>
      <c r="P35" s="92">
        <v>0</v>
      </c>
      <c r="Q35" s="93">
        <f>O35+P35</f>
        <v>0</v>
      </c>
      <c r="R35" s="81" t="str">
        <f>IFERROR(Q35/N35,"-")</f>
        <v>-</v>
      </c>
      <c r="S35" s="80">
        <v>0</v>
      </c>
      <c r="T35" s="80">
        <v>0</v>
      </c>
      <c r="U35" s="81" t="str">
        <f>IFERROR(T35/(Q35),"-")</f>
        <v>-</v>
      </c>
      <c r="V35" s="82"/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30"/>
      <c r="B36" s="86"/>
      <c r="C36" s="86"/>
      <c r="D36" s="87"/>
      <c r="E36" s="87"/>
      <c r="F36" s="87"/>
      <c r="G36" s="88"/>
      <c r="H36" s="89"/>
      <c r="I36" s="89"/>
      <c r="J36" s="89"/>
      <c r="K36" s="182"/>
      <c r="L36" s="34"/>
      <c r="M36" s="34"/>
      <c r="N36" s="31"/>
      <c r="O36" s="23"/>
      <c r="P36" s="23"/>
      <c r="Q36" s="23"/>
      <c r="R36" s="32"/>
      <c r="S36" s="32"/>
      <c r="T36" s="23"/>
      <c r="U36" s="32"/>
      <c r="V36" s="25"/>
      <c r="W36" s="25"/>
      <c r="X36" s="25"/>
      <c r="Y36" s="188"/>
      <c r="Z36" s="188"/>
      <c r="AA36" s="188"/>
      <c r="AB36" s="188"/>
      <c r="AC36" s="33"/>
      <c r="AD36" s="58"/>
      <c r="AE36" s="62"/>
      <c r="AF36" s="63"/>
      <c r="AG36" s="62"/>
      <c r="AH36" s="66"/>
      <c r="AI36" s="67"/>
      <c r="AJ36" s="68"/>
      <c r="AK36" s="69"/>
      <c r="AL36" s="69"/>
      <c r="AM36" s="69"/>
      <c r="AN36" s="62"/>
      <c r="AO36" s="63"/>
      <c r="AP36" s="62"/>
      <c r="AQ36" s="66"/>
      <c r="AR36" s="67"/>
      <c r="AS36" s="68"/>
      <c r="AT36" s="69"/>
      <c r="AU36" s="69"/>
      <c r="AV36" s="69"/>
      <c r="AW36" s="62"/>
      <c r="AX36" s="63"/>
      <c r="AY36" s="62"/>
      <c r="AZ36" s="66"/>
      <c r="BA36" s="67"/>
      <c r="BB36" s="68"/>
      <c r="BC36" s="69"/>
      <c r="BD36" s="69"/>
      <c r="BE36" s="69"/>
      <c r="BF36" s="62"/>
      <c r="BG36" s="63"/>
      <c r="BH36" s="62"/>
      <c r="BI36" s="66"/>
      <c r="BJ36" s="67"/>
      <c r="BK36" s="68"/>
      <c r="BL36" s="69"/>
      <c r="BM36" s="69"/>
      <c r="BN36" s="69"/>
      <c r="BO36" s="64"/>
      <c r="BP36" s="65"/>
      <c r="BQ36" s="62"/>
      <c r="BR36" s="66"/>
      <c r="BS36" s="67"/>
      <c r="BT36" s="68"/>
      <c r="BU36" s="69"/>
      <c r="BV36" s="69"/>
      <c r="BW36" s="69"/>
      <c r="BX36" s="64"/>
      <c r="BY36" s="65"/>
      <c r="BZ36" s="62"/>
      <c r="CA36" s="66"/>
      <c r="CB36" s="67"/>
      <c r="CC36" s="68"/>
      <c r="CD36" s="69"/>
      <c r="CE36" s="69"/>
      <c r="CF36" s="69"/>
      <c r="CG36" s="64"/>
      <c r="CH36" s="65"/>
      <c r="CI36" s="62"/>
      <c r="CJ36" s="66"/>
      <c r="CK36" s="67"/>
      <c r="CL36" s="68"/>
      <c r="CM36" s="69"/>
      <c r="CN36" s="69"/>
      <c r="CO36" s="69"/>
      <c r="CP36" s="70"/>
      <c r="CQ36" s="67"/>
      <c r="CR36" s="67"/>
      <c r="CS36" s="67"/>
      <c r="CT36" s="71"/>
    </row>
    <row r="37" spans="1:99">
      <c r="A37" s="30"/>
      <c r="B37" s="37"/>
      <c r="C37" s="37"/>
      <c r="D37" s="21"/>
      <c r="E37" s="21"/>
      <c r="F37" s="21"/>
      <c r="G37" s="22"/>
      <c r="H37" s="36"/>
      <c r="I37" s="36"/>
      <c r="J37" s="74"/>
      <c r="K37" s="183"/>
      <c r="L37" s="34"/>
      <c r="M37" s="34"/>
      <c r="N37" s="31"/>
      <c r="O37" s="23"/>
      <c r="P37" s="23"/>
      <c r="Q37" s="23"/>
      <c r="R37" s="32"/>
      <c r="S37" s="32"/>
      <c r="T37" s="23"/>
      <c r="U37" s="32"/>
      <c r="V37" s="25"/>
      <c r="W37" s="25"/>
      <c r="X37" s="25"/>
      <c r="Y37" s="188"/>
      <c r="Z37" s="188"/>
      <c r="AA37" s="188"/>
      <c r="AB37" s="188"/>
      <c r="AC37" s="33"/>
      <c r="AD37" s="60"/>
      <c r="AE37" s="62"/>
      <c r="AF37" s="63"/>
      <c r="AG37" s="62"/>
      <c r="AH37" s="66"/>
      <c r="AI37" s="67"/>
      <c r="AJ37" s="68"/>
      <c r="AK37" s="69"/>
      <c r="AL37" s="69"/>
      <c r="AM37" s="69"/>
      <c r="AN37" s="62"/>
      <c r="AO37" s="63"/>
      <c r="AP37" s="62"/>
      <c r="AQ37" s="66"/>
      <c r="AR37" s="67"/>
      <c r="AS37" s="68"/>
      <c r="AT37" s="69"/>
      <c r="AU37" s="69"/>
      <c r="AV37" s="69"/>
      <c r="AW37" s="62"/>
      <c r="AX37" s="63"/>
      <c r="AY37" s="62"/>
      <c r="AZ37" s="66"/>
      <c r="BA37" s="67"/>
      <c r="BB37" s="68"/>
      <c r="BC37" s="69"/>
      <c r="BD37" s="69"/>
      <c r="BE37" s="69"/>
      <c r="BF37" s="62"/>
      <c r="BG37" s="63"/>
      <c r="BH37" s="62"/>
      <c r="BI37" s="66"/>
      <c r="BJ37" s="67"/>
      <c r="BK37" s="68"/>
      <c r="BL37" s="69"/>
      <c r="BM37" s="69"/>
      <c r="BN37" s="69"/>
      <c r="BO37" s="64"/>
      <c r="BP37" s="65"/>
      <c r="BQ37" s="62"/>
      <c r="BR37" s="66"/>
      <c r="BS37" s="67"/>
      <c r="BT37" s="68"/>
      <c r="BU37" s="69"/>
      <c r="BV37" s="69"/>
      <c r="BW37" s="69"/>
      <c r="BX37" s="64"/>
      <c r="BY37" s="65"/>
      <c r="BZ37" s="62"/>
      <c r="CA37" s="66"/>
      <c r="CB37" s="67"/>
      <c r="CC37" s="68"/>
      <c r="CD37" s="69"/>
      <c r="CE37" s="69"/>
      <c r="CF37" s="69"/>
      <c r="CG37" s="64"/>
      <c r="CH37" s="65"/>
      <c r="CI37" s="62"/>
      <c r="CJ37" s="66"/>
      <c r="CK37" s="67"/>
      <c r="CL37" s="68"/>
      <c r="CM37" s="69"/>
      <c r="CN37" s="69"/>
      <c r="CO37" s="69"/>
      <c r="CP37" s="70"/>
      <c r="CQ37" s="67"/>
      <c r="CR37" s="67"/>
      <c r="CS37" s="67"/>
      <c r="CT37" s="71"/>
    </row>
    <row r="38" spans="1:99">
      <c r="A38" s="19">
        <f>AC38</f>
        <v>0.9753036437247</v>
      </c>
      <c r="B38" s="39"/>
      <c r="C38" s="39"/>
      <c r="D38" s="39"/>
      <c r="E38" s="39"/>
      <c r="F38" s="39"/>
      <c r="G38" s="39"/>
      <c r="H38" s="40" t="s">
        <v>143</v>
      </c>
      <c r="I38" s="40"/>
      <c r="J38" s="40"/>
      <c r="K38" s="184">
        <f>SUM(K6:K37)</f>
        <v>1235000</v>
      </c>
      <c r="L38" s="41">
        <f>SUM(L6:L37)</f>
        <v>0</v>
      </c>
      <c r="M38" s="41">
        <f>SUM(M6:M37)</f>
        <v>0</v>
      </c>
      <c r="N38" s="41">
        <f>SUM(N6:N37)</f>
        <v>1180</v>
      </c>
      <c r="O38" s="41">
        <f>SUM(O6:O37)</f>
        <v>129</v>
      </c>
      <c r="P38" s="41">
        <f>SUM(P6:P37)</f>
        <v>0</v>
      </c>
      <c r="Q38" s="41">
        <f>SUM(Q6:Q37)</f>
        <v>129</v>
      </c>
      <c r="R38" s="42">
        <f>IFERROR(Q38/N38,"-")</f>
        <v>0.10932203389831</v>
      </c>
      <c r="S38" s="77">
        <f>SUM(S6:S37)</f>
        <v>9</v>
      </c>
      <c r="T38" s="77">
        <f>SUM(T6:T37)</f>
        <v>28</v>
      </c>
      <c r="U38" s="42">
        <f>IFERROR(S38/Q38,"-")</f>
        <v>0.069767441860465</v>
      </c>
      <c r="V38" s="43">
        <f>IFERROR(K38/Q38,"-")</f>
        <v>9573.6434108527</v>
      </c>
      <c r="W38" s="44">
        <f>SUM(W6:W37)</f>
        <v>24</v>
      </c>
      <c r="X38" s="42">
        <f>IFERROR(W38/Q38,"-")</f>
        <v>0.18604651162791</v>
      </c>
      <c r="Y38" s="184">
        <f>SUM(Y6:Y37)</f>
        <v>1204500</v>
      </c>
      <c r="Z38" s="184">
        <f>IFERROR(Y38/Q38,"-")</f>
        <v>9337.2093023256</v>
      </c>
      <c r="AA38" s="184">
        <f>IFERROR(Y38/W38,"-")</f>
        <v>50187.5</v>
      </c>
      <c r="AB38" s="184">
        <f>Y38-K38</f>
        <v>-30500</v>
      </c>
      <c r="AC38" s="46">
        <f>Y38/K38</f>
        <v>0.9753036437247</v>
      </c>
      <c r="AD38" s="59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9"/>
    <mergeCell ref="K12:K19"/>
    <mergeCell ref="V12:V19"/>
    <mergeCell ref="AB12:AB19"/>
    <mergeCell ref="AC12:AC19"/>
    <mergeCell ref="A20:A23"/>
    <mergeCell ref="K20:K23"/>
    <mergeCell ref="V20:V23"/>
    <mergeCell ref="AB20:AB23"/>
    <mergeCell ref="AC20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144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0.06</v>
      </c>
      <c r="B6" s="189" t="s">
        <v>145</v>
      </c>
      <c r="C6" s="189" t="s">
        <v>58</v>
      </c>
      <c r="D6" s="189" t="s">
        <v>146</v>
      </c>
      <c r="E6" s="189" t="s">
        <v>147</v>
      </c>
      <c r="F6" s="189" t="s">
        <v>148</v>
      </c>
      <c r="G6" s="189" t="s">
        <v>61</v>
      </c>
      <c r="H6" s="89" t="s">
        <v>149</v>
      </c>
      <c r="I6" s="89" t="s">
        <v>150</v>
      </c>
      <c r="J6" s="89" t="s">
        <v>151</v>
      </c>
      <c r="K6" s="181">
        <v>100000</v>
      </c>
      <c r="L6" s="80">
        <v>0</v>
      </c>
      <c r="M6" s="80">
        <v>0</v>
      </c>
      <c r="N6" s="80">
        <v>42</v>
      </c>
      <c r="O6" s="91">
        <v>6</v>
      </c>
      <c r="P6" s="92">
        <v>0</v>
      </c>
      <c r="Q6" s="93">
        <f>O6+P6</f>
        <v>6</v>
      </c>
      <c r="R6" s="81">
        <f>IFERROR(Q6/N6,"-")</f>
        <v>0.14285714285714</v>
      </c>
      <c r="S6" s="80">
        <v>0</v>
      </c>
      <c r="T6" s="80">
        <v>3</v>
      </c>
      <c r="U6" s="81">
        <f>IFERROR(T6/(Q6),"-")</f>
        <v>0.5</v>
      </c>
      <c r="V6" s="82">
        <f>IFERROR(K6/SUM(Q6:Q7),"-")</f>
        <v>12500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-94000</v>
      </c>
      <c r="AC6" s="85">
        <f>SUM(Y6:Y7)/SUM(K6:K7)</f>
        <v>0.06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0.16666666666667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2</v>
      </c>
      <c r="BG6" s="113">
        <f>IF(Q6=0,"",IF(BF6=0,"",(BF6/Q6)))</f>
        <v>0.33333333333333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152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7</v>
      </c>
      <c r="O7" s="91">
        <v>2</v>
      </c>
      <c r="P7" s="92">
        <v>0</v>
      </c>
      <c r="Q7" s="93">
        <f>O7+P7</f>
        <v>2</v>
      </c>
      <c r="R7" s="81">
        <f>IFERROR(Q7/N7,"-")</f>
        <v>0.28571428571429</v>
      </c>
      <c r="S7" s="80">
        <v>0</v>
      </c>
      <c r="T7" s="80">
        <v>1</v>
      </c>
      <c r="U7" s="81">
        <f>IFERROR(T7/(Q7),"-")</f>
        <v>0.5</v>
      </c>
      <c r="V7" s="82"/>
      <c r="W7" s="83">
        <v>1</v>
      </c>
      <c r="X7" s="81">
        <f>IF(Q7=0,"-",W7/Q7)</f>
        <v>0.5</v>
      </c>
      <c r="Y7" s="186">
        <v>6000</v>
      </c>
      <c r="Z7" s="187">
        <f>IFERROR(Y7/Q7,"-")</f>
        <v>3000</v>
      </c>
      <c r="AA7" s="187">
        <f>IFERROR(Y7/W7,"-")</f>
        <v>6000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2</v>
      </c>
      <c r="BP7" s="120">
        <f>IF(Q7=0,"",IF(BO7=0,"",(BO7/Q7)))</f>
        <v>1</v>
      </c>
      <c r="BQ7" s="121">
        <v>1</v>
      </c>
      <c r="BR7" s="122">
        <f>IFERROR(BQ7/BO7,"-")</f>
        <v>0.5</v>
      </c>
      <c r="BS7" s="123">
        <v>6000</v>
      </c>
      <c r="BT7" s="124">
        <f>IFERROR(BS7/BO7,"-")</f>
        <v>3000</v>
      </c>
      <c r="BU7" s="125"/>
      <c r="BV7" s="125">
        <v>1</v>
      </c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6000</v>
      </c>
      <c r="CR7" s="141">
        <v>6000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0.25</v>
      </c>
      <c r="B8" s="189" t="s">
        <v>153</v>
      </c>
      <c r="C8" s="189" t="s">
        <v>154</v>
      </c>
      <c r="D8" s="189" t="s">
        <v>155</v>
      </c>
      <c r="E8" s="189" t="s">
        <v>156</v>
      </c>
      <c r="F8" s="189"/>
      <c r="G8" s="189" t="s">
        <v>66</v>
      </c>
      <c r="H8" s="89" t="s">
        <v>157</v>
      </c>
      <c r="I8" s="89" t="s">
        <v>158</v>
      </c>
      <c r="J8" s="89" t="s">
        <v>151</v>
      </c>
      <c r="K8" s="181">
        <v>60000</v>
      </c>
      <c r="L8" s="80">
        <v>0</v>
      </c>
      <c r="M8" s="80">
        <v>0</v>
      </c>
      <c r="N8" s="80">
        <v>125</v>
      </c>
      <c r="O8" s="91">
        <v>29</v>
      </c>
      <c r="P8" s="92">
        <v>0</v>
      </c>
      <c r="Q8" s="93">
        <f>O8+P8</f>
        <v>29</v>
      </c>
      <c r="R8" s="81">
        <f>IFERROR(Q8/N8,"-")</f>
        <v>0.232</v>
      </c>
      <c r="S8" s="80">
        <v>3</v>
      </c>
      <c r="T8" s="80">
        <v>2</v>
      </c>
      <c r="U8" s="81">
        <f>IFERROR(T8/(Q8),"-")</f>
        <v>0.068965517241379</v>
      </c>
      <c r="V8" s="82">
        <f>IFERROR(K8/SUM(Q8:Q8),"-")</f>
        <v>2068.9655172414</v>
      </c>
      <c r="W8" s="83">
        <v>3</v>
      </c>
      <c r="X8" s="81">
        <f>IF(Q8=0,"-",W8/Q8)</f>
        <v>0.10344827586207</v>
      </c>
      <c r="Y8" s="186">
        <v>15000</v>
      </c>
      <c r="Z8" s="187">
        <f>IFERROR(Y8/Q8,"-")</f>
        <v>517.24137931034</v>
      </c>
      <c r="AA8" s="187">
        <f>IFERROR(Y8/W8,"-")</f>
        <v>5000</v>
      </c>
      <c r="AB8" s="181">
        <f>SUM(Y8:Y8)-SUM(K8:K8)</f>
        <v>-45000</v>
      </c>
      <c r="AC8" s="85">
        <f>SUM(Y8:Y8)/SUM(K8:K8)</f>
        <v>0.25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3</v>
      </c>
      <c r="AO8" s="101">
        <f>IF(Q8=0,"",IF(AN8=0,"",(AN8/Q8)))</f>
        <v>0.10344827586207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4</v>
      </c>
      <c r="AX8" s="107">
        <f>IF(Q8=0,"",IF(AW8=0,"",(AW8/Q8)))</f>
        <v>0.13793103448276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8</v>
      </c>
      <c r="BG8" s="113">
        <f>IF(Q8=0,"",IF(BF8=0,"",(BF8/Q8)))</f>
        <v>0.27586206896552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10</v>
      </c>
      <c r="BP8" s="120">
        <f>IF(Q8=0,"",IF(BO8=0,"",(BO8/Q8)))</f>
        <v>0.3448275862069</v>
      </c>
      <c r="BQ8" s="121">
        <v>3</v>
      </c>
      <c r="BR8" s="122">
        <f>IFERROR(BQ8/BO8,"-")</f>
        <v>0.3</v>
      </c>
      <c r="BS8" s="123">
        <v>15000</v>
      </c>
      <c r="BT8" s="124">
        <f>IFERROR(BS8/BO8,"-")</f>
        <v>1500</v>
      </c>
      <c r="BU8" s="125">
        <v>1</v>
      </c>
      <c r="BV8" s="125">
        <v>1</v>
      </c>
      <c r="BW8" s="125">
        <v>1</v>
      </c>
      <c r="BX8" s="126">
        <v>3</v>
      </c>
      <c r="BY8" s="127">
        <f>IF(Q8=0,"",IF(BX8=0,"",(BX8/Q8)))</f>
        <v>0.10344827586207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>
        <v>1</v>
      </c>
      <c r="CH8" s="134">
        <f>IF(Q8=0,"",IF(CG8=0,"",(CG8/Q8)))</f>
        <v>0.03448275862069</v>
      </c>
      <c r="CI8" s="135">
        <v>1</v>
      </c>
      <c r="CJ8" s="136">
        <f>IFERROR(CI8/CG8,"-")</f>
        <v>1</v>
      </c>
      <c r="CK8" s="137">
        <v>604000</v>
      </c>
      <c r="CL8" s="138">
        <f>IFERROR(CK8/CG8,"-")</f>
        <v>604000</v>
      </c>
      <c r="CM8" s="139"/>
      <c r="CN8" s="139"/>
      <c r="CO8" s="139">
        <v>1</v>
      </c>
      <c r="CP8" s="140">
        <v>3</v>
      </c>
      <c r="CQ8" s="141">
        <v>15000</v>
      </c>
      <c r="CR8" s="141">
        <v>604000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>
        <f>AC9</f>
        <v>1.4153846153846</v>
      </c>
      <c r="B9" s="189" t="s">
        <v>159</v>
      </c>
      <c r="C9" s="189" t="s">
        <v>154</v>
      </c>
      <c r="D9" s="189" t="s">
        <v>160</v>
      </c>
      <c r="E9" s="189" t="s">
        <v>161</v>
      </c>
      <c r="F9" s="189"/>
      <c r="G9" s="189" t="s">
        <v>61</v>
      </c>
      <c r="H9" s="89" t="s">
        <v>162</v>
      </c>
      <c r="I9" s="89" t="s">
        <v>163</v>
      </c>
      <c r="J9" s="89" t="s">
        <v>164</v>
      </c>
      <c r="K9" s="181">
        <v>65000</v>
      </c>
      <c r="L9" s="80">
        <v>0</v>
      </c>
      <c r="M9" s="80">
        <v>0</v>
      </c>
      <c r="N9" s="80">
        <v>31</v>
      </c>
      <c r="O9" s="91">
        <v>2</v>
      </c>
      <c r="P9" s="92">
        <v>0</v>
      </c>
      <c r="Q9" s="93">
        <f>O9+P9</f>
        <v>2</v>
      </c>
      <c r="R9" s="81">
        <f>IFERROR(Q9/N9,"-")</f>
        <v>0.064516129032258</v>
      </c>
      <c r="S9" s="80">
        <v>0</v>
      </c>
      <c r="T9" s="80">
        <v>0</v>
      </c>
      <c r="U9" s="81">
        <f>IFERROR(T9/(Q9),"-")</f>
        <v>0</v>
      </c>
      <c r="V9" s="82">
        <f>IFERROR(K9/SUM(Q9:Q10),"-")</f>
        <v>3421.0526315789</v>
      </c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>
        <f>SUM(Y9:Y10)-SUM(K9:K10)</f>
        <v>27000</v>
      </c>
      <c r="AC9" s="85">
        <f>SUM(Y9:Y10)/SUM(K9:K10)</f>
        <v>1.4153846153846</v>
      </c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2</v>
      </c>
      <c r="BP9" s="120">
        <f>IF(Q9=0,"",IF(BO9=0,"",(BO9/Q9)))</f>
        <v>1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165</v>
      </c>
      <c r="C10" s="189" t="s">
        <v>154</v>
      </c>
      <c r="D10" s="189"/>
      <c r="E10" s="189"/>
      <c r="F10" s="189"/>
      <c r="G10" s="189" t="s">
        <v>66</v>
      </c>
      <c r="H10" s="89"/>
      <c r="I10" s="89"/>
      <c r="J10" s="89"/>
      <c r="K10" s="181"/>
      <c r="L10" s="80">
        <v>0</v>
      </c>
      <c r="M10" s="80">
        <v>0</v>
      </c>
      <c r="N10" s="80">
        <v>73</v>
      </c>
      <c r="O10" s="91">
        <v>17</v>
      </c>
      <c r="P10" s="92">
        <v>0</v>
      </c>
      <c r="Q10" s="93">
        <f>O10+P10</f>
        <v>17</v>
      </c>
      <c r="R10" s="81">
        <f>IFERROR(Q10/N10,"-")</f>
        <v>0.23287671232877</v>
      </c>
      <c r="S10" s="80">
        <v>3</v>
      </c>
      <c r="T10" s="80">
        <v>4</v>
      </c>
      <c r="U10" s="81">
        <f>IFERROR(T10/(Q10),"-")</f>
        <v>0.23529411764706</v>
      </c>
      <c r="V10" s="82"/>
      <c r="W10" s="83">
        <v>4</v>
      </c>
      <c r="X10" s="81">
        <f>IF(Q10=0,"-",W10/Q10)</f>
        <v>0.23529411764706</v>
      </c>
      <c r="Y10" s="186">
        <v>92000</v>
      </c>
      <c r="Z10" s="187">
        <f>IFERROR(Y10/Q10,"-")</f>
        <v>5411.7647058824</v>
      </c>
      <c r="AA10" s="187">
        <f>IFERROR(Y10/W10,"-")</f>
        <v>23000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2</v>
      </c>
      <c r="BG10" s="113">
        <f>IF(Q10=0,"",IF(BF10=0,"",(BF10/Q10)))</f>
        <v>0.11764705882353</v>
      </c>
      <c r="BH10" s="112">
        <v>1</v>
      </c>
      <c r="BI10" s="114">
        <f>IFERROR(BH10/BF10,"-")</f>
        <v>0.5</v>
      </c>
      <c r="BJ10" s="115">
        <v>18000</v>
      </c>
      <c r="BK10" s="116">
        <f>IFERROR(BJ10/BF10,"-")</f>
        <v>9000</v>
      </c>
      <c r="BL10" s="117"/>
      <c r="BM10" s="117"/>
      <c r="BN10" s="117">
        <v>1</v>
      </c>
      <c r="BO10" s="119">
        <v>9</v>
      </c>
      <c r="BP10" s="120">
        <f>IF(Q10=0,"",IF(BO10=0,"",(BO10/Q10)))</f>
        <v>0.52941176470588</v>
      </c>
      <c r="BQ10" s="121">
        <v>2</v>
      </c>
      <c r="BR10" s="122">
        <f>IFERROR(BQ10/BO10,"-")</f>
        <v>0.22222222222222</v>
      </c>
      <c r="BS10" s="123">
        <v>14000</v>
      </c>
      <c r="BT10" s="124">
        <f>IFERROR(BS10/BO10,"-")</f>
        <v>1555.5555555556</v>
      </c>
      <c r="BU10" s="125">
        <v>1</v>
      </c>
      <c r="BV10" s="125"/>
      <c r="BW10" s="125">
        <v>1</v>
      </c>
      <c r="BX10" s="126">
        <v>6</v>
      </c>
      <c r="BY10" s="127">
        <f>IF(Q10=0,"",IF(BX10=0,"",(BX10/Q10)))</f>
        <v>0.35294117647059</v>
      </c>
      <c r="BZ10" s="128">
        <v>4</v>
      </c>
      <c r="CA10" s="129">
        <f>IFERROR(BZ10/BX10,"-")</f>
        <v>0.66666666666667</v>
      </c>
      <c r="CB10" s="130">
        <v>5648000</v>
      </c>
      <c r="CC10" s="131">
        <f>IFERROR(CB10/BX10,"-")</f>
        <v>941333.33333333</v>
      </c>
      <c r="CD10" s="132"/>
      <c r="CE10" s="132"/>
      <c r="CF10" s="132">
        <v>4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4</v>
      </c>
      <c r="CQ10" s="141">
        <v>92000</v>
      </c>
      <c r="CR10" s="141">
        <v>2732000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0.84444444444444</v>
      </c>
      <c r="B11" s="189" t="s">
        <v>166</v>
      </c>
      <c r="C11" s="189" t="s">
        <v>154</v>
      </c>
      <c r="D11" s="189" t="s">
        <v>167</v>
      </c>
      <c r="E11" s="189" t="s">
        <v>168</v>
      </c>
      <c r="F11" s="189"/>
      <c r="G11" s="189" t="s">
        <v>61</v>
      </c>
      <c r="H11" s="89" t="s">
        <v>169</v>
      </c>
      <c r="I11" s="89" t="s">
        <v>170</v>
      </c>
      <c r="J11" s="89" t="s">
        <v>171</v>
      </c>
      <c r="K11" s="181">
        <v>45000</v>
      </c>
      <c r="L11" s="80">
        <v>0</v>
      </c>
      <c r="M11" s="80">
        <v>0</v>
      </c>
      <c r="N11" s="80">
        <v>56</v>
      </c>
      <c r="O11" s="91">
        <v>17</v>
      </c>
      <c r="P11" s="92">
        <v>0</v>
      </c>
      <c r="Q11" s="93">
        <f>O11+P11</f>
        <v>17</v>
      </c>
      <c r="R11" s="81">
        <f>IFERROR(Q11/N11,"-")</f>
        <v>0.30357142857143</v>
      </c>
      <c r="S11" s="80">
        <v>0</v>
      </c>
      <c r="T11" s="80">
        <v>6</v>
      </c>
      <c r="U11" s="81">
        <f>IFERROR(T11/(Q11),"-")</f>
        <v>0.35294117647059</v>
      </c>
      <c r="V11" s="82">
        <f>IFERROR(K11/SUM(Q11:Q12),"-")</f>
        <v>1451.6129032258</v>
      </c>
      <c r="W11" s="83">
        <v>1</v>
      </c>
      <c r="X11" s="81">
        <f>IF(Q11=0,"-",W11/Q11)</f>
        <v>0.058823529411765</v>
      </c>
      <c r="Y11" s="186">
        <v>7000</v>
      </c>
      <c r="Z11" s="187">
        <f>IFERROR(Y11/Q11,"-")</f>
        <v>411.76470588235</v>
      </c>
      <c r="AA11" s="187">
        <f>IFERROR(Y11/W11,"-")</f>
        <v>7000</v>
      </c>
      <c r="AB11" s="181">
        <f>SUM(Y11:Y12)-SUM(K11:K12)</f>
        <v>-7000</v>
      </c>
      <c r="AC11" s="85">
        <f>SUM(Y11:Y12)/SUM(K11:K12)</f>
        <v>0.84444444444444</v>
      </c>
      <c r="AD11" s="78"/>
      <c r="AE11" s="94">
        <v>1</v>
      </c>
      <c r="AF11" s="95">
        <f>IF(Q11=0,"",IF(AE11=0,"",(AE11/Q11)))</f>
        <v>0.058823529411765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2</v>
      </c>
      <c r="AO11" s="101">
        <f>IF(Q11=0,"",IF(AN11=0,"",(AN11/Q11)))</f>
        <v>0.11764705882353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2</v>
      </c>
      <c r="AX11" s="107">
        <f>IF(Q11=0,"",IF(AW11=0,"",(AW11/Q11)))</f>
        <v>0.11764705882353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7</v>
      </c>
      <c r="BG11" s="113">
        <f>IF(Q11=0,"",IF(BF11=0,"",(BF11/Q11)))</f>
        <v>0.41176470588235</v>
      </c>
      <c r="BH11" s="112">
        <v>1</v>
      </c>
      <c r="BI11" s="114">
        <f>IFERROR(BH11/BF11,"-")</f>
        <v>0.14285714285714</v>
      </c>
      <c r="BJ11" s="115">
        <v>7000</v>
      </c>
      <c r="BK11" s="116">
        <f>IFERROR(BJ11/BF11,"-")</f>
        <v>1000</v>
      </c>
      <c r="BL11" s="117"/>
      <c r="BM11" s="117">
        <v>1</v>
      </c>
      <c r="BN11" s="117"/>
      <c r="BO11" s="119">
        <v>5</v>
      </c>
      <c r="BP11" s="120">
        <f>IF(Q11=0,"",IF(BO11=0,"",(BO11/Q11)))</f>
        <v>0.29411764705882</v>
      </c>
      <c r="BQ11" s="121">
        <v>1</v>
      </c>
      <c r="BR11" s="122">
        <f>IFERROR(BQ11/BO11,"-")</f>
        <v>0.2</v>
      </c>
      <c r="BS11" s="123">
        <v>3000</v>
      </c>
      <c r="BT11" s="124">
        <f>IFERROR(BS11/BO11,"-")</f>
        <v>600</v>
      </c>
      <c r="BU11" s="125">
        <v>1</v>
      </c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7000</v>
      </c>
      <c r="CR11" s="141">
        <v>7000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172</v>
      </c>
      <c r="C12" s="189" t="s">
        <v>154</v>
      </c>
      <c r="D12" s="189"/>
      <c r="E12" s="189"/>
      <c r="F12" s="189"/>
      <c r="G12" s="189" t="s">
        <v>66</v>
      </c>
      <c r="H12" s="89"/>
      <c r="I12" s="89"/>
      <c r="J12" s="89"/>
      <c r="K12" s="181"/>
      <c r="L12" s="80">
        <v>0</v>
      </c>
      <c r="M12" s="80">
        <v>0</v>
      </c>
      <c r="N12" s="80">
        <v>42</v>
      </c>
      <c r="O12" s="91">
        <v>13</v>
      </c>
      <c r="P12" s="92">
        <v>1</v>
      </c>
      <c r="Q12" s="93">
        <f>O12+P12</f>
        <v>14</v>
      </c>
      <c r="R12" s="81">
        <f>IFERROR(Q12/N12,"-")</f>
        <v>0.33333333333333</v>
      </c>
      <c r="S12" s="80">
        <v>2</v>
      </c>
      <c r="T12" s="80">
        <v>4</v>
      </c>
      <c r="U12" s="81">
        <f>IFERROR(T12/(Q12),"-")</f>
        <v>0.28571428571429</v>
      </c>
      <c r="V12" s="82"/>
      <c r="W12" s="83">
        <v>2</v>
      </c>
      <c r="X12" s="81">
        <f>IF(Q12=0,"-",W12/Q12)</f>
        <v>0.14285714285714</v>
      </c>
      <c r="Y12" s="186">
        <v>31000</v>
      </c>
      <c r="Z12" s="187">
        <f>IFERROR(Y12/Q12,"-")</f>
        <v>2214.2857142857</v>
      </c>
      <c r="AA12" s="187">
        <f>IFERROR(Y12/W12,"-")</f>
        <v>15500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1</v>
      </c>
      <c r="AO12" s="101">
        <f>IF(Q12=0,"",IF(AN12=0,"",(AN12/Q12)))</f>
        <v>0.071428571428571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1</v>
      </c>
      <c r="BG12" s="113">
        <f>IF(Q12=0,"",IF(BF12=0,"",(BF12/Q12)))</f>
        <v>0.071428571428571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8</v>
      </c>
      <c r="BP12" s="120">
        <f>IF(Q12=0,"",IF(BO12=0,"",(BO12/Q12)))</f>
        <v>0.57142857142857</v>
      </c>
      <c r="BQ12" s="121">
        <v>2</v>
      </c>
      <c r="BR12" s="122">
        <f>IFERROR(BQ12/BO12,"-")</f>
        <v>0.25</v>
      </c>
      <c r="BS12" s="123">
        <v>28000</v>
      </c>
      <c r="BT12" s="124">
        <f>IFERROR(BS12/BO12,"-")</f>
        <v>3500</v>
      </c>
      <c r="BU12" s="125">
        <v>1</v>
      </c>
      <c r="BV12" s="125"/>
      <c r="BW12" s="125">
        <v>1</v>
      </c>
      <c r="BX12" s="126">
        <v>4</v>
      </c>
      <c r="BY12" s="127">
        <f>IF(Q12=0,"",IF(BX12=0,"",(BX12/Q12)))</f>
        <v>0.28571428571429</v>
      </c>
      <c r="BZ12" s="128">
        <v>1</v>
      </c>
      <c r="CA12" s="129">
        <f>IFERROR(BZ12/BX12,"-")</f>
        <v>0.25</v>
      </c>
      <c r="CB12" s="130">
        <v>6000</v>
      </c>
      <c r="CC12" s="131">
        <f>IFERROR(CB12/BX12,"-")</f>
        <v>1500</v>
      </c>
      <c r="CD12" s="132">
        <v>1</v>
      </c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2</v>
      </c>
      <c r="CQ12" s="141">
        <v>31000</v>
      </c>
      <c r="CR12" s="141">
        <v>25000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>
        <f>AC13</f>
        <v>0.21333333333333</v>
      </c>
      <c r="B13" s="189" t="s">
        <v>173</v>
      </c>
      <c r="C13" s="189" t="s">
        <v>154</v>
      </c>
      <c r="D13" s="189" t="s">
        <v>174</v>
      </c>
      <c r="E13" s="189" t="s">
        <v>175</v>
      </c>
      <c r="F13" s="189"/>
      <c r="G13" s="189" t="s">
        <v>61</v>
      </c>
      <c r="H13" s="89" t="s">
        <v>176</v>
      </c>
      <c r="I13" s="89" t="s">
        <v>177</v>
      </c>
      <c r="J13" s="89" t="s">
        <v>178</v>
      </c>
      <c r="K13" s="181">
        <v>75000</v>
      </c>
      <c r="L13" s="80">
        <v>0</v>
      </c>
      <c r="M13" s="80">
        <v>0</v>
      </c>
      <c r="N13" s="80">
        <v>78</v>
      </c>
      <c r="O13" s="91">
        <v>6</v>
      </c>
      <c r="P13" s="92">
        <v>0</v>
      </c>
      <c r="Q13" s="93">
        <f>O13+P13</f>
        <v>6</v>
      </c>
      <c r="R13" s="81">
        <f>IFERROR(Q13/N13,"-")</f>
        <v>0.076923076923077</v>
      </c>
      <c r="S13" s="80">
        <v>1</v>
      </c>
      <c r="T13" s="80">
        <v>0</v>
      </c>
      <c r="U13" s="81">
        <f>IFERROR(T13/(Q13),"-")</f>
        <v>0</v>
      </c>
      <c r="V13" s="82">
        <f>IFERROR(K13/SUM(Q13:Q14),"-")</f>
        <v>3947.3684210526</v>
      </c>
      <c r="W13" s="83">
        <v>1</v>
      </c>
      <c r="X13" s="81">
        <f>IF(Q13=0,"-",W13/Q13)</f>
        <v>0.16666666666667</v>
      </c>
      <c r="Y13" s="186">
        <v>3000</v>
      </c>
      <c r="Z13" s="187">
        <f>IFERROR(Y13/Q13,"-")</f>
        <v>500</v>
      </c>
      <c r="AA13" s="187">
        <f>IFERROR(Y13/W13,"-")</f>
        <v>3000</v>
      </c>
      <c r="AB13" s="181">
        <f>SUM(Y13:Y14)-SUM(K13:K14)</f>
        <v>-59000</v>
      </c>
      <c r="AC13" s="85">
        <f>SUM(Y13:Y14)/SUM(K13:K14)</f>
        <v>0.21333333333333</v>
      </c>
      <c r="AD13" s="78"/>
      <c r="AE13" s="94">
        <v>2</v>
      </c>
      <c r="AF13" s="95">
        <f>IF(Q13=0,"",IF(AE13=0,"",(AE13/Q13)))</f>
        <v>0.33333333333333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>
        <v>1</v>
      </c>
      <c r="AO13" s="101">
        <f>IF(Q13=0,"",IF(AN13=0,"",(AN13/Q13)))</f>
        <v>0.16666666666667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2</v>
      </c>
      <c r="BP13" s="120">
        <f>IF(Q13=0,"",IF(BO13=0,"",(BO13/Q13)))</f>
        <v>0.33333333333333</v>
      </c>
      <c r="BQ13" s="121">
        <v>1</v>
      </c>
      <c r="BR13" s="122">
        <f>IFERROR(BQ13/BO13,"-")</f>
        <v>0.5</v>
      </c>
      <c r="BS13" s="123">
        <v>3000</v>
      </c>
      <c r="BT13" s="124">
        <f>IFERROR(BS13/BO13,"-")</f>
        <v>1500</v>
      </c>
      <c r="BU13" s="125">
        <v>1</v>
      </c>
      <c r="BV13" s="125"/>
      <c r="BW13" s="125"/>
      <c r="BX13" s="126">
        <v>1</v>
      </c>
      <c r="BY13" s="127">
        <f>IF(Q13=0,"",IF(BX13=0,"",(BX13/Q13)))</f>
        <v>0.16666666666667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3000</v>
      </c>
      <c r="CR13" s="141">
        <v>3000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179</v>
      </c>
      <c r="C14" s="189" t="s">
        <v>154</v>
      </c>
      <c r="D14" s="189"/>
      <c r="E14" s="189"/>
      <c r="F14" s="189"/>
      <c r="G14" s="189" t="s">
        <v>66</v>
      </c>
      <c r="H14" s="89"/>
      <c r="I14" s="89"/>
      <c r="J14" s="89"/>
      <c r="K14" s="181"/>
      <c r="L14" s="80">
        <v>0</v>
      </c>
      <c r="M14" s="80">
        <v>0</v>
      </c>
      <c r="N14" s="80">
        <v>54</v>
      </c>
      <c r="O14" s="91">
        <v>13</v>
      </c>
      <c r="P14" s="92">
        <v>0</v>
      </c>
      <c r="Q14" s="93">
        <f>O14+P14</f>
        <v>13</v>
      </c>
      <c r="R14" s="81">
        <f>IFERROR(Q14/N14,"-")</f>
        <v>0.24074074074074</v>
      </c>
      <c r="S14" s="80">
        <v>0</v>
      </c>
      <c r="T14" s="80">
        <v>3</v>
      </c>
      <c r="U14" s="81">
        <f>IFERROR(T14/(Q14),"-")</f>
        <v>0.23076923076923</v>
      </c>
      <c r="V14" s="82"/>
      <c r="W14" s="83">
        <v>1</v>
      </c>
      <c r="X14" s="81">
        <f>IF(Q14=0,"-",W14/Q14)</f>
        <v>0.076923076923077</v>
      </c>
      <c r="Y14" s="186">
        <v>13000</v>
      </c>
      <c r="Z14" s="187">
        <f>IFERROR(Y14/Q14,"-")</f>
        <v>1000</v>
      </c>
      <c r="AA14" s="187">
        <f>IFERROR(Y14/W14,"-")</f>
        <v>13000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>
        <v>1</v>
      </c>
      <c r="AX14" s="107">
        <f>IF(Q14=0,"",IF(AW14=0,"",(AW14/Q14)))</f>
        <v>0.076923076923077</v>
      </c>
      <c r="AY14" s="106">
        <v>1</v>
      </c>
      <c r="AZ14" s="108">
        <f>IFERROR(AY14/AW14,"-")</f>
        <v>1</v>
      </c>
      <c r="BA14" s="109">
        <v>13000</v>
      </c>
      <c r="BB14" s="110">
        <f>IFERROR(BA14/AW14,"-")</f>
        <v>13000</v>
      </c>
      <c r="BC14" s="111"/>
      <c r="BD14" s="111"/>
      <c r="BE14" s="111">
        <v>1</v>
      </c>
      <c r="BF14" s="112">
        <v>4</v>
      </c>
      <c r="BG14" s="113">
        <f>IF(Q14=0,"",IF(BF14=0,"",(BF14/Q14)))</f>
        <v>0.30769230769231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5</v>
      </c>
      <c r="BP14" s="120">
        <f>IF(Q14=0,"",IF(BO14=0,"",(BO14/Q14)))</f>
        <v>0.38461538461538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2</v>
      </c>
      <c r="BY14" s="127">
        <f>IF(Q14=0,"",IF(BX14=0,"",(BX14/Q14)))</f>
        <v>0.15384615384615</v>
      </c>
      <c r="BZ14" s="128">
        <v>1</v>
      </c>
      <c r="CA14" s="129">
        <f>IFERROR(BZ14/BX14,"-")</f>
        <v>0.5</v>
      </c>
      <c r="CB14" s="130">
        <v>21000</v>
      </c>
      <c r="CC14" s="131">
        <f>IFERROR(CB14/BX14,"-")</f>
        <v>10500</v>
      </c>
      <c r="CD14" s="132"/>
      <c r="CE14" s="132"/>
      <c r="CF14" s="132">
        <v>1</v>
      </c>
      <c r="CG14" s="133">
        <v>1</v>
      </c>
      <c r="CH14" s="134">
        <f>IF(Q14=0,"",IF(CG14=0,"",(CG14/Q14)))</f>
        <v>0.076923076923077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1</v>
      </c>
      <c r="CQ14" s="141">
        <v>13000</v>
      </c>
      <c r="CR14" s="141">
        <v>21000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>
        <f>AC15</f>
        <v>5.4666666666667</v>
      </c>
      <c r="B15" s="189" t="s">
        <v>180</v>
      </c>
      <c r="C15" s="189" t="s">
        <v>154</v>
      </c>
      <c r="D15" s="189" t="s">
        <v>167</v>
      </c>
      <c r="E15" s="189" t="s">
        <v>161</v>
      </c>
      <c r="F15" s="189"/>
      <c r="G15" s="189" t="s">
        <v>61</v>
      </c>
      <c r="H15" s="89" t="s">
        <v>181</v>
      </c>
      <c r="I15" s="89" t="s">
        <v>163</v>
      </c>
      <c r="J15" s="89" t="s">
        <v>182</v>
      </c>
      <c r="K15" s="181">
        <v>75000</v>
      </c>
      <c r="L15" s="80">
        <v>0</v>
      </c>
      <c r="M15" s="80">
        <v>0</v>
      </c>
      <c r="N15" s="80">
        <v>43</v>
      </c>
      <c r="O15" s="91">
        <v>7</v>
      </c>
      <c r="P15" s="92">
        <v>0</v>
      </c>
      <c r="Q15" s="93">
        <f>O15+P15</f>
        <v>7</v>
      </c>
      <c r="R15" s="81">
        <f>IFERROR(Q15/N15,"-")</f>
        <v>0.16279069767442</v>
      </c>
      <c r="S15" s="80">
        <v>0</v>
      </c>
      <c r="T15" s="80">
        <v>5</v>
      </c>
      <c r="U15" s="81">
        <f>IFERROR(T15/(Q15),"-")</f>
        <v>0.71428571428571</v>
      </c>
      <c r="V15" s="82">
        <f>IFERROR(K15/SUM(Q15:Q16),"-")</f>
        <v>2027.027027027</v>
      </c>
      <c r="W15" s="83">
        <v>3</v>
      </c>
      <c r="X15" s="81">
        <f>IF(Q15=0,"-",W15/Q15)</f>
        <v>0.42857142857143</v>
      </c>
      <c r="Y15" s="186">
        <v>52000</v>
      </c>
      <c r="Z15" s="187">
        <f>IFERROR(Y15/Q15,"-")</f>
        <v>7428.5714285714</v>
      </c>
      <c r="AA15" s="187">
        <f>IFERROR(Y15/W15,"-")</f>
        <v>17333.333333333</v>
      </c>
      <c r="AB15" s="181">
        <f>SUM(Y15:Y16)-SUM(K15:K16)</f>
        <v>335000</v>
      </c>
      <c r="AC15" s="85">
        <f>SUM(Y15:Y16)/SUM(K15:K16)</f>
        <v>5.4666666666667</v>
      </c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3</v>
      </c>
      <c r="BG15" s="113">
        <f>IF(Q15=0,"",IF(BF15=0,"",(BF15/Q15)))</f>
        <v>0.42857142857143</v>
      </c>
      <c r="BH15" s="112">
        <v>1</v>
      </c>
      <c r="BI15" s="114">
        <f>IFERROR(BH15/BF15,"-")</f>
        <v>0.33333333333333</v>
      </c>
      <c r="BJ15" s="115">
        <v>10000</v>
      </c>
      <c r="BK15" s="116">
        <f>IFERROR(BJ15/BF15,"-")</f>
        <v>3333.3333333333</v>
      </c>
      <c r="BL15" s="117">
        <v>1</v>
      </c>
      <c r="BM15" s="117"/>
      <c r="BN15" s="117"/>
      <c r="BO15" s="119">
        <v>3</v>
      </c>
      <c r="BP15" s="120">
        <f>IF(Q15=0,"",IF(BO15=0,"",(BO15/Q15)))</f>
        <v>0.42857142857143</v>
      </c>
      <c r="BQ15" s="121">
        <v>1</v>
      </c>
      <c r="BR15" s="122">
        <f>IFERROR(BQ15/BO15,"-")</f>
        <v>0.33333333333333</v>
      </c>
      <c r="BS15" s="123">
        <v>34000</v>
      </c>
      <c r="BT15" s="124">
        <f>IFERROR(BS15/BO15,"-")</f>
        <v>11333.333333333</v>
      </c>
      <c r="BU15" s="125"/>
      <c r="BV15" s="125"/>
      <c r="BW15" s="125">
        <v>1</v>
      </c>
      <c r="BX15" s="126">
        <v>1</v>
      </c>
      <c r="BY15" s="127">
        <f>IF(Q15=0,"",IF(BX15=0,"",(BX15/Q15)))</f>
        <v>0.14285714285714</v>
      </c>
      <c r="BZ15" s="128">
        <v>1</v>
      </c>
      <c r="CA15" s="129">
        <f>IFERROR(BZ15/BX15,"-")</f>
        <v>1</v>
      </c>
      <c r="CB15" s="130">
        <v>8000</v>
      </c>
      <c r="CC15" s="131">
        <f>IFERROR(CB15/BX15,"-")</f>
        <v>8000</v>
      </c>
      <c r="CD15" s="132"/>
      <c r="CE15" s="132">
        <v>1</v>
      </c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3</v>
      </c>
      <c r="CQ15" s="141">
        <v>52000</v>
      </c>
      <c r="CR15" s="141">
        <v>34000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183</v>
      </c>
      <c r="C16" s="189" t="s">
        <v>154</v>
      </c>
      <c r="D16" s="189"/>
      <c r="E16" s="189"/>
      <c r="F16" s="189"/>
      <c r="G16" s="189" t="s">
        <v>66</v>
      </c>
      <c r="H16" s="89"/>
      <c r="I16" s="89"/>
      <c r="J16" s="89"/>
      <c r="K16" s="181"/>
      <c r="L16" s="80">
        <v>0</v>
      </c>
      <c r="M16" s="80">
        <v>0</v>
      </c>
      <c r="N16" s="80">
        <v>64</v>
      </c>
      <c r="O16" s="91">
        <v>30</v>
      </c>
      <c r="P16" s="92">
        <v>0</v>
      </c>
      <c r="Q16" s="93">
        <f>O16+P16</f>
        <v>30</v>
      </c>
      <c r="R16" s="81">
        <f>IFERROR(Q16/N16,"-")</f>
        <v>0.46875</v>
      </c>
      <c r="S16" s="80">
        <v>2</v>
      </c>
      <c r="T16" s="80">
        <v>7</v>
      </c>
      <c r="U16" s="81">
        <f>IFERROR(T16/(Q16),"-")</f>
        <v>0.23333333333333</v>
      </c>
      <c r="V16" s="82"/>
      <c r="W16" s="83">
        <v>6</v>
      </c>
      <c r="X16" s="81">
        <f>IF(Q16=0,"-",W16/Q16)</f>
        <v>0.2</v>
      </c>
      <c r="Y16" s="186">
        <v>358000</v>
      </c>
      <c r="Z16" s="187">
        <f>IFERROR(Y16/Q16,"-")</f>
        <v>11933.333333333</v>
      </c>
      <c r="AA16" s="187">
        <f>IFERROR(Y16/W16,"-")</f>
        <v>59666.666666667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>
        <v>3</v>
      </c>
      <c r="AX16" s="107">
        <f>IF(Q16=0,"",IF(AW16=0,"",(AW16/Q16)))</f>
        <v>0.1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5</v>
      </c>
      <c r="BG16" s="113">
        <f>IF(Q16=0,"",IF(BF16=0,"",(BF16/Q16)))</f>
        <v>0.16666666666667</v>
      </c>
      <c r="BH16" s="112">
        <v>2</v>
      </c>
      <c r="BI16" s="114">
        <f>IFERROR(BH16/BF16,"-")</f>
        <v>0.4</v>
      </c>
      <c r="BJ16" s="115">
        <v>27000</v>
      </c>
      <c r="BK16" s="116">
        <f>IFERROR(BJ16/BF16,"-")</f>
        <v>5400</v>
      </c>
      <c r="BL16" s="117">
        <v>1</v>
      </c>
      <c r="BM16" s="117"/>
      <c r="BN16" s="117">
        <v>1</v>
      </c>
      <c r="BO16" s="119">
        <v>12</v>
      </c>
      <c r="BP16" s="120">
        <f>IF(Q16=0,"",IF(BO16=0,"",(BO16/Q16)))</f>
        <v>0.4</v>
      </c>
      <c r="BQ16" s="121">
        <v>3</v>
      </c>
      <c r="BR16" s="122">
        <f>IFERROR(BQ16/BO16,"-")</f>
        <v>0.25</v>
      </c>
      <c r="BS16" s="123">
        <v>314000</v>
      </c>
      <c r="BT16" s="124">
        <f>IFERROR(BS16/BO16,"-")</f>
        <v>26166.666666667</v>
      </c>
      <c r="BU16" s="125"/>
      <c r="BV16" s="125"/>
      <c r="BW16" s="125">
        <v>3</v>
      </c>
      <c r="BX16" s="126">
        <v>8</v>
      </c>
      <c r="BY16" s="127">
        <f>IF(Q16=0,"",IF(BX16=0,"",(BX16/Q16)))</f>
        <v>0.26666666666667</v>
      </c>
      <c r="BZ16" s="128">
        <v>3</v>
      </c>
      <c r="CA16" s="129">
        <f>IFERROR(BZ16/BX16,"-")</f>
        <v>0.375</v>
      </c>
      <c r="CB16" s="130">
        <v>205000</v>
      </c>
      <c r="CC16" s="131">
        <f>IFERROR(CB16/BX16,"-")</f>
        <v>25625</v>
      </c>
      <c r="CD16" s="132"/>
      <c r="CE16" s="132"/>
      <c r="CF16" s="132">
        <v>3</v>
      </c>
      <c r="CG16" s="133">
        <v>2</v>
      </c>
      <c r="CH16" s="134">
        <f>IF(Q16=0,"",IF(CG16=0,"",(CG16/Q16)))</f>
        <v>0.066666666666667</v>
      </c>
      <c r="CI16" s="135">
        <v>1</v>
      </c>
      <c r="CJ16" s="136">
        <f>IFERROR(CI16/CG16,"-")</f>
        <v>0.5</v>
      </c>
      <c r="CK16" s="137">
        <v>35000</v>
      </c>
      <c r="CL16" s="138">
        <f>IFERROR(CK16/CG16,"-")</f>
        <v>17500</v>
      </c>
      <c r="CM16" s="139"/>
      <c r="CN16" s="139"/>
      <c r="CO16" s="139">
        <v>1</v>
      </c>
      <c r="CP16" s="140">
        <v>6</v>
      </c>
      <c r="CQ16" s="141">
        <v>358000</v>
      </c>
      <c r="CR16" s="141">
        <v>198000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4</v>
      </c>
      <c r="B17" s="189" t="s">
        <v>184</v>
      </c>
      <c r="C17" s="189" t="s">
        <v>154</v>
      </c>
      <c r="D17" s="189" t="s">
        <v>185</v>
      </c>
      <c r="E17" s="189" t="s">
        <v>186</v>
      </c>
      <c r="F17" s="189"/>
      <c r="G17" s="189" t="s">
        <v>61</v>
      </c>
      <c r="H17" s="89" t="s">
        <v>187</v>
      </c>
      <c r="I17" s="89" t="s">
        <v>188</v>
      </c>
      <c r="J17" s="89" t="s">
        <v>189</v>
      </c>
      <c r="K17" s="181">
        <v>125000</v>
      </c>
      <c r="L17" s="80">
        <v>0</v>
      </c>
      <c r="M17" s="80">
        <v>0</v>
      </c>
      <c r="N17" s="80">
        <v>53</v>
      </c>
      <c r="O17" s="91">
        <v>5</v>
      </c>
      <c r="P17" s="92">
        <v>0</v>
      </c>
      <c r="Q17" s="93">
        <f>O17+P17</f>
        <v>5</v>
      </c>
      <c r="R17" s="81">
        <f>IFERROR(Q17/N17,"-")</f>
        <v>0.094339622641509</v>
      </c>
      <c r="S17" s="80">
        <v>0</v>
      </c>
      <c r="T17" s="80">
        <v>2</v>
      </c>
      <c r="U17" s="81">
        <f>IFERROR(T17/(Q17),"-")</f>
        <v>0.4</v>
      </c>
      <c r="V17" s="82">
        <f>IFERROR(K17/SUM(Q17:Q18),"-")</f>
        <v>9615.3846153846</v>
      </c>
      <c r="W17" s="83">
        <v>1</v>
      </c>
      <c r="X17" s="81">
        <f>IF(Q17=0,"-",W17/Q17)</f>
        <v>0.2</v>
      </c>
      <c r="Y17" s="186">
        <v>10000</v>
      </c>
      <c r="Z17" s="187">
        <f>IFERROR(Y17/Q17,"-")</f>
        <v>2000</v>
      </c>
      <c r="AA17" s="187">
        <f>IFERROR(Y17/W17,"-")</f>
        <v>10000</v>
      </c>
      <c r="AB17" s="181">
        <f>SUM(Y17:Y18)-SUM(K17:K18)</f>
        <v>375000</v>
      </c>
      <c r="AC17" s="85">
        <f>SUM(Y17:Y18)/SUM(K17:K18)</f>
        <v>4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0.2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1</v>
      </c>
      <c r="BG17" s="113">
        <f>IF(Q17=0,"",IF(BF17=0,"",(BF17/Q17)))</f>
        <v>0.2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2</v>
      </c>
      <c r="BP17" s="120">
        <f>IF(Q17=0,"",IF(BO17=0,"",(BO17/Q17)))</f>
        <v>0.4</v>
      </c>
      <c r="BQ17" s="121">
        <v>1</v>
      </c>
      <c r="BR17" s="122">
        <f>IFERROR(BQ17/BO17,"-")</f>
        <v>0.5</v>
      </c>
      <c r="BS17" s="123">
        <v>10000</v>
      </c>
      <c r="BT17" s="124">
        <f>IFERROR(BS17/BO17,"-")</f>
        <v>5000</v>
      </c>
      <c r="BU17" s="125">
        <v>1</v>
      </c>
      <c r="BV17" s="125"/>
      <c r="BW17" s="125"/>
      <c r="BX17" s="126">
        <v>1</v>
      </c>
      <c r="BY17" s="127">
        <f>IF(Q17=0,"",IF(BX17=0,"",(BX17/Q17)))</f>
        <v>0.2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10000</v>
      </c>
      <c r="CR17" s="141">
        <v>10000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190</v>
      </c>
      <c r="C18" s="189" t="s">
        <v>154</v>
      </c>
      <c r="D18" s="189"/>
      <c r="E18" s="189"/>
      <c r="F18" s="189"/>
      <c r="G18" s="189" t="s">
        <v>66</v>
      </c>
      <c r="H18" s="89"/>
      <c r="I18" s="89"/>
      <c r="J18" s="89"/>
      <c r="K18" s="181"/>
      <c r="L18" s="80">
        <v>0</v>
      </c>
      <c r="M18" s="80">
        <v>0</v>
      </c>
      <c r="N18" s="80">
        <v>161</v>
      </c>
      <c r="O18" s="91">
        <v>8</v>
      </c>
      <c r="P18" s="92">
        <v>0</v>
      </c>
      <c r="Q18" s="93">
        <f>O18+P18</f>
        <v>8</v>
      </c>
      <c r="R18" s="81">
        <f>IFERROR(Q18/N18,"-")</f>
        <v>0.049689440993789</v>
      </c>
      <c r="S18" s="80">
        <v>3</v>
      </c>
      <c r="T18" s="80">
        <v>3</v>
      </c>
      <c r="U18" s="81">
        <f>IFERROR(T18/(Q18),"-")</f>
        <v>0.375</v>
      </c>
      <c r="V18" s="82"/>
      <c r="W18" s="83">
        <v>3</v>
      </c>
      <c r="X18" s="81">
        <f>IF(Q18=0,"-",W18/Q18)</f>
        <v>0.375</v>
      </c>
      <c r="Y18" s="186">
        <v>490000</v>
      </c>
      <c r="Z18" s="187">
        <f>IFERROR(Y18/Q18,"-")</f>
        <v>61250</v>
      </c>
      <c r="AA18" s="187">
        <f>IFERROR(Y18/W18,"-")</f>
        <v>163333.33333333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0.125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0.125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3</v>
      </c>
      <c r="BP18" s="120">
        <f>IF(Q18=0,"",IF(BO18=0,"",(BO18/Q18)))</f>
        <v>0.375</v>
      </c>
      <c r="BQ18" s="121">
        <v>2</v>
      </c>
      <c r="BR18" s="122">
        <f>IFERROR(BQ18/BO18,"-")</f>
        <v>0.66666666666667</v>
      </c>
      <c r="BS18" s="123">
        <v>310000</v>
      </c>
      <c r="BT18" s="124">
        <f>IFERROR(BS18/BO18,"-")</f>
        <v>103333.33333333</v>
      </c>
      <c r="BU18" s="125"/>
      <c r="BV18" s="125"/>
      <c r="BW18" s="125">
        <v>2</v>
      </c>
      <c r="BX18" s="126">
        <v>3</v>
      </c>
      <c r="BY18" s="127">
        <f>IF(Q18=0,"",IF(BX18=0,"",(BX18/Q18)))</f>
        <v>0.375</v>
      </c>
      <c r="BZ18" s="128">
        <v>2</v>
      </c>
      <c r="CA18" s="129">
        <f>IFERROR(BZ18/BX18,"-")</f>
        <v>0.66666666666667</v>
      </c>
      <c r="CB18" s="130">
        <v>470000</v>
      </c>
      <c r="CC18" s="131">
        <f>IFERROR(CB18/BX18,"-")</f>
        <v>156666.66666667</v>
      </c>
      <c r="CD18" s="132"/>
      <c r="CE18" s="132"/>
      <c r="CF18" s="132">
        <v>2</v>
      </c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3</v>
      </c>
      <c r="CQ18" s="141">
        <v>490000</v>
      </c>
      <c r="CR18" s="141">
        <v>420000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30"/>
      <c r="B19" s="86"/>
      <c r="C19" s="86"/>
      <c r="D19" s="87"/>
      <c r="E19" s="87"/>
      <c r="F19" s="87"/>
      <c r="G19" s="88"/>
      <c r="H19" s="89"/>
      <c r="I19" s="89"/>
      <c r="J19" s="89"/>
      <c r="K19" s="182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8"/>
      <c r="Z19" s="188"/>
      <c r="AA19" s="188"/>
      <c r="AB19" s="188"/>
      <c r="AC19" s="33"/>
      <c r="AD19" s="58"/>
      <c r="AE19" s="62"/>
      <c r="AF19" s="63"/>
      <c r="AG19" s="62"/>
      <c r="AH19" s="66"/>
      <c r="AI19" s="67"/>
      <c r="AJ19" s="68"/>
      <c r="AK19" s="69"/>
      <c r="AL19" s="69"/>
      <c r="AM19" s="69"/>
      <c r="AN19" s="62"/>
      <c r="AO19" s="63"/>
      <c r="AP19" s="62"/>
      <c r="AQ19" s="66"/>
      <c r="AR19" s="67"/>
      <c r="AS19" s="68"/>
      <c r="AT19" s="69"/>
      <c r="AU19" s="69"/>
      <c r="AV19" s="69"/>
      <c r="AW19" s="62"/>
      <c r="AX19" s="63"/>
      <c r="AY19" s="62"/>
      <c r="AZ19" s="66"/>
      <c r="BA19" s="67"/>
      <c r="BB19" s="68"/>
      <c r="BC19" s="69"/>
      <c r="BD19" s="69"/>
      <c r="BE19" s="69"/>
      <c r="BF19" s="62"/>
      <c r="BG19" s="63"/>
      <c r="BH19" s="62"/>
      <c r="BI19" s="66"/>
      <c r="BJ19" s="67"/>
      <c r="BK19" s="68"/>
      <c r="BL19" s="69"/>
      <c r="BM19" s="69"/>
      <c r="BN19" s="69"/>
      <c r="BO19" s="64"/>
      <c r="BP19" s="65"/>
      <c r="BQ19" s="62"/>
      <c r="BR19" s="66"/>
      <c r="BS19" s="67"/>
      <c r="BT19" s="68"/>
      <c r="BU19" s="69"/>
      <c r="BV19" s="69"/>
      <c r="BW19" s="69"/>
      <c r="BX19" s="64"/>
      <c r="BY19" s="65"/>
      <c r="BZ19" s="62"/>
      <c r="CA19" s="66"/>
      <c r="CB19" s="67"/>
      <c r="CC19" s="68"/>
      <c r="CD19" s="69"/>
      <c r="CE19" s="69"/>
      <c r="CF19" s="69"/>
      <c r="CG19" s="64"/>
      <c r="CH19" s="65"/>
      <c r="CI19" s="62"/>
      <c r="CJ19" s="66"/>
      <c r="CK19" s="67"/>
      <c r="CL19" s="68"/>
      <c r="CM19" s="69"/>
      <c r="CN19" s="69"/>
      <c r="CO19" s="69"/>
      <c r="CP19" s="70"/>
      <c r="CQ19" s="67"/>
      <c r="CR19" s="67"/>
      <c r="CS19" s="67"/>
      <c r="CT19" s="71"/>
    </row>
    <row r="20" spans="1:99">
      <c r="A20" s="30"/>
      <c r="B20" s="37"/>
      <c r="C20" s="37"/>
      <c r="D20" s="21"/>
      <c r="E20" s="21"/>
      <c r="F20" s="21"/>
      <c r="G20" s="22"/>
      <c r="H20" s="36"/>
      <c r="I20" s="36"/>
      <c r="J20" s="74"/>
      <c r="K20" s="183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8"/>
      <c r="Z20" s="188"/>
      <c r="AA20" s="188"/>
      <c r="AB20" s="188"/>
      <c r="AC20" s="33"/>
      <c r="AD20" s="60"/>
      <c r="AE20" s="62"/>
      <c r="AF20" s="63"/>
      <c r="AG20" s="62"/>
      <c r="AH20" s="66"/>
      <c r="AI20" s="67"/>
      <c r="AJ20" s="68"/>
      <c r="AK20" s="69"/>
      <c r="AL20" s="69"/>
      <c r="AM20" s="69"/>
      <c r="AN20" s="62"/>
      <c r="AO20" s="63"/>
      <c r="AP20" s="62"/>
      <c r="AQ20" s="66"/>
      <c r="AR20" s="67"/>
      <c r="AS20" s="68"/>
      <c r="AT20" s="69"/>
      <c r="AU20" s="69"/>
      <c r="AV20" s="69"/>
      <c r="AW20" s="62"/>
      <c r="AX20" s="63"/>
      <c r="AY20" s="62"/>
      <c r="AZ20" s="66"/>
      <c r="BA20" s="67"/>
      <c r="BB20" s="68"/>
      <c r="BC20" s="69"/>
      <c r="BD20" s="69"/>
      <c r="BE20" s="69"/>
      <c r="BF20" s="62"/>
      <c r="BG20" s="63"/>
      <c r="BH20" s="62"/>
      <c r="BI20" s="66"/>
      <c r="BJ20" s="67"/>
      <c r="BK20" s="68"/>
      <c r="BL20" s="69"/>
      <c r="BM20" s="69"/>
      <c r="BN20" s="69"/>
      <c r="BO20" s="64"/>
      <c r="BP20" s="65"/>
      <c r="BQ20" s="62"/>
      <c r="BR20" s="66"/>
      <c r="BS20" s="67"/>
      <c r="BT20" s="68"/>
      <c r="BU20" s="69"/>
      <c r="BV20" s="69"/>
      <c r="BW20" s="69"/>
      <c r="BX20" s="64"/>
      <c r="BY20" s="65"/>
      <c r="BZ20" s="62"/>
      <c r="CA20" s="66"/>
      <c r="CB20" s="67"/>
      <c r="CC20" s="68"/>
      <c r="CD20" s="69"/>
      <c r="CE20" s="69"/>
      <c r="CF20" s="69"/>
      <c r="CG20" s="64"/>
      <c r="CH20" s="65"/>
      <c r="CI20" s="62"/>
      <c r="CJ20" s="66"/>
      <c r="CK20" s="67"/>
      <c r="CL20" s="68"/>
      <c r="CM20" s="69"/>
      <c r="CN20" s="69"/>
      <c r="CO20" s="69"/>
      <c r="CP20" s="70"/>
      <c r="CQ20" s="67"/>
      <c r="CR20" s="67"/>
      <c r="CS20" s="67"/>
      <c r="CT20" s="71"/>
    </row>
    <row r="21" spans="1:99">
      <c r="A21" s="19">
        <f>AC21</f>
        <v>1.9761467889908</v>
      </c>
      <c r="B21" s="39"/>
      <c r="C21" s="39"/>
      <c r="D21" s="39"/>
      <c r="E21" s="39"/>
      <c r="F21" s="39"/>
      <c r="G21" s="39"/>
      <c r="H21" s="40" t="s">
        <v>191</v>
      </c>
      <c r="I21" s="40"/>
      <c r="J21" s="40"/>
      <c r="K21" s="184">
        <f>SUM(K6:K20)</f>
        <v>545000</v>
      </c>
      <c r="L21" s="41">
        <f>SUM(L6:L20)</f>
        <v>0</v>
      </c>
      <c r="M21" s="41">
        <f>SUM(M6:M20)</f>
        <v>0</v>
      </c>
      <c r="N21" s="41">
        <f>SUM(N6:N20)</f>
        <v>829</v>
      </c>
      <c r="O21" s="41">
        <f>SUM(O6:O20)</f>
        <v>155</v>
      </c>
      <c r="P21" s="41">
        <f>SUM(P6:P20)</f>
        <v>1</v>
      </c>
      <c r="Q21" s="41">
        <f>SUM(Q6:Q20)</f>
        <v>156</v>
      </c>
      <c r="R21" s="42">
        <f>IFERROR(Q21/N21,"-")</f>
        <v>0.18817852834741</v>
      </c>
      <c r="S21" s="77">
        <f>SUM(S6:S20)</f>
        <v>14</v>
      </c>
      <c r="T21" s="77">
        <f>SUM(T6:T20)</f>
        <v>40</v>
      </c>
      <c r="U21" s="42">
        <f>IFERROR(S21/Q21,"-")</f>
        <v>0.08974358974359</v>
      </c>
      <c r="V21" s="43">
        <f>IFERROR(K21/Q21,"-")</f>
        <v>3493.5897435897</v>
      </c>
      <c r="W21" s="44">
        <f>SUM(W6:W20)</f>
        <v>26</v>
      </c>
      <c r="X21" s="42">
        <f>IFERROR(W21/Q21,"-")</f>
        <v>0.16666666666667</v>
      </c>
      <c r="Y21" s="184">
        <f>SUM(Y6:Y20)</f>
        <v>1077000</v>
      </c>
      <c r="Z21" s="184">
        <f>IFERROR(Y21/Q21,"-")</f>
        <v>6903.8461538462</v>
      </c>
      <c r="AA21" s="184">
        <f>IFERROR(Y21/W21,"-")</f>
        <v>41423.076923077</v>
      </c>
      <c r="AB21" s="184">
        <f>Y21-K21</f>
        <v>532000</v>
      </c>
      <c r="AC21" s="46">
        <f>Y21/K21</f>
        <v>1.9761467889908</v>
      </c>
      <c r="AD21" s="59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8"/>
    <mergeCell ref="K8:K8"/>
    <mergeCell ref="V8:V8"/>
    <mergeCell ref="AB8:AB8"/>
    <mergeCell ref="AC8:AC8"/>
    <mergeCell ref="A9:A10"/>
    <mergeCell ref="K9:K10"/>
    <mergeCell ref="V9:V10"/>
    <mergeCell ref="AB9:AB10"/>
    <mergeCell ref="AC9:AC10"/>
    <mergeCell ref="A11:A12"/>
    <mergeCell ref="K11:K12"/>
    <mergeCell ref="V11:V12"/>
    <mergeCell ref="AB11:AB12"/>
    <mergeCell ref="AC11:AC12"/>
    <mergeCell ref="A13:A14"/>
    <mergeCell ref="K13:K14"/>
    <mergeCell ref="V13:V14"/>
    <mergeCell ref="AB13:AB14"/>
    <mergeCell ref="AC13:AC14"/>
    <mergeCell ref="A15:A16"/>
    <mergeCell ref="K15:K16"/>
    <mergeCell ref="V15:V16"/>
    <mergeCell ref="AB15:AB16"/>
    <mergeCell ref="AC15:AC16"/>
    <mergeCell ref="A17:A18"/>
    <mergeCell ref="K17:K18"/>
    <mergeCell ref="V17:V18"/>
    <mergeCell ref="AB17:AB18"/>
    <mergeCell ref="AC17:AC1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192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1.8810810810811</v>
      </c>
      <c r="B6" s="189" t="s">
        <v>193</v>
      </c>
      <c r="C6" s="189" t="s">
        <v>154</v>
      </c>
      <c r="D6" s="189" t="s">
        <v>194</v>
      </c>
      <c r="E6" s="189" t="s">
        <v>195</v>
      </c>
      <c r="F6" s="189" t="s">
        <v>196</v>
      </c>
      <c r="G6" s="189" t="s">
        <v>197</v>
      </c>
      <c r="H6" s="89" t="s">
        <v>198</v>
      </c>
      <c r="I6" s="89" t="s">
        <v>199</v>
      </c>
      <c r="J6" s="191" t="s">
        <v>200</v>
      </c>
      <c r="K6" s="181">
        <v>185000</v>
      </c>
      <c r="L6" s="80">
        <v>0</v>
      </c>
      <c r="M6" s="80">
        <v>0</v>
      </c>
      <c r="N6" s="80">
        <v>132</v>
      </c>
      <c r="O6" s="91">
        <v>28</v>
      </c>
      <c r="P6" s="92">
        <v>0</v>
      </c>
      <c r="Q6" s="93">
        <f>O6+P6</f>
        <v>28</v>
      </c>
      <c r="R6" s="81">
        <f>IFERROR(Q6/N6,"-")</f>
        <v>0.21212121212121</v>
      </c>
      <c r="S6" s="80">
        <v>0</v>
      </c>
      <c r="T6" s="80">
        <v>5</v>
      </c>
      <c r="U6" s="81">
        <f>IFERROR(T6/(Q6),"-")</f>
        <v>0.17857142857143</v>
      </c>
      <c r="V6" s="82">
        <f>IFERROR(K6/SUM(Q6:Q7),"-")</f>
        <v>1567.7966101695</v>
      </c>
      <c r="W6" s="83">
        <v>1</v>
      </c>
      <c r="X6" s="81">
        <f>IF(Q6=0,"-",W6/Q6)</f>
        <v>0.035714285714286</v>
      </c>
      <c r="Y6" s="186">
        <v>5000</v>
      </c>
      <c r="Z6" s="187">
        <f>IFERROR(Y6/Q6,"-")</f>
        <v>178.57142857143</v>
      </c>
      <c r="AA6" s="187">
        <f>IFERROR(Y6/W6,"-")</f>
        <v>5000</v>
      </c>
      <c r="AB6" s="181">
        <f>SUM(Y6:Y7)-SUM(K6:K7)</f>
        <v>163000</v>
      </c>
      <c r="AC6" s="85">
        <f>SUM(Y6:Y7)/SUM(K6:K7)</f>
        <v>1.8810810810811</v>
      </c>
      <c r="AD6" s="78"/>
      <c r="AE6" s="94">
        <v>2</v>
      </c>
      <c r="AF6" s="95">
        <f>IF(Q6=0,"",IF(AE6=0,"",(AE6/Q6)))</f>
        <v>0.071428571428571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4</v>
      </c>
      <c r="AO6" s="101">
        <f>IF(Q6=0,"",IF(AN6=0,"",(AN6/Q6)))</f>
        <v>0.14285714285714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5</v>
      </c>
      <c r="AX6" s="107">
        <f>IF(Q6=0,"",IF(AW6=0,"",(AW6/Q6)))</f>
        <v>0.17857142857143</v>
      </c>
      <c r="AY6" s="106">
        <v>1</v>
      </c>
      <c r="AZ6" s="108">
        <f>IFERROR(AY6/AW6,"-")</f>
        <v>0.2</v>
      </c>
      <c r="BA6" s="109">
        <v>5000</v>
      </c>
      <c r="BB6" s="110">
        <f>IFERROR(BA6/AW6,"-")</f>
        <v>1000</v>
      </c>
      <c r="BC6" s="111">
        <v>1</v>
      </c>
      <c r="BD6" s="111"/>
      <c r="BE6" s="111"/>
      <c r="BF6" s="112">
        <v>8</v>
      </c>
      <c r="BG6" s="113">
        <f>IF(Q6=0,"",IF(BF6=0,"",(BF6/Q6)))</f>
        <v>0.28571428571429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7</v>
      </c>
      <c r="BP6" s="120">
        <f>IF(Q6=0,"",IF(BO6=0,"",(BO6/Q6)))</f>
        <v>0.25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0.071428571428571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5000</v>
      </c>
      <c r="CR6" s="141">
        <v>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201</v>
      </c>
      <c r="C7" s="189" t="s">
        <v>154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179</v>
      </c>
      <c r="O7" s="91">
        <v>87</v>
      </c>
      <c r="P7" s="92">
        <v>3</v>
      </c>
      <c r="Q7" s="93">
        <f>O7+P7</f>
        <v>90</v>
      </c>
      <c r="R7" s="81">
        <f>IFERROR(Q7/N7,"-")</f>
        <v>0.50279329608939</v>
      </c>
      <c r="S7" s="80">
        <v>5</v>
      </c>
      <c r="T7" s="80">
        <v>21</v>
      </c>
      <c r="U7" s="81">
        <f>IFERROR(T7/(Q7),"-")</f>
        <v>0.23333333333333</v>
      </c>
      <c r="V7" s="82"/>
      <c r="W7" s="83">
        <v>4</v>
      </c>
      <c r="X7" s="81">
        <f>IF(Q7=0,"-",W7/Q7)</f>
        <v>0.044444444444444</v>
      </c>
      <c r="Y7" s="186">
        <v>343000</v>
      </c>
      <c r="Z7" s="187">
        <f>IFERROR(Y7/Q7,"-")</f>
        <v>3811.1111111111</v>
      </c>
      <c r="AA7" s="187">
        <f>IFERROR(Y7/W7,"-")</f>
        <v>85750</v>
      </c>
      <c r="AB7" s="181"/>
      <c r="AC7" s="85"/>
      <c r="AD7" s="78"/>
      <c r="AE7" s="94">
        <v>2</v>
      </c>
      <c r="AF7" s="95">
        <f>IF(Q7=0,"",IF(AE7=0,"",(AE7/Q7)))</f>
        <v>0.022222222222222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13</v>
      </c>
      <c r="AO7" s="101">
        <f>IF(Q7=0,"",IF(AN7=0,"",(AN7/Q7)))</f>
        <v>0.14444444444444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14</v>
      </c>
      <c r="AX7" s="107">
        <f>IF(Q7=0,"",IF(AW7=0,"",(AW7/Q7)))</f>
        <v>0.15555555555556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17</v>
      </c>
      <c r="BG7" s="113">
        <f>IF(Q7=0,"",IF(BF7=0,"",(BF7/Q7)))</f>
        <v>0.18888888888889</v>
      </c>
      <c r="BH7" s="112">
        <v>1</v>
      </c>
      <c r="BI7" s="114">
        <f>IFERROR(BH7/BF7,"-")</f>
        <v>0.058823529411765</v>
      </c>
      <c r="BJ7" s="115">
        <v>186000</v>
      </c>
      <c r="BK7" s="116">
        <f>IFERROR(BJ7/BF7,"-")</f>
        <v>10941.176470588</v>
      </c>
      <c r="BL7" s="117"/>
      <c r="BM7" s="117"/>
      <c r="BN7" s="117">
        <v>1</v>
      </c>
      <c r="BO7" s="119">
        <v>27</v>
      </c>
      <c r="BP7" s="120">
        <f>IF(Q7=0,"",IF(BO7=0,"",(BO7/Q7)))</f>
        <v>0.3</v>
      </c>
      <c r="BQ7" s="121">
        <v>3</v>
      </c>
      <c r="BR7" s="122">
        <f>IFERROR(BQ7/BO7,"-")</f>
        <v>0.11111111111111</v>
      </c>
      <c r="BS7" s="123">
        <v>159000</v>
      </c>
      <c r="BT7" s="124">
        <f>IFERROR(BS7/BO7,"-")</f>
        <v>5888.8888888889</v>
      </c>
      <c r="BU7" s="125">
        <v>1</v>
      </c>
      <c r="BV7" s="125"/>
      <c r="BW7" s="125">
        <v>2</v>
      </c>
      <c r="BX7" s="126">
        <v>12</v>
      </c>
      <c r="BY7" s="127">
        <f>IF(Q7=0,"",IF(BX7=0,"",(BX7/Q7)))</f>
        <v>0.13333333333333</v>
      </c>
      <c r="BZ7" s="128">
        <v>1</v>
      </c>
      <c r="CA7" s="129">
        <f>IFERROR(BZ7/BX7,"-")</f>
        <v>0.083333333333333</v>
      </c>
      <c r="CB7" s="130">
        <v>26000</v>
      </c>
      <c r="CC7" s="131">
        <f>IFERROR(CB7/BX7,"-")</f>
        <v>2166.6666666667</v>
      </c>
      <c r="CD7" s="132"/>
      <c r="CE7" s="132"/>
      <c r="CF7" s="132">
        <v>1</v>
      </c>
      <c r="CG7" s="133">
        <v>5</v>
      </c>
      <c r="CH7" s="134">
        <f>IF(Q7=0,"",IF(CG7=0,"",(CG7/Q7)))</f>
        <v>0.055555555555556</v>
      </c>
      <c r="CI7" s="135">
        <v>1</v>
      </c>
      <c r="CJ7" s="136">
        <f>IFERROR(CI7/CG7,"-")</f>
        <v>0.2</v>
      </c>
      <c r="CK7" s="137">
        <v>1000</v>
      </c>
      <c r="CL7" s="138">
        <f>IFERROR(CK7/CG7,"-")</f>
        <v>200</v>
      </c>
      <c r="CM7" s="139">
        <v>1</v>
      </c>
      <c r="CN7" s="139"/>
      <c r="CO7" s="139"/>
      <c r="CP7" s="140">
        <v>4</v>
      </c>
      <c r="CQ7" s="141">
        <v>343000</v>
      </c>
      <c r="CR7" s="141">
        <v>186000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1.8810810810811</v>
      </c>
      <c r="B10" s="39"/>
      <c r="C10" s="39"/>
      <c r="D10" s="39"/>
      <c r="E10" s="39"/>
      <c r="F10" s="39"/>
      <c r="G10" s="39"/>
      <c r="H10" s="40" t="s">
        <v>202</v>
      </c>
      <c r="I10" s="40"/>
      <c r="J10" s="40"/>
      <c r="K10" s="184">
        <f>SUM(K6:K9)</f>
        <v>185000</v>
      </c>
      <c r="L10" s="41">
        <f>SUM(L6:L9)</f>
        <v>0</v>
      </c>
      <c r="M10" s="41">
        <f>SUM(M6:M9)</f>
        <v>0</v>
      </c>
      <c r="N10" s="41">
        <f>SUM(N6:N9)</f>
        <v>311</v>
      </c>
      <c r="O10" s="41">
        <f>SUM(O6:O9)</f>
        <v>115</v>
      </c>
      <c r="P10" s="41">
        <f>SUM(P6:P9)</f>
        <v>3</v>
      </c>
      <c r="Q10" s="41">
        <f>SUM(Q6:Q9)</f>
        <v>118</v>
      </c>
      <c r="R10" s="42">
        <f>IFERROR(Q10/N10,"-")</f>
        <v>0.37942122186495</v>
      </c>
      <c r="S10" s="77">
        <f>SUM(S6:S9)</f>
        <v>5</v>
      </c>
      <c r="T10" s="77">
        <f>SUM(T6:T9)</f>
        <v>26</v>
      </c>
      <c r="U10" s="42">
        <f>IFERROR(S10/Q10,"-")</f>
        <v>0.042372881355932</v>
      </c>
      <c r="V10" s="43">
        <f>IFERROR(K10/Q10,"-")</f>
        <v>1567.7966101695</v>
      </c>
      <c r="W10" s="44">
        <f>SUM(W6:W9)</f>
        <v>5</v>
      </c>
      <c r="X10" s="42">
        <f>IFERROR(W10/Q10,"-")</f>
        <v>0.042372881355932</v>
      </c>
      <c r="Y10" s="184">
        <f>SUM(Y6:Y9)</f>
        <v>348000</v>
      </c>
      <c r="Z10" s="184">
        <f>IFERROR(Y10/Q10,"-")</f>
        <v>2949.1525423729</v>
      </c>
      <c r="AA10" s="184">
        <f>IFERROR(Y10/W10,"-")</f>
        <v>69600</v>
      </c>
      <c r="AB10" s="184">
        <f>Y10-K10</f>
        <v>163000</v>
      </c>
      <c r="AC10" s="46">
        <f>Y10/K10</f>
        <v>1.8810810810811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203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204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205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206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1.1349206349206</v>
      </c>
      <c r="B6" s="189" t="s">
        <v>207</v>
      </c>
      <c r="C6" s="189" t="s">
        <v>208</v>
      </c>
      <c r="D6" s="189" t="s">
        <v>209</v>
      </c>
      <c r="E6" s="189" t="s">
        <v>210</v>
      </c>
      <c r="F6" s="89" t="s">
        <v>211</v>
      </c>
      <c r="G6" s="89" t="s">
        <v>212</v>
      </c>
      <c r="H6" s="181">
        <v>378000</v>
      </c>
      <c r="I6" s="84">
        <v>1500</v>
      </c>
      <c r="J6" s="80">
        <v>0</v>
      </c>
      <c r="K6" s="80">
        <v>0</v>
      </c>
      <c r="L6" s="80">
        <v>1796</v>
      </c>
      <c r="M6" s="93">
        <v>252</v>
      </c>
      <c r="N6" s="144">
        <v>177</v>
      </c>
      <c r="O6" s="81">
        <f>IFERROR(M6/L6,"-")</f>
        <v>0.14031180400891</v>
      </c>
      <c r="P6" s="80">
        <v>2</v>
      </c>
      <c r="Q6" s="80">
        <v>91</v>
      </c>
      <c r="R6" s="81">
        <f>IFERROR(P6/M6,"-")</f>
        <v>0.0079365079365079</v>
      </c>
      <c r="S6" s="82">
        <f>IFERROR(H6/SUM(M6:M6),"-")</f>
        <v>1500</v>
      </c>
      <c r="T6" s="83">
        <v>13</v>
      </c>
      <c r="U6" s="81">
        <f>IF(M6=0,"-",T6/M6)</f>
        <v>0.051587301587302</v>
      </c>
      <c r="V6" s="186">
        <v>429000</v>
      </c>
      <c r="W6" s="187">
        <f>IFERROR(V6/M6,"-")</f>
        <v>1702.380952381</v>
      </c>
      <c r="X6" s="187">
        <f>IFERROR(V6/T6,"-")</f>
        <v>33000</v>
      </c>
      <c r="Y6" s="181">
        <f>SUM(V6:V6)-SUM(H6:H6)</f>
        <v>51000</v>
      </c>
      <c r="Z6" s="85">
        <f>SUM(V6:V6)/SUM(H6:H6)</f>
        <v>1.1349206349206</v>
      </c>
      <c r="AA6" s="78"/>
      <c r="AB6" s="94">
        <v>75</v>
      </c>
      <c r="AC6" s="95">
        <f>IF(M6=0,"",IF(AB6=0,"",(AB6/M6)))</f>
        <v>0.29761904761905</v>
      </c>
      <c r="AD6" s="94"/>
      <c r="AE6" s="96">
        <f>IFERROR(AD6/AB6,"-")</f>
        <v>0</v>
      </c>
      <c r="AF6" s="97"/>
      <c r="AG6" s="98">
        <f>IFERROR(AF6/AB6,"-")</f>
        <v>0</v>
      </c>
      <c r="AH6" s="99"/>
      <c r="AI6" s="99"/>
      <c r="AJ6" s="99"/>
      <c r="AK6" s="100">
        <v>67</v>
      </c>
      <c r="AL6" s="101">
        <f>IF(M6=0,"",IF(AK6=0,"",(AK6/M6)))</f>
        <v>0.26587301587302</v>
      </c>
      <c r="AM6" s="100"/>
      <c r="AN6" s="102">
        <f>IFERROR(AM6/AK6,"-")</f>
        <v>0</v>
      </c>
      <c r="AO6" s="103"/>
      <c r="AP6" s="104">
        <f>IFERROR(AO6/AK6,"-")</f>
        <v>0</v>
      </c>
      <c r="AQ6" s="105"/>
      <c r="AR6" s="105"/>
      <c r="AS6" s="105"/>
      <c r="AT6" s="106">
        <v>22</v>
      </c>
      <c r="AU6" s="107" t="str">
        <f>IF(M6=0,"",IF(AW6=0,"",(AW6/M6)))</f>
        <v>0</v>
      </c>
      <c r="AV6" s="106">
        <v>1</v>
      </c>
      <c r="AW6" s="108" t="str">
        <f>IFERROR(AY6/AW6,"-")</f>
        <v>-</v>
      </c>
      <c r="AX6" s="109">
        <v>14000</v>
      </c>
      <c r="AY6" s="110" t="str">
        <f>IFERROR(BA6/AW6,"-")</f>
        <v>-</v>
      </c>
      <c r="AZ6" s="111"/>
      <c r="BA6" s="111"/>
      <c r="BB6" s="111">
        <v>1</v>
      </c>
      <c r="BC6" s="112">
        <v>40</v>
      </c>
      <c r="BD6" s="113">
        <f>IF(M6=0,"",IF(BC6=0,"",(BC6/M6)))</f>
        <v>0.15873015873016</v>
      </c>
      <c r="BE6" s="112">
        <v>2</v>
      </c>
      <c r="BF6" s="114">
        <f>IFERROR(BE6/BC6,"-")</f>
        <v>0.05</v>
      </c>
      <c r="BG6" s="115">
        <v>8000</v>
      </c>
      <c r="BH6" s="116">
        <f>IFERROR(BG6/BC6,"-")</f>
        <v>200</v>
      </c>
      <c r="BI6" s="117">
        <v>2</v>
      </c>
      <c r="BJ6" s="117"/>
      <c r="BK6" s="117">
        <v>31</v>
      </c>
      <c r="BL6" s="119"/>
      <c r="BM6" s="120">
        <f>IF(M6=0,"",IF(BK6=0,"",(BK6/M6)))</f>
        <v>0.12301587301587</v>
      </c>
      <c r="BN6" s="121">
        <v>5</v>
      </c>
      <c r="BO6" s="122">
        <f>IFERROR(BN6/BK6,"-")</f>
        <v>0.16129032258065</v>
      </c>
      <c r="BP6" s="123">
        <v>192000</v>
      </c>
      <c r="BQ6" s="124">
        <f>IFERROR(BP6/BK6,"-")</f>
        <v>6193.5483870968</v>
      </c>
      <c r="BR6" s="125">
        <v>2</v>
      </c>
      <c r="BS6" s="125">
        <v>1</v>
      </c>
      <c r="BT6" s="125">
        <v>2</v>
      </c>
      <c r="BU6" s="126">
        <v>15</v>
      </c>
      <c r="BV6" s="127">
        <f>IF(M6=0,"",IF(BU6=0,"",(BU6/M6)))</f>
        <v>0.05952380952381</v>
      </c>
      <c r="BW6" s="128">
        <v>4</v>
      </c>
      <c r="BX6" s="129">
        <f>IFERROR(BW6/BU6,"-")</f>
        <v>0.26666666666667</v>
      </c>
      <c r="BY6" s="130">
        <v>198000</v>
      </c>
      <c r="BZ6" s="131">
        <f>IFERROR(BY6/BU6,"-")</f>
        <v>13200</v>
      </c>
      <c r="CA6" s="132">
        <v>1</v>
      </c>
      <c r="CB6" s="132">
        <v>1</v>
      </c>
      <c r="CC6" s="132">
        <v>2</v>
      </c>
      <c r="CD6" s="133">
        <v>2</v>
      </c>
      <c r="CE6" s="134">
        <f>IF(M6=0,"",IF(CD6=0,"",(CD6/M6)))</f>
        <v>0.0079365079365079</v>
      </c>
      <c r="CF6" s="135">
        <v>1</v>
      </c>
      <c r="CG6" s="136">
        <f>IFERROR(CF6/CD6,"-")</f>
        <v>0.5</v>
      </c>
      <c r="CH6" s="137">
        <v>17000</v>
      </c>
      <c r="CI6" s="138">
        <f>IFERROR(CH6/CD6,"-")</f>
        <v>8500</v>
      </c>
      <c r="CJ6" s="139"/>
      <c r="CK6" s="139"/>
      <c r="CL6" s="139">
        <v>1</v>
      </c>
      <c r="CM6" s="140">
        <v>13</v>
      </c>
      <c r="CN6" s="141">
        <v>429000</v>
      </c>
      <c r="CO6" s="141">
        <v>128000</v>
      </c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213</v>
      </c>
      <c r="C7" s="189" t="s">
        <v>208</v>
      </c>
      <c r="D7" s="189" t="s">
        <v>209</v>
      </c>
      <c r="E7" s="189" t="s">
        <v>214</v>
      </c>
      <c r="F7" s="89" t="s">
        <v>215</v>
      </c>
      <c r="G7" s="89" t="s">
        <v>212</v>
      </c>
      <c r="H7" s="181">
        <v>0</v>
      </c>
      <c r="I7" s="84">
        <v>1500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0</v>
      </c>
      <c r="B8" s="189" t="s">
        <v>216</v>
      </c>
      <c r="C8" s="189"/>
      <c r="D8" s="189" t="s">
        <v>217</v>
      </c>
      <c r="E8" s="189" t="s">
        <v>218</v>
      </c>
      <c r="F8" s="89" t="s">
        <v>219</v>
      </c>
      <c r="G8" s="89" t="s">
        <v>212</v>
      </c>
      <c r="H8" s="181">
        <v>5000</v>
      </c>
      <c r="I8" s="84">
        <v>2500</v>
      </c>
      <c r="J8" s="80">
        <v>0</v>
      </c>
      <c r="K8" s="80">
        <v>0</v>
      </c>
      <c r="L8" s="80">
        <v>962</v>
      </c>
      <c r="M8" s="93">
        <v>2</v>
      </c>
      <c r="N8" s="144">
        <v>2</v>
      </c>
      <c r="O8" s="81">
        <f>IFERROR(M8/L8,"-")</f>
        <v>0.0020790020790021</v>
      </c>
      <c r="P8" s="80">
        <v>0</v>
      </c>
      <c r="Q8" s="80">
        <v>0</v>
      </c>
      <c r="R8" s="81">
        <f>IFERROR(P8/M8,"-")</f>
        <v>0</v>
      </c>
      <c r="S8" s="82">
        <f>IFERROR(H8/SUM(M8:M8),"-")</f>
        <v>2500</v>
      </c>
      <c r="T8" s="83">
        <v>0</v>
      </c>
      <c r="U8" s="81">
        <f>IF(M8=0,"-",T8/M8)</f>
        <v>0</v>
      </c>
      <c r="V8" s="186"/>
      <c r="W8" s="187">
        <f>IFERROR(V8/M8,"-")</f>
        <v>0</v>
      </c>
      <c r="X8" s="187" t="str">
        <f>IFERROR(V8/T8,"-")</f>
        <v>-</v>
      </c>
      <c r="Y8" s="181">
        <f>SUM(V8:V8)-SUM(H8:H8)</f>
        <v>-5000</v>
      </c>
      <c r="Z8" s="85">
        <f>SUM(V8:V8)/SUM(H8:H8)</f>
        <v>0</v>
      </c>
      <c r="AA8" s="78"/>
      <c r="AB8" s="94"/>
      <c r="AC8" s="95">
        <f>IF(M8=0,"",IF(AB8=0,"",(AB8/M8)))</f>
        <v>0</v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>
        <v>1</v>
      </c>
      <c r="AL8" s="101">
        <f>IF(M8=0,"",IF(AK8=0,"",(AK8/M8)))</f>
        <v>0.5</v>
      </c>
      <c r="AM8" s="100"/>
      <c r="AN8" s="102">
        <f>IFERROR(AM8/AK8,"-")</f>
        <v>0</v>
      </c>
      <c r="AO8" s="103"/>
      <c r="AP8" s="104">
        <f>IFERROR(AO8/AK8,"-")</f>
        <v>0</v>
      </c>
      <c r="AQ8" s="105"/>
      <c r="AR8" s="105"/>
      <c r="AS8" s="105"/>
      <c r="AT8" s="106"/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>
        <v>1</v>
      </c>
      <c r="BD8" s="113">
        <f>IF(M8=0,"",IF(BC8=0,"",(BC8/M8)))</f>
        <v>0.5</v>
      </c>
      <c r="BE8" s="112"/>
      <c r="BF8" s="114">
        <f>IFERROR(BE8/BC8,"-")</f>
        <v>0</v>
      </c>
      <c r="BG8" s="115"/>
      <c r="BH8" s="116">
        <f>IFERROR(BG8/BC8,"-")</f>
        <v>0</v>
      </c>
      <c r="BI8" s="117"/>
      <c r="BJ8" s="117"/>
      <c r="BK8" s="117"/>
      <c r="BL8" s="119"/>
      <c r="BM8" s="120">
        <f>IF(M8=0,"",IF(BK8=0,"",(BK8/M8)))</f>
        <v>0</v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>
        <f>IF(M8=0,"",IF(BU8=0,"",(BU8/M8)))</f>
        <v>0</v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>
        <f>IF(M8=0,"",IF(CD8=0,"",(CD8/M8)))</f>
        <v>0</v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220</v>
      </c>
      <c r="C9" s="189" t="s">
        <v>221</v>
      </c>
      <c r="D9" s="189"/>
      <c r="E9" s="189" t="s">
        <v>222</v>
      </c>
      <c r="F9" s="89" t="s">
        <v>223</v>
      </c>
      <c r="G9" s="89" t="s">
        <v>212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10</v>
      </c>
      <c r="N9" s="144">
        <v>10</v>
      </c>
      <c r="O9" s="81" t="str">
        <f>IFERROR(M9/L9,"-")</f>
        <v>-</v>
      </c>
      <c r="P9" s="80">
        <v>0</v>
      </c>
      <c r="Q9" s="80">
        <v>5</v>
      </c>
      <c r="R9" s="81">
        <f>IFERROR(P9/M9,"-")</f>
        <v>0</v>
      </c>
      <c r="S9" s="82">
        <f>IFERROR(H9/SUM(M9:M9),"-")</f>
        <v>0</v>
      </c>
      <c r="T9" s="83">
        <v>1</v>
      </c>
      <c r="U9" s="81">
        <f>IF(M9=0,"-",T9/M9)</f>
        <v>0.1</v>
      </c>
      <c r="V9" s="186">
        <v>3000</v>
      </c>
      <c r="W9" s="187">
        <f>IFERROR(V9/M9,"-")</f>
        <v>300</v>
      </c>
      <c r="X9" s="187">
        <f>IFERROR(V9/T9,"-")</f>
        <v>3000</v>
      </c>
      <c r="Y9" s="181">
        <f>SUM(V9:V9)-SUM(H9:H9)</f>
        <v>3000</v>
      </c>
      <c r="Z9" s="85" t="str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>
        <v>1</v>
      </c>
      <c r="AL9" s="101">
        <f>IF(M9=0,"",IF(AK9=0,"",(AK9/M9)))</f>
        <v>0.1</v>
      </c>
      <c r="AM9" s="100"/>
      <c r="AN9" s="102">
        <f>IFERROR(AM9/AK9,"-")</f>
        <v>0</v>
      </c>
      <c r="AO9" s="103"/>
      <c r="AP9" s="104">
        <f>IFERROR(AO9/AK9,"-")</f>
        <v>0</v>
      </c>
      <c r="AQ9" s="105"/>
      <c r="AR9" s="105"/>
      <c r="AS9" s="105"/>
      <c r="AT9" s="106">
        <v>1</v>
      </c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1</v>
      </c>
      <c r="BD9" s="113">
        <f>IF(M9=0,"",IF(BC9=0,"",(BC9/M9)))</f>
        <v>0.1</v>
      </c>
      <c r="BE9" s="112"/>
      <c r="BF9" s="114">
        <f>IFERROR(BE9/BC9,"-")</f>
        <v>0</v>
      </c>
      <c r="BG9" s="115"/>
      <c r="BH9" s="116">
        <f>IFERROR(BG9/BC9,"-")</f>
        <v>0</v>
      </c>
      <c r="BI9" s="117"/>
      <c r="BJ9" s="117"/>
      <c r="BK9" s="117">
        <v>5</v>
      </c>
      <c r="BL9" s="119"/>
      <c r="BM9" s="120">
        <f>IF(M9=0,"",IF(BK9=0,"",(BK9/M9)))</f>
        <v>0.5</v>
      </c>
      <c r="BN9" s="121"/>
      <c r="BO9" s="122">
        <f>IFERROR(BN9/BK9,"-")</f>
        <v>0</v>
      </c>
      <c r="BP9" s="123"/>
      <c r="BQ9" s="124">
        <f>IFERROR(BP9/BK9,"-")</f>
        <v>0</v>
      </c>
      <c r="BR9" s="125"/>
      <c r="BS9" s="125"/>
      <c r="BT9" s="125"/>
      <c r="BU9" s="126">
        <v>1</v>
      </c>
      <c r="BV9" s="127">
        <f>IF(M9=0,"",IF(BU9=0,"",(BU9/M9)))</f>
        <v>0.1</v>
      </c>
      <c r="BW9" s="128">
        <v>1</v>
      </c>
      <c r="BX9" s="129">
        <f>IFERROR(BW9/BU9,"-")</f>
        <v>1</v>
      </c>
      <c r="BY9" s="130">
        <v>3000</v>
      </c>
      <c r="BZ9" s="131">
        <f>IFERROR(BY9/BU9,"-")</f>
        <v>3000</v>
      </c>
      <c r="CA9" s="132">
        <v>1</v>
      </c>
      <c r="CB9" s="132"/>
      <c r="CC9" s="132"/>
      <c r="CD9" s="133">
        <v>1</v>
      </c>
      <c r="CE9" s="134">
        <f>IF(M9=0,"",IF(CD9=0,"",(CD9/M9)))</f>
        <v>0.1</v>
      </c>
      <c r="CF9" s="135"/>
      <c r="CG9" s="136">
        <f>IFERROR(CF9/CD9,"-")</f>
        <v>0</v>
      </c>
      <c r="CH9" s="137"/>
      <c r="CI9" s="138">
        <f>IFERROR(CH9/CD9,"-")</f>
        <v>0</v>
      </c>
      <c r="CJ9" s="139"/>
      <c r="CK9" s="139"/>
      <c r="CL9" s="139"/>
      <c r="CM9" s="140">
        <v>1</v>
      </c>
      <c r="CN9" s="141">
        <v>3000</v>
      </c>
      <c r="CO9" s="141">
        <v>3000</v>
      </c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224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2758</v>
      </c>
      <c r="M12" s="41">
        <f>SUM(M6:M11)</f>
        <v>264</v>
      </c>
      <c r="N12" s="41">
        <f>SUM(N6:N11)</f>
        <v>189</v>
      </c>
      <c r="O12" s="42">
        <f>IFERROR(M12/L12,"-")</f>
        <v>0.095721537345903</v>
      </c>
      <c r="P12" s="77">
        <f>SUM(P6:P11)</f>
        <v>2</v>
      </c>
      <c r="Q12" s="77">
        <f>SUM(Q6:Q11)</f>
        <v>96</v>
      </c>
      <c r="R12" s="42">
        <f>IFERROR(P12/M12,"-")</f>
        <v>0.0075757575757576</v>
      </c>
      <c r="S12" s="43">
        <f>IFERROR(H12/M12,"-")</f>
        <v>0</v>
      </c>
      <c r="T12" s="44">
        <f>SUM(T6:T11)</f>
        <v>14</v>
      </c>
      <c r="U12" s="42">
        <f>IFERROR(T12/M12,"-")</f>
        <v>0.053030303030303</v>
      </c>
      <c r="V12" s="184">
        <f>SUM(V6:V11)</f>
        <v>432000</v>
      </c>
      <c r="W12" s="184">
        <f>IFERROR(V12/M12,"-")</f>
        <v>1636.3636363636</v>
      </c>
      <c r="X12" s="184">
        <f>IFERROR(V12/T12,"-")</f>
        <v>30857.142857143</v>
      </c>
      <c r="Y12" s="184">
        <f>V12-H12</f>
        <v>432000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225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204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1.1090308319712</v>
      </c>
      <c r="B6" s="189" t="s">
        <v>226</v>
      </c>
      <c r="C6" s="189" t="s">
        <v>227</v>
      </c>
      <c r="D6" s="189" t="s">
        <v>228</v>
      </c>
      <c r="E6" s="189" t="s">
        <v>229</v>
      </c>
      <c r="F6" s="89" t="s">
        <v>230</v>
      </c>
      <c r="G6" s="89" t="s">
        <v>212</v>
      </c>
      <c r="H6" s="181">
        <v>656429</v>
      </c>
      <c r="I6" s="80">
        <v>0</v>
      </c>
      <c r="J6" s="80">
        <v>0</v>
      </c>
      <c r="K6" s="80">
        <v>55572</v>
      </c>
      <c r="L6" s="93">
        <v>284</v>
      </c>
      <c r="M6" s="81">
        <f>IFERROR(L6/K6,"-")</f>
        <v>0.0051104872957605</v>
      </c>
      <c r="N6" s="80">
        <v>4</v>
      </c>
      <c r="O6" s="80">
        <v>110</v>
      </c>
      <c r="P6" s="81">
        <f>IFERROR(N6/(L6),"-")</f>
        <v>0.014084507042254</v>
      </c>
      <c r="Q6" s="82">
        <f>IFERROR(H6/SUM(L6:L6),"-")</f>
        <v>2311.3697183099</v>
      </c>
      <c r="R6" s="83">
        <v>27</v>
      </c>
      <c r="S6" s="81">
        <f>IF(L6=0,"-",R6/L6)</f>
        <v>0.095070422535211</v>
      </c>
      <c r="T6" s="186">
        <v>728000</v>
      </c>
      <c r="U6" s="187">
        <f>IFERROR(T6/L6,"-")</f>
        <v>2563.3802816901</v>
      </c>
      <c r="V6" s="187">
        <f>IFERROR(T6/R6,"-")</f>
        <v>26962.962962963</v>
      </c>
      <c r="W6" s="181">
        <f>SUM(T6:T6)-SUM(H6:H6)</f>
        <v>71571</v>
      </c>
      <c r="X6" s="85">
        <f>SUM(T6:T6)/SUM(H6:H6)</f>
        <v>1.1090308319712</v>
      </c>
      <c r="Y6" s="78"/>
      <c r="Z6" s="94">
        <v>20</v>
      </c>
      <c r="AA6" s="95">
        <f>IF(L6=0,"",IF(Z6=0,"",(Z6/L6)))</f>
        <v>0.070422535211268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34</v>
      </c>
      <c r="AJ6" s="101">
        <f>IF(L6=0,"",IF(AI6=0,"",(AI6/L6)))</f>
        <v>0.11971830985915</v>
      </c>
      <c r="AK6" s="100">
        <v>1</v>
      </c>
      <c r="AL6" s="102">
        <f>IFERROR(AK6/AI6,"-")</f>
        <v>0.029411764705882</v>
      </c>
      <c r="AM6" s="103">
        <v>3000</v>
      </c>
      <c r="AN6" s="104">
        <f>IFERROR(AM6/AI6,"-")</f>
        <v>88.235294117647</v>
      </c>
      <c r="AO6" s="105">
        <v>1</v>
      </c>
      <c r="AP6" s="105"/>
      <c r="AQ6" s="105"/>
      <c r="AR6" s="106">
        <v>41</v>
      </c>
      <c r="AS6" s="107">
        <f>IF(L6=0,"",IF(AR6=0,"",(AR6/L6)))</f>
        <v>0.1443661971831</v>
      </c>
      <c r="AT6" s="106">
        <v>2</v>
      </c>
      <c r="AU6" s="108">
        <f>IFERROR(AT6/AR6,"-")</f>
        <v>0.048780487804878</v>
      </c>
      <c r="AV6" s="109">
        <v>13000</v>
      </c>
      <c r="AW6" s="110">
        <f>IFERROR(AV6/AR6,"-")</f>
        <v>317.07317073171</v>
      </c>
      <c r="AX6" s="111">
        <v>1</v>
      </c>
      <c r="AY6" s="111">
        <v>1</v>
      </c>
      <c r="AZ6" s="111"/>
      <c r="BA6" s="112">
        <v>83</v>
      </c>
      <c r="BB6" s="113">
        <f>IF(L6=0,"",IF(BA6=0,"",(BA6/L6)))</f>
        <v>0.29225352112676</v>
      </c>
      <c r="BC6" s="112">
        <v>10</v>
      </c>
      <c r="BD6" s="114">
        <f>IFERROR(BC6/BA6,"-")</f>
        <v>0.12048192771084</v>
      </c>
      <c r="BE6" s="115">
        <v>158000</v>
      </c>
      <c r="BF6" s="116">
        <f>IFERROR(BE6/BA6,"-")</f>
        <v>1903.6144578313</v>
      </c>
      <c r="BG6" s="117">
        <v>4</v>
      </c>
      <c r="BH6" s="117">
        <v>2</v>
      </c>
      <c r="BI6" s="117">
        <v>4</v>
      </c>
      <c r="BJ6" s="119">
        <v>70</v>
      </c>
      <c r="BK6" s="120">
        <f>IF(L6=0,"",IF(BJ6=0,"",(BJ6/L6)))</f>
        <v>0.24647887323944</v>
      </c>
      <c r="BL6" s="121">
        <v>8</v>
      </c>
      <c r="BM6" s="122">
        <f>IFERROR(BL6/BJ6,"-")</f>
        <v>0.11428571428571</v>
      </c>
      <c r="BN6" s="123">
        <v>134000</v>
      </c>
      <c r="BO6" s="124">
        <f>IFERROR(BN6/BJ6,"-")</f>
        <v>1914.2857142857</v>
      </c>
      <c r="BP6" s="125">
        <v>4</v>
      </c>
      <c r="BQ6" s="125">
        <v>2</v>
      </c>
      <c r="BR6" s="125">
        <v>2</v>
      </c>
      <c r="BS6" s="126">
        <v>32</v>
      </c>
      <c r="BT6" s="127">
        <f>IF(L6=0,"",IF(BS6=0,"",(BS6/L6)))</f>
        <v>0.11267605633803</v>
      </c>
      <c r="BU6" s="128">
        <v>5</v>
      </c>
      <c r="BV6" s="129">
        <f>IFERROR(BU6/BS6,"-")</f>
        <v>0.15625</v>
      </c>
      <c r="BW6" s="130">
        <v>399000</v>
      </c>
      <c r="BX6" s="131">
        <f>IFERROR(BW6/BS6,"-")</f>
        <v>12468.75</v>
      </c>
      <c r="BY6" s="132"/>
      <c r="BZ6" s="132">
        <v>2</v>
      </c>
      <c r="CA6" s="132">
        <v>3</v>
      </c>
      <c r="CB6" s="133">
        <v>4</v>
      </c>
      <c r="CC6" s="134">
        <f>IF(L6=0,"",IF(CB6=0,"",(CB6/L6)))</f>
        <v>0.014084507042254</v>
      </c>
      <c r="CD6" s="135">
        <v>1</v>
      </c>
      <c r="CE6" s="136">
        <f>IFERROR(CD6/CB6,"-")</f>
        <v>0.25</v>
      </c>
      <c r="CF6" s="137">
        <v>21000</v>
      </c>
      <c r="CG6" s="138">
        <f>IFERROR(CF6/CB6,"-")</f>
        <v>5250</v>
      </c>
      <c r="CH6" s="139"/>
      <c r="CI6" s="139"/>
      <c r="CJ6" s="139">
        <v>1</v>
      </c>
      <c r="CK6" s="140">
        <v>27</v>
      </c>
      <c r="CL6" s="141">
        <v>728000</v>
      </c>
      <c r="CM6" s="141">
        <v>353000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3.0421421238951</v>
      </c>
      <c r="B7" s="189" t="s">
        <v>231</v>
      </c>
      <c r="C7" s="189" t="s">
        <v>221</v>
      </c>
      <c r="D7" s="189" t="s">
        <v>209</v>
      </c>
      <c r="E7" s="189" t="s">
        <v>232</v>
      </c>
      <c r="F7" s="89" t="s">
        <v>233</v>
      </c>
      <c r="G7" s="89" t="s">
        <v>212</v>
      </c>
      <c r="H7" s="181">
        <v>8826679</v>
      </c>
      <c r="I7" s="80">
        <v>0</v>
      </c>
      <c r="J7" s="80">
        <v>0</v>
      </c>
      <c r="K7" s="80">
        <v>477585</v>
      </c>
      <c r="L7" s="93">
        <v>4043</v>
      </c>
      <c r="M7" s="81">
        <f>IFERROR(L7/K7,"-")</f>
        <v>0.0084655087576034</v>
      </c>
      <c r="N7" s="80">
        <v>153</v>
      </c>
      <c r="O7" s="80">
        <v>1833</v>
      </c>
      <c r="P7" s="81">
        <f>IFERROR(N7/(L7),"-")</f>
        <v>0.037843185753154</v>
      </c>
      <c r="Q7" s="82">
        <f>IFERROR(H7/SUM(L7:L7),"-")</f>
        <v>2183.2003462775</v>
      </c>
      <c r="R7" s="83">
        <v>558</v>
      </c>
      <c r="S7" s="81">
        <f>IF(L7=0,"-",R7/L7)</f>
        <v>0.1380163245115</v>
      </c>
      <c r="T7" s="186">
        <v>26852012</v>
      </c>
      <c r="U7" s="187">
        <f>IFERROR(T7/L7,"-")</f>
        <v>6641.6057383131</v>
      </c>
      <c r="V7" s="187">
        <f>IFERROR(T7/R7,"-")</f>
        <v>48121.885304659</v>
      </c>
      <c r="W7" s="181">
        <f>SUM(T7:T7)-SUM(H7:H7)</f>
        <v>18025333</v>
      </c>
      <c r="X7" s="85">
        <f>SUM(T7:T7)/SUM(H7:H7)</f>
        <v>3.0421421238951</v>
      </c>
      <c r="Y7" s="78"/>
      <c r="Z7" s="94">
        <v>46</v>
      </c>
      <c r="AA7" s="95">
        <f>IF(L7=0,"",IF(Z7=0,"",(Z7/L7)))</f>
        <v>0.011377689834281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17</v>
      </c>
      <c r="AJ7" s="101">
        <f>IF(L7=0,"",IF(AI7=0,"",(AI7/L7)))</f>
        <v>0.0042047984170171</v>
      </c>
      <c r="AK7" s="100">
        <v>2</v>
      </c>
      <c r="AL7" s="102">
        <f>IFERROR(AK7/AI7,"-")</f>
        <v>0.11764705882353</v>
      </c>
      <c r="AM7" s="103">
        <v>73000</v>
      </c>
      <c r="AN7" s="104">
        <f>IFERROR(AM7/AI7,"-")</f>
        <v>4294.1176470588</v>
      </c>
      <c r="AO7" s="105"/>
      <c r="AP7" s="105"/>
      <c r="AQ7" s="105">
        <v>2</v>
      </c>
      <c r="AR7" s="106">
        <v>98</v>
      </c>
      <c r="AS7" s="107">
        <f>IF(L7=0,"",IF(AR7=0,"",(AR7/L7)))</f>
        <v>0.024239426168687</v>
      </c>
      <c r="AT7" s="106">
        <v>8</v>
      </c>
      <c r="AU7" s="108">
        <f>IFERROR(AT7/AR7,"-")</f>
        <v>0.081632653061224</v>
      </c>
      <c r="AV7" s="109">
        <v>101000</v>
      </c>
      <c r="AW7" s="110">
        <f>IFERROR(AV7/AR7,"-")</f>
        <v>1030.612244898</v>
      </c>
      <c r="AX7" s="111">
        <v>2</v>
      </c>
      <c r="AY7" s="111">
        <v>3</v>
      </c>
      <c r="AZ7" s="111">
        <v>3</v>
      </c>
      <c r="BA7" s="112">
        <v>1999</v>
      </c>
      <c r="BB7" s="113">
        <f>IF(L7=0,"",IF(BA7=0,"",(BA7/L7)))</f>
        <v>0.49443482562454</v>
      </c>
      <c r="BC7" s="112">
        <v>232</v>
      </c>
      <c r="BD7" s="114">
        <f>IFERROR(BC7/BA7,"-")</f>
        <v>0.11605802901451</v>
      </c>
      <c r="BE7" s="115">
        <v>6154000</v>
      </c>
      <c r="BF7" s="116">
        <f>IFERROR(BE7/BA7,"-")</f>
        <v>3078.5392696348</v>
      </c>
      <c r="BG7" s="117">
        <v>116</v>
      </c>
      <c r="BH7" s="117">
        <v>37</v>
      </c>
      <c r="BI7" s="117">
        <v>79</v>
      </c>
      <c r="BJ7" s="119">
        <v>1420</v>
      </c>
      <c r="BK7" s="120">
        <f>IF(L7=0,"",IF(BJ7=0,"",(BJ7/L7)))</f>
        <v>0.3512243383626</v>
      </c>
      <c r="BL7" s="121">
        <v>209</v>
      </c>
      <c r="BM7" s="122">
        <f>IFERROR(BL7/BJ7,"-")</f>
        <v>0.14718309859155</v>
      </c>
      <c r="BN7" s="123">
        <v>10088000</v>
      </c>
      <c r="BO7" s="124">
        <f>IFERROR(BN7/BJ7,"-")</f>
        <v>7104.2253521127</v>
      </c>
      <c r="BP7" s="125">
        <v>76</v>
      </c>
      <c r="BQ7" s="125">
        <v>51</v>
      </c>
      <c r="BR7" s="125">
        <v>82</v>
      </c>
      <c r="BS7" s="126">
        <v>401</v>
      </c>
      <c r="BT7" s="127">
        <f>IF(L7=0,"",IF(BS7=0,"",(BS7/L7)))</f>
        <v>0.099183774424932</v>
      </c>
      <c r="BU7" s="128">
        <v>92</v>
      </c>
      <c r="BV7" s="129">
        <f>IFERROR(BU7/BS7,"-")</f>
        <v>0.22942643391521</v>
      </c>
      <c r="BW7" s="130">
        <v>5655012</v>
      </c>
      <c r="BX7" s="131">
        <f>IFERROR(BW7/BS7,"-")</f>
        <v>14102.274314214</v>
      </c>
      <c r="BY7" s="132">
        <v>30</v>
      </c>
      <c r="BZ7" s="132">
        <v>10</v>
      </c>
      <c r="CA7" s="132">
        <v>52</v>
      </c>
      <c r="CB7" s="133">
        <v>62</v>
      </c>
      <c r="CC7" s="134">
        <f>IF(L7=0,"",IF(CB7=0,"",(CB7/L7)))</f>
        <v>0.015335147167945</v>
      </c>
      <c r="CD7" s="135">
        <v>15</v>
      </c>
      <c r="CE7" s="136">
        <f>IFERROR(CD7/CB7,"-")</f>
        <v>0.24193548387097</v>
      </c>
      <c r="CF7" s="137">
        <v>4781000</v>
      </c>
      <c r="CG7" s="138">
        <f>IFERROR(CF7/CB7,"-")</f>
        <v>77112.903225806</v>
      </c>
      <c r="CH7" s="139">
        <v>3</v>
      </c>
      <c r="CI7" s="139"/>
      <c r="CJ7" s="139">
        <v>12</v>
      </c>
      <c r="CK7" s="140">
        <v>558</v>
      </c>
      <c r="CL7" s="141">
        <v>26852012</v>
      </c>
      <c r="CM7" s="141">
        <v>1665000</v>
      </c>
      <c r="CN7" s="141">
        <v>3000</v>
      </c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4.616821323772</v>
      </c>
      <c r="B8" s="189" t="s">
        <v>234</v>
      </c>
      <c r="C8" s="189" t="s">
        <v>221</v>
      </c>
      <c r="D8" s="189" t="s">
        <v>209</v>
      </c>
      <c r="E8" s="189" t="s">
        <v>232</v>
      </c>
      <c r="F8" s="89" t="s">
        <v>235</v>
      </c>
      <c r="G8" s="89" t="s">
        <v>212</v>
      </c>
      <c r="H8" s="181">
        <v>3506359</v>
      </c>
      <c r="I8" s="80">
        <v>0</v>
      </c>
      <c r="J8" s="80">
        <v>0</v>
      </c>
      <c r="K8" s="80">
        <v>291190</v>
      </c>
      <c r="L8" s="93">
        <v>1153</v>
      </c>
      <c r="M8" s="81">
        <f>IFERROR(L8/K8,"-")</f>
        <v>0.0039596139977334</v>
      </c>
      <c r="N8" s="80">
        <v>74</v>
      </c>
      <c r="O8" s="80">
        <v>377</v>
      </c>
      <c r="P8" s="81">
        <f>IFERROR(N8/(L8),"-")</f>
        <v>0.064180398959237</v>
      </c>
      <c r="Q8" s="82">
        <f>IFERROR(H8/SUM(L8:L8),"-")</f>
        <v>3041.0745880312</v>
      </c>
      <c r="R8" s="83">
        <v>190</v>
      </c>
      <c r="S8" s="81">
        <f>IF(L8=0,"-",R8/L8)</f>
        <v>0.16478751084128</v>
      </c>
      <c r="T8" s="186">
        <v>16188233</v>
      </c>
      <c r="U8" s="187">
        <f>IFERROR(T8/L8,"-")</f>
        <v>14040.098005204</v>
      </c>
      <c r="V8" s="187">
        <f>IFERROR(T8/R8,"-")</f>
        <v>85201.226315789</v>
      </c>
      <c r="W8" s="181">
        <f>SUM(T8:T8)-SUM(H8:H8)</f>
        <v>12681874</v>
      </c>
      <c r="X8" s="85">
        <f>SUM(T8:T8)/SUM(H8:H8)</f>
        <v>4.616821323772</v>
      </c>
      <c r="Y8" s="78"/>
      <c r="Z8" s="94">
        <v>18</v>
      </c>
      <c r="AA8" s="95">
        <f>IF(L8=0,"",IF(Z8=0,"",(Z8/L8)))</f>
        <v>0.01561144839549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2</v>
      </c>
      <c r="AJ8" s="101">
        <f>IF(L8=0,"",IF(AI8=0,"",(AI8/L8)))</f>
        <v>0.0017346053772767</v>
      </c>
      <c r="AK8" s="100"/>
      <c r="AL8" s="102">
        <f>IFERROR(AK8/AI8,"-")</f>
        <v>0</v>
      </c>
      <c r="AM8" s="103"/>
      <c r="AN8" s="104">
        <f>IFERROR(AM8/AI8,"-")</f>
        <v>0</v>
      </c>
      <c r="AO8" s="105"/>
      <c r="AP8" s="105"/>
      <c r="AQ8" s="105"/>
      <c r="AR8" s="106">
        <v>29</v>
      </c>
      <c r="AS8" s="107">
        <f>IF(L8=0,"",IF(AR8=0,"",(AR8/L8)))</f>
        <v>0.025151777970512</v>
      </c>
      <c r="AT8" s="106">
        <v>2</v>
      </c>
      <c r="AU8" s="108">
        <f>IFERROR(AT8/AR8,"-")</f>
        <v>0.068965517241379</v>
      </c>
      <c r="AV8" s="109">
        <v>37000</v>
      </c>
      <c r="AW8" s="110">
        <f>IFERROR(AV8/AR8,"-")</f>
        <v>1275.8620689655</v>
      </c>
      <c r="AX8" s="111">
        <v>1</v>
      </c>
      <c r="AY8" s="111"/>
      <c r="AZ8" s="111">
        <v>1</v>
      </c>
      <c r="BA8" s="112">
        <v>144</v>
      </c>
      <c r="BB8" s="113">
        <f>IF(L8=0,"",IF(BA8=0,"",(BA8/L8)))</f>
        <v>0.12489158716392</v>
      </c>
      <c r="BC8" s="112">
        <v>14</v>
      </c>
      <c r="BD8" s="114">
        <f>IFERROR(BC8/BA8,"-")</f>
        <v>0.097222222222222</v>
      </c>
      <c r="BE8" s="115">
        <v>291000</v>
      </c>
      <c r="BF8" s="116">
        <f>IFERROR(BE8/BA8,"-")</f>
        <v>2020.8333333333</v>
      </c>
      <c r="BG8" s="117">
        <v>5</v>
      </c>
      <c r="BH8" s="117">
        <v>4</v>
      </c>
      <c r="BI8" s="117">
        <v>5</v>
      </c>
      <c r="BJ8" s="119">
        <v>548</v>
      </c>
      <c r="BK8" s="120">
        <f>IF(L8=0,"",IF(BJ8=0,"",(BJ8/L8)))</f>
        <v>0.47528187337381</v>
      </c>
      <c r="BL8" s="121">
        <v>79</v>
      </c>
      <c r="BM8" s="122">
        <f>IFERROR(BL8/BJ8,"-")</f>
        <v>0.14416058394161</v>
      </c>
      <c r="BN8" s="123">
        <v>3411670</v>
      </c>
      <c r="BO8" s="124">
        <f>IFERROR(BN8/BJ8,"-")</f>
        <v>6225.6751824818</v>
      </c>
      <c r="BP8" s="125">
        <v>21</v>
      </c>
      <c r="BQ8" s="125">
        <v>19</v>
      </c>
      <c r="BR8" s="125">
        <v>39</v>
      </c>
      <c r="BS8" s="126">
        <v>328</v>
      </c>
      <c r="BT8" s="127">
        <f>IF(L8=0,"",IF(BS8=0,"",(BS8/L8)))</f>
        <v>0.28447528187337</v>
      </c>
      <c r="BU8" s="128">
        <v>69</v>
      </c>
      <c r="BV8" s="129">
        <f>IFERROR(BU8/BS8,"-")</f>
        <v>0.21036585365854</v>
      </c>
      <c r="BW8" s="130">
        <v>10163563</v>
      </c>
      <c r="BX8" s="131">
        <f>IFERROR(BW8/BS8,"-")</f>
        <v>30986.472560976</v>
      </c>
      <c r="BY8" s="132">
        <v>15</v>
      </c>
      <c r="BZ8" s="132">
        <v>7</v>
      </c>
      <c r="CA8" s="132">
        <v>47</v>
      </c>
      <c r="CB8" s="133">
        <v>84</v>
      </c>
      <c r="CC8" s="134">
        <f>IF(L8=0,"",IF(CB8=0,"",(CB8/L8)))</f>
        <v>0.07285342584562</v>
      </c>
      <c r="CD8" s="135">
        <v>26</v>
      </c>
      <c r="CE8" s="136">
        <f>IFERROR(CD8/CB8,"-")</f>
        <v>0.30952380952381</v>
      </c>
      <c r="CF8" s="137">
        <v>2285000</v>
      </c>
      <c r="CG8" s="138">
        <f>IFERROR(CF8/CB8,"-")</f>
        <v>27202.380952381</v>
      </c>
      <c r="CH8" s="139">
        <v>4</v>
      </c>
      <c r="CI8" s="139">
        <v>3</v>
      </c>
      <c r="CJ8" s="139">
        <v>19</v>
      </c>
      <c r="CK8" s="140">
        <v>190</v>
      </c>
      <c r="CL8" s="141">
        <v>16188233</v>
      </c>
      <c r="CM8" s="141">
        <v>1596000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>
        <f>X9</f>
        <v>9.9908087856469</v>
      </c>
      <c r="B9" s="189" t="s">
        <v>236</v>
      </c>
      <c r="C9" s="189" t="s">
        <v>221</v>
      </c>
      <c r="D9" s="189" t="s">
        <v>209</v>
      </c>
      <c r="E9" s="189" t="s">
        <v>232</v>
      </c>
      <c r="F9" s="89" t="s">
        <v>237</v>
      </c>
      <c r="G9" s="89" t="s">
        <v>212</v>
      </c>
      <c r="H9" s="181">
        <v>485246</v>
      </c>
      <c r="I9" s="80">
        <v>0</v>
      </c>
      <c r="J9" s="80">
        <v>0</v>
      </c>
      <c r="K9" s="80">
        <v>16150</v>
      </c>
      <c r="L9" s="93">
        <v>242</v>
      </c>
      <c r="M9" s="81">
        <f>IFERROR(L9/K9,"-")</f>
        <v>0.014984520123839</v>
      </c>
      <c r="N9" s="80">
        <v>12</v>
      </c>
      <c r="O9" s="80">
        <v>110</v>
      </c>
      <c r="P9" s="81">
        <f>IFERROR(N9/(L9),"-")</f>
        <v>0.049586776859504</v>
      </c>
      <c r="Q9" s="82">
        <f>IFERROR(H9/SUM(L9:L9),"-")</f>
        <v>2005.1487603306</v>
      </c>
      <c r="R9" s="83">
        <v>45</v>
      </c>
      <c r="S9" s="81">
        <f>IF(L9=0,"-",R9/L9)</f>
        <v>0.18595041322314</v>
      </c>
      <c r="T9" s="186">
        <v>4848000</v>
      </c>
      <c r="U9" s="187">
        <f>IFERROR(T9/L9,"-")</f>
        <v>20033.05785124</v>
      </c>
      <c r="V9" s="187">
        <f>IFERROR(T9/R9,"-")</f>
        <v>107733.33333333</v>
      </c>
      <c r="W9" s="181">
        <f>SUM(T9:T9)-SUM(H9:H9)</f>
        <v>4362754</v>
      </c>
      <c r="X9" s="85">
        <f>SUM(T9:T9)/SUM(H9:H9)</f>
        <v>9.9908087856469</v>
      </c>
      <c r="Y9" s="78"/>
      <c r="Z9" s="94">
        <v>6</v>
      </c>
      <c r="AA9" s="95">
        <f>IF(L9=0,"",IF(Z9=0,"",(Z9/L9)))</f>
        <v>0.024793388429752</v>
      </c>
      <c r="AB9" s="94"/>
      <c r="AC9" s="96">
        <f>IFERROR(AB9/Z9,"-")</f>
        <v>0</v>
      </c>
      <c r="AD9" s="97"/>
      <c r="AE9" s="98">
        <f>IFERROR(AD9/Z9,"-")</f>
        <v>0</v>
      </c>
      <c r="AF9" s="99"/>
      <c r="AG9" s="99"/>
      <c r="AH9" s="99"/>
      <c r="AI9" s="100">
        <v>11</v>
      </c>
      <c r="AJ9" s="101">
        <f>IF(L9=0,"",IF(AI9=0,"",(AI9/L9)))</f>
        <v>0.045454545454545</v>
      </c>
      <c r="AK9" s="100"/>
      <c r="AL9" s="102">
        <f>IFERROR(AK9/AI9,"-")</f>
        <v>0</v>
      </c>
      <c r="AM9" s="103"/>
      <c r="AN9" s="104">
        <f>IFERROR(AM9/AI9,"-")</f>
        <v>0</v>
      </c>
      <c r="AO9" s="105"/>
      <c r="AP9" s="105"/>
      <c r="AQ9" s="105"/>
      <c r="AR9" s="106">
        <v>13</v>
      </c>
      <c r="AS9" s="107">
        <f>IF(L9=0,"",IF(AR9=0,"",(AR9/L9)))</f>
        <v>0.053719008264463</v>
      </c>
      <c r="AT9" s="106"/>
      <c r="AU9" s="108">
        <f>IFERROR(AT9/AR9,"-")</f>
        <v>0</v>
      </c>
      <c r="AV9" s="109"/>
      <c r="AW9" s="110">
        <f>IFERROR(AV9/AR9,"-")</f>
        <v>0</v>
      </c>
      <c r="AX9" s="111"/>
      <c r="AY9" s="111"/>
      <c r="AZ9" s="111"/>
      <c r="BA9" s="112">
        <v>55</v>
      </c>
      <c r="BB9" s="113">
        <f>IF(L9=0,"",IF(BA9=0,"",(BA9/L9)))</f>
        <v>0.22727272727273</v>
      </c>
      <c r="BC9" s="112">
        <v>9</v>
      </c>
      <c r="BD9" s="114">
        <f>IFERROR(BC9/BA9,"-")</f>
        <v>0.16363636363636</v>
      </c>
      <c r="BE9" s="115">
        <v>98000</v>
      </c>
      <c r="BF9" s="116">
        <f>IFERROR(BE9/BA9,"-")</f>
        <v>1781.8181818182</v>
      </c>
      <c r="BG9" s="117">
        <v>4</v>
      </c>
      <c r="BH9" s="117">
        <v>3</v>
      </c>
      <c r="BI9" s="117">
        <v>2</v>
      </c>
      <c r="BJ9" s="119">
        <v>101</v>
      </c>
      <c r="BK9" s="120">
        <f>IF(L9=0,"",IF(BJ9=0,"",(BJ9/L9)))</f>
        <v>0.41735537190083</v>
      </c>
      <c r="BL9" s="121">
        <v>14</v>
      </c>
      <c r="BM9" s="122">
        <f>IFERROR(BL9/BJ9,"-")</f>
        <v>0.13861386138614</v>
      </c>
      <c r="BN9" s="123">
        <v>1217000</v>
      </c>
      <c r="BO9" s="124">
        <f>IFERROR(BN9/BJ9,"-")</f>
        <v>12049.504950495</v>
      </c>
      <c r="BP9" s="125">
        <v>6</v>
      </c>
      <c r="BQ9" s="125">
        <v>4</v>
      </c>
      <c r="BR9" s="125">
        <v>4</v>
      </c>
      <c r="BS9" s="126">
        <v>50</v>
      </c>
      <c r="BT9" s="127">
        <f>IF(L9=0,"",IF(BS9=0,"",(BS9/L9)))</f>
        <v>0.20661157024793</v>
      </c>
      <c r="BU9" s="128">
        <v>16</v>
      </c>
      <c r="BV9" s="129">
        <f>IFERROR(BU9/BS9,"-")</f>
        <v>0.32</v>
      </c>
      <c r="BW9" s="130">
        <v>1931000</v>
      </c>
      <c r="BX9" s="131">
        <f>IFERROR(BW9/BS9,"-")</f>
        <v>38620</v>
      </c>
      <c r="BY9" s="132">
        <v>5</v>
      </c>
      <c r="BZ9" s="132">
        <v>3</v>
      </c>
      <c r="CA9" s="132">
        <v>8</v>
      </c>
      <c r="CB9" s="133">
        <v>6</v>
      </c>
      <c r="CC9" s="134">
        <f>IF(L9=0,"",IF(CB9=0,"",(CB9/L9)))</f>
        <v>0.024793388429752</v>
      </c>
      <c r="CD9" s="135">
        <v>6</v>
      </c>
      <c r="CE9" s="136">
        <f>IFERROR(CD9/CB9,"-")</f>
        <v>1</v>
      </c>
      <c r="CF9" s="137">
        <v>1602000</v>
      </c>
      <c r="CG9" s="138">
        <f>IFERROR(CF9/CB9,"-")</f>
        <v>267000</v>
      </c>
      <c r="CH9" s="139"/>
      <c r="CI9" s="139"/>
      <c r="CJ9" s="139">
        <v>6</v>
      </c>
      <c r="CK9" s="140">
        <v>45</v>
      </c>
      <c r="CL9" s="141">
        <v>4848000</v>
      </c>
      <c r="CM9" s="141">
        <v>825000</v>
      </c>
      <c r="CN9" s="141">
        <v>39000</v>
      </c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238</v>
      </c>
      <c r="G12" s="40"/>
      <c r="H12" s="184"/>
      <c r="I12" s="41">
        <f>SUM(I6:I11)</f>
        <v>0</v>
      </c>
      <c r="J12" s="41">
        <f>SUM(J6:J11)</f>
        <v>0</v>
      </c>
      <c r="K12" s="41">
        <f>SUM(K6:K11)</f>
        <v>840497</v>
      </c>
      <c r="L12" s="41">
        <f>SUM(L6:L11)</f>
        <v>5722</v>
      </c>
      <c r="M12" s="42">
        <f>IFERROR(L12/K12,"-")</f>
        <v>0.0068078767681503</v>
      </c>
      <c r="N12" s="77">
        <f>SUM(N6:N11)</f>
        <v>243</v>
      </c>
      <c r="O12" s="77">
        <f>SUM(O6:O11)</f>
        <v>2430</v>
      </c>
      <c r="P12" s="42">
        <f>IFERROR(N12/L12,"-")</f>
        <v>0.042467668647326</v>
      </c>
      <c r="Q12" s="43">
        <f>IFERROR(H12/L12,"-")</f>
        <v>0</v>
      </c>
      <c r="R12" s="44">
        <f>SUM(R6:R11)</f>
        <v>820</v>
      </c>
      <c r="S12" s="42">
        <f>IFERROR(R12/L12,"-")</f>
        <v>0.14330653617616</v>
      </c>
      <c r="T12" s="184">
        <f>SUM(T6:T11)</f>
        <v>48616245</v>
      </c>
      <c r="U12" s="184">
        <f>IFERROR(T12/L12,"-")</f>
        <v>8496.3727717581</v>
      </c>
      <c r="V12" s="184">
        <f>IFERROR(T12/R12,"-")</f>
        <v>59288.103658537</v>
      </c>
      <c r="W12" s="184">
        <f>T12-H12</f>
        <v>48616245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239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204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240</v>
      </c>
      <c r="C6" s="189" t="s">
        <v>221</v>
      </c>
      <c r="D6" s="189" t="s">
        <v>241</v>
      </c>
      <c r="E6" s="189" t="s">
        <v>242</v>
      </c>
      <c r="F6" s="89" t="s">
        <v>243</v>
      </c>
      <c r="G6" s="89" t="s">
        <v>212</v>
      </c>
      <c r="H6" s="181">
        <v>0</v>
      </c>
      <c r="I6" s="80">
        <v>0</v>
      </c>
      <c r="J6" s="80">
        <v>0</v>
      </c>
      <c r="K6" s="80">
        <v>0</v>
      </c>
      <c r="L6" s="93">
        <v>9</v>
      </c>
      <c r="M6" s="81" t="str">
        <f>IFERROR(L6/K6,"-")</f>
        <v>-</v>
      </c>
      <c r="N6" s="80">
        <v>0</v>
      </c>
      <c r="O6" s="80">
        <v>5</v>
      </c>
      <c r="P6" s="81">
        <f>IFERROR(N6/(L6),"-")</f>
        <v>0</v>
      </c>
      <c r="Q6" s="82">
        <f>IFERROR(H6/SUM(L6:L6),"-")</f>
        <v>0</v>
      </c>
      <c r="R6" s="83">
        <v>3</v>
      </c>
      <c r="S6" s="81">
        <f>IF(L6=0,"-",R6/L6)</f>
        <v>0.33333333333333</v>
      </c>
      <c r="T6" s="186">
        <v>44800</v>
      </c>
      <c r="U6" s="187">
        <f>IFERROR(T6/L6,"-")</f>
        <v>4977.7777777778</v>
      </c>
      <c r="V6" s="187">
        <f>IFERROR(T6/R6,"-")</f>
        <v>14933.333333333</v>
      </c>
      <c r="W6" s="181">
        <f>SUM(T6:T6)-SUM(H6:H6)</f>
        <v>44800</v>
      </c>
      <c r="X6" s="85" t="str">
        <f>SUM(T6:T6)/SUM(H6:H6)</f>
        <v>0</v>
      </c>
      <c r="Y6" s="78"/>
      <c r="Z6" s="94">
        <v>1</v>
      </c>
      <c r="AA6" s="95">
        <f>IF(L6=0,"",IF(Z6=0,"",(Z6/L6)))</f>
        <v>0.11111111111111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2</v>
      </c>
      <c r="AJ6" s="101">
        <f>IF(L6=0,"",IF(AI6=0,"",(AI6/L6)))</f>
        <v>0.22222222222222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3</v>
      </c>
      <c r="AS6" s="107">
        <f>IF(L6=0,"",IF(AR6=0,"",(AR6/L6)))</f>
        <v>0.33333333333333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3</v>
      </c>
      <c r="BB6" s="113">
        <f>IF(L6=0,"",IF(BA6=0,"",(BA6/L6)))</f>
        <v>0.33333333333333</v>
      </c>
      <c r="BC6" s="112">
        <v>3</v>
      </c>
      <c r="BD6" s="114">
        <f>IFERROR(BC6/BA6,"-")</f>
        <v>1</v>
      </c>
      <c r="BE6" s="115">
        <v>44800</v>
      </c>
      <c r="BF6" s="116">
        <f>IFERROR(BE6/BA6,"-")</f>
        <v>14933.333333333</v>
      </c>
      <c r="BG6" s="117"/>
      <c r="BH6" s="117">
        <v>1</v>
      </c>
      <c r="BI6" s="117">
        <v>2</v>
      </c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3</v>
      </c>
      <c r="CL6" s="141">
        <v>44800</v>
      </c>
      <c r="CM6" s="141">
        <v>25000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244</v>
      </c>
      <c r="C7" s="189" t="s">
        <v>221</v>
      </c>
      <c r="D7" s="189" t="s">
        <v>241</v>
      </c>
      <c r="E7" s="189" t="s">
        <v>242</v>
      </c>
      <c r="F7" s="89" t="s">
        <v>245</v>
      </c>
      <c r="G7" s="89" t="s">
        <v>212</v>
      </c>
      <c r="H7" s="181">
        <v>0</v>
      </c>
      <c r="I7" s="80">
        <v>0</v>
      </c>
      <c r="J7" s="80">
        <v>0</v>
      </c>
      <c r="K7" s="80">
        <v>0</v>
      </c>
      <c r="L7" s="93">
        <v>47</v>
      </c>
      <c r="M7" s="81" t="str">
        <f>IFERROR(L7/K7,"-")</f>
        <v>-</v>
      </c>
      <c r="N7" s="80">
        <v>0</v>
      </c>
      <c r="O7" s="80">
        <v>7</v>
      </c>
      <c r="P7" s="81">
        <f>IFERROR(N7/(L7),"-")</f>
        <v>0</v>
      </c>
      <c r="Q7" s="82">
        <f>IFERROR(H7/SUM(L7:L7),"-")</f>
        <v>0</v>
      </c>
      <c r="R7" s="83">
        <v>0</v>
      </c>
      <c r="S7" s="81">
        <f>IF(L7=0,"-",R7/L7)</f>
        <v>0</v>
      </c>
      <c r="T7" s="186"/>
      <c r="U7" s="187">
        <f>IFERROR(T7/L7,"-")</f>
        <v>0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>
        <v>15</v>
      </c>
      <c r="AA7" s="95">
        <f>IF(L7=0,"",IF(Z7=0,"",(Z7/L7)))</f>
        <v>0.31914893617021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15</v>
      </c>
      <c r="AJ7" s="101">
        <f>IF(L7=0,"",IF(AI7=0,"",(AI7/L7)))</f>
        <v>0.31914893617021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8</v>
      </c>
      <c r="AS7" s="107">
        <f>IF(L7=0,"",IF(AR7=0,"",(AR7/L7)))</f>
        <v>0.17021276595745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5</v>
      </c>
      <c r="BB7" s="113">
        <f>IF(L7=0,"",IF(BA7=0,"",(BA7/L7)))</f>
        <v>0.1063829787234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3</v>
      </c>
      <c r="BK7" s="120">
        <f>IF(L7=0,"",IF(BJ7=0,"",(BJ7/L7)))</f>
        <v>0.063829787234043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>
        <v>1</v>
      </c>
      <c r="BT7" s="127">
        <f>IF(L7=0,"",IF(BS7=0,"",(BS7/L7)))</f>
        <v>0.021276595744681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246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56</v>
      </c>
      <c r="M10" s="42" t="str">
        <f>IFERROR(L10/K10,"-")</f>
        <v>-</v>
      </c>
      <c r="N10" s="77">
        <f>SUM(N6:N9)</f>
        <v>0</v>
      </c>
      <c r="O10" s="77">
        <f>SUM(O6:O9)</f>
        <v>12</v>
      </c>
      <c r="P10" s="42">
        <f>IFERROR(N10/L10,"-")</f>
        <v>0</v>
      </c>
      <c r="Q10" s="43">
        <f>IFERROR(H10/L10,"-")</f>
        <v>0</v>
      </c>
      <c r="R10" s="44">
        <f>SUM(R6:R9)</f>
        <v>3</v>
      </c>
      <c r="S10" s="42">
        <f>IFERROR(R10/L10,"-")</f>
        <v>0.053571428571429</v>
      </c>
      <c r="T10" s="184">
        <f>SUM(T6:T9)</f>
        <v>44800</v>
      </c>
      <c r="U10" s="184">
        <f>IFERROR(T10/L10,"-")</f>
        <v>800</v>
      </c>
      <c r="V10" s="184">
        <f>IFERROR(T10/R10,"-")</f>
        <v>14933.333333333</v>
      </c>
      <c r="W10" s="184">
        <f>T10-H10</f>
        <v>44800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