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<sst xmlns="http://schemas.openxmlformats.org/spreadsheetml/2006/main" uniqueCount="230">
  <si>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</si>
  <si>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</si>
  <si>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</si>
  <si>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</si>
  <si>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</si>
  <si>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</si>
  <si>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</si>
  <si>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</si>
  <si>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</si>
  <si>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</si>
  <si>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</si>
  <si>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</si>
  <si>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</si>
  <si>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</si>
  <si>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</si>
  <si>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</si>
  <si>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</si>
  <si>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</si>
  <si>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</si>
  <si>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</si>
  <si>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</si>
  <si>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</si>
  <si>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</si>
  <si>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</si>
  <si>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</si>
  <si>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</si>
  <si>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</si>
  <si>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</si>
  <si>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</si>
  <si>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</si>
  <si>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</si>
  <si>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</si>
  <si>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</si>
  <si>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</si>
  <si>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</si>
  <si>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</si>
  <si>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</si>
  <si>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</si>
  <si>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</si>
  <si>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</si>
  <si>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</si>
  <si>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</si>
  <si>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</si>
  <si>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</si>
  <si>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</si>
  <si>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</si>
  <si>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</si>
  <si>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</si>
  <si>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</si>
  <si>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</si>
  <si>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</si>
  <si>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</si>
  <si>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</si>
  <si>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</si>
  <si>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</si>
  <si>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</si>
  <si>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</si>
  <si>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sms_w410</t>
  </si>
  <si>
    <t>インターカラー</t>
  </si>
  <si>
    <t>C版</t>
  </si>
  <si>
    <t>70歳までの出会いリクルート</t>
  </si>
  <si>
    <t>i38</t>
  </si>
  <si>
    <t>サンスポ関西</t>
  </si>
  <si>
    <t>4C終面全5段</t>
  </si>
  <si>
    <t>4月04日(土)</t>
  </si>
  <si>
    <t>smss2101</t>
  </si>
  <si>
    <t>空電</t>
  </si>
  <si>
    <t>sms_w411</t>
  </si>
  <si>
    <t>GOGO(i31)</t>
  </si>
  <si>
    <t>サンスポ関東</t>
  </si>
  <si>
    <t>全5段</t>
  </si>
  <si>
    <t>4月05日(日)</t>
  </si>
  <si>
    <t>smss2102</t>
  </si>
  <si>
    <t>sms_w412</t>
  </si>
  <si>
    <t>エビデンス版</t>
  </si>
  <si>
    <t>今時は、ネットで出会うのが常識！！</t>
  </si>
  <si>
    <t>4月12日(日)</t>
  </si>
  <si>
    <t>smss2103</t>
  </si>
  <si>
    <t>sms_w413</t>
  </si>
  <si>
    <t>①求人風</t>
  </si>
  <si>
    <t>①求む！５０歳以上の女性と…</t>
  </si>
  <si>
    <t>半2段・半3段つかみそれぞれ10段保証</t>
  </si>
  <si>
    <t>1～10日</t>
  </si>
  <si>
    <t>sms_w414</t>
  </si>
  <si>
    <t>②旧デイリー風</t>
  </si>
  <si>
    <t>②学生いません！ギャルもいません！熟女！熟女！熟女！熟女！</t>
  </si>
  <si>
    <t>11～20日</t>
  </si>
  <si>
    <t>sms_w415</t>
  </si>
  <si>
    <t>③大正版</t>
  </si>
  <si>
    <t>③70歳までの出会いリクルート</t>
  </si>
  <si>
    <t>21～31日</t>
  </si>
  <si>
    <t>smss2104</t>
  </si>
  <si>
    <t>(空電共通)</t>
  </si>
  <si>
    <t>sms_w416</t>
  </si>
  <si>
    <t>sms_w417</t>
  </si>
  <si>
    <t>sms_w418</t>
  </si>
  <si>
    <t>smss2105</t>
  </si>
  <si>
    <t>sms_w419</t>
  </si>
  <si>
    <t>i34</t>
  </si>
  <si>
    <t>スポニチ関西</t>
  </si>
  <si>
    <t>半2段つかみ20段保証</t>
  </si>
  <si>
    <t>20段保証</t>
  </si>
  <si>
    <t>sms_w420</t>
  </si>
  <si>
    <t>sms_w421</t>
  </si>
  <si>
    <t>sms_w422</t>
  </si>
  <si>
    <t>④黒：右女3</t>
  </si>
  <si>
    <t>④もう50代の熟女だけど試しに私と付き合ってみる？</t>
  </si>
  <si>
    <t>smss2106</t>
  </si>
  <si>
    <t>sms_w423</t>
  </si>
  <si>
    <t>スポニチ関東</t>
  </si>
  <si>
    <t>sms_w424</t>
  </si>
  <si>
    <t>sms_w425</t>
  </si>
  <si>
    <t>sms_w426</t>
  </si>
  <si>
    <t>smss2107</t>
  </si>
  <si>
    <t>sms_w427</t>
  </si>
  <si>
    <t>ニッカン関西</t>
  </si>
  <si>
    <t>4C煙突</t>
  </si>
  <si>
    <t>4月25日(土)</t>
  </si>
  <si>
    <t>smss2108</t>
  </si>
  <si>
    <t>sms_w428</t>
  </si>
  <si>
    <t>九スポ</t>
  </si>
  <si>
    <t>記事枠</t>
  </si>
  <si>
    <t>4月13日(月)</t>
  </si>
  <si>
    <t>smss2110</t>
  </si>
  <si>
    <t>新聞 TOTAL</t>
  </si>
  <si>
    <t>●雑誌 広告</t>
  </si>
  <si>
    <t>sms_w409</t>
  </si>
  <si>
    <t>ぶんか社</t>
  </si>
  <si>
    <t>サプリ版2</t>
  </si>
  <si>
    <t>男の自身復活</t>
  </si>
  <si>
    <t>EXMAX</t>
  </si>
  <si>
    <t>表4</t>
  </si>
  <si>
    <t>smss2100</t>
  </si>
  <si>
    <t>sms_a995</t>
  </si>
  <si>
    <t>アドライヴ</t>
  </si>
  <si>
    <t>コアマガジン</t>
  </si>
  <si>
    <t>2Pスポーツ新聞_v02_アイ(下着)桃瀬さん</t>
  </si>
  <si>
    <t>実話BUNKA超タブー</t>
  </si>
  <si>
    <t>1C2P</t>
  </si>
  <si>
    <t>4月01日(水)</t>
  </si>
  <si>
    <t>smss2091</t>
  </si>
  <si>
    <t>sms_a997</t>
  </si>
  <si>
    <t>大洋図書</t>
  </si>
  <si>
    <t>実話ナックルズ ウルトラ</t>
  </si>
  <si>
    <t>4月15日(水)</t>
  </si>
  <si>
    <t>smss2093</t>
  </si>
  <si>
    <t>sms_a996</t>
  </si>
  <si>
    <t>2P逆ナンインタビュー版_アイ</t>
  </si>
  <si>
    <t>実話BUNKAタブー</t>
  </si>
  <si>
    <t>4C2P</t>
  </si>
  <si>
    <t>4月16日(木)</t>
  </si>
  <si>
    <t>smss2092</t>
  </si>
  <si>
    <t>sms_a1000</t>
  </si>
  <si>
    <t>メディアソフト</t>
  </si>
  <si>
    <t>ありえない芸能界お宝スキャンダル大放出!</t>
  </si>
  <si>
    <t>4月17日(金)</t>
  </si>
  <si>
    <t>smss2096</t>
  </si>
  <si>
    <t>sms_a1001</t>
  </si>
  <si>
    <t>一水社</t>
  </si>
  <si>
    <t>5P元祖（妃さん）</t>
  </si>
  <si>
    <t>昭和39年の俺たち</t>
  </si>
  <si>
    <t>1C5P</t>
  </si>
  <si>
    <t>4月21日(火)</t>
  </si>
  <si>
    <t>smss2097</t>
  </si>
  <si>
    <t>sms_a1002</t>
  </si>
  <si>
    <t>臨時増刊ラヴァーズ</t>
  </si>
  <si>
    <t>4月22日(水)</t>
  </si>
  <si>
    <t>smss2098</t>
  </si>
  <si>
    <t>sms_a1003</t>
  </si>
  <si>
    <t>三和出版</t>
  </si>
  <si>
    <t>5P_着エロ画像メイン(妃ひかり)</t>
  </si>
  <si>
    <t>MEN'S DVD</t>
  </si>
  <si>
    <t>4月27日(月)</t>
  </si>
  <si>
    <t>smss2099</t>
  </si>
  <si>
    <t>雑誌 TOTAL</t>
  </si>
  <si>
    <t>●DVD 広告</t>
  </si>
  <si>
    <t>sms_a998</t>
  </si>
  <si>
    <t>DVD4コマ</t>
  </si>
  <si>
    <t>A4判、全国書店売、1320円、4c48P、3万部</t>
  </si>
  <si>
    <t>mv20i</t>
  </si>
  <si>
    <t>究極美女プレステージSP</t>
  </si>
  <si>
    <t>DVD袋表4C</t>
  </si>
  <si>
    <t>smss2094</t>
  </si>
  <si>
    <t>sms_a999</t>
  </si>
  <si>
    <t>若生出版</t>
  </si>
  <si>
    <t>DVD漫画まさお</t>
  </si>
  <si>
    <t>書店売</t>
  </si>
  <si>
    <t>ゲッチュ</t>
  </si>
  <si>
    <t>DVD袋表4C+コンテンツ枠</t>
  </si>
  <si>
    <t>4月26日(日)</t>
  </si>
  <si>
    <t>smss2095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</si>
  <si>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</si>
  <si>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</si>
  <si>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</si>
  <si>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</si>
  <si>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</si>
  <si>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</si>
  <si>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</si>
  <si>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</si>
  <si>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</si>
  <si>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</si>
  <si>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4/1～4/30</t>
  </si>
  <si>
    <t>dsn291</t>
  </si>
  <si>
    <t>MB</t>
  </si>
  <si>
    <t>ドコモ公式SEO</t>
  </si>
  <si>
    <t>sms_frk008</t>
  </si>
  <si>
    <t>ファーストアール</t>
  </si>
  <si>
    <t>おまたせアプリランキング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</si>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</sst>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3.1526315789474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570000</v>
      </c>
      <c r="L6" s="80">
        <v>0</v>
      </c>
      <c r="M6" s="80">
        <v>0</v>
      </c>
      <c r="N6" s="80">
        <v>100</v>
      </c>
      <c r="O6" s="91">
        <v>13</v>
      </c>
      <c r="P6" s="92">
        <v>0</v>
      </c>
      <c r="Q6" s="93">
        <f>O6+P6</f>
        <v>13</v>
      </c>
      <c r="R6" s="81">
        <f>IFERROR(Q6/N6,"-")</f>
        <v>0.13</v>
      </c>
      <c r="S6" s="80">
        <v>0</v>
      </c>
      <c r="T6" s="80">
        <v>4</v>
      </c>
      <c r="U6" s="81">
        <f>IFERROR(T6/(Q6),"-")</f>
        <v>0.30769230769231</v>
      </c>
      <c r="V6" s="82">
        <f>IFERROR(K6/SUM(Q6:Q11),"-")</f>
        <v>12391.304347826</v>
      </c>
      <c r="W6" s="83">
        <v>3</v>
      </c>
      <c r="X6" s="81">
        <f>IF(Q6=0,"-",W6/Q6)</f>
        <v>0.23076923076923</v>
      </c>
      <c r="Y6" s="186">
        <v>10000</v>
      </c>
      <c r="Z6" s="187">
        <f>IFERROR(Y6/Q6,"-")</f>
        <v>769.23076923077</v>
      </c>
      <c r="AA6" s="187">
        <f>IFERROR(Y6/W6,"-")</f>
        <v>3333.3333333333</v>
      </c>
      <c r="AB6" s="181">
        <f>SUM(Y6:Y11)-SUM(K6:K11)</f>
        <v>1227000</v>
      </c>
      <c r="AC6" s="85">
        <f>SUM(Y6:Y11)/SUM(K6:K11)</f>
        <v>3.1526315789474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4</v>
      </c>
      <c r="BG6" s="113">
        <f>IF(Q6=0,"",IF(BF6=0,"",(BF6/Q6)))</f>
        <v>0.30769230769231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0.38461538461538</v>
      </c>
      <c r="BQ6" s="121">
        <v>3</v>
      </c>
      <c r="BR6" s="122">
        <f>IFERROR(BQ6/BO6,"-")</f>
        <v>0.6</v>
      </c>
      <c r="BS6" s="123">
        <v>11000</v>
      </c>
      <c r="BT6" s="124">
        <f>IFERROR(BS6/BO6,"-")</f>
        <v>2200</v>
      </c>
      <c r="BU6" s="125">
        <v>3</v>
      </c>
      <c r="BV6" s="125"/>
      <c r="BW6" s="125"/>
      <c r="BX6" s="126">
        <v>2</v>
      </c>
      <c r="BY6" s="127">
        <f>IF(Q6=0,"",IF(BX6=0,"",(BX6/Q6)))</f>
        <v>0.15384615384615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2</v>
      </c>
      <c r="CH6" s="134">
        <f>IF(Q6=0,"",IF(CG6=0,"",(CG6/Q6)))</f>
        <v>0.15384615384615</v>
      </c>
      <c r="CI6" s="135">
        <v>1</v>
      </c>
      <c r="CJ6" s="136">
        <f>IFERROR(CI6/CG6,"-")</f>
        <v>0.5</v>
      </c>
      <c r="CK6" s="137">
        <v>2000</v>
      </c>
      <c r="CL6" s="138">
        <f>IFERROR(CK6/CG6,"-")</f>
        <v>1000</v>
      </c>
      <c r="CM6" s="139">
        <v>1</v>
      </c>
      <c r="CN6" s="139"/>
      <c r="CO6" s="139"/>
      <c r="CP6" s="140">
        <v>3</v>
      </c>
      <c r="CQ6" s="141">
        <v>10000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35</v>
      </c>
      <c r="O7" s="91">
        <v>18</v>
      </c>
      <c r="P7" s="92">
        <v>0</v>
      </c>
      <c r="Q7" s="93">
        <f>O7+P7</f>
        <v>18</v>
      </c>
      <c r="R7" s="81">
        <f>IFERROR(Q7/N7,"-")</f>
        <v>0.51428571428571</v>
      </c>
      <c r="S7" s="80">
        <v>2</v>
      </c>
      <c r="T7" s="80">
        <v>1</v>
      </c>
      <c r="U7" s="81">
        <f>IFERROR(T7/(Q7),"-")</f>
        <v>0.055555555555556</v>
      </c>
      <c r="V7" s="82"/>
      <c r="W7" s="83">
        <v>5</v>
      </c>
      <c r="X7" s="81">
        <f>IF(Q7=0,"-",W7/Q7)</f>
        <v>0.27777777777778</v>
      </c>
      <c r="Y7" s="186">
        <v>621000</v>
      </c>
      <c r="Z7" s="187">
        <f>IFERROR(Y7/Q7,"-")</f>
        <v>34500</v>
      </c>
      <c r="AA7" s="187">
        <f>IFERROR(Y7/W7,"-")</f>
        <v>124200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0.11111111111111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0.11111111111111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10</v>
      </c>
      <c r="BY7" s="127">
        <f>IF(Q7=0,"",IF(BX7=0,"",(BX7/Q7)))</f>
        <v>0.55555555555556</v>
      </c>
      <c r="BZ7" s="128">
        <v>4</v>
      </c>
      <c r="CA7" s="129">
        <f>IFERROR(BZ7/BX7,"-")</f>
        <v>0.4</v>
      </c>
      <c r="CB7" s="130">
        <v>427000</v>
      </c>
      <c r="CC7" s="131">
        <f>IFERROR(CB7/BX7,"-")</f>
        <v>42700</v>
      </c>
      <c r="CD7" s="132">
        <v>1</v>
      </c>
      <c r="CE7" s="132"/>
      <c r="CF7" s="132">
        <v>3</v>
      </c>
      <c r="CG7" s="133">
        <v>4</v>
      </c>
      <c r="CH7" s="134">
        <f>IF(Q7=0,"",IF(CG7=0,"",(CG7/Q7)))</f>
        <v>0.22222222222222</v>
      </c>
      <c r="CI7" s="135">
        <v>3</v>
      </c>
      <c r="CJ7" s="136">
        <f>IFERROR(CI7/CG7,"-")</f>
        <v>0.75</v>
      </c>
      <c r="CK7" s="137">
        <v>1097003</v>
      </c>
      <c r="CL7" s="138">
        <f>IFERROR(CK7/CG7,"-")</f>
        <v>274250.75</v>
      </c>
      <c r="CM7" s="139">
        <v>1</v>
      </c>
      <c r="CN7" s="139"/>
      <c r="CO7" s="139">
        <v>2</v>
      </c>
      <c r="CP7" s="140">
        <v>5</v>
      </c>
      <c r="CQ7" s="141">
        <v>621000</v>
      </c>
      <c r="CR7" s="141">
        <v>885003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68</v>
      </c>
      <c r="H8" s="89" t="s">
        <v>69</v>
      </c>
      <c r="I8" s="89" t="s">
        <v>70</v>
      </c>
      <c r="J8" s="191" t="s">
        <v>71</v>
      </c>
      <c r="K8" s="181"/>
      <c r="L8" s="80">
        <v>0</v>
      </c>
      <c r="M8" s="80">
        <v>0</v>
      </c>
      <c r="N8" s="80">
        <v>35</v>
      </c>
      <c r="O8" s="91">
        <v>5</v>
      </c>
      <c r="P8" s="92">
        <v>0</v>
      </c>
      <c r="Q8" s="93">
        <f>O8+P8</f>
        <v>5</v>
      </c>
      <c r="R8" s="81">
        <f>IFERROR(Q8/N8,"-")</f>
        <v>0.14285714285714</v>
      </c>
      <c r="S8" s="80">
        <v>1</v>
      </c>
      <c r="T8" s="80">
        <v>1</v>
      </c>
      <c r="U8" s="81">
        <f>IFERROR(T8/(Q8),"-")</f>
        <v>0.2</v>
      </c>
      <c r="V8" s="82"/>
      <c r="W8" s="83">
        <v>1</v>
      </c>
      <c r="X8" s="81">
        <f>IF(Q8=0,"-",W8/Q8)</f>
        <v>0.2</v>
      </c>
      <c r="Y8" s="186">
        <v>652000</v>
      </c>
      <c r="Z8" s="187">
        <f>IFERROR(Y8/Q8,"-")</f>
        <v>130400</v>
      </c>
      <c r="AA8" s="187">
        <f>IFERROR(Y8/W8,"-")</f>
        <v>652000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0.2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0.6</v>
      </c>
      <c r="BZ8" s="128">
        <v>1</v>
      </c>
      <c r="CA8" s="129">
        <f>IFERROR(BZ8/BX8,"-")</f>
        <v>0.33333333333333</v>
      </c>
      <c r="CB8" s="130">
        <v>652000</v>
      </c>
      <c r="CC8" s="131">
        <f>IFERROR(CB8/BX8,"-")</f>
        <v>217333.33333333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652000</v>
      </c>
      <c r="CR8" s="141">
        <v>652000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72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8</v>
      </c>
      <c r="O9" s="91">
        <v>6</v>
      </c>
      <c r="P9" s="92">
        <v>0</v>
      </c>
      <c r="Q9" s="93">
        <f>O9+P9</f>
        <v>6</v>
      </c>
      <c r="R9" s="81">
        <f>IFERROR(Q9/N9,"-")</f>
        <v>0.75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65000</v>
      </c>
      <c r="Z9" s="187">
        <f>IFERROR(Y9/Q9,"-")</f>
        <v>10833.333333333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0.33333333333333</v>
      </c>
      <c r="BZ9" s="128">
        <v>1</v>
      </c>
      <c r="CA9" s="129">
        <f>IFERROR(BZ9/BX9,"-")</f>
        <v>0.5</v>
      </c>
      <c r="CB9" s="130">
        <v>20000</v>
      </c>
      <c r="CC9" s="131">
        <f>IFERROR(CB9/BX9,"-")</f>
        <v>10000</v>
      </c>
      <c r="CD9" s="132"/>
      <c r="CE9" s="132">
        <v>1</v>
      </c>
      <c r="CF9" s="132"/>
      <c r="CG9" s="133">
        <v>2</v>
      </c>
      <c r="CH9" s="134">
        <f>IF(Q9=0,"",IF(CG9=0,"",(CG9/Q9)))</f>
        <v>0.33333333333333</v>
      </c>
      <c r="CI9" s="135">
        <v>2</v>
      </c>
      <c r="CJ9" s="136">
        <f>IFERROR(CI9/CG9,"-")</f>
        <v>1</v>
      </c>
      <c r="CK9" s="137">
        <v>105000</v>
      </c>
      <c r="CL9" s="138">
        <f>IFERROR(CK9/CG9,"-")</f>
        <v>52500</v>
      </c>
      <c r="CM9" s="139">
        <v>1</v>
      </c>
      <c r="CN9" s="139"/>
      <c r="CO9" s="139">
        <v>1</v>
      </c>
      <c r="CP9" s="140">
        <v>0</v>
      </c>
      <c r="CQ9" s="141">
        <v>65000</v>
      </c>
      <c r="CR9" s="141">
        <v>95000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73</v>
      </c>
      <c r="C10" s="189" t="s">
        <v>58</v>
      </c>
      <c r="D10" s="189"/>
      <c r="E10" s="189" t="s">
        <v>74</v>
      </c>
      <c r="F10" s="189" t="s">
        <v>75</v>
      </c>
      <c r="G10" s="189" t="s">
        <v>61</v>
      </c>
      <c r="H10" s="89" t="s">
        <v>69</v>
      </c>
      <c r="I10" s="89" t="s">
        <v>70</v>
      </c>
      <c r="J10" s="191" t="s">
        <v>76</v>
      </c>
      <c r="K10" s="181"/>
      <c r="L10" s="80">
        <v>0</v>
      </c>
      <c r="M10" s="80">
        <v>0</v>
      </c>
      <c r="N10" s="80">
        <v>39</v>
      </c>
      <c r="O10" s="91">
        <v>2</v>
      </c>
      <c r="P10" s="92">
        <v>0</v>
      </c>
      <c r="Q10" s="93">
        <f>O10+P10</f>
        <v>2</v>
      </c>
      <c r="R10" s="81">
        <f>IFERROR(Q10/N10,"-")</f>
        <v>0.051282051282051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1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77</v>
      </c>
      <c r="C11" s="189" t="s">
        <v>58</v>
      </c>
      <c r="D11" s="189"/>
      <c r="E11" s="189" t="s">
        <v>74</v>
      </c>
      <c r="F11" s="189" t="s">
        <v>75</v>
      </c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9</v>
      </c>
      <c r="O11" s="91">
        <v>2</v>
      </c>
      <c r="P11" s="92">
        <v>0</v>
      </c>
      <c r="Q11" s="93">
        <f>O11+P11</f>
        <v>2</v>
      </c>
      <c r="R11" s="81">
        <f>IFERROR(Q11/N11,"-")</f>
        <v>0.22222222222222</v>
      </c>
      <c r="S11" s="80">
        <v>0</v>
      </c>
      <c r="T11" s="80">
        <v>1</v>
      </c>
      <c r="U11" s="81">
        <f>IFERROR(T11/(Q11),"-")</f>
        <v>0.5</v>
      </c>
      <c r="V11" s="82"/>
      <c r="W11" s="83">
        <v>1</v>
      </c>
      <c r="X11" s="81">
        <f>IF(Q11=0,"-",W11/Q11)</f>
        <v>0.5</v>
      </c>
      <c r="Y11" s="186">
        <v>449000</v>
      </c>
      <c r="Z11" s="187">
        <f>IFERROR(Y11/Q11,"-")</f>
        <v>224500</v>
      </c>
      <c r="AA11" s="187">
        <f>IFERROR(Y11/W11,"-")</f>
        <v>449000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2</v>
      </c>
      <c r="BP11" s="120">
        <f>IF(Q11=0,"",IF(BO11=0,"",(BO11/Q11)))</f>
        <v>1</v>
      </c>
      <c r="BQ11" s="121">
        <v>2</v>
      </c>
      <c r="BR11" s="122">
        <f>IFERROR(BQ11/BO11,"-")</f>
        <v>1</v>
      </c>
      <c r="BS11" s="123">
        <v>455000</v>
      </c>
      <c r="BT11" s="124">
        <f>IFERROR(BS11/BO11,"-")</f>
        <v>227500</v>
      </c>
      <c r="BU11" s="125"/>
      <c r="BV11" s="125">
        <v>1</v>
      </c>
      <c r="BW11" s="125">
        <v>1</v>
      </c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449000</v>
      </c>
      <c r="CR11" s="141">
        <v>449000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2.4</v>
      </c>
      <c r="B12" s="189" t="s">
        <v>78</v>
      </c>
      <c r="C12" s="189" t="s">
        <v>58</v>
      </c>
      <c r="D12" s="189"/>
      <c r="E12" s="189" t="s">
        <v>79</v>
      </c>
      <c r="F12" s="189" t="s">
        <v>80</v>
      </c>
      <c r="G12" s="189" t="s">
        <v>61</v>
      </c>
      <c r="H12" s="89" t="s">
        <v>69</v>
      </c>
      <c r="I12" s="89" t="s">
        <v>81</v>
      </c>
      <c r="J12" s="89" t="s">
        <v>82</v>
      </c>
      <c r="K12" s="181">
        <v>375000</v>
      </c>
      <c r="L12" s="80">
        <v>0</v>
      </c>
      <c r="M12" s="80">
        <v>0</v>
      </c>
      <c r="N12" s="80">
        <v>61</v>
      </c>
      <c r="O12" s="91">
        <v>4</v>
      </c>
      <c r="P12" s="92">
        <v>0</v>
      </c>
      <c r="Q12" s="93">
        <f>O12+P12</f>
        <v>4</v>
      </c>
      <c r="R12" s="81">
        <f>IFERROR(Q12/N12,"-")</f>
        <v>0.065573770491803</v>
      </c>
      <c r="S12" s="80">
        <v>0</v>
      </c>
      <c r="T12" s="80">
        <v>2</v>
      </c>
      <c r="U12" s="81">
        <f>IFERROR(T12/(Q12),"-")</f>
        <v>0.5</v>
      </c>
      <c r="V12" s="82">
        <f>IFERROR(K12/SUM(Q12:Q19),"-")</f>
        <v>5859.375</v>
      </c>
      <c r="W12" s="83">
        <v>1</v>
      </c>
      <c r="X12" s="81">
        <f>IF(Q12=0,"-",W12/Q12)</f>
        <v>0.25</v>
      </c>
      <c r="Y12" s="186">
        <v>24000</v>
      </c>
      <c r="Z12" s="187">
        <f>IFERROR(Y12/Q12,"-")</f>
        <v>6000</v>
      </c>
      <c r="AA12" s="187">
        <f>IFERROR(Y12/W12,"-")</f>
        <v>24000</v>
      </c>
      <c r="AB12" s="181">
        <f>SUM(Y12:Y19)-SUM(K12:K19)</f>
        <v>525000</v>
      </c>
      <c r="AC12" s="85">
        <f>SUM(Y12:Y19)/SUM(K12:K19)</f>
        <v>2.4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0.5</v>
      </c>
      <c r="BQ12" s="121">
        <v>1</v>
      </c>
      <c r="BR12" s="122">
        <f>IFERROR(BQ12/BO12,"-")</f>
        <v>0.5</v>
      </c>
      <c r="BS12" s="123">
        <v>24000</v>
      </c>
      <c r="BT12" s="124">
        <f>IFERROR(BS12/BO12,"-")</f>
        <v>12000</v>
      </c>
      <c r="BU12" s="125"/>
      <c r="BV12" s="125"/>
      <c r="BW12" s="125">
        <v>1</v>
      </c>
      <c r="BX12" s="126">
        <v>2</v>
      </c>
      <c r="BY12" s="127">
        <f>IF(Q12=0,"",IF(BX12=0,"",(BX12/Q12)))</f>
        <v>0.5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24000</v>
      </c>
      <c r="CR12" s="141">
        <v>24000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83</v>
      </c>
      <c r="C13" s="189" t="s">
        <v>58</v>
      </c>
      <c r="D13" s="189"/>
      <c r="E13" s="189" t="s">
        <v>84</v>
      </c>
      <c r="F13" s="189" t="s">
        <v>85</v>
      </c>
      <c r="G13" s="189" t="s">
        <v>61</v>
      </c>
      <c r="H13" s="89"/>
      <c r="I13" s="89" t="s">
        <v>81</v>
      </c>
      <c r="J13" s="89" t="s">
        <v>86</v>
      </c>
      <c r="K13" s="181"/>
      <c r="L13" s="80">
        <v>0</v>
      </c>
      <c r="M13" s="80">
        <v>0</v>
      </c>
      <c r="N13" s="80">
        <v>27</v>
      </c>
      <c r="O13" s="91">
        <v>1</v>
      </c>
      <c r="P13" s="92">
        <v>0</v>
      </c>
      <c r="Q13" s="93">
        <f>O13+P13</f>
        <v>1</v>
      </c>
      <c r="R13" s="81">
        <f>IFERROR(Q13/N13,"-")</f>
        <v>0.037037037037037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1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87</v>
      </c>
      <c r="C14" s="189" t="s">
        <v>58</v>
      </c>
      <c r="D14" s="189"/>
      <c r="E14" s="189" t="s">
        <v>88</v>
      </c>
      <c r="F14" s="189" t="s">
        <v>89</v>
      </c>
      <c r="G14" s="189" t="s">
        <v>61</v>
      </c>
      <c r="H14" s="89"/>
      <c r="I14" s="89" t="s">
        <v>81</v>
      </c>
      <c r="J14" s="89" t="s">
        <v>90</v>
      </c>
      <c r="K14" s="181"/>
      <c r="L14" s="80">
        <v>0</v>
      </c>
      <c r="M14" s="80">
        <v>0</v>
      </c>
      <c r="N14" s="80">
        <v>120</v>
      </c>
      <c r="O14" s="91">
        <v>11</v>
      </c>
      <c r="P14" s="92">
        <v>0</v>
      </c>
      <c r="Q14" s="93">
        <f>O14+P14</f>
        <v>11</v>
      </c>
      <c r="R14" s="81">
        <f>IFERROR(Q14/N14,"-")</f>
        <v>0.091666666666667</v>
      </c>
      <c r="S14" s="80">
        <v>0</v>
      </c>
      <c r="T14" s="80">
        <v>4</v>
      </c>
      <c r="U14" s="81">
        <f>IFERROR(T14/(Q14),"-")</f>
        <v>0.36363636363636</v>
      </c>
      <c r="V14" s="82"/>
      <c r="W14" s="83">
        <v>2</v>
      </c>
      <c r="X14" s="81">
        <f>IF(Q14=0,"-",W14/Q14)</f>
        <v>0.18181818181818</v>
      </c>
      <c r="Y14" s="186">
        <v>110000</v>
      </c>
      <c r="Z14" s="187">
        <f>IFERROR(Y14/Q14,"-")</f>
        <v>10000</v>
      </c>
      <c r="AA14" s="187">
        <f>IFERROR(Y14/W14,"-")</f>
        <v>55000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3</v>
      </c>
      <c r="BG14" s="113">
        <f>IF(Q14=0,"",IF(BF14=0,"",(BF14/Q14)))</f>
        <v>0.27272727272727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0.18181818181818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4</v>
      </c>
      <c r="BY14" s="127">
        <f>IF(Q14=0,"",IF(BX14=0,"",(BX14/Q14)))</f>
        <v>0.36363636363636</v>
      </c>
      <c r="BZ14" s="128">
        <v>1</v>
      </c>
      <c r="CA14" s="129">
        <f>IFERROR(BZ14/BX14,"-")</f>
        <v>0.25</v>
      </c>
      <c r="CB14" s="130">
        <v>40000</v>
      </c>
      <c r="CC14" s="131">
        <f>IFERROR(CB14/BX14,"-")</f>
        <v>10000</v>
      </c>
      <c r="CD14" s="132"/>
      <c r="CE14" s="132">
        <v>1</v>
      </c>
      <c r="CF14" s="132"/>
      <c r="CG14" s="133">
        <v>2</v>
      </c>
      <c r="CH14" s="134">
        <f>IF(Q14=0,"",IF(CG14=0,"",(CG14/Q14)))</f>
        <v>0.18181818181818</v>
      </c>
      <c r="CI14" s="135">
        <v>1</v>
      </c>
      <c r="CJ14" s="136">
        <f>IFERROR(CI14/CG14,"-")</f>
        <v>0.5</v>
      </c>
      <c r="CK14" s="137">
        <v>70000</v>
      </c>
      <c r="CL14" s="138">
        <f>IFERROR(CK14/CG14,"-")</f>
        <v>35000</v>
      </c>
      <c r="CM14" s="139"/>
      <c r="CN14" s="139"/>
      <c r="CO14" s="139">
        <v>1</v>
      </c>
      <c r="CP14" s="140">
        <v>2</v>
      </c>
      <c r="CQ14" s="141">
        <v>110000</v>
      </c>
      <c r="CR14" s="141">
        <v>70000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91</v>
      </c>
      <c r="C15" s="189" t="s">
        <v>58</v>
      </c>
      <c r="D15" s="189"/>
      <c r="E15" s="189" t="s">
        <v>92</v>
      </c>
      <c r="F15" s="189" t="s">
        <v>92</v>
      </c>
      <c r="G15" s="189" t="s">
        <v>66</v>
      </c>
      <c r="H15" s="89"/>
      <c r="I15" s="89"/>
      <c r="J15" s="89"/>
      <c r="K15" s="181"/>
      <c r="L15" s="80">
        <v>0</v>
      </c>
      <c r="M15" s="80">
        <v>0</v>
      </c>
      <c r="N15" s="80">
        <v>52</v>
      </c>
      <c r="O15" s="91">
        <v>12</v>
      </c>
      <c r="P15" s="92">
        <v>0</v>
      </c>
      <c r="Q15" s="93">
        <f>O15+P15</f>
        <v>12</v>
      </c>
      <c r="R15" s="81">
        <f>IFERROR(Q15/N15,"-")</f>
        <v>0.23076923076923</v>
      </c>
      <c r="S15" s="80">
        <v>2</v>
      </c>
      <c r="T15" s="80">
        <v>1</v>
      </c>
      <c r="U15" s="81">
        <f>IFERROR(T15/(Q15),"-")</f>
        <v>0.083333333333333</v>
      </c>
      <c r="V15" s="82"/>
      <c r="W15" s="83">
        <v>3</v>
      </c>
      <c r="X15" s="81">
        <f>IF(Q15=0,"-",W15/Q15)</f>
        <v>0.25</v>
      </c>
      <c r="Y15" s="186">
        <v>659000</v>
      </c>
      <c r="Z15" s="187">
        <f>IFERROR(Y15/Q15,"-")</f>
        <v>54916.666666667</v>
      </c>
      <c r="AA15" s="187">
        <f>IFERROR(Y15/W15,"-")</f>
        <v>219666.66666667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0.083333333333333</v>
      </c>
      <c r="BH15" s="112">
        <v>1</v>
      </c>
      <c r="BI15" s="114">
        <f>IFERROR(BH15/BF15,"-")</f>
        <v>1</v>
      </c>
      <c r="BJ15" s="115">
        <v>55000</v>
      </c>
      <c r="BK15" s="116">
        <f>IFERROR(BJ15/BF15,"-")</f>
        <v>55000</v>
      </c>
      <c r="BL15" s="117"/>
      <c r="BM15" s="117"/>
      <c r="BN15" s="117">
        <v>1</v>
      </c>
      <c r="BO15" s="119">
        <v>2</v>
      </c>
      <c r="BP15" s="120">
        <f>IF(Q15=0,"",IF(BO15=0,"",(BO15/Q15)))</f>
        <v>0.16666666666667</v>
      </c>
      <c r="BQ15" s="121">
        <v>1</v>
      </c>
      <c r="BR15" s="122">
        <f>IFERROR(BQ15/BO15,"-")</f>
        <v>0.5</v>
      </c>
      <c r="BS15" s="123">
        <v>3000</v>
      </c>
      <c r="BT15" s="124">
        <f>IFERROR(BS15/BO15,"-")</f>
        <v>1500</v>
      </c>
      <c r="BU15" s="125">
        <v>1</v>
      </c>
      <c r="BV15" s="125"/>
      <c r="BW15" s="125"/>
      <c r="BX15" s="126">
        <v>6</v>
      </c>
      <c r="BY15" s="127">
        <f>IF(Q15=0,"",IF(BX15=0,"",(BX15/Q15)))</f>
        <v>0.5</v>
      </c>
      <c r="BZ15" s="128">
        <v>2</v>
      </c>
      <c r="CA15" s="129">
        <f>IFERROR(BZ15/BX15,"-")</f>
        <v>0.33333333333333</v>
      </c>
      <c r="CB15" s="130">
        <v>169000</v>
      </c>
      <c r="CC15" s="131">
        <f>IFERROR(CB15/BX15,"-")</f>
        <v>28166.666666667</v>
      </c>
      <c r="CD15" s="132"/>
      <c r="CE15" s="132">
        <v>1</v>
      </c>
      <c r="CF15" s="132">
        <v>1</v>
      </c>
      <c r="CG15" s="133">
        <v>3</v>
      </c>
      <c r="CH15" s="134">
        <f>IF(Q15=0,"",IF(CG15=0,"",(CG15/Q15)))</f>
        <v>0.25</v>
      </c>
      <c r="CI15" s="135">
        <v>2</v>
      </c>
      <c r="CJ15" s="136">
        <f>IFERROR(CI15/CG15,"-")</f>
        <v>0.66666666666667</v>
      </c>
      <c r="CK15" s="137">
        <v>596000</v>
      </c>
      <c r="CL15" s="138">
        <f>IFERROR(CK15/CG15,"-")</f>
        <v>198666.66666667</v>
      </c>
      <c r="CM15" s="139"/>
      <c r="CN15" s="139"/>
      <c r="CO15" s="139">
        <v>2</v>
      </c>
      <c r="CP15" s="140">
        <v>3</v>
      </c>
      <c r="CQ15" s="141">
        <v>659000</v>
      </c>
      <c r="CR15" s="141">
        <v>535000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93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62</v>
      </c>
      <c r="I16" s="89" t="s">
        <v>81</v>
      </c>
      <c r="J16" s="89" t="s">
        <v>82</v>
      </c>
      <c r="K16" s="181"/>
      <c r="L16" s="80">
        <v>0</v>
      </c>
      <c r="M16" s="80">
        <v>0</v>
      </c>
      <c r="N16" s="80">
        <v>72</v>
      </c>
      <c r="O16" s="91">
        <v>10</v>
      </c>
      <c r="P16" s="92">
        <v>0</v>
      </c>
      <c r="Q16" s="93">
        <f>O16+P16</f>
        <v>10</v>
      </c>
      <c r="R16" s="81">
        <f>IFERROR(Q16/N16,"-")</f>
        <v>0.13888888888889</v>
      </c>
      <c r="S16" s="80">
        <v>1</v>
      </c>
      <c r="T16" s="80">
        <v>5</v>
      </c>
      <c r="U16" s="81">
        <f>IFERROR(T16/(Q16),"-")</f>
        <v>0.5</v>
      </c>
      <c r="V16" s="82"/>
      <c r="W16" s="83">
        <v>2</v>
      </c>
      <c r="X16" s="81">
        <f>IF(Q16=0,"-",W16/Q16)</f>
        <v>0.2</v>
      </c>
      <c r="Y16" s="186">
        <v>15000</v>
      </c>
      <c r="Z16" s="187">
        <f>IFERROR(Y16/Q16,"-")</f>
        <v>1500</v>
      </c>
      <c r="AA16" s="187">
        <f>IFERROR(Y16/W16,"-")</f>
        <v>7500</v>
      </c>
      <c r="AB16" s="181"/>
      <c r="AC16" s="85"/>
      <c r="AD16" s="78"/>
      <c r="AE16" s="94">
        <v>1</v>
      </c>
      <c r="AF16" s="95">
        <f>IF(Q16=0,"",IF(AE16=0,"",(AE16/Q16)))</f>
        <v>0.1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0.1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3</v>
      </c>
      <c r="BG16" s="113">
        <f>IF(Q16=0,"",IF(BF16=0,"",(BF16/Q16)))</f>
        <v>0.3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3</v>
      </c>
      <c r="BP16" s="120">
        <f>IF(Q16=0,"",IF(BO16=0,"",(BO16/Q16)))</f>
        <v>0.3</v>
      </c>
      <c r="BQ16" s="121">
        <v>1</v>
      </c>
      <c r="BR16" s="122">
        <f>IFERROR(BQ16/BO16,"-")</f>
        <v>0.33333333333333</v>
      </c>
      <c r="BS16" s="123">
        <v>12000</v>
      </c>
      <c r="BT16" s="124">
        <f>IFERROR(BS16/BO16,"-")</f>
        <v>4000</v>
      </c>
      <c r="BU16" s="125"/>
      <c r="BV16" s="125"/>
      <c r="BW16" s="125">
        <v>1</v>
      </c>
      <c r="BX16" s="126">
        <v>2</v>
      </c>
      <c r="BY16" s="127">
        <f>IF(Q16=0,"",IF(BX16=0,"",(BX16/Q16)))</f>
        <v>0.2</v>
      </c>
      <c r="BZ16" s="128">
        <v>2</v>
      </c>
      <c r="CA16" s="129">
        <f>IFERROR(BZ16/BX16,"-")</f>
        <v>1</v>
      </c>
      <c r="CB16" s="130">
        <v>33000</v>
      </c>
      <c r="CC16" s="131">
        <f>IFERROR(CB16/BX16,"-")</f>
        <v>16500</v>
      </c>
      <c r="CD16" s="132">
        <v>1</v>
      </c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15000</v>
      </c>
      <c r="CR16" s="141">
        <v>30000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94</v>
      </c>
      <c r="C17" s="189" t="s">
        <v>58</v>
      </c>
      <c r="D17" s="189"/>
      <c r="E17" s="189" t="s">
        <v>84</v>
      </c>
      <c r="F17" s="189" t="s">
        <v>85</v>
      </c>
      <c r="G17" s="189" t="s">
        <v>61</v>
      </c>
      <c r="H17" s="89"/>
      <c r="I17" s="89" t="s">
        <v>81</v>
      </c>
      <c r="J17" s="89" t="s">
        <v>86</v>
      </c>
      <c r="K17" s="181"/>
      <c r="L17" s="80">
        <v>0</v>
      </c>
      <c r="M17" s="80">
        <v>0</v>
      </c>
      <c r="N17" s="80">
        <v>71</v>
      </c>
      <c r="O17" s="91">
        <v>3</v>
      </c>
      <c r="P17" s="92">
        <v>0</v>
      </c>
      <c r="Q17" s="93">
        <f>O17+P17</f>
        <v>3</v>
      </c>
      <c r="R17" s="81">
        <f>IFERROR(Q17/N17,"-")</f>
        <v>0.042253521126761</v>
      </c>
      <c r="S17" s="80">
        <v>0</v>
      </c>
      <c r="T17" s="80">
        <v>2</v>
      </c>
      <c r="U17" s="81">
        <f>IFERROR(T17/(Q17),"-")</f>
        <v>0.66666666666667</v>
      </c>
      <c r="V17" s="82"/>
      <c r="W17" s="83">
        <v>1</v>
      </c>
      <c r="X17" s="81">
        <f>IF(Q17=0,"-",W17/Q17)</f>
        <v>0.33333333333333</v>
      </c>
      <c r="Y17" s="186">
        <v>3000</v>
      </c>
      <c r="Z17" s="187">
        <f>IFERROR(Y17/Q17,"-")</f>
        <v>1000</v>
      </c>
      <c r="AA17" s="187">
        <f>IFERROR(Y17/W17,"-")</f>
        <v>3000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0.66666666666667</v>
      </c>
      <c r="BQ17" s="121">
        <v>1</v>
      </c>
      <c r="BR17" s="122">
        <f>IFERROR(BQ17/BO17,"-")</f>
        <v>0.5</v>
      </c>
      <c r="BS17" s="123">
        <v>3000</v>
      </c>
      <c r="BT17" s="124">
        <f>IFERROR(BS17/BO17,"-")</f>
        <v>1500</v>
      </c>
      <c r="BU17" s="125">
        <v>1</v>
      </c>
      <c r="BV17" s="125"/>
      <c r="BW17" s="125"/>
      <c r="BX17" s="126">
        <v>1</v>
      </c>
      <c r="BY17" s="127">
        <f>IF(Q17=0,"",IF(BX17=0,"",(BX17/Q17)))</f>
        <v>0.33333333333333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3000</v>
      </c>
      <c r="CR17" s="141">
        <v>3000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95</v>
      </c>
      <c r="C18" s="189" t="s">
        <v>58</v>
      </c>
      <c r="D18" s="189"/>
      <c r="E18" s="189" t="s">
        <v>88</v>
      </c>
      <c r="F18" s="189" t="s">
        <v>89</v>
      </c>
      <c r="G18" s="189" t="s">
        <v>61</v>
      </c>
      <c r="H18" s="89"/>
      <c r="I18" s="89" t="s">
        <v>81</v>
      </c>
      <c r="J18" s="89" t="s">
        <v>90</v>
      </c>
      <c r="K18" s="181"/>
      <c r="L18" s="80">
        <v>0</v>
      </c>
      <c r="M18" s="80">
        <v>0</v>
      </c>
      <c r="N18" s="80">
        <v>39</v>
      </c>
      <c r="O18" s="91">
        <v>4</v>
      </c>
      <c r="P18" s="92">
        <v>0</v>
      </c>
      <c r="Q18" s="93">
        <f>O18+P18</f>
        <v>4</v>
      </c>
      <c r="R18" s="81">
        <f>IFERROR(Q18/N18,"-")</f>
        <v>0.1025641025641</v>
      </c>
      <c r="S18" s="80">
        <v>1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15000</v>
      </c>
      <c r="Z18" s="187">
        <f>IFERROR(Y18/Q18,"-")</f>
        <v>3750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0.5</v>
      </c>
      <c r="BZ18" s="128">
        <v>1</v>
      </c>
      <c r="CA18" s="129">
        <f>IFERROR(BZ18/BX18,"-")</f>
        <v>0.5</v>
      </c>
      <c r="CB18" s="130">
        <v>122000</v>
      </c>
      <c r="CC18" s="131">
        <f>IFERROR(CB18/BX18,"-")</f>
        <v>61000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15000</v>
      </c>
      <c r="CR18" s="141">
        <v>122000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96</v>
      </c>
      <c r="C19" s="189" t="s">
        <v>58</v>
      </c>
      <c r="D19" s="189"/>
      <c r="E19" s="189" t="s">
        <v>92</v>
      </c>
      <c r="F19" s="189" t="s">
        <v>92</v>
      </c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43</v>
      </c>
      <c r="O19" s="91">
        <v>19</v>
      </c>
      <c r="P19" s="92">
        <v>0</v>
      </c>
      <c r="Q19" s="93">
        <f>O19+P19</f>
        <v>19</v>
      </c>
      <c r="R19" s="81">
        <f>IFERROR(Q19/N19,"-")</f>
        <v>0.44186046511628</v>
      </c>
      <c r="S19" s="80">
        <v>1</v>
      </c>
      <c r="T19" s="80">
        <v>2</v>
      </c>
      <c r="U19" s="81">
        <f>IFERROR(T19/(Q19),"-")</f>
        <v>0.10526315789474</v>
      </c>
      <c r="V19" s="82"/>
      <c r="W19" s="83">
        <v>4</v>
      </c>
      <c r="X19" s="81">
        <f>IF(Q19=0,"-",W19/Q19)</f>
        <v>0.21052631578947</v>
      </c>
      <c r="Y19" s="186">
        <v>74000</v>
      </c>
      <c r="Z19" s="187">
        <f>IFERROR(Y19/Q19,"-")</f>
        <v>3894.7368421053</v>
      </c>
      <c r="AA19" s="187">
        <f>IFERROR(Y19/W19,"-")</f>
        <v>18500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5</v>
      </c>
      <c r="BG19" s="113">
        <f>IF(Q19=0,"",IF(BF19=0,"",(BF19/Q19)))</f>
        <v>0.26315789473684</v>
      </c>
      <c r="BH19" s="112">
        <v>2</v>
      </c>
      <c r="BI19" s="114">
        <f>IFERROR(BH19/BF19,"-")</f>
        <v>0.4</v>
      </c>
      <c r="BJ19" s="115">
        <v>22000</v>
      </c>
      <c r="BK19" s="116">
        <f>IFERROR(BJ19/BF19,"-")</f>
        <v>4400</v>
      </c>
      <c r="BL19" s="117"/>
      <c r="BM19" s="117">
        <v>1</v>
      </c>
      <c r="BN19" s="117">
        <v>1</v>
      </c>
      <c r="BO19" s="119">
        <v>5</v>
      </c>
      <c r="BP19" s="120">
        <f>IF(Q19=0,"",IF(BO19=0,"",(BO19/Q19)))</f>
        <v>0.26315789473684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5</v>
      </c>
      <c r="BY19" s="127">
        <f>IF(Q19=0,"",IF(BX19=0,"",(BX19/Q19)))</f>
        <v>0.26315789473684</v>
      </c>
      <c r="BZ19" s="128">
        <v>2</v>
      </c>
      <c r="CA19" s="129">
        <f>IFERROR(BZ19/BX19,"-")</f>
        <v>0.4</v>
      </c>
      <c r="CB19" s="130">
        <v>298000</v>
      </c>
      <c r="CC19" s="131">
        <f>IFERROR(CB19/BX19,"-")</f>
        <v>59600</v>
      </c>
      <c r="CD19" s="132"/>
      <c r="CE19" s="132"/>
      <c r="CF19" s="132">
        <v>2</v>
      </c>
      <c r="CG19" s="133">
        <v>4</v>
      </c>
      <c r="CH19" s="134">
        <f>IF(Q19=0,"",IF(CG19=0,"",(CG19/Q19)))</f>
        <v>0.21052631578947</v>
      </c>
      <c r="CI19" s="135">
        <v>2</v>
      </c>
      <c r="CJ19" s="136">
        <f>IFERROR(CI19/CG19,"-")</f>
        <v>0.5</v>
      </c>
      <c r="CK19" s="137">
        <v>34000</v>
      </c>
      <c r="CL19" s="138">
        <f>IFERROR(CK19/CG19,"-")</f>
        <v>8500</v>
      </c>
      <c r="CM19" s="139"/>
      <c r="CN19" s="139"/>
      <c r="CO19" s="139">
        <v>2</v>
      </c>
      <c r="CP19" s="140">
        <v>4</v>
      </c>
      <c r="CQ19" s="141">
        <v>74000</v>
      </c>
      <c r="CR19" s="141">
        <v>280000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>
        <f>AC20</f>
        <v>1.8375</v>
      </c>
      <c r="B20" s="189" t="s">
        <v>97</v>
      </c>
      <c r="C20" s="189" t="s">
        <v>58</v>
      </c>
      <c r="D20" s="189"/>
      <c r="E20" s="189" t="s">
        <v>79</v>
      </c>
      <c r="F20" s="189" t="s">
        <v>80</v>
      </c>
      <c r="G20" s="189" t="s">
        <v>98</v>
      </c>
      <c r="H20" s="89" t="s">
        <v>99</v>
      </c>
      <c r="I20" s="89" t="s">
        <v>100</v>
      </c>
      <c r="J20" s="89" t="s">
        <v>101</v>
      </c>
      <c r="K20" s="181">
        <v>400000</v>
      </c>
      <c r="L20" s="80">
        <v>0</v>
      </c>
      <c r="M20" s="80">
        <v>0</v>
      </c>
      <c r="N20" s="80">
        <v>166</v>
      </c>
      <c r="O20" s="91">
        <v>9</v>
      </c>
      <c r="P20" s="92">
        <v>0</v>
      </c>
      <c r="Q20" s="93">
        <f>O20+P20</f>
        <v>9</v>
      </c>
      <c r="R20" s="81">
        <f>IFERROR(Q20/N20,"-")</f>
        <v>0.05421686746988</v>
      </c>
      <c r="S20" s="80">
        <v>0</v>
      </c>
      <c r="T20" s="80">
        <v>5</v>
      </c>
      <c r="U20" s="81">
        <f>IFERROR(T20/(Q20),"-")</f>
        <v>0.55555555555556</v>
      </c>
      <c r="V20" s="82">
        <f>IFERROR(K20/SUM(Q20:Q24),"-")</f>
        <v>6666.6666666667</v>
      </c>
      <c r="W20" s="83">
        <v>3</v>
      </c>
      <c r="X20" s="81">
        <f>IF(Q20=0,"-",W20/Q20)</f>
        <v>0.33333333333333</v>
      </c>
      <c r="Y20" s="186">
        <v>184000</v>
      </c>
      <c r="Z20" s="187">
        <f>IFERROR(Y20/Q20,"-")</f>
        <v>20444.444444444</v>
      </c>
      <c r="AA20" s="187">
        <f>IFERROR(Y20/W20,"-")</f>
        <v>61333.333333333</v>
      </c>
      <c r="AB20" s="181">
        <f>SUM(Y20:Y24)-SUM(K20:K24)</f>
        <v>335000</v>
      </c>
      <c r="AC20" s="85">
        <f>SUM(Y20:Y24)/SUM(K20:K24)</f>
        <v>1.8375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0.11111111111111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0.11111111111111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5</v>
      </c>
      <c r="BP20" s="120">
        <f>IF(Q20=0,"",IF(BO20=0,"",(BO20/Q20)))</f>
        <v>0.55555555555556</v>
      </c>
      <c r="BQ20" s="121">
        <v>2</v>
      </c>
      <c r="BR20" s="122">
        <f>IFERROR(BQ20/BO20,"-")</f>
        <v>0.4</v>
      </c>
      <c r="BS20" s="123">
        <v>9000</v>
      </c>
      <c r="BT20" s="124">
        <f>IFERROR(BS20/BO20,"-")</f>
        <v>1800</v>
      </c>
      <c r="BU20" s="125">
        <v>1</v>
      </c>
      <c r="BV20" s="125">
        <v>1</v>
      </c>
      <c r="BW20" s="125"/>
      <c r="BX20" s="126">
        <v>1</v>
      </c>
      <c r="BY20" s="127">
        <f>IF(Q20=0,"",IF(BX20=0,"",(BX20/Q20)))</f>
        <v>0.11111111111111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0.11111111111111</v>
      </c>
      <c r="CI20" s="135">
        <v>1</v>
      </c>
      <c r="CJ20" s="136">
        <f>IFERROR(CI20/CG20,"-")</f>
        <v>1</v>
      </c>
      <c r="CK20" s="137">
        <v>175000</v>
      </c>
      <c r="CL20" s="138">
        <f>IFERROR(CK20/CG20,"-")</f>
        <v>175000</v>
      </c>
      <c r="CM20" s="139"/>
      <c r="CN20" s="139"/>
      <c r="CO20" s="139">
        <v>1</v>
      </c>
      <c r="CP20" s="140">
        <v>3</v>
      </c>
      <c r="CQ20" s="141">
        <v>184000</v>
      </c>
      <c r="CR20" s="141">
        <v>175000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102</v>
      </c>
      <c r="C21" s="189" t="s">
        <v>58</v>
      </c>
      <c r="D21" s="189"/>
      <c r="E21" s="189" t="s">
        <v>84</v>
      </c>
      <c r="F21" s="189" t="s">
        <v>85</v>
      </c>
      <c r="G21" s="189" t="s">
        <v>98</v>
      </c>
      <c r="H21" s="89"/>
      <c r="I21" s="89" t="s">
        <v>100</v>
      </c>
      <c r="J21" s="89"/>
      <c r="K21" s="181"/>
      <c r="L21" s="80">
        <v>0</v>
      </c>
      <c r="M21" s="80">
        <v>0</v>
      </c>
      <c r="N21" s="80">
        <v>150</v>
      </c>
      <c r="O21" s="91">
        <v>6</v>
      </c>
      <c r="P21" s="92">
        <v>0</v>
      </c>
      <c r="Q21" s="93">
        <f>O21+P21</f>
        <v>6</v>
      </c>
      <c r="R21" s="81">
        <f>IFERROR(Q21/N21,"-")</f>
        <v>0.04</v>
      </c>
      <c r="S21" s="80">
        <v>0</v>
      </c>
      <c r="T21" s="80">
        <v>2</v>
      </c>
      <c r="U21" s="81">
        <f>IFERROR(T21/(Q21),"-")</f>
        <v>0.33333333333333</v>
      </c>
      <c r="V21" s="82"/>
      <c r="W21" s="83">
        <v>2</v>
      </c>
      <c r="X21" s="81">
        <f>IF(Q21=0,"-",W21/Q21)</f>
        <v>0.33333333333333</v>
      </c>
      <c r="Y21" s="186">
        <v>23000</v>
      </c>
      <c r="Z21" s="187">
        <f>IFERROR(Y21/Q21,"-")</f>
        <v>3833.3333333333</v>
      </c>
      <c r="AA21" s="187">
        <f>IFERROR(Y21/W21,"-")</f>
        <v>11500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0.16666666666667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0.16666666666667</v>
      </c>
      <c r="BQ21" s="121">
        <v>1</v>
      </c>
      <c r="BR21" s="122">
        <f>IFERROR(BQ21/BO21,"-")</f>
        <v>1</v>
      </c>
      <c r="BS21" s="123">
        <v>3000</v>
      </c>
      <c r="BT21" s="124">
        <f>IFERROR(BS21/BO21,"-")</f>
        <v>3000</v>
      </c>
      <c r="BU21" s="125">
        <v>1</v>
      </c>
      <c r="BV21" s="125"/>
      <c r="BW21" s="125"/>
      <c r="BX21" s="126">
        <v>4</v>
      </c>
      <c r="BY21" s="127">
        <f>IF(Q21=0,"",IF(BX21=0,"",(BX21/Q21)))</f>
        <v>0.66666666666667</v>
      </c>
      <c r="BZ21" s="128">
        <v>3</v>
      </c>
      <c r="CA21" s="129">
        <f>IFERROR(BZ21/BX21,"-")</f>
        <v>0.75</v>
      </c>
      <c r="CB21" s="130">
        <v>92000</v>
      </c>
      <c r="CC21" s="131">
        <f>IFERROR(CB21/BX21,"-")</f>
        <v>23000</v>
      </c>
      <c r="CD21" s="132">
        <v>1</v>
      </c>
      <c r="CE21" s="132"/>
      <c r="CF21" s="132">
        <v>2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2</v>
      </c>
      <c r="CQ21" s="141">
        <v>23000</v>
      </c>
      <c r="CR21" s="141">
        <v>69000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103</v>
      </c>
      <c r="C22" s="189" t="s">
        <v>58</v>
      </c>
      <c r="D22" s="189"/>
      <c r="E22" s="189" t="s">
        <v>88</v>
      </c>
      <c r="F22" s="189" t="s">
        <v>89</v>
      </c>
      <c r="G22" s="189" t="s">
        <v>98</v>
      </c>
      <c r="H22" s="89"/>
      <c r="I22" s="89" t="s">
        <v>100</v>
      </c>
      <c r="J22" s="89"/>
      <c r="K22" s="181"/>
      <c r="L22" s="80">
        <v>0</v>
      </c>
      <c r="M22" s="80">
        <v>0</v>
      </c>
      <c r="N22" s="80">
        <v>87</v>
      </c>
      <c r="O22" s="91">
        <v>3</v>
      </c>
      <c r="P22" s="92">
        <v>0</v>
      </c>
      <c r="Q22" s="93">
        <f>O22+P22</f>
        <v>3</v>
      </c>
      <c r="R22" s="81">
        <f>IFERROR(Q22/N22,"-")</f>
        <v>0.03448275862069</v>
      </c>
      <c r="S22" s="80">
        <v>0</v>
      </c>
      <c r="T22" s="80">
        <v>1</v>
      </c>
      <c r="U22" s="81">
        <f>IFERROR(T22/(Q22),"-")</f>
        <v>0.33333333333333</v>
      </c>
      <c r="V22" s="82"/>
      <c r="W22" s="83">
        <v>1</v>
      </c>
      <c r="X22" s="81">
        <f>IF(Q22=0,"-",W22/Q22)</f>
        <v>0.33333333333333</v>
      </c>
      <c r="Y22" s="186">
        <v>13000</v>
      </c>
      <c r="Z22" s="187">
        <f>IFERROR(Y22/Q22,"-")</f>
        <v>4333.3333333333</v>
      </c>
      <c r="AA22" s="187">
        <f>IFERROR(Y22/W22,"-")</f>
        <v>13000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0.33333333333333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0.33333333333333</v>
      </c>
      <c r="BQ22" s="121">
        <v>1</v>
      </c>
      <c r="BR22" s="122">
        <f>IFERROR(BQ22/BO22,"-")</f>
        <v>1</v>
      </c>
      <c r="BS22" s="123">
        <v>13000</v>
      </c>
      <c r="BT22" s="124">
        <f>IFERROR(BS22/BO22,"-")</f>
        <v>13000</v>
      </c>
      <c r="BU22" s="125"/>
      <c r="BV22" s="125"/>
      <c r="BW22" s="125">
        <v>1</v>
      </c>
      <c r="BX22" s="126">
        <v>1</v>
      </c>
      <c r="BY22" s="127">
        <f>IF(Q22=0,"",IF(BX22=0,"",(BX22/Q22)))</f>
        <v>0.33333333333333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13000</v>
      </c>
      <c r="CR22" s="141">
        <v>13000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104</v>
      </c>
      <c r="C23" s="189" t="s">
        <v>58</v>
      </c>
      <c r="D23" s="189"/>
      <c r="E23" s="189" t="s">
        <v>105</v>
      </c>
      <c r="F23" s="189" t="s">
        <v>106</v>
      </c>
      <c r="G23" s="189" t="s">
        <v>98</v>
      </c>
      <c r="H23" s="89"/>
      <c r="I23" s="89" t="s">
        <v>100</v>
      </c>
      <c r="J23" s="89"/>
      <c r="K23" s="181"/>
      <c r="L23" s="80">
        <v>0</v>
      </c>
      <c r="M23" s="80">
        <v>0</v>
      </c>
      <c r="N23" s="80">
        <v>92</v>
      </c>
      <c r="O23" s="91">
        <v>4</v>
      </c>
      <c r="P23" s="92">
        <v>0</v>
      </c>
      <c r="Q23" s="93">
        <f>O23+P23</f>
        <v>4</v>
      </c>
      <c r="R23" s="81">
        <f>IFERROR(Q23/N23,"-")</f>
        <v>0.043478260869565</v>
      </c>
      <c r="S23" s="80">
        <v>0</v>
      </c>
      <c r="T23" s="80">
        <v>2</v>
      </c>
      <c r="U23" s="81">
        <f>IFERROR(T23/(Q23),"-")</f>
        <v>0.5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0.5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0.25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0.25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107</v>
      </c>
      <c r="C24" s="189" t="s">
        <v>58</v>
      </c>
      <c r="D24" s="189"/>
      <c r="E24" s="189" t="s">
        <v>92</v>
      </c>
      <c r="F24" s="189" t="s">
        <v>92</v>
      </c>
      <c r="G24" s="189" t="s">
        <v>66</v>
      </c>
      <c r="H24" s="89"/>
      <c r="I24" s="89"/>
      <c r="J24" s="89"/>
      <c r="K24" s="181"/>
      <c r="L24" s="80">
        <v>0</v>
      </c>
      <c r="M24" s="80">
        <v>0</v>
      </c>
      <c r="N24" s="80">
        <v>171</v>
      </c>
      <c r="O24" s="91">
        <v>38</v>
      </c>
      <c r="P24" s="92">
        <v>0</v>
      </c>
      <c r="Q24" s="93">
        <f>O24+P24</f>
        <v>38</v>
      </c>
      <c r="R24" s="81">
        <f>IFERROR(Q24/N24,"-")</f>
        <v>0.22222222222222</v>
      </c>
      <c r="S24" s="80">
        <v>4</v>
      </c>
      <c r="T24" s="80">
        <v>8</v>
      </c>
      <c r="U24" s="81">
        <f>IFERROR(T24/(Q24),"-")</f>
        <v>0.21052631578947</v>
      </c>
      <c r="V24" s="82"/>
      <c r="W24" s="83">
        <v>8</v>
      </c>
      <c r="X24" s="81">
        <f>IF(Q24=0,"-",W24/Q24)</f>
        <v>0.21052631578947</v>
      </c>
      <c r="Y24" s="186">
        <v>515000</v>
      </c>
      <c r="Z24" s="187">
        <f>IFERROR(Y24/Q24,"-")</f>
        <v>13552.631578947</v>
      </c>
      <c r="AA24" s="187">
        <f>IFERROR(Y24/W24,"-")</f>
        <v>64375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0.026315789473684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7</v>
      </c>
      <c r="BG24" s="113">
        <f>IF(Q24=0,"",IF(BF24=0,"",(BF24/Q24)))</f>
        <v>0.18421052631579</v>
      </c>
      <c r="BH24" s="112">
        <v>1</v>
      </c>
      <c r="BI24" s="114">
        <f>IFERROR(BH24/BF24,"-")</f>
        <v>0.14285714285714</v>
      </c>
      <c r="BJ24" s="115">
        <v>2000</v>
      </c>
      <c r="BK24" s="116">
        <f>IFERROR(BJ24/BF24,"-")</f>
        <v>285.71428571429</v>
      </c>
      <c r="BL24" s="117">
        <v>1</v>
      </c>
      <c r="BM24" s="117"/>
      <c r="BN24" s="117"/>
      <c r="BO24" s="119">
        <v>17</v>
      </c>
      <c r="BP24" s="120">
        <f>IF(Q24=0,"",IF(BO24=0,"",(BO24/Q24)))</f>
        <v>0.44736842105263</v>
      </c>
      <c r="BQ24" s="121">
        <v>2</v>
      </c>
      <c r="BR24" s="122">
        <f>IFERROR(BQ24/BO24,"-")</f>
        <v>0.11764705882353</v>
      </c>
      <c r="BS24" s="123">
        <v>422000</v>
      </c>
      <c r="BT24" s="124">
        <f>IFERROR(BS24/BO24,"-")</f>
        <v>24823.529411765</v>
      </c>
      <c r="BU24" s="125"/>
      <c r="BV24" s="125"/>
      <c r="BW24" s="125">
        <v>2</v>
      </c>
      <c r="BX24" s="126">
        <v>12</v>
      </c>
      <c r="BY24" s="127">
        <f>IF(Q24=0,"",IF(BX24=0,"",(BX24/Q24)))</f>
        <v>0.31578947368421</v>
      </c>
      <c r="BZ24" s="128">
        <v>6</v>
      </c>
      <c r="CA24" s="129">
        <f>IFERROR(BZ24/BX24,"-")</f>
        <v>0.5</v>
      </c>
      <c r="CB24" s="130">
        <v>96000</v>
      </c>
      <c r="CC24" s="131">
        <f>IFERROR(CB24/BX24,"-")</f>
        <v>8000</v>
      </c>
      <c r="CD24" s="132">
        <v>3</v>
      </c>
      <c r="CE24" s="132"/>
      <c r="CF24" s="132">
        <v>3</v>
      </c>
      <c r="CG24" s="133">
        <v>1</v>
      </c>
      <c r="CH24" s="134">
        <f>IF(Q24=0,"",IF(CG24=0,"",(CG24/Q24)))</f>
        <v>0.026315789473684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8</v>
      </c>
      <c r="CQ24" s="141">
        <v>515000</v>
      </c>
      <c r="CR24" s="141">
        <v>321000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6.4017525</v>
      </c>
      <c r="B25" s="189" t="s">
        <v>108</v>
      </c>
      <c r="C25" s="189" t="s">
        <v>58</v>
      </c>
      <c r="D25" s="189"/>
      <c r="E25" s="189" t="s">
        <v>79</v>
      </c>
      <c r="F25" s="189" t="s">
        <v>80</v>
      </c>
      <c r="G25" s="189" t="s">
        <v>61</v>
      </c>
      <c r="H25" s="89" t="s">
        <v>109</v>
      </c>
      <c r="I25" s="89" t="s">
        <v>100</v>
      </c>
      <c r="J25" s="89" t="s">
        <v>101</v>
      </c>
      <c r="K25" s="181">
        <v>400000</v>
      </c>
      <c r="L25" s="80">
        <v>0</v>
      </c>
      <c r="M25" s="80">
        <v>0</v>
      </c>
      <c r="N25" s="80">
        <v>115</v>
      </c>
      <c r="O25" s="91">
        <v>5</v>
      </c>
      <c r="P25" s="92">
        <v>1</v>
      </c>
      <c r="Q25" s="93">
        <f>O25+P25</f>
        <v>6</v>
      </c>
      <c r="R25" s="81">
        <f>IFERROR(Q25/N25,"-")</f>
        <v>0.052173913043478</v>
      </c>
      <c r="S25" s="80">
        <v>1</v>
      </c>
      <c r="T25" s="80">
        <v>2</v>
      </c>
      <c r="U25" s="81">
        <f>IFERROR(T25/(Q25),"-")</f>
        <v>0.33333333333333</v>
      </c>
      <c r="V25" s="82">
        <f>IFERROR(K25/SUM(Q25:Q29),"-")</f>
        <v>6451.6129032258</v>
      </c>
      <c r="W25" s="83">
        <v>2</v>
      </c>
      <c r="X25" s="81">
        <f>IF(Q25=0,"-",W25/Q25)</f>
        <v>0.33333333333333</v>
      </c>
      <c r="Y25" s="186">
        <v>305000</v>
      </c>
      <c r="Z25" s="187">
        <f>IFERROR(Y25/Q25,"-")</f>
        <v>50833.333333333</v>
      </c>
      <c r="AA25" s="187">
        <f>IFERROR(Y25/W25,"-")</f>
        <v>152500</v>
      </c>
      <c r="AB25" s="181">
        <f>SUM(Y25:Y29)-SUM(K25:K29)</f>
        <v>2160701</v>
      </c>
      <c r="AC25" s="85">
        <f>SUM(Y25:Y29)/SUM(K25:K29)</f>
        <v>6.4017525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0.33333333333333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0.16666666666667</v>
      </c>
      <c r="BQ25" s="121">
        <v>1</v>
      </c>
      <c r="BR25" s="122">
        <f>IFERROR(BQ25/BO25,"-")</f>
        <v>1</v>
      </c>
      <c r="BS25" s="123">
        <v>15000</v>
      </c>
      <c r="BT25" s="124">
        <f>IFERROR(BS25/BO25,"-")</f>
        <v>15000</v>
      </c>
      <c r="BU25" s="125"/>
      <c r="BV25" s="125"/>
      <c r="BW25" s="125">
        <v>1</v>
      </c>
      <c r="BX25" s="126">
        <v>1</v>
      </c>
      <c r="BY25" s="127">
        <f>IF(Q25=0,"",IF(BX25=0,"",(BX25/Q25)))</f>
        <v>0.16666666666667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2</v>
      </c>
      <c r="CH25" s="134">
        <f>IF(Q25=0,"",IF(CG25=0,"",(CG25/Q25)))</f>
        <v>0.33333333333333</v>
      </c>
      <c r="CI25" s="135">
        <v>1</v>
      </c>
      <c r="CJ25" s="136">
        <f>IFERROR(CI25/CG25,"-")</f>
        <v>0.5</v>
      </c>
      <c r="CK25" s="137">
        <v>290000</v>
      </c>
      <c r="CL25" s="138">
        <f>IFERROR(CK25/CG25,"-")</f>
        <v>145000</v>
      </c>
      <c r="CM25" s="139"/>
      <c r="CN25" s="139"/>
      <c r="CO25" s="139">
        <v>1</v>
      </c>
      <c r="CP25" s="140">
        <v>2</v>
      </c>
      <c r="CQ25" s="141">
        <v>305000</v>
      </c>
      <c r="CR25" s="141">
        <v>290000</v>
      </c>
      <c r="CS25" s="141">
        <v>15000</v>
      </c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110</v>
      </c>
      <c r="C26" s="189" t="s">
        <v>58</v>
      </c>
      <c r="D26" s="189"/>
      <c r="E26" s="189" t="s">
        <v>84</v>
      </c>
      <c r="F26" s="189" t="s">
        <v>85</v>
      </c>
      <c r="G26" s="189" t="s">
        <v>61</v>
      </c>
      <c r="H26" s="89"/>
      <c r="I26" s="89" t="s">
        <v>100</v>
      </c>
      <c r="J26" s="89"/>
      <c r="K26" s="181"/>
      <c r="L26" s="80">
        <v>0</v>
      </c>
      <c r="M26" s="80">
        <v>0</v>
      </c>
      <c r="N26" s="80">
        <v>122</v>
      </c>
      <c r="O26" s="91">
        <v>8</v>
      </c>
      <c r="P26" s="92">
        <v>0</v>
      </c>
      <c r="Q26" s="93">
        <f>O26+P26</f>
        <v>8</v>
      </c>
      <c r="R26" s="81">
        <f>IFERROR(Q26/N26,"-")</f>
        <v>0.065573770491803</v>
      </c>
      <c r="S26" s="80">
        <v>1</v>
      </c>
      <c r="T26" s="80">
        <v>3</v>
      </c>
      <c r="U26" s="81">
        <f>IFERROR(T26/(Q26),"-")</f>
        <v>0.375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0.125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2</v>
      </c>
      <c r="BP26" s="120">
        <f>IF(Q26=0,"",IF(BO26=0,"",(BO26/Q26)))</f>
        <v>0.25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3</v>
      </c>
      <c r="BY26" s="127">
        <f>IF(Q26=0,"",IF(BX26=0,"",(BX26/Q26)))</f>
        <v>0.375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>
        <v>2</v>
      </c>
      <c r="CH26" s="134">
        <f>IF(Q26=0,"",IF(CG26=0,"",(CG26/Q26)))</f>
        <v>0.25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111</v>
      </c>
      <c r="C27" s="189" t="s">
        <v>58</v>
      </c>
      <c r="D27" s="189"/>
      <c r="E27" s="189" t="s">
        <v>88</v>
      </c>
      <c r="F27" s="189" t="s">
        <v>89</v>
      </c>
      <c r="G27" s="189" t="s">
        <v>61</v>
      </c>
      <c r="H27" s="89"/>
      <c r="I27" s="89" t="s">
        <v>100</v>
      </c>
      <c r="J27" s="89"/>
      <c r="K27" s="181"/>
      <c r="L27" s="80">
        <v>0</v>
      </c>
      <c r="M27" s="80">
        <v>0</v>
      </c>
      <c r="N27" s="80">
        <v>117</v>
      </c>
      <c r="O27" s="91">
        <v>9</v>
      </c>
      <c r="P27" s="92">
        <v>0</v>
      </c>
      <c r="Q27" s="93">
        <f>O27+P27</f>
        <v>9</v>
      </c>
      <c r="R27" s="81">
        <f>IFERROR(Q27/N27,"-")</f>
        <v>0.076923076923077</v>
      </c>
      <c r="S27" s="80">
        <v>1</v>
      </c>
      <c r="T27" s="80">
        <v>1</v>
      </c>
      <c r="U27" s="81">
        <f>IFERROR(T27/(Q27),"-")</f>
        <v>0.11111111111111</v>
      </c>
      <c r="V27" s="82"/>
      <c r="W27" s="83">
        <v>3</v>
      </c>
      <c r="X27" s="81">
        <f>IF(Q27=0,"-",W27/Q27)</f>
        <v>0.33333333333333</v>
      </c>
      <c r="Y27" s="186">
        <v>41000</v>
      </c>
      <c r="Z27" s="187">
        <f>IFERROR(Y27/Q27,"-")</f>
        <v>4555.5555555556</v>
      </c>
      <c r="AA27" s="187">
        <f>IFERROR(Y27/W27,"-")</f>
        <v>13666.666666667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4</v>
      </c>
      <c r="BP27" s="120">
        <f>IF(Q27=0,"",IF(BO27=0,"",(BO27/Q27)))</f>
        <v>0.44444444444444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3</v>
      </c>
      <c r="BY27" s="127">
        <f>IF(Q27=0,"",IF(BX27=0,"",(BX27/Q27)))</f>
        <v>0.33333333333333</v>
      </c>
      <c r="BZ27" s="128">
        <v>3</v>
      </c>
      <c r="CA27" s="129">
        <f>IFERROR(BZ27/BX27,"-")</f>
        <v>1</v>
      </c>
      <c r="CB27" s="130">
        <v>14000</v>
      </c>
      <c r="CC27" s="131">
        <f>IFERROR(CB27/BX27,"-")</f>
        <v>4666.6666666667</v>
      </c>
      <c r="CD27" s="132">
        <v>2</v>
      </c>
      <c r="CE27" s="132">
        <v>1</v>
      </c>
      <c r="CF27" s="132"/>
      <c r="CG27" s="133">
        <v>2</v>
      </c>
      <c r="CH27" s="134">
        <f>IF(Q27=0,"",IF(CG27=0,"",(CG27/Q27)))</f>
        <v>0.22222222222222</v>
      </c>
      <c r="CI27" s="135">
        <v>2</v>
      </c>
      <c r="CJ27" s="136">
        <f>IFERROR(CI27/CG27,"-")</f>
        <v>1</v>
      </c>
      <c r="CK27" s="137">
        <v>47000</v>
      </c>
      <c r="CL27" s="138">
        <f>IFERROR(CK27/CG27,"-")</f>
        <v>23500</v>
      </c>
      <c r="CM27" s="139"/>
      <c r="CN27" s="139"/>
      <c r="CO27" s="139">
        <v>2</v>
      </c>
      <c r="CP27" s="140">
        <v>3</v>
      </c>
      <c r="CQ27" s="141">
        <v>41000</v>
      </c>
      <c r="CR27" s="141">
        <v>35000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112</v>
      </c>
      <c r="C28" s="189" t="s">
        <v>58</v>
      </c>
      <c r="D28" s="189"/>
      <c r="E28" s="189" t="s">
        <v>105</v>
      </c>
      <c r="F28" s="189" t="s">
        <v>106</v>
      </c>
      <c r="G28" s="189" t="s">
        <v>61</v>
      </c>
      <c r="H28" s="89"/>
      <c r="I28" s="89" t="s">
        <v>100</v>
      </c>
      <c r="J28" s="89"/>
      <c r="K28" s="181"/>
      <c r="L28" s="80">
        <v>0</v>
      </c>
      <c r="M28" s="80">
        <v>0</v>
      </c>
      <c r="N28" s="80">
        <v>61</v>
      </c>
      <c r="O28" s="91">
        <v>5</v>
      </c>
      <c r="P28" s="92">
        <v>0</v>
      </c>
      <c r="Q28" s="93">
        <f>O28+P28</f>
        <v>5</v>
      </c>
      <c r="R28" s="81">
        <f>IFERROR(Q28/N28,"-")</f>
        <v>0.081967213114754</v>
      </c>
      <c r="S28" s="80">
        <v>0</v>
      </c>
      <c r="T28" s="80">
        <v>0</v>
      </c>
      <c r="U28" s="81">
        <f>IFERROR(T28/(Q28),"-")</f>
        <v>0</v>
      </c>
      <c r="V28" s="82"/>
      <c r="W28" s="83">
        <v>1</v>
      </c>
      <c r="X28" s="81">
        <f>IF(Q28=0,"-",W28/Q28)</f>
        <v>0.2</v>
      </c>
      <c r="Y28" s="186">
        <v>6000</v>
      </c>
      <c r="Z28" s="187">
        <f>IFERROR(Y28/Q28,"-")</f>
        <v>1200</v>
      </c>
      <c r="AA28" s="187">
        <f>IFERROR(Y28/W28,"-")</f>
        <v>6000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4</v>
      </c>
      <c r="BP28" s="120">
        <f>IF(Q28=0,"",IF(BO28=0,"",(BO28/Q28)))</f>
        <v>0.8</v>
      </c>
      <c r="BQ28" s="121">
        <v>1</v>
      </c>
      <c r="BR28" s="122">
        <f>IFERROR(BQ28/BO28,"-")</f>
        <v>0.25</v>
      </c>
      <c r="BS28" s="123">
        <v>6000</v>
      </c>
      <c r="BT28" s="124">
        <f>IFERROR(BS28/BO28,"-")</f>
        <v>1500</v>
      </c>
      <c r="BU28" s="125"/>
      <c r="BV28" s="125">
        <v>1</v>
      </c>
      <c r="BW28" s="125"/>
      <c r="BX28" s="126">
        <v>1</v>
      </c>
      <c r="BY28" s="127">
        <f>IF(Q28=0,"",IF(BX28=0,"",(BX28/Q28)))</f>
        <v>0.2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6000</v>
      </c>
      <c r="CR28" s="141">
        <v>6000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92</v>
      </c>
      <c r="F29" s="189" t="s">
        <v>92</v>
      </c>
      <c r="G29" s="189" t="s">
        <v>66</v>
      </c>
      <c r="H29" s="89"/>
      <c r="I29" s="89"/>
      <c r="J29" s="89"/>
      <c r="K29" s="181"/>
      <c r="L29" s="80">
        <v>0</v>
      </c>
      <c r="M29" s="80">
        <v>0</v>
      </c>
      <c r="N29" s="80">
        <v>69</v>
      </c>
      <c r="O29" s="91">
        <v>34</v>
      </c>
      <c r="P29" s="92">
        <v>0</v>
      </c>
      <c r="Q29" s="93">
        <f>O29+P29</f>
        <v>34</v>
      </c>
      <c r="R29" s="81">
        <f>IFERROR(Q29/N29,"-")</f>
        <v>0.49275362318841</v>
      </c>
      <c r="S29" s="80">
        <v>8</v>
      </c>
      <c r="T29" s="80">
        <v>4</v>
      </c>
      <c r="U29" s="81">
        <f>IFERROR(T29/(Q29),"-")</f>
        <v>0.11764705882353</v>
      </c>
      <c r="V29" s="82"/>
      <c r="W29" s="83">
        <v>7</v>
      </c>
      <c r="X29" s="81">
        <f>IF(Q29=0,"-",W29/Q29)</f>
        <v>0.20588235294118</v>
      </c>
      <c r="Y29" s="186">
        <v>2208701</v>
      </c>
      <c r="Z29" s="187">
        <f>IFERROR(Y29/Q29,"-")</f>
        <v>64961.794117647</v>
      </c>
      <c r="AA29" s="187">
        <f>IFERROR(Y29/W29,"-")</f>
        <v>315528.71428571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2</v>
      </c>
      <c r="AX29" s="107">
        <f>IF(Q29=0,"",IF(AW29=0,"",(AW29/Q29)))</f>
        <v>0.058823529411765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5</v>
      </c>
      <c r="BG29" s="113">
        <f>IF(Q29=0,"",IF(BF29=0,"",(BF29/Q29)))</f>
        <v>0.14705882352941</v>
      </c>
      <c r="BH29" s="112">
        <v>2</v>
      </c>
      <c r="BI29" s="114">
        <f>IFERROR(BH29/BF29,"-")</f>
        <v>0.4</v>
      </c>
      <c r="BJ29" s="115">
        <v>103000</v>
      </c>
      <c r="BK29" s="116">
        <f>IFERROR(BJ29/BF29,"-")</f>
        <v>20600</v>
      </c>
      <c r="BL29" s="117"/>
      <c r="BM29" s="117"/>
      <c r="BN29" s="117">
        <v>2</v>
      </c>
      <c r="BO29" s="119">
        <v>9</v>
      </c>
      <c r="BP29" s="120">
        <f>IF(Q29=0,"",IF(BO29=0,"",(BO29/Q29)))</f>
        <v>0.26470588235294</v>
      </c>
      <c r="BQ29" s="121">
        <v>5</v>
      </c>
      <c r="BR29" s="122">
        <f>IFERROR(BQ29/BO29,"-")</f>
        <v>0.55555555555556</v>
      </c>
      <c r="BS29" s="123">
        <v>95700</v>
      </c>
      <c r="BT29" s="124">
        <f>IFERROR(BS29/BO29,"-")</f>
        <v>10633.333333333</v>
      </c>
      <c r="BU29" s="125">
        <v>2</v>
      </c>
      <c r="BV29" s="125"/>
      <c r="BW29" s="125">
        <v>3</v>
      </c>
      <c r="BX29" s="126">
        <v>16</v>
      </c>
      <c r="BY29" s="127">
        <f>IF(Q29=0,"",IF(BX29=0,"",(BX29/Q29)))</f>
        <v>0.47058823529412</v>
      </c>
      <c r="BZ29" s="128">
        <v>5</v>
      </c>
      <c r="CA29" s="129">
        <f>IFERROR(BZ29/BX29,"-")</f>
        <v>0.3125</v>
      </c>
      <c r="CB29" s="130">
        <v>2087001</v>
      </c>
      <c r="CC29" s="131">
        <f>IFERROR(CB29/BX29,"-")</f>
        <v>130437.5625</v>
      </c>
      <c r="CD29" s="132">
        <v>1</v>
      </c>
      <c r="CE29" s="132"/>
      <c r="CF29" s="132">
        <v>4</v>
      </c>
      <c r="CG29" s="133">
        <v>2</v>
      </c>
      <c r="CH29" s="134">
        <f>IF(Q29=0,"",IF(CG29=0,"",(CG29/Q29)))</f>
        <v>0.058823529411765</v>
      </c>
      <c r="CI29" s="135">
        <v>2</v>
      </c>
      <c r="CJ29" s="136">
        <f>IFERROR(CI29/CG29,"-")</f>
        <v>1</v>
      </c>
      <c r="CK29" s="137">
        <v>146000</v>
      </c>
      <c r="CL29" s="138">
        <f>IFERROR(CK29/CG29,"-")</f>
        <v>73000</v>
      </c>
      <c r="CM29" s="139"/>
      <c r="CN29" s="139">
        <v>1</v>
      </c>
      <c r="CO29" s="139">
        <v>1</v>
      </c>
      <c r="CP29" s="140">
        <v>7</v>
      </c>
      <c r="CQ29" s="141">
        <v>2208701</v>
      </c>
      <c r="CR29" s="141">
        <v>1635000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>
        <f>AC30</f>
        <v>0.115625</v>
      </c>
      <c r="B30" s="189" t="s">
        <v>114</v>
      </c>
      <c r="C30" s="189" t="s">
        <v>58</v>
      </c>
      <c r="D30" s="189"/>
      <c r="E30" s="189"/>
      <c r="F30" s="189"/>
      <c r="G30" s="189" t="s">
        <v>61</v>
      </c>
      <c r="H30" s="89" t="s">
        <v>115</v>
      </c>
      <c r="I30" s="89" t="s">
        <v>116</v>
      </c>
      <c r="J30" s="190" t="s">
        <v>117</v>
      </c>
      <c r="K30" s="181">
        <v>320000</v>
      </c>
      <c r="L30" s="80">
        <v>0</v>
      </c>
      <c r="M30" s="80">
        <v>0</v>
      </c>
      <c r="N30" s="80">
        <v>65</v>
      </c>
      <c r="O30" s="91">
        <v>9</v>
      </c>
      <c r="P30" s="92">
        <v>0</v>
      </c>
      <c r="Q30" s="93">
        <f>O30+P30</f>
        <v>9</v>
      </c>
      <c r="R30" s="81">
        <f>IFERROR(Q30/N30,"-")</f>
        <v>0.13846153846154</v>
      </c>
      <c r="S30" s="80">
        <v>0</v>
      </c>
      <c r="T30" s="80">
        <v>9</v>
      </c>
      <c r="U30" s="81">
        <f>IFERROR(T30/(Q30),"-")</f>
        <v>1</v>
      </c>
      <c r="V30" s="82">
        <f>IFERROR(K30/SUM(Q30:Q31),"-")</f>
        <v>17777.777777778</v>
      </c>
      <c r="W30" s="83">
        <v>3</v>
      </c>
      <c r="X30" s="81">
        <f>IF(Q30=0,"-",W30/Q30)</f>
        <v>0.33333333333333</v>
      </c>
      <c r="Y30" s="186">
        <v>32000</v>
      </c>
      <c r="Z30" s="187">
        <f>IFERROR(Y30/Q30,"-")</f>
        <v>3555.5555555556</v>
      </c>
      <c r="AA30" s="187">
        <f>IFERROR(Y30/W30,"-")</f>
        <v>10666.666666667</v>
      </c>
      <c r="AB30" s="181">
        <f>SUM(Y30:Y31)-SUM(K30:K31)</f>
        <v>-283000</v>
      </c>
      <c r="AC30" s="85">
        <f>SUM(Y30:Y31)/SUM(K30:K31)</f>
        <v>0.115625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0.22222222222222</v>
      </c>
      <c r="BH30" s="112">
        <v>1</v>
      </c>
      <c r="BI30" s="114">
        <f>IFERROR(BH30/BF30,"-")</f>
        <v>0.5</v>
      </c>
      <c r="BJ30" s="115">
        <v>3000</v>
      </c>
      <c r="BK30" s="116">
        <f>IFERROR(BJ30/BF30,"-")</f>
        <v>1500</v>
      </c>
      <c r="BL30" s="117">
        <v>1</v>
      </c>
      <c r="BM30" s="117"/>
      <c r="BN30" s="117"/>
      <c r="BO30" s="119">
        <v>5</v>
      </c>
      <c r="BP30" s="120">
        <f>IF(Q30=0,"",IF(BO30=0,"",(BO30/Q30)))</f>
        <v>0.55555555555556</v>
      </c>
      <c r="BQ30" s="121">
        <v>1</v>
      </c>
      <c r="BR30" s="122">
        <f>IFERROR(BQ30/BO30,"-")</f>
        <v>0.2</v>
      </c>
      <c r="BS30" s="123">
        <v>9000</v>
      </c>
      <c r="BT30" s="124">
        <f>IFERROR(BS30/BO30,"-")</f>
        <v>1800</v>
      </c>
      <c r="BU30" s="125"/>
      <c r="BV30" s="125"/>
      <c r="BW30" s="125">
        <v>1</v>
      </c>
      <c r="BX30" s="126">
        <v>2</v>
      </c>
      <c r="BY30" s="127">
        <f>IF(Q30=0,"",IF(BX30=0,"",(BX30/Q30)))</f>
        <v>0.22222222222222</v>
      </c>
      <c r="BZ30" s="128">
        <v>1</v>
      </c>
      <c r="CA30" s="129">
        <f>IFERROR(BZ30/BX30,"-")</f>
        <v>0.5</v>
      </c>
      <c r="CB30" s="130">
        <v>20000</v>
      </c>
      <c r="CC30" s="131">
        <f>IFERROR(CB30/BX30,"-")</f>
        <v>10000</v>
      </c>
      <c r="CD30" s="132"/>
      <c r="CE30" s="132">
        <v>1</v>
      </c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3</v>
      </c>
      <c r="CQ30" s="141">
        <v>32000</v>
      </c>
      <c r="CR30" s="141">
        <v>20000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118</v>
      </c>
      <c r="C31" s="189" t="s">
        <v>58</v>
      </c>
      <c r="D31" s="189"/>
      <c r="E31" s="189"/>
      <c r="F31" s="189"/>
      <c r="G31" s="189" t="s">
        <v>66</v>
      </c>
      <c r="H31" s="89"/>
      <c r="I31" s="89"/>
      <c r="J31" s="89"/>
      <c r="K31" s="181"/>
      <c r="L31" s="80">
        <v>0</v>
      </c>
      <c r="M31" s="80">
        <v>0</v>
      </c>
      <c r="N31" s="80">
        <v>10</v>
      </c>
      <c r="O31" s="91">
        <v>9</v>
      </c>
      <c r="P31" s="92">
        <v>0</v>
      </c>
      <c r="Q31" s="93">
        <f>O31+P31</f>
        <v>9</v>
      </c>
      <c r="R31" s="81">
        <f>IFERROR(Q31/N31,"-")</f>
        <v>0.9</v>
      </c>
      <c r="S31" s="80">
        <v>0</v>
      </c>
      <c r="T31" s="80">
        <v>0</v>
      </c>
      <c r="U31" s="81">
        <f>IFERROR(T31/(Q31),"-")</f>
        <v>0</v>
      </c>
      <c r="V31" s="82"/>
      <c r="W31" s="83">
        <v>1</v>
      </c>
      <c r="X31" s="81">
        <f>IF(Q31=0,"-",W31/Q31)</f>
        <v>0.11111111111111</v>
      </c>
      <c r="Y31" s="186">
        <v>5000</v>
      </c>
      <c r="Z31" s="187">
        <f>IFERROR(Y31/Q31,"-")</f>
        <v>555.55555555556</v>
      </c>
      <c r="AA31" s="187">
        <f>IFERROR(Y31/W31,"-")</f>
        <v>5000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0.11111111111111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3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3</v>
      </c>
      <c r="BY31" s="127">
        <f>IF(Q31=0,"",IF(BX31=0,"",(BX31/Q31)))</f>
        <v>0.33333333333333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2</v>
      </c>
      <c r="CH31" s="134">
        <f>IF(Q31=0,"",IF(CG31=0,"",(CG31/Q31)))</f>
        <v>0.22222222222222</v>
      </c>
      <c r="CI31" s="135">
        <v>2</v>
      </c>
      <c r="CJ31" s="136">
        <f>IFERROR(CI31/CG31,"-")</f>
        <v>1</v>
      </c>
      <c r="CK31" s="137">
        <v>112000</v>
      </c>
      <c r="CL31" s="138">
        <f>IFERROR(CK31/CG31,"-")</f>
        <v>56000</v>
      </c>
      <c r="CM31" s="139">
        <v>1</v>
      </c>
      <c r="CN31" s="139"/>
      <c r="CO31" s="139">
        <v>1</v>
      </c>
      <c r="CP31" s="140">
        <v>1</v>
      </c>
      <c r="CQ31" s="141">
        <v>5000</v>
      </c>
      <c r="CR31" s="141">
        <v>107000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 t="str">
        <f>AC32</f>
        <v>0</v>
      </c>
      <c r="B32" s="189" t="s">
        <v>119</v>
      </c>
      <c r="C32" s="189" t="s">
        <v>58</v>
      </c>
      <c r="D32" s="189"/>
      <c r="E32" s="189"/>
      <c r="F32" s="189"/>
      <c r="G32" s="189" t="s">
        <v>98</v>
      </c>
      <c r="H32" s="89" t="s">
        <v>120</v>
      </c>
      <c r="I32" s="89" t="s">
        <v>121</v>
      </c>
      <c r="J32" s="89" t="s">
        <v>122</v>
      </c>
      <c r="K32" s="181">
        <v>0</v>
      </c>
      <c r="L32" s="80">
        <v>0</v>
      </c>
      <c r="M32" s="80">
        <v>0</v>
      </c>
      <c r="N32" s="80">
        <v>61</v>
      </c>
      <c r="O32" s="91">
        <v>5</v>
      </c>
      <c r="P32" s="92">
        <v>0</v>
      </c>
      <c r="Q32" s="93">
        <f>O32+P32</f>
        <v>5</v>
      </c>
      <c r="R32" s="81">
        <f>IFERROR(Q32/N32,"-")</f>
        <v>0.081967213114754</v>
      </c>
      <c r="S32" s="80">
        <v>1</v>
      </c>
      <c r="T32" s="80">
        <v>1</v>
      </c>
      <c r="U32" s="81">
        <f>IFERROR(T32/(Q32),"-")</f>
        <v>0.2</v>
      </c>
      <c r="V32" s="82">
        <f>IFERROR(K32/SUM(Q32:Q33),"-")</f>
        <v>0</v>
      </c>
      <c r="W32" s="83">
        <v>1</v>
      </c>
      <c r="X32" s="81">
        <f>IF(Q32=0,"-",W32/Q32)</f>
        <v>0.2</v>
      </c>
      <c r="Y32" s="186">
        <v>38000</v>
      </c>
      <c r="Z32" s="187">
        <f>IFERROR(Y32/Q32,"-")</f>
        <v>7600</v>
      </c>
      <c r="AA32" s="187">
        <f>IFERROR(Y32/W32,"-")</f>
        <v>38000</v>
      </c>
      <c r="AB32" s="181">
        <f>SUM(Y32:Y33)-SUM(K32:K33)</f>
        <v>38000</v>
      </c>
      <c r="AC32" s="85" t="str">
        <f>SUM(Y32:Y33)/SUM(K32:K33)</f>
        <v>0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3</v>
      </c>
      <c r="BG32" s="113">
        <f>IF(Q32=0,"",IF(BF32=0,"",(BF32/Q32)))</f>
        <v>0.6</v>
      </c>
      <c r="BH32" s="112">
        <v>1</v>
      </c>
      <c r="BI32" s="114">
        <f>IFERROR(BH32/BF32,"-")</f>
        <v>0.33333333333333</v>
      </c>
      <c r="BJ32" s="115">
        <v>38000</v>
      </c>
      <c r="BK32" s="116">
        <f>IFERROR(BJ32/BF32,"-")</f>
        <v>12666.666666667</v>
      </c>
      <c r="BL32" s="117"/>
      <c r="BM32" s="117"/>
      <c r="BN32" s="117">
        <v>1</v>
      </c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0.4</v>
      </c>
      <c r="BZ32" s="128">
        <v>1</v>
      </c>
      <c r="CA32" s="129">
        <f>IFERROR(BZ32/BX32,"-")</f>
        <v>0.5</v>
      </c>
      <c r="CB32" s="130">
        <v>1000</v>
      </c>
      <c r="CC32" s="131">
        <f>IFERROR(CB32/BX32,"-")</f>
        <v>500</v>
      </c>
      <c r="CD32" s="132">
        <v>1</v>
      </c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38000</v>
      </c>
      <c r="CR32" s="141">
        <v>38000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123</v>
      </c>
      <c r="C33" s="189" t="s">
        <v>58</v>
      </c>
      <c r="D33" s="189"/>
      <c r="E33" s="189"/>
      <c r="F33" s="189"/>
      <c r="G33" s="189" t="s">
        <v>66</v>
      </c>
      <c r="H33" s="89"/>
      <c r="I33" s="89"/>
      <c r="J33" s="89"/>
      <c r="K33" s="181"/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30"/>
      <c r="B34" s="86"/>
      <c r="C34" s="86"/>
      <c r="D34" s="87"/>
      <c r="E34" s="87"/>
      <c r="F34" s="87"/>
      <c r="G34" s="88"/>
      <c r="H34" s="89"/>
      <c r="I34" s="89"/>
      <c r="J34" s="89"/>
      <c r="K34" s="182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8"/>
      <c r="Z34" s="188"/>
      <c r="AA34" s="188"/>
      <c r="AB34" s="188"/>
      <c r="AC34" s="33"/>
      <c r="AD34" s="58"/>
      <c r="AE34" s="62"/>
      <c r="AF34" s="63"/>
      <c r="AG34" s="62"/>
      <c r="AH34" s="66"/>
      <c r="AI34" s="67"/>
      <c r="AJ34" s="68"/>
      <c r="AK34" s="69"/>
      <c r="AL34" s="69"/>
      <c r="AM34" s="69"/>
      <c r="AN34" s="62"/>
      <c r="AO34" s="63"/>
      <c r="AP34" s="62"/>
      <c r="AQ34" s="66"/>
      <c r="AR34" s="67"/>
      <c r="AS34" s="68"/>
      <c r="AT34" s="69"/>
      <c r="AU34" s="69"/>
      <c r="AV34" s="69"/>
      <c r="AW34" s="62"/>
      <c r="AX34" s="63"/>
      <c r="AY34" s="62"/>
      <c r="AZ34" s="66"/>
      <c r="BA34" s="67"/>
      <c r="BB34" s="68"/>
      <c r="BC34" s="69"/>
      <c r="BD34" s="69"/>
      <c r="BE34" s="69"/>
      <c r="BF34" s="62"/>
      <c r="BG34" s="63"/>
      <c r="BH34" s="62"/>
      <c r="BI34" s="66"/>
      <c r="BJ34" s="67"/>
      <c r="BK34" s="68"/>
      <c r="BL34" s="69"/>
      <c r="BM34" s="69"/>
      <c r="BN34" s="69"/>
      <c r="BO34" s="64"/>
      <c r="BP34" s="65"/>
      <c r="BQ34" s="62"/>
      <c r="BR34" s="66"/>
      <c r="BS34" s="67"/>
      <c r="BT34" s="68"/>
      <c r="BU34" s="69"/>
      <c r="BV34" s="69"/>
      <c r="BW34" s="69"/>
      <c r="BX34" s="64"/>
      <c r="BY34" s="65"/>
      <c r="BZ34" s="62"/>
      <c r="CA34" s="66"/>
      <c r="CB34" s="67"/>
      <c r="CC34" s="68"/>
      <c r="CD34" s="69"/>
      <c r="CE34" s="69"/>
      <c r="CF34" s="69"/>
      <c r="CG34" s="64"/>
      <c r="CH34" s="65"/>
      <c r="CI34" s="62"/>
      <c r="CJ34" s="66"/>
      <c r="CK34" s="67"/>
      <c r="CL34" s="68"/>
      <c r="CM34" s="69"/>
      <c r="CN34" s="69"/>
      <c r="CO34" s="69"/>
      <c r="CP34" s="70"/>
      <c r="CQ34" s="67"/>
      <c r="CR34" s="67"/>
      <c r="CS34" s="67"/>
      <c r="CT34" s="71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4"/>
      <c r="K35" s="183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8"/>
      <c r="Z35" s="188"/>
      <c r="AA35" s="188"/>
      <c r="AB35" s="188"/>
      <c r="AC35" s="33"/>
      <c r="AD35" s="60"/>
      <c r="AE35" s="62"/>
      <c r="AF35" s="63"/>
      <c r="AG35" s="62"/>
      <c r="AH35" s="66"/>
      <c r="AI35" s="67"/>
      <c r="AJ35" s="68"/>
      <c r="AK35" s="69"/>
      <c r="AL35" s="69"/>
      <c r="AM35" s="69"/>
      <c r="AN35" s="62"/>
      <c r="AO35" s="63"/>
      <c r="AP35" s="62"/>
      <c r="AQ35" s="66"/>
      <c r="AR35" s="67"/>
      <c r="AS35" s="68"/>
      <c r="AT35" s="69"/>
      <c r="AU35" s="69"/>
      <c r="AV35" s="69"/>
      <c r="AW35" s="62"/>
      <c r="AX35" s="63"/>
      <c r="AY35" s="62"/>
      <c r="AZ35" s="66"/>
      <c r="BA35" s="67"/>
      <c r="BB35" s="68"/>
      <c r="BC35" s="69"/>
      <c r="BD35" s="69"/>
      <c r="BE35" s="69"/>
      <c r="BF35" s="62"/>
      <c r="BG35" s="63"/>
      <c r="BH35" s="62"/>
      <c r="BI35" s="66"/>
      <c r="BJ35" s="67"/>
      <c r="BK35" s="68"/>
      <c r="BL35" s="69"/>
      <c r="BM35" s="69"/>
      <c r="BN35" s="69"/>
      <c r="BO35" s="64"/>
      <c r="BP35" s="65"/>
      <c r="BQ35" s="62"/>
      <c r="BR35" s="66"/>
      <c r="BS35" s="67"/>
      <c r="BT35" s="68"/>
      <c r="BU35" s="69"/>
      <c r="BV35" s="69"/>
      <c r="BW35" s="69"/>
      <c r="BX35" s="64"/>
      <c r="BY35" s="65"/>
      <c r="BZ35" s="62"/>
      <c r="CA35" s="66"/>
      <c r="CB35" s="67"/>
      <c r="CC35" s="68"/>
      <c r="CD35" s="69"/>
      <c r="CE35" s="69"/>
      <c r="CF35" s="69"/>
      <c r="CG35" s="64"/>
      <c r="CH35" s="65"/>
      <c r="CI35" s="62"/>
      <c r="CJ35" s="66"/>
      <c r="CK35" s="67"/>
      <c r="CL35" s="68"/>
      <c r="CM35" s="69"/>
      <c r="CN35" s="69"/>
      <c r="CO35" s="69"/>
      <c r="CP35" s="70"/>
      <c r="CQ35" s="67"/>
      <c r="CR35" s="67"/>
      <c r="CS35" s="67"/>
      <c r="CT35" s="71"/>
    </row>
    <row r="36" spans="1:99">
      <c r="A36" s="19">
        <f>AC36</f>
        <v>2.9383539951574</v>
      </c>
      <c r="B36" s="39"/>
      <c r="C36" s="39"/>
      <c r="D36" s="39"/>
      <c r="E36" s="39"/>
      <c r="F36" s="39"/>
      <c r="G36" s="39"/>
      <c r="H36" s="40" t="s">
        <v>124</v>
      </c>
      <c r="I36" s="40"/>
      <c r="J36" s="40"/>
      <c r="K36" s="184">
        <f>SUM(K6:K35)</f>
        <v>2065000</v>
      </c>
      <c r="L36" s="41">
        <f>SUM(L6:L35)</f>
        <v>0</v>
      </c>
      <c r="M36" s="41">
        <f>SUM(M6:M35)</f>
        <v>0</v>
      </c>
      <c r="N36" s="41">
        <f>SUM(N6:N35)</f>
        <v>1997</v>
      </c>
      <c r="O36" s="41">
        <f>SUM(O6:O35)</f>
        <v>254</v>
      </c>
      <c r="P36" s="41">
        <f>SUM(P6:P35)</f>
        <v>1</v>
      </c>
      <c r="Q36" s="41">
        <f>SUM(Q6:Q35)</f>
        <v>255</v>
      </c>
      <c r="R36" s="42">
        <f>IFERROR(Q36/N36,"-")</f>
        <v>0.12769153730596</v>
      </c>
      <c r="S36" s="77">
        <f>SUM(S6:S35)</f>
        <v>24</v>
      </c>
      <c r="T36" s="77">
        <f>SUM(T6:T35)</f>
        <v>61</v>
      </c>
      <c r="U36" s="42">
        <f>IFERROR(S36/Q36,"-")</f>
        <v>0.094117647058824</v>
      </c>
      <c r="V36" s="43">
        <f>IFERROR(K36/Q36,"-")</f>
        <v>8098.0392156863</v>
      </c>
      <c r="W36" s="44">
        <f>SUM(W6:W35)</f>
        <v>55</v>
      </c>
      <c r="X36" s="42">
        <f>IFERROR(W36/Q36,"-")</f>
        <v>0.2156862745098</v>
      </c>
      <c r="Y36" s="184">
        <f>SUM(Y6:Y35)</f>
        <v>6067701</v>
      </c>
      <c r="Z36" s="184">
        <f>IFERROR(Y36/Q36,"-")</f>
        <v>23794.905882353</v>
      </c>
      <c r="AA36" s="184">
        <f>IFERROR(Y36/W36,"-")</f>
        <v>110321.83636364</v>
      </c>
      <c r="AB36" s="184">
        <f>Y36-K36</f>
        <v>4002701</v>
      </c>
      <c r="AC36" s="46">
        <f>Y36/K36</f>
        <v>2.9383539951574</v>
      </c>
      <c r="AD36" s="59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4"/>
    <mergeCell ref="K20:K24"/>
    <mergeCell ref="V20:V24"/>
    <mergeCell ref="AB20:AB24"/>
    <mergeCell ref="AC20:AC24"/>
    <mergeCell ref="A25:A29"/>
    <mergeCell ref="K25:K29"/>
    <mergeCell ref="V25:V29"/>
    <mergeCell ref="AB25:AB29"/>
    <mergeCell ref="AC25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125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2.1</v>
      </c>
      <c r="B6" s="189" t="s">
        <v>126</v>
      </c>
      <c r="C6" s="189" t="s">
        <v>58</v>
      </c>
      <c r="D6" s="189" t="s">
        <v>127</v>
      </c>
      <c r="E6" s="189" t="s">
        <v>128</v>
      </c>
      <c r="F6" s="189" t="s">
        <v>129</v>
      </c>
      <c r="G6" s="189" t="s">
        <v>61</v>
      </c>
      <c r="H6" s="89" t="s">
        <v>130</v>
      </c>
      <c r="I6" s="89" t="s">
        <v>131</v>
      </c>
      <c r="J6" s="190" t="s">
        <v>117</v>
      </c>
      <c r="K6" s="181">
        <v>80000</v>
      </c>
      <c r="L6" s="80">
        <v>0</v>
      </c>
      <c r="M6" s="80">
        <v>0</v>
      </c>
      <c r="N6" s="80">
        <v>91</v>
      </c>
      <c r="O6" s="91">
        <v>13</v>
      </c>
      <c r="P6" s="92">
        <v>0</v>
      </c>
      <c r="Q6" s="93">
        <f>O6+P6</f>
        <v>13</v>
      </c>
      <c r="R6" s="81">
        <f>IFERROR(Q6/N6,"-")</f>
        <v>0.14285714285714</v>
      </c>
      <c r="S6" s="80">
        <v>2</v>
      </c>
      <c r="T6" s="80">
        <v>5</v>
      </c>
      <c r="U6" s="81">
        <f>IFERROR(T6/(Q6),"-")</f>
        <v>0.38461538461538</v>
      </c>
      <c r="V6" s="82">
        <f>IFERROR(K6/SUM(Q6:Q7),"-")</f>
        <v>5000</v>
      </c>
      <c r="W6" s="83">
        <v>2</v>
      </c>
      <c r="X6" s="81">
        <f>IF(Q6=0,"-",W6/Q6)</f>
        <v>0.15384615384615</v>
      </c>
      <c r="Y6" s="186">
        <v>68000</v>
      </c>
      <c r="Z6" s="187">
        <f>IFERROR(Y6/Q6,"-")</f>
        <v>5230.7692307692</v>
      </c>
      <c r="AA6" s="187">
        <f>IFERROR(Y6/W6,"-")</f>
        <v>34000</v>
      </c>
      <c r="AB6" s="181">
        <f>SUM(Y6:Y7)-SUM(K6:K7)</f>
        <v>88000</v>
      </c>
      <c r="AC6" s="85">
        <f>SUM(Y6:Y7)/SUM(K6:K7)</f>
        <v>2.1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0.076923076923077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9</v>
      </c>
      <c r="BG6" s="113">
        <f>IF(Q6=0,"",IF(BF6=0,"",(BF6/Q6)))</f>
        <v>0.69230769230769</v>
      </c>
      <c r="BH6" s="112">
        <v>1</v>
      </c>
      <c r="BI6" s="114">
        <f>IFERROR(BH6/BF6,"-")</f>
        <v>0.11111111111111</v>
      </c>
      <c r="BJ6" s="115">
        <v>23000</v>
      </c>
      <c r="BK6" s="116">
        <f>IFERROR(BJ6/BF6,"-")</f>
        <v>2555.5555555556</v>
      </c>
      <c r="BL6" s="117"/>
      <c r="BM6" s="117"/>
      <c r="BN6" s="117">
        <v>1</v>
      </c>
      <c r="BO6" s="119">
        <v>1</v>
      </c>
      <c r="BP6" s="120">
        <f>IF(Q6=0,"",IF(BO6=0,"",(BO6/Q6)))</f>
        <v>0.076923076923077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0.15384615384615</v>
      </c>
      <c r="BZ6" s="128">
        <v>1</v>
      </c>
      <c r="CA6" s="129">
        <f>IFERROR(BZ6/BX6,"-")</f>
        <v>0.5</v>
      </c>
      <c r="CB6" s="130">
        <v>45000</v>
      </c>
      <c r="CC6" s="131">
        <f>IFERROR(CB6/BX6,"-")</f>
        <v>22500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68000</v>
      </c>
      <c r="CR6" s="141">
        <v>45000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132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37</v>
      </c>
      <c r="O7" s="91">
        <v>3</v>
      </c>
      <c r="P7" s="92">
        <v>0</v>
      </c>
      <c r="Q7" s="93">
        <f>O7+P7</f>
        <v>3</v>
      </c>
      <c r="R7" s="81">
        <f>IFERROR(Q7/N7,"-")</f>
        <v>0.081081081081081</v>
      </c>
      <c r="S7" s="80">
        <v>0</v>
      </c>
      <c r="T7" s="80">
        <v>2</v>
      </c>
      <c r="U7" s="81">
        <f>IFERROR(T7/(Q7),"-")</f>
        <v>0.66666666666667</v>
      </c>
      <c r="V7" s="82"/>
      <c r="W7" s="83">
        <v>1</v>
      </c>
      <c r="X7" s="81">
        <f>IF(Q7=0,"-",W7/Q7)</f>
        <v>0.33333333333333</v>
      </c>
      <c r="Y7" s="186">
        <v>100000</v>
      </c>
      <c r="Z7" s="187">
        <f>IFERROR(Y7/Q7,"-")</f>
        <v>33333.333333333</v>
      </c>
      <c r="AA7" s="187">
        <f>IFERROR(Y7/W7,"-")</f>
        <v>100000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0.33333333333333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0.33333333333333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0.33333333333333</v>
      </c>
      <c r="BZ7" s="128">
        <v>1</v>
      </c>
      <c r="CA7" s="129">
        <f>IFERROR(BZ7/BX7,"-")</f>
        <v>1</v>
      </c>
      <c r="CB7" s="130">
        <v>100000</v>
      </c>
      <c r="CC7" s="131">
        <f>IFERROR(CB7/BX7,"-")</f>
        <v>100000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100000</v>
      </c>
      <c r="CR7" s="141">
        <v>100000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133</v>
      </c>
      <c r="C8" s="189" t="s">
        <v>134</v>
      </c>
      <c r="D8" s="189" t="s">
        <v>135</v>
      </c>
      <c r="E8" s="189" t="s">
        <v>136</v>
      </c>
      <c r="F8" s="189"/>
      <c r="G8" s="189" t="s">
        <v>61</v>
      </c>
      <c r="H8" s="89" t="s">
        <v>137</v>
      </c>
      <c r="I8" s="89" t="s">
        <v>138</v>
      </c>
      <c r="J8" s="89" t="s">
        <v>139</v>
      </c>
      <c r="K8" s="181">
        <v>40000</v>
      </c>
      <c r="L8" s="80">
        <v>0</v>
      </c>
      <c r="M8" s="80">
        <v>0</v>
      </c>
      <c r="N8" s="80">
        <v>16</v>
      </c>
      <c r="O8" s="91">
        <v>2</v>
      </c>
      <c r="P8" s="92">
        <v>0</v>
      </c>
      <c r="Q8" s="93">
        <f>O8+P8</f>
        <v>2</v>
      </c>
      <c r="R8" s="81">
        <f>IFERROR(Q8/N8,"-")</f>
        <v>0.125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2666.6666666667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-40000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2</v>
      </c>
      <c r="BY8" s="127">
        <f>IF(Q8=0,"",IF(BX8=0,"",(BX8/Q8)))</f>
        <v>1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140</v>
      </c>
      <c r="C9" s="189" t="s">
        <v>134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22</v>
      </c>
      <c r="O9" s="91">
        <v>13</v>
      </c>
      <c r="P9" s="92">
        <v>0</v>
      </c>
      <c r="Q9" s="93">
        <f>O9+P9</f>
        <v>13</v>
      </c>
      <c r="R9" s="81">
        <f>IFERROR(Q9/N9,"-")</f>
        <v>0.59090909090909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0.076923076923077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0.076923076923077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5</v>
      </c>
      <c r="BP9" s="120">
        <f>IF(Q9=0,"",IF(BO9=0,"",(BO9/Q9)))</f>
        <v>0.38461538461538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6</v>
      </c>
      <c r="BY9" s="127">
        <f>IF(Q9=0,"",IF(BX9=0,"",(BX9/Q9)))</f>
        <v>0.46153846153846</v>
      </c>
      <c r="BZ9" s="128">
        <v>1</v>
      </c>
      <c r="CA9" s="129">
        <f>IFERROR(BZ9/BX9,"-")</f>
        <v>0.16666666666667</v>
      </c>
      <c r="CB9" s="130">
        <v>46000</v>
      </c>
      <c r="CC9" s="131">
        <f>IFERROR(CB9/BX9,"-")</f>
        <v>7666.6666666667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>
        <v>46000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</v>
      </c>
      <c r="B10" s="189" t="s">
        <v>141</v>
      </c>
      <c r="C10" s="189" t="s">
        <v>134</v>
      </c>
      <c r="D10" s="189" t="s">
        <v>142</v>
      </c>
      <c r="E10" s="189" t="s">
        <v>136</v>
      </c>
      <c r="F10" s="189"/>
      <c r="G10" s="189" t="s">
        <v>61</v>
      </c>
      <c r="H10" s="89" t="s">
        <v>143</v>
      </c>
      <c r="I10" s="89" t="s">
        <v>138</v>
      </c>
      <c r="J10" s="89" t="s">
        <v>144</v>
      </c>
      <c r="K10" s="181">
        <v>45000</v>
      </c>
      <c r="L10" s="80">
        <v>0</v>
      </c>
      <c r="M10" s="80">
        <v>0</v>
      </c>
      <c r="N10" s="80">
        <v>71</v>
      </c>
      <c r="O10" s="91">
        <v>9</v>
      </c>
      <c r="P10" s="92">
        <v>0</v>
      </c>
      <c r="Q10" s="93">
        <f>O10+P10</f>
        <v>9</v>
      </c>
      <c r="R10" s="81">
        <f>IFERROR(Q10/N10,"-")</f>
        <v>0.12676056338028</v>
      </c>
      <c r="S10" s="80">
        <v>0</v>
      </c>
      <c r="T10" s="80">
        <v>1</v>
      </c>
      <c r="U10" s="81">
        <f>IFERROR(T10/(Q10),"-")</f>
        <v>0.11111111111111</v>
      </c>
      <c r="V10" s="82">
        <f>IFERROR(K10/SUM(Q10:Q11),"-")</f>
        <v>2250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-45000</v>
      </c>
      <c r="AC10" s="85">
        <f>SUM(Y10:Y11)/SUM(K10:K11)</f>
        <v>0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4</v>
      </c>
      <c r="BG10" s="113">
        <f>IF(Q10=0,"",IF(BF10=0,"",(BF10/Q10)))</f>
        <v>0.44444444444444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0.44444444444444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0.11111111111111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145</v>
      </c>
      <c r="C11" s="189" t="s">
        <v>134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38</v>
      </c>
      <c r="O11" s="91">
        <v>11</v>
      </c>
      <c r="P11" s="92">
        <v>0</v>
      </c>
      <c r="Q11" s="93">
        <f>O11+P11</f>
        <v>11</v>
      </c>
      <c r="R11" s="81">
        <f>IFERROR(Q11/N11,"-")</f>
        <v>0.28947368421053</v>
      </c>
      <c r="S11" s="80">
        <v>2</v>
      </c>
      <c r="T11" s="80">
        <v>1</v>
      </c>
      <c r="U11" s="81">
        <f>IFERROR(T11/(Q11),"-")</f>
        <v>0.090909090909091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0.090909090909091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0.090909090909091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6</v>
      </c>
      <c r="BG11" s="113">
        <f>IF(Q11=0,"",IF(BF11=0,"",(BF11/Q11)))</f>
        <v>0.54545454545455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3</v>
      </c>
      <c r="BP11" s="120">
        <f>IF(Q11=0,"",IF(BO11=0,"",(BO11/Q11)))</f>
        <v>0.27272727272727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0.16363636363636</v>
      </c>
      <c r="B12" s="189" t="s">
        <v>146</v>
      </c>
      <c r="C12" s="189" t="s">
        <v>134</v>
      </c>
      <c r="D12" s="189" t="s">
        <v>135</v>
      </c>
      <c r="E12" s="189" t="s">
        <v>147</v>
      </c>
      <c r="F12" s="189"/>
      <c r="G12" s="189" t="s">
        <v>61</v>
      </c>
      <c r="H12" s="89" t="s">
        <v>148</v>
      </c>
      <c r="I12" s="89" t="s">
        <v>149</v>
      </c>
      <c r="J12" s="89" t="s">
        <v>150</v>
      </c>
      <c r="K12" s="181">
        <v>55000</v>
      </c>
      <c r="L12" s="80">
        <v>0</v>
      </c>
      <c r="M12" s="80">
        <v>0</v>
      </c>
      <c r="N12" s="80">
        <v>43</v>
      </c>
      <c r="O12" s="91">
        <v>4</v>
      </c>
      <c r="P12" s="92">
        <v>0</v>
      </c>
      <c r="Q12" s="93">
        <f>O12+P12</f>
        <v>4</v>
      </c>
      <c r="R12" s="81">
        <f>IFERROR(Q12/N12,"-")</f>
        <v>0.093023255813953</v>
      </c>
      <c r="S12" s="80">
        <v>0</v>
      </c>
      <c r="T12" s="80">
        <v>3</v>
      </c>
      <c r="U12" s="81">
        <f>IFERROR(T12/(Q12),"-")</f>
        <v>0.75</v>
      </c>
      <c r="V12" s="82">
        <f>IFERROR(K12/SUM(Q12:Q13),"-")</f>
        <v>5500</v>
      </c>
      <c r="W12" s="83">
        <v>1</v>
      </c>
      <c r="X12" s="81">
        <f>IF(Q12=0,"-",W12/Q12)</f>
        <v>0.25</v>
      </c>
      <c r="Y12" s="186">
        <v>3000</v>
      </c>
      <c r="Z12" s="187">
        <f>IFERROR(Y12/Q12,"-")</f>
        <v>750</v>
      </c>
      <c r="AA12" s="187">
        <f>IFERROR(Y12/W12,"-")</f>
        <v>3000</v>
      </c>
      <c r="AB12" s="181">
        <f>SUM(Y12:Y13)-SUM(K12:K13)</f>
        <v>-46000</v>
      </c>
      <c r="AC12" s="85">
        <f>SUM(Y12:Y13)/SUM(K12:K13)</f>
        <v>0.16363636363636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0.25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0.25</v>
      </c>
      <c r="BH12" s="112">
        <v>1</v>
      </c>
      <c r="BI12" s="114">
        <f>IFERROR(BH12/BF12,"-")</f>
        <v>1</v>
      </c>
      <c r="BJ12" s="115">
        <v>3000</v>
      </c>
      <c r="BK12" s="116">
        <f>IFERROR(BJ12/BF12,"-")</f>
        <v>3000</v>
      </c>
      <c r="BL12" s="117">
        <v>1</v>
      </c>
      <c r="BM12" s="117"/>
      <c r="BN12" s="117"/>
      <c r="BO12" s="119">
        <v>1</v>
      </c>
      <c r="BP12" s="120">
        <f>IF(Q12=0,"",IF(BO12=0,"",(BO12/Q12)))</f>
        <v>0.25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3000</v>
      </c>
      <c r="CR12" s="141">
        <v>3000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151</v>
      </c>
      <c r="C13" s="189" t="s">
        <v>134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24</v>
      </c>
      <c r="O13" s="91">
        <v>6</v>
      </c>
      <c r="P13" s="92">
        <v>0</v>
      </c>
      <c r="Q13" s="93">
        <f>O13+P13</f>
        <v>6</v>
      </c>
      <c r="R13" s="81">
        <f>IFERROR(Q13/N13,"-")</f>
        <v>0.25</v>
      </c>
      <c r="S13" s="80">
        <v>1</v>
      </c>
      <c r="T13" s="80">
        <v>2</v>
      </c>
      <c r="U13" s="81">
        <f>IFERROR(T13/(Q13),"-")</f>
        <v>0.33333333333333</v>
      </c>
      <c r="V13" s="82"/>
      <c r="W13" s="83">
        <v>1</v>
      </c>
      <c r="X13" s="81">
        <f>IF(Q13=0,"-",W13/Q13)</f>
        <v>0.16666666666667</v>
      </c>
      <c r="Y13" s="186">
        <v>6000</v>
      </c>
      <c r="Z13" s="187">
        <f>IFERROR(Y13/Q13,"-")</f>
        <v>1000</v>
      </c>
      <c r="AA13" s="187">
        <f>IFERROR(Y13/W13,"-")</f>
        <v>6000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3</v>
      </c>
      <c r="AO13" s="101">
        <f>IF(Q13=0,"",IF(AN13=0,"",(AN13/Q13)))</f>
        <v>0.5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0.16666666666667</v>
      </c>
      <c r="BH13" s="112">
        <v>1</v>
      </c>
      <c r="BI13" s="114">
        <f>IFERROR(BH13/BF13,"-")</f>
        <v>1</v>
      </c>
      <c r="BJ13" s="115">
        <v>6000</v>
      </c>
      <c r="BK13" s="116">
        <f>IFERROR(BJ13/BF13,"-")</f>
        <v>6000</v>
      </c>
      <c r="BL13" s="117"/>
      <c r="BM13" s="117">
        <v>1</v>
      </c>
      <c r="BN13" s="117"/>
      <c r="BO13" s="119">
        <v>2</v>
      </c>
      <c r="BP13" s="120">
        <f>IF(Q13=0,"",IF(BO13=0,"",(BO13/Q13)))</f>
        <v>0.33333333333333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6000</v>
      </c>
      <c r="CR13" s="141">
        <v>6000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5.6</v>
      </c>
      <c r="B14" s="189" t="s">
        <v>152</v>
      </c>
      <c r="C14" s="189" t="s">
        <v>134</v>
      </c>
      <c r="D14" s="189" t="s">
        <v>153</v>
      </c>
      <c r="E14" s="189" t="s">
        <v>147</v>
      </c>
      <c r="F14" s="189"/>
      <c r="G14" s="189" t="s">
        <v>61</v>
      </c>
      <c r="H14" s="89" t="s">
        <v>154</v>
      </c>
      <c r="I14" s="89" t="s">
        <v>149</v>
      </c>
      <c r="J14" s="89" t="s">
        <v>155</v>
      </c>
      <c r="K14" s="181">
        <v>45000</v>
      </c>
      <c r="L14" s="80">
        <v>0</v>
      </c>
      <c r="M14" s="80">
        <v>0</v>
      </c>
      <c r="N14" s="80">
        <v>18</v>
      </c>
      <c r="O14" s="91">
        <v>7</v>
      </c>
      <c r="P14" s="92">
        <v>0</v>
      </c>
      <c r="Q14" s="93">
        <f>O14+P14</f>
        <v>7</v>
      </c>
      <c r="R14" s="81">
        <f>IFERROR(Q14/N14,"-")</f>
        <v>0.38888888888889</v>
      </c>
      <c r="S14" s="80">
        <v>0</v>
      </c>
      <c r="T14" s="80">
        <v>3</v>
      </c>
      <c r="U14" s="81">
        <f>IFERROR(T14/(Q14),"-")</f>
        <v>0.42857142857143</v>
      </c>
      <c r="V14" s="82">
        <f>IFERROR(K14/SUM(Q14:Q15),"-")</f>
        <v>3461.5384615385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207000</v>
      </c>
      <c r="AC14" s="85">
        <f>SUM(Y14:Y15)/SUM(K14:K15)</f>
        <v>5.6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3</v>
      </c>
      <c r="AO14" s="101">
        <f>IF(Q14=0,"",IF(AN14=0,"",(AN14/Q14)))</f>
        <v>0.42857142857143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2</v>
      </c>
      <c r="AX14" s="107">
        <f>IF(Q14=0,"",IF(AW14=0,"",(AW14/Q14)))</f>
        <v>0.28571428571429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0.14285714285714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0.14285714285714</v>
      </c>
      <c r="BQ14" s="121">
        <v>1</v>
      </c>
      <c r="BR14" s="122">
        <f>IFERROR(BQ14/BO14,"-")</f>
        <v>1</v>
      </c>
      <c r="BS14" s="123">
        <v>5000</v>
      </c>
      <c r="BT14" s="124">
        <f>IFERROR(BS14/BO14,"-")</f>
        <v>5000</v>
      </c>
      <c r="BU14" s="125">
        <v>1</v>
      </c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>
        <v>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156</v>
      </c>
      <c r="C15" s="189" t="s">
        <v>134</v>
      </c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0</v>
      </c>
      <c r="M15" s="80">
        <v>0</v>
      </c>
      <c r="N15" s="80">
        <v>14</v>
      </c>
      <c r="O15" s="91">
        <v>6</v>
      </c>
      <c r="P15" s="92">
        <v>0</v>
      </c>
      <c r="Q15" s="93">
        <f>O15+P15</f>
        <v>6</v>
      </c>
      <c r="R15" s="81">
        <f>IFERROR(Q15/N15,"-")</f>
        <v>0.42857142857143</v>
      </c>
      <c r="S15" s="80">
        <v>2</v>
      </c>
      <c r="T15" s="80">
        <v>0</v>
      </c>
      <c r="U15" s="81">
        <f>IFERROR(T15/(Q15),"-")</f>
        <v>0</v>
      </c>
      <c r="V15" s="82"/>
      <c r="W15" s="83">
        <v>2</v>
      </c>
      <c r="X15" s="81">
        <f>IF(Q15=0,"-",W15/Q15)</f>
        <v>0.33333333333333</v>
      </c>
      <c r="Y15" s="186">
        <v>252000</v>
      </c>
      <c r="Z15" s="187">
        <f>IFERROR(Y15/Q15,"-")</f>
        <v>42000</v>
      </c>
      <c r="AA15" s="187">
        <f>IFERROR(Y15/W15,"-")</f>
        <v>126000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0.16666666666667</v>
      </c>
      <c r="BH15" s="112">
        <v>1</v>
      </c>
      <c r="BI15" s="114">
        <f>IFERROR(BH15/BF15,"-")</f>
        <v>1</v>
      </c>
      <c r="BJ15" s="115">
        <v>160000</v>
      </c>
      <c r="BK15" s="116">
        <f>IFERROR(BJ15/BF15,"-")</f>
        <v>160000</v>
      </c>
      <c r="BL15" s="117"/>
      <c r="BM15" s="117"/>
      <c r="BN15" s="117">
        <v>1</v>
      </c>
      <c r="BO15" s="119">
        <v>5</v>
      </c>
      <c r="BP15" s="120">
        <f>IF(Q15=0,"",IF(BO15=0,"",(BO15/Q15)))</f>
        <v>0.83333333333333</v>
      </c>
      <c r="BQ15" s="121">
        <v>1</v>
      </c>
      <c r="BR15" s="122">
        <f>IFERROR(BQ15/BO15,"-")</f>
        <v>0.2</v>
      </c>
      <c r="BS15" s="123">
        <v>92000</v>
      </c>
      <c r="BT15" s="124">
        <f>IFERROR(BS15/BO15,"-")</f>
        <v>18400</v>
      </c>
      <c r="BU15" s="125"/>
      <c r="BV15" s="125"/>
      <c r="BW15" s="125">
        <v>1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252000</v>
      </c>
      <c r="CR15" s="141">
        <v>160000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</v>
      </c>
      <c r="B16" s="189" t="s">
        <v>157</v>
      </c>
      <c r="C16" s="189" t="s">
        <v>134</v>
      </c>
      <c r="D16" s="189" t="s">
        <v>158</v>
      </c>
      <c r="E16" s="189" t="s">
        <v>159</v>
      </c>
      <c r="F16" s="189"/>
      <c r="G16" s="189" t="s">
        <v>61</v>
      </c>
      <c r="H16" s="89" t="s">
        <v>160</v>
      </c>
      <c r="I16" s="89" t="s">
        <v>161</v>
      </c>
      <c r="J16" s="89" t="s">
        <v>162</v>
      </c>
      <c r="K16" s="181">
        <v>85000</v>
      </c>
      <c r="L16" s="80">
        <v>0</v>
      </c>
      <c r="M16" s="80">
        <v>0</v>
      </c>
      <c r="N16" s="80">
        <v>8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>
        <f>IFERROR(K16/SUM(Q16:Q17),"-")</f>
        <v>12142.857142857</v>
      </c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>
        <f>SUM(Y16:Y17)-SUM(K16:K17)</f>
        <v>-85000</v>
      </c>
      <c r="AC16" s="85">
        <f>SUM(Y16:Y17)/SUM(K16:K17)</f>
        <v>0</v>
      </c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163</v>
      </c>
      <c r="C17" s="189" t="s">
        <v>134</v>
      </c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14</v>
      </c>
      <c r="O17" s="91">
        <v>5</v>
      </c>
      <c r="P17" s="92">
        <v>2</v>
      </c>
      <c r="Q17" s="93">
        <f>O17+P17</f>
        <v>7</v>
      </c>
      <c r="R17" s="81">
        <f>IFERROR(Q17/N17,"-")</f>
        <v>0.5</v>
      </c>
      <c r="S17" s="80">
        <v>1</v>
      </c>
      <c r="T17" s="80">
        <v>4</v>
      </c>
      <c r="U17" s="81">
        <f>IFERROR(T17/(Q17),"-")</f>
        <v>0.57142857142857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0.14285714285714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2</v>
      </c>
      <c r="AX17" s="107">
        <f>IF(Q17=0,"",IF(AW17=0,"",(AW17/Q17)))</f>
        <v>0.28571428571429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2</v>
      </c>
      <c r="BG17" s="113">
        <f>IF(Q17=0,"",IF(BF17=0,"",(BF17/Q17)))</f>
        <v>0.28571428571429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2</v>
      </c>
      <c r="BP17" s="120">
        <f>IF(Q17=0,"",IF(BO17=0,"",(BO17/Q17)))</f>
        <v>0.28571428571429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9.0133333333333</v>
      </c>
      <c r="B18" s="189" t="s">
        <v>164</v>
      </c>
      <c r="C18" s="189" t="s">
        <v>134</v>
      </c>
      <c r="D18" s="189" t="s">
        <v>142</v>
      </c>
      <c r="E18" s="189" t="s">
        <v>159</v>
      </c>
      <c r="F18" s="189"/>
      <c r="G18" s="189" t="s">
        <v>61</v>
      </c>
      <c r="H18" s="89" t="s">
        <v>165</v>
      </c>
      <c r="I18" s="89" t="s">
        <v>161</v>
      </c>
      <c r="J18" s="89" t="s">
        <v>166</v>
      </c>
      <c r="K18" s="181">
        <v>75000</v>
      </c>
      <c r="L18" s="80">
        <v>0</v>
      </c>
      <c r="M18" s="80">
        <v>0</v>
      </c>
      <c r="N18" s="80">
        <v>134</v>
      </c>
      <c r="O18" s="91">
        <v>18</v>
      </c>
      <c r="P18" s="92">
        <v>0</v>
      </c>
      <c r="Q18" s="93">
        <f>O18+P18</f>
        <v>18</v>
      </c>
      <c r="R18" s="81">
        <f>IFERROR(Q18/N18,"-")</f>
        <v>0.13432835820896</v>
      </c>
      <c r="S18" s="80">
        <v>0</v>
      </c>
      <c r="T18" s="80">
        <v>7</v>
      </c>
      <c r="U18" s="81">
        <f>IFERROR(T18/(Q18),"-")</f>
        <v>0.38888888888889</v>
      </c>
      <c r="V18" s="82">
        <f>IFERROR(K18/SUM(Q18:Q19),"-")</f>
        <v>949.36708860759</v>
      </c>
      <c r="W18" s="83">
        <v>3</v>
      </c>
      <c r="X18" s="81">
        <f>IF(Q18=0,"-",W18/Q18)</f>
        <v>0.16666666666667</v>
      </c>
      <c r="Y18" s="186">
        <v>198000</v>
      </c>
      <c r="Z18" s="187">
        <f>IFERROR(Y18/Q18,"-")</f>
        <v>11000</v>
      </c>
      <c r="AA18" s="187">
        <f>IFERROR(Y18/W18,"-")</f>
        <v>66000</v>
      </c>
      <c r="AB18" s="181">
        <f>SUM(Y18:Y19)-SUM(K18:K19)</f>
        <v>601000</v>
      </c>
      <c r="AC18" s="85">
        <f>SUM(Y18:Y19)/SUM(K18:K19)</f>
        <v>9.0133333333333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0.055555555555556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0.055555555555556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10</v>
      </c>
      <c r="BG18" s="113">
        <f>IF(Q18=0,"",IF(BF18=0,"",(BF18/Q18)))</f>
        <v>0.55555555555556</v>
      </c>
      <c r="BH18" s="112">
        <v>1</v>
      </c>
      <c r="BI18" s="114">
        <f>IFERROR(BH18/BF18,"-")</f>
        <v>0.1</v>
      </c>
      <c r="BJ18" s="115">
        <v>13000</v>
      </c>
      <c r="BK18" s="116">
        <f>IFERROR(BJ18/BF18,"-")</f>
        <v>1300</v>
      </c>
      <c r="BL18" s="117"/>
      <c r="BM18" s="117"/>
      <c r="BN18" s="117">
        <v>1</v>
      </c>
      <c r="BO18" s="119">
        <v>4</v>
      </c>
      <c r="BP18" s="120">
        <f>IF(Q18=0,"",IF(BO18=0,"",(BO18/Q18)))</f>
        <v>0.22222222222222</v>
      </c>
      <c r="BQ18" s="121">
        <v>3</v>
      </c>
      <c r="BR18" s="122">
        <f>IFERROR(BQ18/BO18,"-")</f>
        <v>0.75</v>
      </c>
      <c r="BS18" s="123">
        <v>185000</v>
      </c>
      <c r="BT18" s="124">
        <f>IFERROR(BS18/BO18,"-")</f>
        <v>46250</v>
      </c>
      <c r="BU18" s="125"/>
      <c r="BV18" s="125"/>
      <c r="BW18" s="125">
        <v>3</v>
      </c>
      <c r="BX18" s="126">
        <v>2</v>
      </c>
      <c r="BY18" s="127">
        <f>IF(Q18=0,"",IF(BX18=0,"",(BX18/Q18)))</f>
        <v>0.11111111111111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3</v>
      </c>
      <c r="CQ18" s="141">
        <v>198000</v>
      </c>
      <c r="CR18" s="141">
        <v>155000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167</v>
      </c>
      <c r="C19" s="189" t="s">
        <v>134</v>
      </c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124</v>
      </c>
      <c r="O19" s="91">
        <v>61</v>
      </c>
      <c r="P19" s="92">
        <v>0</v>
      </c>
      <c r="Q19" s="93">
        <f>O19+P19</f>
        <v>61</v>
      </c>
      <c r="R19" s="81">
        <f>IFERROR(Q19/N19,"-")</f>
        <v>0.49193548387097</v>
      </c>
      <c r="S19" s="80">
        <v>6</v>
      </c>
      <c r="T19" s="80">
        <v>12</v>
      </c>
      <c r="U19" s="81">
        <f>IFERROR(T19/(Q19),"-")</f>
        <v>0.19672131147541</v>
      </c>
      <c r="V19" s="82"/>
      <c r="W19" s="83">
        <v>11</v>
      </c>
      <c r="X19" s="81">
        <f>IF(Q19=0,"-",W19/Q19)</f>
        <v>0.18032786885246</v>
      </c>
      <c r="Y19" s="186">
        <v>478000</v>
      </c>
      <c r="Z19" s="187">
        <f>IFERROR(Y19/Q19,"-")</f>
        <v>7836.0655737705</v>
      </c>
      <c r="AA19" s="187">
        <f>IFERROR(Y19/W19,"-")</f>
        <v>43454.545454545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3</v>
      </c>
      <c r="AX19" s="107">
        <f>IF(Q19=0,"",IF(AW19=0,"",(AW19/Q19)))</f>
        <v>0.049180327868852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17</v>
      </c>
      <c r="BG19" s="113">
        <f>IF(Q19=0,"",IF(BF19=0,"",(BF19/Q19)))</f>
        <v>0.27868852459016</v>
      </c>
      <c r="BH19" s="112">
        <v>2</v>
      </c>
      <c r="BI19" s="114">
        <f>IFERROR(BH19/BF19,"-")</f>
        <v>0.11764705882353</v>
      </c>
      <c r="BJ19" s="115">
        <v>61000</v>
      </c>
      <c r="BK19" s="116">
        <f>IFERROR(BJ19/BF19,"-")</f>
        <v>3588.2352941176</v>
      </c>
      <c r="BL19" s="117">
        <v>1</v>
      </c>
      <c r="BM19" s="117"/>
      <c r="BN19" s="117">
        <v>1</v>
      </c>
      <c r="BO19" s="119">
        <v>24</v>
      </c>
      <c r="BP19" s="120">
        <f>IF(Q19=0,"",IF(BO19=0,"",(BO19/Q19)))</f>
        <v>0.39344262295082</v>
      </c>
      <c r="BQ19" s="121">
        <v>11</v>
      </c>
      <c r="BR19" s="122">
        <f>IFERROR(BQ19/BO19,"-")</f>
        <v>0.45833333333333</v>
      </c>
      <c r="BS19" s="123">
        <v>513000</v>
      </c>
      <c r="BT19" s="124">
        <f>IFERROR(BS19/BO19,"-")</f>
        <v>21375</v>
      </c>
      <c r="BU19" s="125">
        <v>5</v>
      </c>
      <c r="BV19" s="125">
        <v>1</v>
      </c>
      <c r="BW19" s="125">
        <v>5</v>
      </c>
      <c r="BX19" s="126">
        <v>13</v>
      </c>
      <c r="BY19" s="127">
        <f>IF(Q19=0,"",IF(BX19=0,"",(BX19/Q19)))</f>
        <v>0.21311475409836</v>
      </c>
      <c r="BZ19" s="128">
        <v>7</v>
      </c>
      <c r="CA19" s="129">
        <f>IFERROR(BZ19/BX19,"-")</f>
        <v>0.53846153846154</v>
      </c>
      <c r="CB19" s="130">
        <v>378000</v>
      </c>
      <c r="CC19" s="131">
        <f>IFERROR(CB19/BX19,"-")</f>
        <v>29076.923076923</v>
      </c>
      <c r="CD19" s="132">
        <v>1</v>
      </c>
      <c r="CE19" s="132">
        <v>2</v>
      </c>
      <c r="CF19" s="132">
        <v>4</v>
      </c>
      <c r="CG19" s="133">
        <v>4</v>
      </c>
      <c r="CH19" s="134">
        <f>IF(Q19=0,"",IF(CG19=0,"",(CG19/Q19)))</f>
        <v>0.065573770491803</v>
      </c>
      <c r="CI19" s="135">
        <v>3</v>
      </c>
      <c r="CJ19" s="136">
        <f>IFERROR(CI19/CG19,"-")</f>
        <v>0.75</v>
      </c>
      <c r="CK19" s="137">
        <v>131000</v>
      </c>
      <c r="CL19" s="138">
        <f>IFERROR(CK19/CG19,"-")</f>
        <v>32750</v>
      </c>
      <c r="CM19" s="139">
        <v>1</v>
      </c>
      <c r="CN19" s="139"/>
      <c r="CO19" s="139">
        <v>2</v>
      </c>
      <c r="CP19" s="140">
        <v>11</v>
      </c>
      <c r="CQ19" s="141">
        <v>478000</v>
      </c>
      <c r="CR19" s="141">
        <v>210000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0.10588235294118</v>
      </c>
      <c r="B20" s="189" t="s">
        <v>168</v>
      </c>
      <c r="C20" s="189" t="s">
        <v>134</v>
      </c>
      <c r="D20" s="189" t="s">
        <v>169</v>
      </c>
      <c r="E20" s="189" t="s">
        <v>170</v>
      </c>
      <c r="F20" s="189"/>
      <c r="G20" s="189" t="s">
        <v>61</v>
      </c>
      <c r="H20" s="89" t="s">
        <v>171</v>
      </c>
      <c r="I20" s="89" t="s">
        <v>161</v>
      </c>
      <c r="J20" s="89" t="s">
        <v>172</v>
      </c>
      <c r="K20" s="181">
        <v>85000</v>
      </c>
      <c r="L20" s="80">
        <v>0</v>
      </c>
      <c r="M20" s="80">
        <v>0</v>
      </c>
      <c r="N20" s="80">
        <v>36</v>
      </c>
      <c r="O20" s="91">
        <v>2</v>
      </c>
      <c r="P20" s="92">
        <v>0</v>
      </c>
      <c r="Q20" s="93">
        <f>O20+P20</f>
        <v>2</v>
      </c>
      <c r="R20" s="81">
        <f>IFERROR(Q20/N20,"-")</f>
        <v>0.055555555555556</v>
      </c>
      <c r="S20" s="80">
        <v>0</v>
      </c>
      <c r="T20" s="80">
        <v>0</v>
      </c>
      <c r="U20" s="81">
        <f>IFERROR(T20/(Q20),"-")</f>
        <v>0</v>
      </c>
      <c r="V20" s="82">
        <f>IFERROR(K20/SUM(Q20:Q21),"-")</f>
        <v>7727.2727272727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SUM(Y20:Y21)-SUM(K20:K21)</f>
        <v>-76000</v>
      </c>
      <c r="AC20" s="85">
        <f>SUM(Y20:Y21)/SUM(K20:K21)</f>
        <v>0.10588235294118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0.5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173</v>
      </c>
      <c r="C21" s="189" t="s">
        <v>134</v>
      </c>
      <c r="D21" s="189"/>
      <c r="E21" s="189"/>
      <c r="F21" s="189"/>
      <c r="G21" s="189" t="s">
        <v>66</v>
      </c>
      <c r="H21" s="89"/>
      <c r="I21" s="89"/>
      <c r="J21" s="89"/>
      <c r="K21" s="181"/>
      <c r="L21" s="80">
        <v>0</v>
      </c>
      <c r="M21" s="80">
        <v>0</v>
      </c>
      <c r="N21" s="80">
        <v>10</v>
      </c>
      <c r="O21" s="91">
        <v>9</v>
      </c>
      <c r="P21" s="92">
        <v>0</v>
      </c>
      <c r="Q21" s="93">
        <f>O21+P21</f>
        <v>9</v>
      </c>
      <c r="R21" s="81">
        <f>IFERROR(Q21/N21,"-")</f>
        <v>0.9</v>
      </c>
      <c r="S21" s="80">
        <v>0</v>
      </c>
      <c r="T21" s="80">
        <v>1</v>
      </c>
      <c r="U21" s="81">
        <f>IFERROR(T21/(Q21),"-")</f>
        <v>0.11111111111111</v>
      </c>
      <c r="V21" s="82"/>
      <c r="W21" s="83">
        <v>1</v>
      </c>
      <c r="X21" s="81">
        <f>IF(Q21=0,"-",W21/Q21)</f>
        <v>0.11111111111111</v>
      </c>
      <c r="Y21" s="186">
        <v>9000</v>
      </c>
      <c r="Z21" s="187">
        <f>IFERROR(Y21/Q21,"-")</f>
        <v>1000</v>
      </c>
      <c r="AA21" s="187">
        <f>IFERROR(Y21/W21,"-")</f>
        <v>9000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2</v>
      </c>
      <c r="AX21" s="107">
        <f>IF(Q21=0,"",IF(AW21=0,"",(AW21/Q21)))</f>
        <v>0.22222222222222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2</v>
      </c>
      <c r="BG21" s="113">
        <f>IF(Q21=0,"",IF(BF21=0,"",(BF21/Q21)))</f>
        <v>0.22222222222222</v>
      </c>
      <c r="BH21" s="112">
        <v>1</v>
      </c>
      <c r="BI21" s="114">
        <f>IFERROR(BH21/BF21,"-")</f>
        <v>0.5</v>
      </c>
      <c r="BJ21" s="115">
        <v>9000</v>
      </c>
      <c r="BK21" s="116">
        <f>IFERROR(BJ21/BF21,"-")</f>
        <v>4500</v>
      </c>
      <c r="BL21" s="117"/>
      <c r="BM21" s="117"/>
      <c r="BN21" s="117">
        <v>1</v>
      </c>
      <c r="BO21" s="119">
        <v>3</v>
      </c>
      <c r="BP21" s="120">
        <f>IF(Q21=0,"",IF(BO21=0,"",(BO21/Q21)))</f>
        <v>0.33333333333333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2</v>
      </c>
      <c r="BY21" s="127">
        <f>IF(Q21=0,"",IF(BX21=0,"",(BX21/Q21)))</f>
        <v>0.22222222222222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9000</v>
      </c>
      <c r="CR21" s="141">
        <v>9000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6"/>
      <c r="C22" s="86"/>
      <c r="D22" s="87"/>
      <c r="E22" s="87"/>
      <c r="F22" s="87"/>
      <c r="G22" s="88"/>
      <c r="H22" s="89"/>
      <c r="I22" s="89"/>
      <c r="J22" s="89"/>
      <c r="K22" s="182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58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4"/>
      <c r="K23" s="183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60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19">
        <f>AC24</f>
        <v>2.1843137254902</v>
      </c>
      <c r="B24" s="39"/>
      <c r="C24" s="39"/>
      <c r="D24" s="39"/>
      <c r="E24" s="39"/>
      <c r="F24" s="39"/>
      <c r="G24" s="39"/>
      <c r="H24" s="40" t="s">
        <v>174</v>
      </c>
      <c r="I24" s="40"/>
      <c r="J24" s="40"/>
      <c r="K24" s="184">
        <f>SUM(K6:K23)</f>
        <v>510000</v>
      </c>
      <c r="L24" s="41">
        <f>SUM(L6:L23)</f>
        <v>0</v>
      </c>
      <c r="M24" s="41">
        <f>SUM(M6:M23)</f>
        <v>0</v>
      </c>
      <c r="N24" s="41">
        <f>SUM(N6:N23)</f>
        <v>700</v>
      </c>
      <c r="O24" s="41">
        <f>SUM(O6:O23)</f>
        <v>169</v>
      </c>
      <c r="P24" s="41">
        <f>SUM(P6:P23)</f>
        <v>2</v>
      </c>
      <c r="Q24" s="41">
        <f>SUM(Q6:Q23)</f>
        <v>171</v>
      </c>
      <c r="R24" s="42">
        <f>IFERROR(Q24/N24,"-")</f>
        <v>0.24428571428571</v>
      </c>
      <c r="S24" s="77">
        <f>SUM(S6:S23)</f>
        <v>14</v>
      </c>
      <c r="T24" s="77">
        <f>SUM(T6:T23)</f>
        <v>41</v>
      </c>
      <c r="U24" s="42">
        <f>IFERROR(S24/Q24,"-")</f>
        <v>0.08187134502924</v>
      </c>
      <c r="V24" s="43">
        <f>IFERROR(K24/Q24,"-")</f>
        <v>2982.4561403509</v>
      </c>
      <c r="W24" s="44">
        <f>SUM(W6:W23)</f>
        <v>22</v>
      </c>
      <c r="X24" s="42">
        <f>IFERROR(W24/Q24,"-")</f>
        <v>0.12865497076023</v>
      </c>
      <c r="Y24" s="184">
        <f>SUM(Y6:Y23)</f>
        <v>1114000</v>
      </c>
      <c r="Z24" s="184">
        <f>IFERROR(Y24/Q24,"-")</f>
        <v>6514.6198830409</v>
      </c>
      <c r="AA24" s="184">
        <f>IFERROR(Y24/W24,"-")</f>
        <v>50636.363636364</v>
      </c>
      <c r="AB24" s="184">
        <f>Y24-K24</f>
        <v>604000</v>
      </c>
      <c r="AC24" s="46">
        <f>Y24/K24</f>
        <v>2.1843137254902</v>
      </c>
      <c r="AD24" s="5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175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1.88</v>
      </c>
      <c r="B6" s="189" t="s">
        <v>176</v>
      </c>
      <c r="C6" s="189" t="s">
        <v>134</v>
      </c>
      <c r="D6" s="189" t="s">
        <v>169</v>
      </c>
      <c r="E6" s="189" t="s">
        <v>177</v>
      </c>
      <c r="F6" s="189" t="s">
        <v>178</v>
      </c>
      <c r="G6" s="189" t="s">
        <v>179</v>
      </c>
      <c r="H6" s="89" t="s">
        <v>180</v>
      </c>
      <c r="I6" s="89" t="s">
        <v>181</v>
      </c>
      <c r="J6" s="190" t="s">
        <v>117</v>
      </c>
      <c r="K6" s="181">
        <v>75000</v>
      </c>
      <c r="L6" s="80">
        <v>0</v>
      </c>
      <c r="M6" s="80">
        <v>0</v>
      </c>
      <c r="N6" s="80">
        <v>24</v>
      </c>
      <c r="O6" s="91">
        <v>5</v>
      </c>
      <c r="P6" s="92">
        <v>0</v>
      </c>
      <c r="Q6" s="93">
        <f>O6+P6</f>
        <v>5</v>
      </c>
      <c r="R6" s="81">
        <f>IFERROR(Q6/N6,"-")</f>
        <v>0.20833333333333</v>
      </c>
      <c r="S6" s="80">
        <v>0</v>
      </c>
      <c r="T6" s="80">
        <v>2</v>
      </c>
      <c r="U6" s="81">
        <f>IFERROR(T6/(Q6),"-")</f>
        <v>0.4</v>
      </c>
      <c r="V6" s="82">
        <f>IFERROR(K6/SUM(Q6:Q7),"-")</f>
        <v>1136.3636363636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66000</v>
      </c>
      <c r="AC6" s="85">
        <f>SUM(Y6:Y7)/SUM(K6:K7)</f>
        <v>1.88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1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182</v>
      </c>
      <c r="C7" s="189" t="s">
        <v>134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110</v>
      </c>
      <c r="O7" s="91">
        <v>61</v>
      </c>
      <c r="P7" s="92">
        <v>0</v>
      </c>
      <c r="Q7" s="93">
        <f>O7+P7</f>
        <v>61</v>
      </c>
      <c r="R7" s="81">
        <f>IFERROR(Q7/N7,"-")</f>
        <v>0.55454545454545</v>
      </c>
      <c r="S7" s="80">
        <v>6</v>
      </c>
      <c r="T7" s="80">
        <v>14</v>
      </c>
      <c r="U7" s="81">
        <f>IFERROR(T7/(Q7),"-")</f>
        <v>0.22950819672131</v>
      </c>
      <c r="V7" s="82"/>
      <c r="W7" s="83">
        <v>3</v>
      </c>
      <c r="X7" s="81">
        <f>IF(Q7=0,"-",W7/Q7)</f>
        <v>0.049180327868852</v>
      </c>
      <c r="Y7" s="186">
        <v>141000</v>
      </c>
      <c r="Z7" s="187">
        <f>IFERROR(Y7/Q7,"-")</f>
        <v>2311.4754098361</v>
      </c>
      <c r="AA7" s="187">
        <f>IFERROR(Y7/W7,"-")</f>
        <v>47000</v>
      </c>
      <c r="AB7" s="181"/>
      <c r="AC7" s="85"/>
      <c r="AD7" s="78"/>
      <c r="AE7" s="94">
        <v>2</v>
      </c>
      <c r="AF7" s="95">
        <f>IF(Q7=0,"",IF(AE7=0,"",(AE7/Q7)))</f>
        <v>0.032786885245902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5</v>
      </c>
      <c r="AO7" s="101">
        <f>IF(Q7=0,"",IF(AN7=0,"",(AN7/Q7)))</f>
        <v>0.081967213114754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10</v>
      </c>
      <c r="AX7" s="107">
        <f>IF(Q7=0,"",IF(AW7=0,"",(AW7/Q7)))</f>
        <v>0.16393442622951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0.13114754098361</v>
      </c>
      <c r="BH7" s="112">
        <v>1</v>
      </c>
      <c r="BI7" s="114">
        <f>IFERROR(BH7/BF7,"-")</f>
        <v>0.125</v>
      </c>
      <c r="BJ7" s="115">
        <v>5000</v>
      </c>
      <c r="BK7" s="116">
        <f>IFERROR(BJ7/BF7,"-")</f>
        <v>625</v>
      </c>
      <c r="BL7" s="117">
        <v>1</v>
      </c>
      <c r="BM7" s="117"/>
      <c r="BN7" s="117"/>
      <c r="BO7" s="119">
        <v>21</v>
      </c>
      <c r="BP7" s="120">
        <f>IF(Q7=0,"",IF(BO7=0,"",(BO7/Q7)))</f>
        <v>0.34426229508197</v>
      </c>
      <c r="BQ7" s="121">
        <v>2</v>
      </c>
      <c r="BR7" s="122">
        <f>IFERROR(BQ7/BO7,"-")</f>
        <v>0.095238095238095</v>
      </c>
      <c r="BS7" s="123">
        <v>11000</v>
      </c>
      <c r="BT7" s="124">
        <f>IFERROR(BS7/BO7,"-")</f>
        <v>523.80952380952</v>
      </c>
      <c r="BU7" s="125">
        <v>1</v>
      </c>
      <c r="BV7" s="125">
        <v>1</v>
      </c>
      <c r="BW7" s="125"/>
      <c r="BX7" s="126">
        <v>11</v>
      </c>
      <c r="BY7" s="127">
        <f>IF(Q7=0,"",IF(BX7=0,"",(BX7/Q7)))</f>
        <v>0.18032786885246</v>
      </c>
      <c r="BZ7" s="128">
        <v>3</v>
      </c>
      <c r="CA7" s="129">
        <f>IFERROR(BZ7/BX7,"-")</f>
        <v>0.27272727272727</v>
      </c>
      <c r="CB7" s="130">
        <v>254000</v>
      </c>
      <c r="CC7" s="131">
        <f>IFERROR(CB7/BX7,"-")</f>
        <v>23090.909090909</v>
      </c>
      <c r="CD7" s="132"/>
      <c r="CE7" s="132"/>
      <c r="CF7" s="132">
        <v>3</v>
      </c>
      <c r="CG7" s="133">
        <v>4</v>
      </c>
      <c r="CH7" s="134">
        <f>IF(Q7=0,"",IF(CG7=0,"",(CG7/Q7)))</f>
        <v>0.065573770491803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141000</v>
      </c>
      <c r="CR7" s="141">
        <v>130000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0.12307692307692</v>
      </c>
      <c r="B8" s="189" t="s">
        <v>183</v>
      </c>
      <c r="C8" s="189" t="s">
        <v>134</v>
      </c>
      <c r="D8" s="189" t="s">
        <v>184</v>
      </c>
      <c r="E8" s="189" t="s">
        <v>185</v>
      </c>
      <c r="F8" s="189" t="s">
        <v>186</v>
      </c>
      <c r="G8" s="189" t="s">
        <v>179</v>
      </c>
      <c r="H8" s="89" t="s">
        <v>187</v>
      </c>
      <c r="I8" s="89" t="s">
        <v>188</v>
      </c>
      <c r="J8" s="191" t="s">
        <v>189</v>
      </c>
      <c r="K8" s="181">
        <v>65000</v>
      </c>
      <c r="L8" s="80">
        <v>0</v>
      </c>
      <c r="M8" s="80">
        <v>0</v>
      </c>
      <c r="N8" s="80">
        <v>27</v>
      </c>
      <c r="O8" s="91">
        <v>4</v>
      </c>
      <c r="P8" s="92">
        <v>0</v>
      </c>
      <c r="Q8" s="93">
        <f>O8+P8</f>
        <v>4</v>
      </c>
      <c r="R8" s="81">
        <f>IFERROR(Q8/N8,"-")</f>
        <v>0.14814814814815</v>
      </c>
      <c r="S8" s="80">
        <v>0</v>
      </c>
      <c r="T8" s="80">
        <v>2</v>
      </c>
      <c r="U8" s="81">
        <f>IFERROR(T8/(Q8),"-")</f>
        <v>0.5</v>
      </c>
      <c r="V8" s="82">
        <f>IFERROR(K8/SUM(Q8:Q9),"-")</f>
        <v>1140.350877193</v>
      </c>
      <c r="W8" s="83">
        <v>1</v>
      </c>
      <c r="X8" s="81">
        <f>IF(Q8=0,"-",W8/Q8)</f>
        <v>0.25</v>
      </c>
      <c r="Y8" s="186">
        <v>5000</v>
      </c>
      <c r="Z8" s="187">
        <f>IFERROR(Y8/Q8,"-")</f>
        <v>1250</v>
      </c>
      <c r="AA8" s="187">
        <f>IFERROR(Y8/W8,"-")</f>
        <v>5000</v>
      </c>
      <c r="AB8" s="181">
        <f>SUM(Y8:Y9)-SUM(K8:K9)</f>
        <v>-57000</v>
      </c>
      <c r="AC8" s="85">
        <f>SUM(Y8:Y9)/SUM(K8:K9)</f>
        <v>0.12307692307692</v>
      </c>
      <c r="AD8" s="78"/>
      <c r="AE8" s="94">
        <v>1</v>
      </c>
      <c r="AF8" s="95">
        <f>IF(Q8=0,"",IF(AE8=0,"",(AE8/Q8)))</f>
        <v>0.25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2</v>
      </c>
      <c r="AO8" s="101">
        <f>IF(Q8=0,"",IF(AN8=0,"",(AN8/Q8)))</f>
        <v>0.5</v>
      </c>
      <c r="AP8" s="100">
        <v>1</v>
      </c>
      <c r="AQ8" s="102">
        <f>IFERROR(AP8/AN8,"-")</f>
        <v>0.5</v>
      </c>
      <c r="AR8" s="103">
        <v>5000</v>
      </c>
      <c r="AS8" s="104">
        <f>IFERROR(AR8/AN8,"-")</f>
        <v>2500</v>
      </c>
      <c r="AT8" s="105">
        <v>1</v>
      </c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190</v>
      </c>
      <c r="C9" s="189" t="s">
        <v>134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101</v>
      </c>
      <c r="O9" s="91">
        <v>51</v>
      </c>
      <c r="P9" s="92">
        <v>2</v>
      </c>
      <c r="Q9" s="93">
        <f>O9+P9</f>
        <v>53</v>
      </c>
      <c r="R9" s="81">
        <f>IFERROR(Q9/N9,"-")</f>
        <v>0.52475247524752</v>
      </c>
      <c r="S9" s="80">
        <v>1</v>
      </c>
      <c r="T9" s="80">
        <v>10</v>
      </c>
      <c r="U9" s="81">
        <f>IFERROR(T9/(Q9),"-")</f>
        <v>0.18867924528302</v>
      </c>
      <c r="V9" s="82"/>
      <c r="W9" s="83">
        <v>1</v>
      </c>
      <c r="X9" s="81">
        <f>IF(Q9=0,"-",W9/Q9)</f>
        <v>0.018867924528302</v>
      </c>
      <c r="Y9" s="186">
        <v>3000</v>
      </c>
      <c r="Z9" s="187">
        <f>IFERROR(Y9/Q9,"-")</f>
        <v>56.603773584906</v>
      </c>
      <c r="AA9" s="187">
        <f>IFERROR(Y9/W9,"-")</f>
        <v>3000</v>
      </c>
      <c r="AB9" s="181"/>
      <c r="AC9" s="85"/>
      <c r="AD9" s="78"/>
      <c r="AE9" s="94">
        <v>2</v>
      </c>
      <c r="AF9" s="95">
        <f>IF(Q9=0,"",IF(AE9=0,"",(AE9/Q9)))</f>
        <v>0.037735849056604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9</v>
      </c>
      <c r="AO9" s="101">
        <f>IF(Q9=0,"",IF(AN9=0,"",(AN9/Q9)))</f>
        <v>0.16981132075472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6</v>
      </c>
      <c r="AX9" s="107">
        <f>IF(Q9=0,"",IF(AW9=0,"",(AW9/Q9)))</f>
        <v>0.11320754716981</v>
      </c>
      <c r="AY9" s="106">
        <v>1</v>
      </c>
      <c r="AZ9" s="108">
        <f>IFERROR(AY9/AW9,"-")</f>
        <v>0.16666666666667</v>
      </c>
      <c r="BA9" s="109">
        <v>3000</v>
      </c>
      <c r="BB9" s="110">
        <f>IFERROR(BA9/AW9,"-")</f>
        <v>500</v>
      </c>
      <c r="BC9" s="111">
        <v>1</v>
      </c>
      <c r="BD9" s="111"/>
      <c r="BE9" s="111"/>
      <c r="BF9" s="112">
        <v>16</v>
      </c>
      <c r="BG9" s="113">
        <f>IF(Q9=0,"",IF(BF9=0,"",(BF9/Q9)))</f>
        <v>0.30188679245283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8</v>
      </c>
      <c r="BP9" s="120">
        <f>IF(Q9=0,"",IF(BO9=0,"",(BO9/Q9)))</f>
        <v>0.15094339622642</v>
      </c>
      <c r="BQ9" s="121">
        <v>3</v>
      </c>
      <c r="BR9" s="122">
        <f>IFERROR(BQ9/BO9,"-")</f>
        <v>0.375</v>
      </c>
      <c r="BS9" s="123">
        <v>1087000</v>
      </c>
      <c r="BT9" s="124">
        <f>IFERROR(BS9/BO9,"-")</f>
        <v>135875</v>
      </c>
      <c r="BU9" s="125">
        <v>1</v>
      </c>
      <c r="BV9" s="125"/>
      <c r="BW9" s="125">
        <v>2</v>
      </c>
      <c r="BX9" s="126">
        <v>9</v>
      </c>
      <c r="BY9" s="127">
        <f>IF(Q9=0,"",IF(BX9=0,"",(BX9/Q9)))</f>
        <v>0.16981132075472</v>
      </c>
      <c r="BZ9" s="128">
        <v>1</v>
      </c>
      <c r="CA9" s="129">
        <f>IFERROR(BZ9/BX9,"-")</f>
        <v>0.11111111111111</v>
      </c>
      <c r="CB9" s="130">
        <v>468000</v>
      </c>
      <c r="CC9" s="131">
        <f>IFERROR(CB9/BX9,"-")</f>
        <v>52000</v>
      </c>
      <c r="CD9" s="132"/>
      <c r="CE9" s="132"/>
      <c r="CF9" s="132">
        <v>1</v>
      </c>
      <c r="CG9" s="133">
        <v>3</v>
      </c>
      <c r="CH9" s="134">
        <f>IF(Q9=0,"",IF(CG9=0,"",(CG9/Q9)))</f>
        <v>0.056603773584906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3000</v>
      </c>
      <c r="CR9" s="141">
        <v>1060000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1.0642857142857</v>
      </c>
      <c r="B12" s="39"/>
      <c r="C12" s="39"/>
      <c r="D12" s="39"/>
      <c r="E12" s="39"/>
      <c r="F12" s="39"/>
      <c r="G12" s="39"/>
      <c r="H12" s="40" t="s">
        <v>191</v>
      </c>
      <c r="I12" s="40"/>
      <c r="J12" s="40"/>
      <c r="K12" s="184">
        <f>SUM(K6:K11)</f>
        <v>140000</v>
      </c>
      <c r="L12" s="41">
        <f>SUM(L6:L11)</f>
        <v>0</v>
      </c>
      <c r="M12" s="41">
        <f>SUM(M6:M11)</f>
        <v>0</v>
      </c>
      <c r="N12" s="41">
        <f>SUM(N6:N11)</f>
        <v>262</v>
      </c>
      <c r="O12" s="41">
        <f>SUM(O6:O11)</f>
        <v>121</v>
      </c>
      <c r="P12" s="41">
        <f>SUM(P6:P11)</f>
        <v>2</v>
      </c>
      <c r="Q12" s="41">
        <f>SUM(Q6:Q11)</f>
        <v>123</v>
      </c>
      <c r="R12" s="42">
        <f>IFERROR(Q12/N12,"-")</f>
        <v>0.46946564885496</v>
      </c>
      <c r="S12" s="77">
        <f>SUM(S6:S11)</f>
        <v>7</v>
      </c>
      <c r="T12" s="77">
        <f>SUM(T6:T11)</f>
        <v>28</v>
      </c>
      <c r="U12" s="42">
        <f>IFERROR(S12/Q12,"-")</f>
        <v>0.056910569105691</v>
      </c>
      <c r="V12" s="43">
        <f>IFERROR(K12/Q12,"-")</f>
        <v>1138.2113821138</v>
      </c>
      <c r="W12" s="44">
        <f>SUM(W6:W11)</f>
        <v>5</v>
      </c>
      <c r="X12" s="42">
        <f>IFERROR(W12/Q12,"-")</f>
        <v>0.040650406504065</v>
      </c>
      <c r="Y12" s="184">
        <f>SUM(Y6:Y11)</f>
        <v>149000</v>
      </c>
      <c r="Z12" s="184">
        <f>IFERROR(Y12/Q12,"-")</f>
        <v>1211.3821138211</v>
      </c>
      <c r="AA12" s="184">
        <f>IFERROR(Y12/W12,"-")</f>
        <v>29800</v>
      </c>
      <c r="AB12" s="184">
        <f>Y12-K12</f>
        <v>9000</v>
      </c>
      <c r="AC12" s="46">
        <f>Y12/K12</f>
        <v>1.0642857142857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192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193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194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195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196</v>
      </c>
      <c r="C6" s="189" t="s">
        <v>197</v>
      </c>
      <c r="D6" s="189" t="s">
        <v>198</v>
      </c>
      <c r="E6" s="189" t="s">
        <v>199</v>
      </c>
      <c r="F6" s="89" t="s">
        <v>200</v>
      </c>
      <c r="G6" s="89" t="s">
        <v>201</v>
      </c>
      <c r="H6" s="181">
        <v>0</v>
      </c>
      <c r="I6" s="84">
        <v>3000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202</v>
      </c>
      <c r="C7" s="189" t="s">
        <v>197</v>
      </c>
      <c r="D7" s="189" t="s">
        <v>203</v>
      </c>
      <c r="E7" s="189">
        <v>25</v>
      </c>
      <c r="F7" s="89" t="s">
        <v>204</v>
      </c>
      <c r="G7" s="89" t="s">
        <v>201</v>
      </c>
      <c r="H7" s="181">
        <v>0</v>
      </c>
      <c r="I7" s="84">
        <v>2800</v>
      </c>
      <c r="J7" s="80">
        <v>0</v>
      </c>
      <c r="K7" s="80">
        <v>0</v>
      </c>
      <c r="L7" s="80">
        <v>5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1.7735042735043</v>
      </c>
      <c r="B8" s="189" t="s">
        <v>205</v>
      </c>
      <c r="C8" s="189" t="s">
        <v>206</v>
      </c>
      <c r="D8" s="189" t="s">
        <v>198</v>
      </c>
      <c r="E8" s="189" t="s">
        <v>68</v>
      </c>
      <c r="F8" s="89" t="s">
        <v>207</v>
      </c>
      <c r="G8" s="89" t="s">
        <v>201</v>
      </c>
      <c r="H8" s="181">
        <v>468000</v>
      </c>
      <c r="I8" s="84">
        <v>1500</v>
      </c>
      <c r="J8" s="80">
        <v>0</v>
      </c>
      <c r="K8" s="80">
        <v>0</v>
      </c>
      <c r="L8" s="80">
        <v>1692</v>
      </c>
      <c r="M8" s="93">
        <v>312</v>
      </c>
      <c r="N8" s="144">
        <v>275</v>
      </c>
      <c r="O8" s="81">
        <f>IFERROR(M8/L8,"-")</f>
        <v>0.18439716312057</v>
      </c>
      <c r="P8" s="80">
        <v>6</v>
      </c>
      <c r="Q8" s="80">
        <v>159</v>
      </c>
      <c r="R8" s="81">
        <f>IFERROR(P8/M8,"-")</f>
        <v>0.019230769230769</v>
      </c>
      <c r="S8" s="82">
        <f>IFERROR(H8/SUM(M8:M8),"-")</f>
        <v>1500</v>
      </c>
      <c r="T8" s="83">
        <v>33</v>
      </c>
      <c r="U8" s="81">
        <f>IF(M8=0,"-",T8/M8)</f>
        <v>0.10576923076923</v>
      </c>
      <c r="V8" s="186">
        <v>830000</v>
      </c>
      <c r="W8" s="187">
        <f>IFERROR(V8/M8,"-")</f>
        <v>2660.2564102564</v>
      </c>
      <c r="X8" s="187">
        <f>IFERROR(V8/T8,"-")</f>
        <v>25151.515151515</v>
      </c>
      <c r="Y8" s="181">
        <f>SUM(V8:V8)-SUM(H8:H8)</f>
        <v>362000</v>
      </c>
      <c r="Z8" s="85">
        <f>SUM(V8:V8)/SUM(H8:H8)</f>
        <v>1.7735042735043</v>
      </c>
      <c r="AA8" s="78"/>
      <c r="AB8" s="94">
        <v>37</v>
      </c>
      <c r="AC8" s="95">
        <f>IF(M8=0,"",IF(AB8=0,"",(AB8/M8)))</f>
        <v>0.11858974358974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39</v>
      </c>
      <c r="AL8" s="101">
        <f>IF(M8=0,"",IF(AK8=0,"",(AK8/M8)))</f>
        <v>0.125</v>
      </c>
      <c r="AM8" s="100">
        <v>1</v>
      </c>
      <c r="AN8" s="102">
        <f>IFERROR(AM8/AK8,"-")</f>
        <v>0.025641025641026</v>
      </c>
      <c r="AO8" s="103">
        <v>15000</v>
      </c>
      <c r="AP8" s="104">
        <f>IFERROR(AO8/AK8,"-")</f>
        <v>384.61538461538</v>
      </c>
      <c r="AQ8" s="105"/>
      <c r="AR8" s="105">
        <v>1</v>
      </c>
      <c r="AS8" s="105"/>
      <c r="AT8" s="106">
        <v>39</v>
      </c>
      <c r="AU8" s="107" t="str">
        <f>IF(M8=0,"",IF(AW8=0,"",(AW8/M8)))</f>
        <v>0</v>
      </c>
      <c r="AV8" s="106">
        <v>4</v>
      </c>
      <c r="AW8" s="108" t="str">
        <f>IFERROR(AY8/AW8,"-")</f>
        <v>-</v>
      </c>
      <c r="AX8" s="109">
        <v>96000</v>
      </c>
      <c r="AY8" s="110" t="str">
        <f>IFERROR(BA8/AW8,"-")</f>
        <v>-</v>
      </c>
      <c r="AZ8" s="111">
        <v>1</v>
      </c>
      <c r="BA8" s="111">
        <v>1</v>
      </c>
      <c r="BB8" s="111">
        <v>2</v>
      </c>
      <c r="BC8" s="112">
        <v>101</v>
      </c>
      <c r="BD8" s="113">
        <f>IF(M8=0,"",IF(BC8=0,"",(BC8/M8)))</f>
        <v>0.32371794871795</v>
      </c>
      <c r="BE8" s="112">
        <v>12</v>
      </c>
      <c r="BF8" s="114">
        <f>IFERROR(BE8/BC8,"-")</f>
        <v>0.11881188118812</v>
      </c>
      <c r="BG8" s="115">
        <v>311000</v>
      </c>
      <c r="BH8" s="116">
        <f>IFERROR(BG8/BC8,"-")</f>
        <v>3079.2079207921</v>
      </c>
      <c r="BI8" s="117">
        <v>3</v>
      </c>
      <c r="BJ8" s="117">
        <v>1</v>
      </c>
      <c r="BK8" s="117">
        <v>69</v>
      </c>
      <c r="BL8" s="119"/>
      <c r="BM8" s="120">
        <f>IF(M8=0,"",IF(BK8=0,"",(BK8/M8)))</f>
        <v>0.22115384615385</v>
      </c>
      <c r="BN8" s="121">
        <v>9</v>
      </c>
      <c r="BO8" s="122">
        <f>IFERROR(BN8/BK8,"-")</f>
        <v>0.1304347826087</v>
      </c>
      <c r="BP8" s="123">
        <v>221000</v>
      </c>
      <c r="BQ8" s="124">
        <f>IFERROR(BP8/BK8,"-")</f>
        <v>3202.8985507246</v>
      </c>
      <c r="BR8" s="125">
        <v>2</v>
      </c>
      <c r="BS8" s="125">
        <v>2</v>
      </c>
      <c r="BT8" s="125">
        <v>5</v>
      </c>
      <c r="BU8" s="126">
        <v>25</v>
      </c>
      <c r="BV8" s="127">
        <f>IF(M8=0,"",IF(BU8=0,"",(BU8/M8)))</f>
        <v>0.080128205128205</v>
      </c>
      <c r="BW8" s="128">
        <v>6</v>
      </c>
      <c r="BX8" s="129">
        <f>IFERROR(BW8/BU8,"-")</f>
        <v>0.24</v>
      </c>
      <c r="BY8" s="130">
        <v>177000</v>
      </c>
      <c r="BZ8" s="131">
        <f>IFERROR(BY8/BU8,"-")</f>
        <v>7080</v>
      </c>
      <c r="CA8" s="132">
        <v>1</v>
      </c>
      <c r="CB8" s="132">
        <v>1</v>
      </c>
      <c r="CC8" s="132">
        <v>4</v>
      </c>
      <c r="CD8" s="133">
        <v>2</v>
      </c>
      <c r="CE8" s="134">
        <f>IF(M8=0,"",IF(CD8=0,"",(CD8/M8)))</f>
        <v>0.0064102564102564</v>
      </c>
      <c r="CF8" s="135">
        <v>1</v>
      </c>
      <c r="CG8" s="136">
        <f>IFERROR(CF8/CD8,"-")</f>
        <v>0.5</v>
      </c>
      <c r="CH8" s="137">
        <v>10000</v>
      </c>
      <c r="CI8" s="138">
        <f>IFERROR(CH8/CD8,"-")</f>
        <v>5000</v>
      </c>
      <c r="CJ8" s="139"/>
      <c r="CK8" s="139">
        <v>1</v>
      </c>
      <c r="CL8" s="139"/>
      <c r="CM8" s="140">
        <v>33</v>
      </c>
      <c r="CN8" s="141">
        <v>830000</v>
      </c>
      <c r="CO8" s="141">
        <v>112000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208</v>
      </c>
      <c r="C9" s="189" t="s">
        <v>209</v>
      </c>
      <c r="D9" s="189"/>
      <c r="E9" s="189" t="s">
        <v>210</v>
      </c>
      <c r="F9" s="89" t="s">
        <v>211</v>
      </c>
      <c r="G9" s="89" t="s">
        <v>201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16</v>
      </c>
      <c r="N9" s="144">
        <v>16</v>
      </c>
      <c r="O9" s="81" t="str">
        <f>IFERROR(M9/L9,"-")</f>
        <v>-</v>
      </c>
      <c r="P9" s="80">
        <v>0</v>
      </c>
      <c r="Q9" s="80">
        <v>5</v>
      </c>
      <c r="R9" s="81">
        <f>IFERROR(P9/M9,"-")</f>
        <v>0</v>
      </c>
      <c r="S9" s="82">
        <f>IFERROR(H9/SUM(M9:M9),"-")</f>
        <v>0</v>
      </c>
      <c r="T9" s="83">
        <v>2</v>
      </c>
      <c r="U9" s="81">
        <f>IF(M9=0,"-",T9/M9)</f>
        <v>0.125</v>
      </c>
      <c r="V9" s="186">
        <v>130000</v>
      </c>
      <c r="W9" s="187">
        <f>IFERROR(V9/M9,"-")</f>
        <v>8125</v>
      </c>
      <c r="X9" s="187">
        <f>IFERROR(V9/T9,"-")</f>
        <v>65000</v>
      </c>
      <c r="Y9" s="181">
        <f>SUM(V9:V9)-SUM(H9:H9)</f>
        <v>130000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>
        <v>1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4</v>
      </c>
      <c r="BD9" s="113">
        <f>IF(M9=0,"",IF(BC9=0,"",(BC9/M9)))</f>
        <v>0.25</v>
      </c>
      <c r="BE9" s="112">
        <v>1</v>
      </c>
      <c r="BF9" s="114">
        <f>IFERROR(BE9/BC9,"-")</f>
        <v>0.25</v>
      </c>
      <c r="BG9" s="115">
        <v>3000</v>
      </c>
      <c r="BH9" s="116">
        <f>IFERROR(BG9/BC9,"-")</f>
        <v>750</v>
      </c>
      <c r="BI9" s="117">
        <v>1</v>
      </c>
      <c r="BJ9" s="117"/>
      <c r="BK9" s="117">
        <v>7</v>
      </c>
      <c r="BL9" s="119"/>
      <c r="BM9" s="120">
        <f>IF(M9=0,"",IF(BK9=0,"",(BK9/M9)))</f>
        <v>0.4375</v>
      </c>
      <c r="BN9" s="121">
        <v>1</v>
      </c>
      <c r="BO9" s="122">
        <f>IFERROR(BN9/BK9,"-")</f>
        <v>0.14285714285714</v>
      </c>
      <c r="BP9" s="123">
        <v>127000</v>
      </c>
      <c r="BQ9" s="124">
        <f>IFERROR(BP9/BK9,"-")</f>
        <v>18142.857142857</v>
      </c>
      <c r="BR9" s="125"/>
      <c r="BS9" s="125"/>
      <c r="BT9" s="125">
        <v>1</v>
      </c>
      <c r="BU9" s="126">
        <v>4</v>
      </c>
      <c r="BV9" s="127">
        <f>IF(M9=0,"",IF(BU9=0,"",(BU9/M9)))</f>
        <v>0.25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2</v>
      </c>
      <c r="CN9" s="141">
        <v>130000</v>
      </c>
      <c r="CO9" s="141">
        <v>127000</v>
      </c>
      <c r="CP9" s="141"/>
      <c r="CQ9" s="142" t="str">
        <f>IF(AND(CO9=0,CP9=0),"",IF(AND(CO9&lt;=100000,CP9&lt;=100000),"",IF(CO9/CN9&gt;0.7,"男高",IF(CP9/CN9&gt;0.7,"女高",""))))</f>
        <v>男高</v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212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1700</v>
      </c>
      <c r="M12" s="41">
        <f>SUM(M6:M11)</f>
        <v>328</v>
      </c>
      <c r="N12" s="41">
        <f>SUM(N6:N11)</f>
        <v>291</v>
      </c>
      <c r="O12" s="42">
        <f>IFERROR(M12/L12,"-")</f>
        <v>0.19294117647059</v>
      </c>
      <c r="P12" s="77">
        <f>SUM(P6:P11)</f>
        <v>6</v>
      </c>
      <c r="Q12" s="77">
        <f>SUM(Q6:Q11)</f>
        <v>164</v>
      </c>
      <c r="R12" s="42">
        <f>IFERROR(P12/M12,"-")</f>
        <v>0.018292682926829</v>
      </c>
      <c r="S12" s="43">
        <f>IFERROR(H12/M12,"-")</f>
        <v>0</v>
      </c>
      <c r="T12" s="44">
        <f>SUM(T6:T11)</f>
        <v>35</v>
      </c>
      <c r="U12" s="42">
        <f>IFERROR(T12/M12,"-")</f>
        <v>0.10670731707317</v>
      </c>
      <c r="V12" s="184">
        <f>SUM(V6:V11)</f>
        <v>960000</v>
      </c>
      <c r="W12" s="184">
        <f>IFERROR(V12/M12,"-")</f>
        <v>2926.8292682927</v>
      </c>
      <c r="X12" s="184">
        <f>IFERROR(V12/T12,"-")</f>
        <v>27428.571428571</v>
      </c>
      <c r="Y12" s="184">
        <f>V12-H12</f>
        <v>960000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213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1.9761960005118</v>
      </c>
      <c r="B6" s="189" t="s">
        <v>214</v>
      </c>
      <c r="C6" s="189" t="s">
        <v>197</v>
      </c>
      <c r="D6" s="189" t="s">
        <v>215</v>
      </c>
      <c r="E6" s="189" t="s">
        <v>216</v>
      </c>
      <c r="F6" s="89" t="s">
        <v>217</v>
      </c>
      <c r="G6" s="89" t="s">
        <v>201</v>
      </c>
      <c r="H6" s="181">
        <v>19062889</v>
      </c>
      <c r="I6" s="80">
        <v>0</v>
      </c>
      <c r="J6" s="80">
        <v>0</v>
      </c>
      <c r="K6" s="80">
        <v>1755261</v>
      </c>
      <c r="L6" s="93">
        <v>6139</v>
      </c>
      <c r="M6" s="81">
        <f>IFERROR(L6/K6,"-")</f>
        <v>0.0034974855591277</v>
      </c>
      <c r="N6" s="80">
        <v>205</v>
      </c>
      <c r="O6" s="80">
        <v>2751</v>
      </c>
      <c r="P6" s="81">
        <f>IFERROR(N6/(L6),"-")</f>
        <v>0.033393060759081</v>
      </c>
      <c r="Q6" s="82">
        <f>IFERROR(H6/SUM(L6:L6),"-")</f>
        <v>3105.2107835152</v>
      </c>
      <c r="R6" s="83">
        <v>718</v>
      </c>
      <c r="S6" s="81">
        <f>IF(L6=0,"-",R6/L6)</f>
        <v>0.11695715914644</v>
      </c>
      <c r="T6" s="186">
        <v>37672005</v>
      </c>
      <c r="U6" s="187">
        <f>IFERROR(T6/L6,"-")</f>
        <v>6136.5051311288</v>
      </c>
      <c r="V6" s="187">
        <f>IFERROR(T6/R6,"-")</f>
        <v>52467.973537604</v>
      </c>
      <c r="W6" s="181">
        <f>SUM(T6:T6)-SUM(H6:H6)</f>
        <v>18609116</v>
      </c>
      <c r="X6" s="85">
        <f>SUM(T6:T6)/SUM(H6:H6)</f>
        <v>1.9761960005118</v>
      </c>
      <c r="Y6" s="78"/>
      <c r="Z6" s="94">
        <v>427</v>
      </c>
      <c r="AA6" s="95">
        <f>IF(L6=0,"",IF(Z6=0,"",(Z6/L6)))</f>
        <v>0.069555302166477</v>
      </c>
      <c r="AB6" s="94">
        <v>12</v>
      </c>
      <c r="AC6" s="96">
        <f>IFERROR(AB6/Z6,"-")</f>
        <v>0.028103044496487</v>
      </c>
      <c r="AD6" s="97">
        <v>113000</v>
      </c>
      <c r="AE6" s="98">
        <f>IFERROR(AD6/Z6,"-")</f>
        <v>264.63700234192</v>
      </c>
      <c r="AF6" s="99">
        <v>6</v>
      </c>
      <c r="AG6" s="99">
        <v>2</v>
      </c>
      <c r="AH6" s="99">
        <v>4</v>
      </c>
      <c r="AI6" s="100">
        <v>772</v>
      </c>
      <c r="AJ6" s="101">
        <f>IF(L6=0,"",IF(AI6=0,"",(AI6/L6)))</f>
        <v>0.12575338002932</v>
      </c>
      <c r="AK6" s="100">
        <v>44</v>
      </c>
      <c r="AL6" s="102">
        <f>IFERROR(AK6/AI6,"-")</f>
        <v>0.05699481865285</v>
      </c>
      <c r="AM6" s="103">
        <v>1471000</v>
      </c>
      <c r="AN6" s="104">
        <f>IFERROR(AM6/AI6,"-")</f>
        <v>1905.4404145078</v>
      </c>
      <c r="AO6" s="105">
        <v>25</v>
      </c>
      <c r="AP6" s="105">
        <v>6</v>
      </c>
      <c r="AQ6" s="105">
        <v>13</v>
      </c>
      <c r="AR6" s="106">
        <v>1050</v>
      </c>
      <c r="AS6" s="107">
        <f>IF(L6=0,"",IF(AR6=0,"",(AR6/L6)))</f>
        <v>0.17103762827822</v>
      </c>
      <c r="AT6" s="106">
        <v>77</v>
      </c>
      <c r="AU6" s="108">
        <f>IFERROR(AT6/AR6,"-")</f>
        <v>0.073333333333333</v>
      </c>
      <c r="AV6" s="109">
        <v>1586000</v>
      </c>
      <c r="AW6" s="110">
        <f>IFERROR(AV6/AR6,"-")</f>
        <v>1510.4761904762</v>
      </c>
      <c r="AX6" s="111">
        <v>45</v>
      </c>
      <c r="AY6" s="111">
        <v>11</v>
      </c>
      <c r="AZ6" s="111">
        <v>21</v>
      </c>
      <c r="BA6" s="112">
        <v>1868</v>
      </c>
      <c r="BB6" s="113">
        <f>IF(L6=0,"",IF(BA6=0,"",(BA6/L6)))</f>
        <v>0.30428408535592</v>
      </c>
      <c r="BC6" s="112">
        <v>205</v>
      </c>
      <c r="BD6" s="114">
        <f>IFERROR(BC6/BA6,"-")</f>
        <v>0.10974304068522</v>
      </c>
      <c r="BE6" s="115">
        <v>8233000</v>
      </c>
      <c r="BF6" s="116">
        <f>IFERROR(BE6/BA6,"-")</f>
        <v>4407.3875802998</v>
      </c>
      <c r="BG6" s="117">
        <v>87</v>
      </c>
      <c r="BH6" s="117">
        <v>38</v>
      </c>
      <c r="BI6" s="117">
        <v>80</v>
      </c>
      <c r="BJ6" s="119">
        <v>1371</v>
      </c>
      <c r="BK6" s="120">
        <f>IF(L6=0,"",IF(BJ6=0,"",(BJ6/L6)))</f>
        <v>0.22332627463756</v>
      </c>
      <c r="BL6" s="121">
        <v>233</v>
      </c>
      <c r="BM6" s="122">
        <f>IFERROR(BL6/BJ6,"-")</f>
        <v>0.16994894237783</v>
      </c>
      <c r="BN6" s="123">
        <v>11372500</v>
      </c>
      <c r="BO6" s="124">
        <f>IFERROR(BN6/BJ6,"-")</f>
        <v>8295.0401167031</v>
      </c>
      <c r="BP6" s="125">
        <v>88</v>
      </c>
      <c r="BQ6" s="125">
        <v>29</v>
      </c>
      <c r="BR6" s="125">
        <v>116</v>
      </c>
      <c r="BS6" s="126">
        <v>541</v>
      </c>
      <c r="BT6" s="127">
        <f>IF(L6=0,"",IF(BS6=0,"",(BS6/L6)))</f>
        <v>0.088125101808112</v>
      </c>
      <c r="BU6" s="128">
        <v>112</v>
      </c>
      <c r="BV6" s="129">
        <f>IFERROR(BU6/BS6,"-")</f>
        <v>0.20702402957486</v>
      </c>
      <c r="BW6" s="130">
        <v>11621500</v>
      </c>
      <c r="BX6" s="131">
        <f>IFERROR(BW6/BS6,"-")</f>
        <v>21481.515711645</v>
      </c>
      <c r="BY6" s="132">
        <v>30</v>
      </c>
      <c r="BZ6" s="132">
        <v>13</v>
      </c>
      <c r="CA6" s="132">
        <v>69</v>
      </c>
      <c r="CB6" s="133">
        <v>110</v>
      </c>
      <c r="CC6" s="134">
        <f>IF(L6=0,"",IF(CB6=0,"",(CB6/L6)))</f>
        <v>0.017918227724385</v>
      </c>
      <c r="CD6" s="135">
        <v>35</v>
      </c>
      <c r="CE6" s="136">
        <f>IFERROR(CD6/CB6,"-")</f>
        <v>0.31818181818182</v>
      </c>
      <c r="CF6" s="137">
        <v>3275005</v>
      </c>
      <c r="CG6" s="138">
        <f>IFERROR(CF6/CB6,"-")</f>
        <v>29772.772727273</v>
      </c>
      <c r="CH6" s="139">
        <v>4</v>
      </c>
      <c r="CI6" s="139">
        <v>4</v>
      </c>
      <c r="CJ6" s="139">
        <v>27</v>
      </c>
      <c r="CK6" s="140">
        <v>718</v>
      </c>
      <c r="CL6" s="141">
        <v>37672005</v>
      </c>
      <c r="CM6" s="141">
        <v>1320000</v>
      </c>
      <c r="CN6" s="141">
        <v>450000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218</v>
      </c>
      <c r="C7" s="189" t="s">
        <v>197</v>
      </c>
      <c r="D7" s="189" t="s">
        <v>215</v>
      </c>
      <c r="E7" s="189" t="s">
        <v>219</v>
      </c>
      <c r="F7" s="89" t="s">
        <v>220</v>
      </c>
      <c r="G7" s="89" t="s">
        <v>201</v>
      </c>
      <c r="H7" s="181">
        <v>0</v>
      </c>
      <c r="I7" s="80">
        <v>0</v>
      </c>
      <c r="J7" s="80">
        <v>0</v>
      </c>
      <c r="K7" s="80">
        <v>15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221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1755276</v>
      </c>
      <c r="L10" s="41">
        <f>SUM(L6:L9)</f>
        <v>6139</v>
      </c>
      <c r="M10" s="42">
        <f>IFERROR(L10/K10,"-")</f>
        <v>0.0034974556707891</v>
      </c>
      <c r="N10" s="77">
        <f>SUM(N6:N9)</f>
        <v>205</v>
      </c>
      <c r="O10" s="77">
        <f>SUM(O6:O9)</f>
        <v>2751</v>
      </c>
      <c r="P10" s="42">
        <f>IFERROR(N10/L10,"-")</f>
        <v>0.033393060759081</v>
      </c>
      <c r="Q10" s="43">
        <f>IFERROR(H10/L10,"-")</f>
        <v>0</v>
      </c>
      <c r="R10" s="44">
        <f>SUM(R6:R9)</f>
        <v>718</v>
      </c>
      <c r="S10" s="42">
        <f>IFERROR(R10/L10,"-")</f>
        <v>0.11695715914644</v>
      </c>
      <c r="T10" s="184">
        <f>SUM(T6:T9)</f>
        <v>37672005</v>
      </c>
      <c r="U10" s="184">
        <f>IFERROR(T10/L10,"-")</f>
        <v>6136.5051311288</v>
      </c>
      <c r="V10" s="184">
        <f>IFERROR(T10/R10,"-")</f>
        <v>52467.973537604</v>
      </c>
      <c r="W10" s="184">
        <f>T10-H10</f>
        <v>37672005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222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223</v>
      </c>
      <c r="C6" s="189" t="s">
        <v>209</v>
      </c>
      <c r="D6" s="189" t="s">
        <v>224</v>
      </c>
      <c r="E6" s="189" t="s">
        <v>225</v>
      </c>
      <c r="F6" s="89" t="s">
        <v>226</v>
      </c>
      <c r="G6" s="89" t="s">
        <v>201</v>
      </c>
      <c r="H6" s="181">
        <v>0</v>
      </c>
      <c r="I6" s="80">
        <v>0</v>
      </c>
      <c r="J6" s="80">
        <v>0</v>
      </c>
      <c r="K6" s="80">
        <v>0</v>
      </c>
      <c r="L6" s="93">
        <v>6</v>
      </c>
      <c r="M6" s="81" t="str">
        <f>IFERROR(L6/K6,"-")</f>
        <v>-</v>
      </c>
      <c r="N6" s="80">
        <v>0</v>
      </c>
      <c r="O6" s="80">
        <v>4</v>
      </c>
      <c r="P6" s="81">
        <f>IFERROR(N6/(L6),"-")</f>
        <v>0</v>
      </c>
      <c r="Q6" s="82">
        <f>IFERROR(H6/SUM(L6:L6),"-")</f>
        <v>0</v>
      </c>
      <c r="R6" s="83">
        <v>2</v>
      </c>
      <c r="S6" s="81">
        <f>IF(L6=0,"-",R6/L6)</f>
        <v>0.33333333333333</v>
      </c>
      <c r="T6" s="186">
        <v>5400</v>
      </c>
      <c r="U6" s="187">
        <f>IFERROR(T6/L6,"-")</f>
        <v>900</v>
      </c>
      <c r="V6" s="187">
        <f>IFERROR(T6/R6,"-")</f>
        <v>2700</v>
      </c>
      <c r="W6" s="181">
        <f>SUM(T6:T6)-SUM(H6:H6)</f>
        <v>5400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3</v>
      </c>
      <c r="AJ6" s="101">
        <f>IF(L6=0,"",IF(AI6=0,"",(AI6/L6)))</f>
        <v>0.5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0.16666666666667</v>
      </c>
      <c r="AT6" s="106">
        <v>1</v>
      </c>
      <c r="AU6" s="108">
        <f>IFERROR(AT6/AR6,"-")</f>
        <v>1</v>
      </c>
      <c r="AV6" s="109">
        <v>1200</v>
      </c>
      <c r="AW6" s="110">
        <f>IFERROR(AV6/AR6,"-")</f>
        <v>1200</v>
      </c>
      <c r="AX6" s="111">
        <v>1</v>
      </c>
      <c r="AY6" s="111"/>
      <c r="AZ6" s="111"/>
      <c r="BA6" s="112">
        <v>2</v>
      </c>
      <c r="BB6" s="113">
        <f>IF(L6=0,"",IF(BA6=0,"",(BA6/L6)))</f>
        <v>0.33333333333333</v>
      </c>
      <c r="BC6" s="112">
        <v>1</v>
      </c>
      <c r="BD6" s="114">
        <f>IFERROR(BC6/BA6,"-")</f>
        <v>0.5</v>
      </c>
      <c r="BE6" s="115">
        <v>4200</v>
      </c>
      <c r="BF6" s="116">
        <f>IFERROR(BE6/BA6,"-")</f>
        <v>2100</v>
      </c>
      <c r="BG6" s="117"/>
      <c r="BH6" s="117">
        <v>1</v>
      </c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2</v>
      </c>
      <c r="CL6" s="141">
        <v>5400</v>
      </c>
      <c r="CM6" s="141">
        <v>1200</v>
      </c>
      <c r="CN6" s="141">
        <v>4200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227</v>
      </c>
      <c r="C7" s="189" t="s">
        <v>209</v>
      </c>
      <c r="D7" s="189" t="s">
        <v>224</v>
      </c>
      <c r="E7" s="189" t="s">
        <v>225</v>
      </c>
      <c r="F7" s="89" t="s">
        <v>228</v>
      </c>
      <c r="G7" s="89" t="s">
        <v>201</v>
      </c>
      <c r="H7" s="181">
        <v>0</v>
      </c>
      <c r="I7" s="80">
        <v>0</v>
      </c>
      <c r="J7" s="80">
        <v>0</v>
      </c>
      <c r="K7" s="80">
        <v>0</v>
      </c>
      <c r="L7" s="93">
        <v>96</v>
      </c>
      <c r="M7" s="81" t="str">
        <f>IFERROR(L7/K7,"-")</f>
        <v>-</v>
      </c>
      <c r="N7" s="80">
        <v>2</v>
      </c>
      <c r="O7" s="80">
        <v>25</v>
      </c>
      <c r="P7" s="81">
        <f>IFERROR(N7/(L7),"-")</f>
        <v>0.020833333333333</v>
      </c>
      <c r="Q7" s="82">
        <f>IFERROR(H7/SUM(L7:L7),"-")</f>
        <v>0</v>
      </c>
      <c r="R7" s="83">
        <v>1</v>
      </c>
      <c r="S7" s="81">
        <f>IF(L7=0,"-",R7/L7)</f>
        <v>0.010416666666667</v>
      </c>
      <c r="T7" s="186">
        <v>3000</v>
      </c>
      <c r="U7" s="187">
        <f>IFERROR(T7/L7,"-")</f>
        <v>31.25</v>
      </c>
      <c r="V7" s="187">
        <f>IFERROR(T7/R7,"-")</f>
        <v>3000</v>
      </c>
      <c r="W7" s="181">
        <f>SUM(T7:T7)-SUM(H7:H7)</f>
        <v>3000</v>
      </c>
      <c r="X7" s="85" t="str">
        <f>SUM(T7:T7)/SUM(H7:H7)</f>
        <v>0</v>
      </c>
      <c r="Y7" s="78"/>
      <c r="Z7" s="94">
        <v>30</v>
      </c>
      <c r="AA7" s="95">
        <f>IF(L7=0,"",IF(Z7=0,"",(Z7/L7)))</f>
        <v>0.3125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34</v>
      </c>
      <c r="AJ7" s="101">
        <f>IF(L7=0,"",IF(AI7=0,"",(AI7/L7)))</f>
        <v>0.35416666666667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18</v>
      </c>
      <c r="AS7" s="107">
        <f>IF(L7=0,"",IF(AR7=0,"",(AR7/L7)))</f>
        <v>0.1875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12</v>
      </c>
      <c r="BB7" s="113">
        <f>IF(L7=0,"",IF(BA7=0,"",(BA7/L7)))</f>
        <v>0.125</v>
      </c>
      <c r="BC7" s="112">
        <v>1</v>
      </c>
      <c r="BD7" s="114">
        <f>IFERROR(BC7/BA7,"-")</f>
        <v>0.083333333333333</v>
      </c>
      <c r="BE7" s="115">
        <v>3000</v>
      </c>
      <c r="BF7" s="116">
        <f>IFERROR(BE7/BA7,"-")</f>
        <v>250</v>
      </c>
      <c r="BG7" s="117">
        <v>1</v>
      </c>
      <c r="BH7" s="117"/>
      <c r="BI7" s="117"/>
      <c r="BJ7" s="119">
        <v>1</v>
      </c>
      <c r="BK7" s="120">
        <f>IF(L7=0,"",IF(BJ7=0,"",(BJ7/L7)))</f>
        <v>0.010416666666667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1</v>
      </c>
      <c r="BT7" s="127">
        <f>IF(L7=0,"",IF(BS7=0,"",(BS7/L7)))</f>
        <v>0.010416666666667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1</v>
      </c>
      <c r="CL7" s="141">
        <v>3000</v>
      </c>
      <c r="CM7" s="141">
        <v>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229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102</v>
      </c>
      <c r="M10" s="42" t="str">
        <f>IFERROR(L10/K10,"-")</f>
        <v>-</v>
      </c>
      <c r="N10" s="77">
        <f>SUM(N6:N9)</f>
        <v>2</v>
      </c>
      <c r="O10" s="77">
        <f>SUM(O6:O9)</f>
        <v>29</v>
      </c>
      <c r="P10" s="42">
        <f>IFERROR(N10/L10,"-")</f>
        <v>0.019607843137255</v>
      </c>
      <c r="Q10" s="43">
        <f>IFERROR(H10/L10,"-")</f>
        <v>0</v>
      </c>
      <c r="R10" s="44">
        <f>SUM(R6:R9)</f>
        <v>3</v>
      </c>
      <c r="S10" s="42">
        <f>IFERROR(R10/L10,"-")</f>
        <v>0.029411764705882</v>
      </c>
      <c r="T10" s="184">
        <f>SUM(T6:T9)</f>
        <v>8400</v>
      </c>
      <c r="U10" s="184">
        <f>IFERROR(T10/L10,"-")</f>
        <v>82.352941176471</v>
      </c>
      <c r="V10" s="184">
        <f>IFERROR(T10/R10,"-")</f>
        <v>2800</v>
      </c>
      <c r="W10" s="184">
        <f>T10-H10</f>
        <v>8400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