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<sst xmlns="http://schemas.openxmlformats.org/spreadsheetml/2006/main" uniqueCount="226">
  <si>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02月</t>
  </si>
  <si>
    <t>アイメール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</si>
  <si>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</si>
  <si>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</si>
  <si>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</si>
  <si>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</si>
  <si>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</si>
  <si>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</si>
  <si>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</si>
  <si>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</si>
  <si>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</si>
  <si>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</si>
  <si>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</si>
  <si>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</si>
  <si>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</si>
  <si>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</si>
  <si>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</si>
  <si>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</si>
  <si>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</si>
  <si>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</si>
  <si>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</si>
  <si>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</si>
  <si>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</si>
  <si>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</si>
  <si>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</si>
  <si>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</si>
  <si>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</si>
  <si>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</si>
  <si>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</si>
  <si>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</si>
  <si>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</si>
  <si>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</si>
  <si>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</si>
  <si>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</si>
  <si>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</si>
  <si>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</si>
  <si>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</si>
  <si>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</si>
  <si>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</si>
  <si>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</si>
  <si>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</si>
  <si>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</si>
  <si>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</si>
  <si>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</si>
  <si>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</si>
  <si>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</si>
  <si>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</si>
  <si>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</si>
  <si>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</si>
  <si>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</si>
  <si>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</si>
  <si>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</si>
  <si>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</si>
  <si>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</si>
  <si>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</si>
  <si>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</si>
  <si>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</si>
  <si>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sms_w374</t>
  </si>
  <si>
    <t>インターカラー</t>
  </si>
  <si>
    <t>右女３</t>
  </si>
  <si>
    <t>本日開始！女性から連絡をくれる操作苦手でも出来る</t>
  </si>
  <si>
    <t>i38</t>
  </si>
  <si>
    <t>スポニチ関東</t>
  </si>
  <si>
    <t>4C終面全5段</t>
  </si>
  <si>
    <t>2月08日(土)</t>
  </si>
  <si>
    <t>sms_w375</t>
  </si>
  <si>
    <t>スポニチ関西</t>
  </si>
  <si>
    <t>2月09日(日)</t>
  </si>
  <si>
    <t>sms_w376</t>
  </si>
  <si>
    <t>スポニチ西部</t>
  </si>
  <si>
    <t>sms_w377</t>
  </si>
  <si>
    <t>スポニチ北海道</t>
  </si>
  <si>
    <t>smss2063</t>
  </si>
  <si>
    <t>(空電共通)</t>
  </si>
  <si>
    <t>空電</t>
  </si>
  <si>
    <t>空電(共通)</t>
  </si>
  <si>
    <t>sms_w378</t>
  </si>
  <si>
    <t>雑誌版</t>
  </si>
  <si>
    <t>40代以上限定40代50代60代 中年女性が多いサイト</t>
  </si>
  <si>
    <t>サンスポ関西</t>
  </si>
  <si>
    <t>2月16日(日)</t>
  </si>
  <si>
    <t>smss2064</t>
  </si>
  <si>
    <t>sms_w379</t>
  </si>
  <si>
    <t>GOGO(i31)</t>
  </si>
  <si>
    <t>サンスポ関東</t>
  </si>
  <si>
    <t>全5段</t>
  </si>
  <si>
    <t>2月02日(日)</t>
  </si>
  <si>
    <t>smss2065</t>
  </si>
  <si>
    <t>sms_w380</t>
  </si>
  <si>
    <t>黒：C版</t>
  </si>
  <si>
    <t>求む！50歳以上の女性と</t>
  </si>
  <si>
    <t>2月22日(土)</t>
  </si>
  <si>
    <t>smss2066</t>
  </si>
  <si>
    <t>sms_w381</t>
  </si>
  <si>
    <t>デリヘル版</t>
  </si>
  <si>
    <t>(新txt)もう50代の熟女だけど</t>
  </si>
  <si>
    <t>i34</t>
  </si>
  <si>
    <t>デイリースポーツ関西</t>
  </si>
  <si>
    <t>全5段・半5段段つかみ１0段保証</t>
  </si>
  <si>
    <t>2/1～</t>
  </si>
  <si>
    <t>sms_w382</t>
  </si>
  <si>
    <t>sms_w383</t>
  </si>
  <si>
    <t>sms_w384</t>
  </si>
  <si>
    <t>sms_w385</t>
  </si>
  <si>
    <t>記事風版</t>
  </si>
  <si>
    <t>5分で髭剃り5分で登録あとは女性に誘われてメシにいく</t>
  </si>
  <si>
    <t>smss2067</t>
  </si>
  <si>
    <t>sms_w386</t>
  </si>
  <si>
    <t>①右女３</t>
  </si>
  <si>
    <t>求む！５０歳以上の女性と…</t>
  </si>
  <si>
    <t>半2段つかみ10段保証</t>
  </si>
  <si>
    <t>10段保証</t>
  </si>
  <si>
    <t>smss2068</t>
  </si>
  <si>
    <t>sms_w387</t>
  </si>
  <si>
    <t>①求む！５０歳以上の女性と…</t>
  </si>
  <si>
    <t>ニッカン関西</t>
  </si>
  <si>
    <t>1～10日</t>
  </si>
  <si>
    <t>sms_w388</t>
  </si>
  <si>
    <t>②旧デイリー風</t>
  </si>
  <si>
    <t>②学生いません！ギャルもいません！熟女！熟女！熟女！熟女！</t>
  </si>
  <si>
    <t>11～20日</t>
  </si>
  <si>
    <t>sms_w389</t>
  </si>
  <si>
    <t>③ジャパネット</t>
  </si>
  <si>
    <t>③本日開始！女性から連絡をくれる操作苦手でも出来る</t>
  </si>
  <si>
    <t>21～31日</t>
  </si>
  <si>
    <t>smss2069</t>
  </si>
  <si>
    <t>sms_w390</t>
  </si>
  <si>
    <t>中京スポーツ</t>
  </si>
  <si>
    <t>smss2070</t>
  </si>
  <si>
    <t>sms_w391</t>
  </si>
  <si>
    <t>smss2071</t>
  </si>
  <si>
    <t>sms_w392</t>
  </si>
  <si>
    <t>九スポ</t>
  </si>
  <si>
    <t>記事枠</t>
  </si>
  <si>
    <t>2月10日(月)</t>
  </si>
  <si>
    <t>smss2072</t>
  </si>
  <si>
    <t>新聞 TOTAL</t>
  </si>
  <si>
    <t>●雑誌 広告</t>
  </si>
  <si>
    <t>sms_w373</t>
  </si>
  <si>
    <t>芸文社</t>
  </si>
  <si>
    <t>新50代</t>
  </si>
  <si>
    <t>カミオン</t>
  </si>
  <si>
    <t>4C1P</t>
  </si>
  <si>
    <t>2月01日(土)</t>
  </si>
  <si>
    <t>smss2060</t>
  </si>
  <si>
    <t>sms_a979</t>
  </si>
  <si>
    <t>アドライヴ</t>
  </si>
  <si>
    <t>コアマガジン</t>
  </si>
  <si>
    <t>2P逆ナンインタビュー版_アイ</t>
  </si>
  <si>
    <t>実話BUNKA超タブー</t>
  </si>
  <si>
    <t>4C2P</t>
  </si>
  <si>
    <t>smss2053</t>
  </si>
  <si>
    <t>sms_a980</t>
  </si>
  <si>
    <t>大洋図書</t>
  </si>
  <si>
    <t>実話ナックルズGOLD　ドキュメント</t>
  </si>
  <si>
    <t>2月06日(木)</t>
  </si>
  <si>
    <t>smss2054</t>
  </si>
  <si>
    <t>sms_a981</t>
  </si>
  <si>
    <t>5P風俗(妃さん)</t>
  </si>
  <si>
    <t>実話BUNKAタブー</t>
  </si>
  <si>
    <t>1C5P</t>
  </si>
  <si>
    <t>2月15日(土)</t>
  </si>
  <si>
    <t>smss2055</t>
  </si>
  <si>
    <t>sms_a982</t>
  </si>
  <si>
    <t>5P元祖（妃さん）</t>
  </si>
  <si>
    <t>実話ナックルズ ウルトラ</t>
  </si>
  <si>
    <t>smss2056</t>
  </si>
  <si>
    <t>sms_a983</t>
  </si>
  <si>
    <t>マイウェイ出版</t>
  </si>
  <si>
    <t>鮮烈!!美女アスリートExciting</t>
  </si>
  <si>
    <t>2月17日(月)</t>
  </si>
  <si>
    <t>smss2057</t>
  </si>
  <si>
    <t>sms_a984</t>
  </si>
  <si>
    <t>1P記事_求む！中高年男性版_アイ(妃さん)</t>
  </si>
  <si>
    <t>臨時増刊ラヴァーズ</t>
  </si>
  <si>
    <t>表4　4C1P</t>
  </si>
  <si>
    <t>2月21日(金)</t>
  </si>
  <si>
    <t>smss2058</t>
  </si>
  <si>
    <t>sms_a985</t>
  </si>
  <si>
    <t>メディアソフト</t>
  </si>
  <si>
    <t>芸能アイドルお宝事件簿300連発</t>
  </si>
  <si>
    <t>smss2059</t>
  </si>
  <si>
    <t>sms_a986</t>
  </si>
  <si>
    <t>ダイアプレス</t>
  </si>
  <si>
    <t>最新版 流出封印映像MAX</t>
  </si>
  <si>
    <t>2月28日(金)</t>
  </si>
  <si>
    <t>smss2061</t>
  </si>
  <si>
    <t>雑誌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</si>
  <si>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</si>
  <si>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</si>
  <si>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</si>
  <si>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</si>
  <si>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</si>
  <si>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</si>
  <si>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</si>
  <si>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</si>
  <si>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</si>
  <si>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2/1～2/29</t>
  </si>
  <si>
    <t>dsn291</t>
  </si>
  <si>
    <t>MB</t>
  </si>
  <si>
    <t>ドコモ公式SEO</t>
  </si>
  <si>
    <t>sms_frk008</t>
  </si>
  <si>
    <t>ファーストアール</t>
  </si>
  <si>
    <t>おまたせアプリランキング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</si>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</sst>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0.96428571428571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116</v>
      </c>
      <c r="O6" s="91">
        <v>11</v>
      </c>
      <c r="P6" s="92">
        <v>0</v>
      </c>
      <c r="Q6" s="93">
        <f>O6+P6</f>
        <v>11</v>
      </c>
      <c r="R6" s="81">
        <f>IFERROR(Q6/N6,"-")</f>
        <v>0.094827586206897</v>
      </c>
      <c r="S6" s="80">
        <v>0</v>
      </c>
      <c r="T6" s="80">
        <v>1</v>
      </c>
      <c r="U6" s="81">
        <f>IFERROR(T6/(Q6),"-")</f>
        <v>0.090909090909091</v>
      </c>
      <c r="V6" s="82">
        <f>IFERROR(K6/SUM(Q6:Q10),"-")</f>
        <v>7777.7777777778</v>
      </c>
      <c r="W6" s="83">
        <v>2</v>
      </c>
      <c r="X6" s="81">
        <f>IF(Q6=0,"-",W6/Q6)</f>
        <v>0.18181818181818</v>
      </c>
      <c r="Y6" s="186">
        <v>35000</v>
      </c>
      <c r="Z6" s="187">
        <f>IFERROR(Y6/Q6,"-")</f>
        <v>3181.8181818182</v>
      </c>
      <c r="AA6" s="187">
        <f>IFERROR(Y6/W6,"-")</f>
        <v>17500</v>
      </c>
      <c r="AB6" s="181">
        <f>SUM(Y6:Y10)-SUM(K6:K10)</f>
        <v>-25000</v>
      </c>
      <c r="AC6" s="85">
        <f>SUM(Y6:Y10)/SUM(K6:K10)</f>
        <v>0.96428571428571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0.090909090909091</v>
      </c>
      <c r="AY6" s="106">
        <v>1</v>
      </c>
      <c r="AZ6" s="108">
        <f>IFERROR(AY6/AW6,"-")</f>
        <v>1</v>
      </c>
      <c r="BA6" s="109">
        <v>15000</v>
      </c>
      <c r="BB6" s="110">
        <f>IFERROR(BA6/AW6,"-")</f>
        <v>15000</v>
      </c>
      <c r="BC6" s="111"/>
      <c r="BD6" s="111"/>
      <c r="BE6" s="111">
        <v>1</v>
      </c>
      <c r="BF6" s="112">
        <v>4</v>
      </c>
      <c r="BG6" s="113">
        <f>IF(Q6=0,"",IF(BF6=0,"",(BF6/Q6)))</f>
        <v>0.36363636363636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0.27272727272727</v>
      </c>
      <c r="BQ6" s="121">
        <v>3</v>
      </c>
      <c r="BR6" s="122">
        <f>IFERROR(BQ6/BO6,"-")</f>
        <v>1</v>
      </c>
      <c r="BS6" s="123">
        <v>26000</v>
      </c>
      <c r="BT6" s="124">
        <f>IFERROR(BS6/BO6,"-")</f>
        <v>8666.6666666667</v>
      </c>
      <c r="BU6" s="125">
        <v>1</v>
      </c>
      <c r="BV6" s="125">
        <v>1</v>
      </c>
      <c r="BW6" s="125">
        <v>1</v>
      </c>
      <c r="BX6" s="126">
        <v>2</v>
      </c>
      <c r="BY6" s="127">
        <f>IF(Q6=0,"",IF(BX6=0,"",(BX6/Q6)))</f>
        <v>0.18181818181818</v>
      </c>
      <c r="BZ6" s="128">
        <v>1</v>
      </c>
      <c r="CA6" s="129">
        <f>IFERROR(BZ6/BX6,"-")</f>
        <v>0.5</v>
      </c>
      <c r="CB6" s="130">
        <v>182000</v>
      </c>
      <c r="CC6" s="131">
        <f>IFERROR(CB6/BX6,"-")</f>
        <v>91000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35000</v>
      </c>
      <c r="CR6" s="141">
        <v>182000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1" t="s">
        <v>67</v>
      </c>
      <c r="K7" s="181"/>
      <c r="L7" s="80">
        <v>0</v>
      </c>
      <c r="M7" s="80">
        <v>0</v>
      </c>
      <c r="N7" s="80">
        <v>129</v>
      </c>
      <c r="O7" s="91">
        <v>16</v>
      </c>
      <c r="P7" s="92">
        <v>0</v>
      </c>
      <c r="Q7" s="93">
        <f>O7+P7</f>
        <v>16</v>
      </c>
      <c r="R7" s="81">
        <f>IFERROR(Q7/N7,"-")</f>
        <v>0.12403100775194</v>
      </c>
      <c r="S7" s="80">
        <v>0</v>
      </c>
      <c r="T7" s="80">
        <v>4</v>
      </c>
      <c r="U7" s="81">
        <f>IFERROR(T7/(Q7),"-")</f>
        <v>0.25</v>
      </c>
      <c r="V7" s="82"/>
      <c r="W7" s="83">
        <v>7</v>
      </c>
      <c r="X7" s="81">
        <f>IF(Q7=0,"-",W7/Q7)</f>
        <v>0.4375</v>
      </c>
      <c r="Y7" s="186">
        <v>68000</v>
      </c>
      <c r="Z7" s="187">
        <f>IFERROR(Y7/Q7,"-")</f>
        <v>4250</v>
      </c>
      <c r="AA7" s="187">
        <f>IFERROR(Y7/W7,"-")</f>
        <v>9714.2857142857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0.125</v>
      </c>
      <c r="AP7" s="100">
        <v>1</v>
      </c>
      <c r="AQ7" s="102">
        <f>IFERROR(AP7/AN7,"-")</f>
        <v>0.5</v>
      </c>
      <c r="AR7" s="103">
        <v>5000</v>
      </c>
      <c r="AS7" s="104">
        <f>IFERROR(AR7/AN7,"-")</f>
        <v>2500</v>
      </c>
      <c r="AT7" s="105">
        <v>1</v>
      </c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3</v>
      </c>
      <c r="BG7" s="113">
        <f>IF(Q7=0,"",IF(BF7=0,"",(BF7/Q7)))</f>
        <v>0.1875</v>
      </c>
      <c r="BH7" s="112">
        <v>2</v>
      </c>
      <c r="BI7" s="114">
        <f>IFERROR(BH7/BF7,"-")</f>
        <v>0.66666666666667</v>
      </c>
      <c r="BJ7" s="115">
        <v>5000</v>
      </c>
      <c r="BK7" s="116">
        <f>IFERROR(BJ7/BF7,"-")</f>
        <v>1666.6666666667</v>
      </c>
      <c r="BL7" s="117">
        <v>2</v>
      </c>
      <c r="BM7" s="117"/>
      <c r="BN7" s="117"/>
      <c r="BO7" s="119">
        <v>6</v>
      </c>
      <c r="BP7" s="120">
        <f>IF(Q7=0,"",IF(BO7=0,"",(BO7/Q7)))</f>
        <v>0.375</v>
      </c>
      <c r="BQ7" s="121">
        <v>3</v>
      </c>
      <c r="BR7" s="122">
        <f>IFERROR(BQ7/BO7,"-")</f>
        <v>0.5</v>
      </c>
      <c r="BS7" s="123">
        <v>19000</v>
      </c>
      <c r="BT7" s="124">
        <f>IFERROR(BS7/BO7,"-")</f>
        <v>3166.6666666667</v>
      </c>
      <c r="BU7" s="125">
        <v>2</v>
      </c>
      <c r="BV7" s="125">
        <v>1</v>
      </c>
      <c r="BW7" s="125"/>
      <c r="BX7" s="126">
        <v>4</v>
      </c>
      <c r="BY7" s="127">
        <f>IF(Q7=0,"",IF(BX7=0,"",(BX7/Q7)))</f>
        <v>0.25</v>
      </c>
      <c r="BZ7" s="128">
        <v>1</v>
      </c>
      <c r="CA7" s="129">
        <f>IFERROR(BZ7/BX7,"-")</f>
        <v>0.25</v>
      </c>
      <c r="CB7" s="130">
        <v>39000</v>
      </c>
      <c r="CC7" s="131">
        <f>IFERROR(CB7/BX7,"-")</f>
        <v>9750</v>
      </c>
      <c r="CD7" s="132"/>
      <c r="CE7" s="132"/>
      <c r="CF7" s="132">
        <v>1</v>
      </c>
      <c r="CG7" s="133">
        <v>1</v>
      </c>
      <c r="CH7" s="134">
        <f>IF(Q7=0,"",IF(CG7=0,"",(CG7/Q7)))</f>
        <v>0.0625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7</v>
      </c>
      <c r="CQ7" s="141">
        <v>68000</v>
      </c>
      <c r="CR7" s="141">
        <v>39000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68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69</v>
      </c>
      <c r="I8" s="89" t="s">
        <v>63</v>
      </c>
      <c r="J8" s="191" t="s">
        <v>67</v>
      </c>
      <c r="K8" s="181"/>
      <c r="L8" s="80">
        <v>0</v>
      </c>
      <c r="M8" s="80">
        <v>0</v>
      </c>
      <c r="N8" s="80">
        <v>29</v>
      </c>
      <c r="O8" s="91">
        <v>4</v>
      </c>
      <c r="P8" s="92">
        <v>0</v>
      </c>
      <c r="Q8" s="93">
        <f>O8+P8</f>
        <v>4</v>
      </c>
      <c r="R8" s="81">
        <f>IFERROR(Q8/N8,"-")</f>
        <v>0.13793103448276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0.75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0.25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71</v>
      </c>
      <c r="I9" s="89" t="s">
        <v>63</v>
      </c>
      <c r="J9" s="191" t="s">
        <v>67</v>
      </c>
      <c r="K9" s="181"/>
      <c r="L9" s="80">
        <v>0</v>
      </c>
      <c r="M9" s="80">
        <v>0</v>
      </c>
      <c r="N9" s="80">
        <v>31</v>
      </c>
      <c r="O9" s="91">
        <v>6</v>
      </c>
      <c r="P9" s="92">
        <v>0</v>
      </c>
      <c r="Q9" s="93">
        <f>O9+P9</f>
        <v>6</v>
      </c>
      <c r="R9" s="81">
        <f>IFERROR(Q9/N9,"-")</f>
        <v>0.19354838709677</v>
      </c>
      <c r="S9" s="80">
        <v>0</v>
      </c>
      <c r="T9" s="80">
        <v>2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5</v>
      </c>
      <c r="BG9" s="113">
        <f>IF(Q9=0,"",IF(BF9=0,"",(BF9/Q9)))</f>
        <v>0.83333333333333</v>
      </c>
      <c r="BH9" s="112">
        <v>1</v>
      </c>
      <c r="BI9" s="114">
        <f>IFERROR(BH9/BF9,"-")</f>
        <v>0.2</v>
      </c>
      <c r="BJ9" s="115">
        <v>391000</v>
      </c>
      <c r="BK9" s="116">
        <f>IFERROR(BJ9/BF9,"-")</f>
        <v>78200</v>
      </c>
      <c r="BL9" s="117"/>
      <c r="BM9" s="117"/>
      <c r="BN9" s="117">
        <v>1</v>
      </c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>
        <v>391000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73</v>
      </c>
      <c r="G10" s="189" t="s">
        <v>74</v>
      </c>
      <c r="H10" s="89" t="s">
        <v>75</v>
      </c>
      <c r="I10" s="89"/>
      <c r="J10" s="89"/>
      <c r="K10" s="181"/>
      <c r="L10" s="80">
        <v>0</v>
      </c>
      <c r="M10" s="80">
        <v>0</v>
      </c>
      <c r="N10" s="80">
        <v>103</v>
      </c>
      <c r="O10" s="91">
        <v>53</v>
      </c>
      <c r="P10" s="92">
        <v>0</v>
      </c>
      <c r="Q10" s="93">
        <f>O10+P10</f>
        <v>53</v>
      </c>
      <c r="R10" s="81">
        <f>IFERROR(Q10/N10,"-")</f>
        <v>0.51456310679612</v>
      </c>
      <c r="S10" s="80">
        <v>5</v>
      </c>
      <c r="T10" s="80">
        <v>5</v>
      </c>
      <c r="U10" s="81">
        <f>IFERROR(T10/(Q10),"-")</f>
        <v>0.094339622641509</v>
      </c>
      <c r="V10" s="82"/>
      <c r="W10" s="83">
        <v>10</v>
      </c>
      <c r="X10" s="81">
        <f>IF(Q10=0,"-",W10/Q10)</f>
        <v>0.18867924528302</v>
      </c>
      <c r="Y10" s="186">
        <v>572000</v>
      </c>
      <c r="Z10" s="187">
        <f>IFERROR(Y10/Q10,"-")</f>
        <v>10792.452830189</v>
      </c>
      <c r="AA10" s="187">
        <f>IFERROR(Y10/W10,"-")</f>
        <v>57200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0.018867924528302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3</v>
      </c>
      <c r="AX10" s="107">
        <f>IF(Q10=0,"",IF(AW10=0,"",(AW10/Q10)))</f>
        <v>0.056603773584906</v>
      </c>
      <c r="AY10" s="106">
        <v>1</v>
      </c>
      <c r="AZ10" s="108">
        <f>IFERROR(AY10/AW10,"-")</f>
        <v>0.33333333333333</v>
      </c>
      <c r="BA10" s="109">
        <v>8000</v>
      </c>
      <c r="BB10" s="110">
        <f>IFERROR(BA10/AW10,"-")</f>
        <v>2666.6666666667</v>
      </c>
      <c r="BC10" s="111"/>
      <c r="BD10" s="111">
        <v>1</v>
      </c>
      <c r="BE10" s="111"/>
      <c r="BF10" s="112">
        <v>10</v>
      </c>
      <c r="BG10" s="113">
        <f>IF(Q10=0,"",IF(BF10=0,"",(BF10/Q10)))</f>
        <v>0.18867924528302</v>
      </c>
      <c r="BH10" s="112">
        <v>2</v>
      </c>
      <c r="BI10" s="114">
        <f>IFERROR(BH10/BF10,"-")</f>
        <v>0.2</v>
      </c>
      <c r="BJ10" s="115">
        <v>6000</v>
      </c>
      <c r="BK10" s="116">
        <f>IFERROR(BJ10/BF10,"-")</f>
        <v>600</v>
      </c>
      <c r="BL10" s="117">
        <v>2</v>
      </c>
      <c r="BM10" s="117"/>
      <c r="BN10" s="117"/>
      <c r="BO10" s="119">
        <v>17</v>
      </c>
      <c r="BP10" s="120">
        <f>IF(Q10=0,"",IF(BO10=0,"",(BO10/Q10)))</f>
        <v>0.32075471698113</v>
      </c>
      <c r="BQ10" s="121">
        <v>3</v>
      </c>
      <c r="BR10" s="122">
        <f>IFERROR(BQ10/BO10,"-")</f>
        <v>0.17647058823529</v>
      </c>
      <c r="BS10" s="123">
        <v>326000</v>
      </c>
      <c r="BT10" s="124">
        <f>IFERROR(BS10/BO10,"-")</f>
        <v>19176.470588235</v>
      </c>
      <c r="BU10" s="125">
        <v>1</v>
      </c>
      <c r="BV10" s="125"/>
      <c r="BW10" s="125">
        <v>2</v>
      </c>
      <c r="BX10" s="126">
        <v>20</v>
      </c>
      <c r="BY10" s="127">
        <f>IF(Q10=0,"",IF(BX10=0,"",(BX10/Q10)))</f>
        <v>0.37735849056604</v>
      </c>
      <c r="BZ10" s="128">
        <v>7</v>
      </c>
      <c r="CA10" s="129">
        <f>IFERROR(BZ10/BX10,"-")</f>
        <v>0.35</v>
      </c>
      <c r="CB10" s="130">
        <v>676005</v>
      </c>
      <c r="CC10" s="131">
        <f>IFERROR(CB10/BX10,"-")</f>
        <v>33800.25</v>
      </c>
      <c r="CD10" s="132">
        <v>1</v>
      </c>
      <c r="CE10" s="132"/>
      <c r="CF10" s="132">
        <v>6</v>
      </c>
      <c r="CG10" s="133">
        <v>2</v>
      </c>
      <c r="CH10" s="134">
        <f>IF(Q10=0,"",IF(CG10=0,"",(CG10/Q10)))</f>
        <v>0.037735849056604</v>
      </c>
      <c r="CI10" s="135">
        <v>1</v>
      </c>
      <c r="CJ10" s="136">
        <f>IFERROR(CI10/CG10,"-")</f>
        <v>0.5</v>
      </c>
      <c r="CK10" s="137">
        <v>18000</v>
      </c>
      <c r="CL10" s="138">
        <f>IFERROR(CK10/CG10,"-")</f>
        <v>9000</v>
      </c>
      <c r="CM10" s="139"/>
      <c r="CN10" s="139"/>
      <c r="CO10" s="139">
        <v>1</v>
      </c>
      <c r="CP10" s="140">
        <v>10</v>
      </c>
      <c r="CQ10" s="141">
        <v>572000</v>
      </c>
      <c r="CR10" s="141">
        <v>336005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1.7210526315789</v>
      </c>
      <c r="B11" s="189" t="s">
        <v>76</v>
      </c>
      <c r="C11" s="189" t="s">
        <v>58</v>
      </c>
      <c r="D11" s="189"/>
      <c r="E11" s="189" t="s">
        <v>77</v>
      </c>
      <c r="F11" s="189" t="s">
        <v>78</v>
      </c>
      <c r="G11" s="189" t="s">
        <v>61</v>
      </c>
      <c r="H11" s="89" t="s">
        <v>79</v>
      </c>
      <c r="I11" s="89" t="s">
        <v>63</v>
      </c>
      <c r="J11" s="191" t="s">
        <v>80</v>
      </c>
      <c r="K11" s="181">
        <v>570000</v>
      </c>
      <c r="L11" s="80">
        <v>0</v>
      </c>
      <c r="M11" s="80">
        <v>0</v>
      </c>
      <c r="N11" s="80">
        <v>115</v>
      </c>
      <c r="O11" s="91">
        <v>8</v>
      </c>
      <c r="P11" s="92">
        <v>0</v>
      </c>
      <c r="Q11" s="93">
        <f>O11+P11</f>
        <v>8</v>
      </c>
      <c r="R11" s="81">
        <f>IFERROR(Q11/N11,"-")</f>
        <v>0.069565217391304</v>
      </c>
      <c r="S11" s="80">
        <v>1</v>
      </c>
      <c r="T11" s="80">
        <v>1</v>
      </c>
      <c r="U11" s="81">
        <f>IFERROR(T11/(Q11),"-")</f>
        <v>0.125</v>
      </c>
      <c r="V11" s="82">
        <f>IFERROR(K11/SUM(Q11:Q16),"-")</f>
        <v>9500</v>
      </c>
      <c r="W11" s="83">
        <v>4</v>
      </c>
      <c r="X11" s="81">
        <f>IF(Q11=0,"-",W11/Q11)</f>
        <v>0.5</v>
      </c>
      <c r="Y11" s="186">
        <v>11000</v>
      </c>
      <c r="Z11" s="187">
        <f>IFERROR(Y11/Q11,"-")</f>
        <v>1375</v>
      </c>
      <c r="AA11" s="187">
        <f>IFERROR(Y11/W11,"-")</f>
        <v>2750</v>
      </c>
      <c r="AB11" s="181">
        <f>SUM(Y11:Y16)-SUM(K11:K16)</f>
        <v>411000</v>
      </c>
      <c r="AC11" s="85">
        <f>SUM(Y11:Y16)/SUM(K11:K16)</f>
        <v>1.7210526315789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0.375</v>
      </c>
      <c r="BH11" s="112">
        <v>3</v>
      </c>
      <c r="BI11" s="114">
        <f>IFERROR(BH11/BF11,"-")</f>
        <v>1</v>
      </c>
      <c r="BJ11" s="115">
        <v>8000</v>
      </c>
      <c r="BK11" s="116">
        <f>IFERROR(BJ11/BF11,"-")</f>
        <v>2666.6666666667</v>
      </c>
      <c r="BL11" s="117">
        <v>3</v>
      </c>
      <c r="BM11" s="117"/>
      <c r="BN11" s="117"/>
      <c r="BO11" s="119">
        <v>5</v>
      </c>
      <c r="BP11" s="120">
        <f>IF(Q11=0,"",IF(BO11=0,"",(BO11/Q11)))</f>
        <v>0.625</v>
      </c>
      <c r="BQ11" s="121">
        <v>1</v>
      </c>
      <c r="BR11" s="122">
        <f>IFERROR(BQ11/BO11,"-")</f>
        <v>0.2</v>
      </c>
      <c r="BS11" s="123">
        <v>3000</v>
      </c>
      <c r="BT11" s="124">
        <f>IFERROR(BS11/BO11,"-")</f>
        <v>600</v>
      </c>
      <c r="BU11" s="125">
        <v>1</v>
      </c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11000</v>
      </c>
      <c r="CR11" s="141">
        <v>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77</v>
      </c>
      <c r="F12" s="189" t="s">
        <v>78</v>
      </c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30</v>
      </c>
      <c r="O12" s="91">
        <v>13</v>
      </c>
      <c r="P12" s="92">
        <v>0</v>
      </c>
      <c r="Q12" s="93">
        <f>O12+P12</f>
        <v>13</v>
      </c>
      <c r="R12" s="81">
        <f>IFERROR(Q12/N12,"-")</f>
        <v>0.43333333333333</v>
      </c>
      <c r="S12" s="80">
        <v>1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0.15384615384615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0.30769230769231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6</v>
      </c>
      <c r="BY12" s="127">
        <f>IF(Q12=0,"",IF(BX12=0,"",(BX12/Q12)))</f>
        <v>0.46153846153846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0.076923076923077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82</v>
      </c>
      <c r="C13" s="189" t="s">
        <v>58</v>
      </c>
      <c r="D13" s="189"/>
      <c r="E13" s="189" t="s">
        <v>77</v>
      </c>
      <c r="F13" s="189" t="s">
        <v>78</v>
      </c>
      <c r="G13" s="189" t="s">
        <v>83</v>
      </c>
      <c r="H13" s="89" t="s">
        <v>84</v>
      </c>
      <c r="I13" s="89" t="s">
        <v>85</v>
      </c>
      <c r="J13" s="191" t="s">
        <v>86</v>
      </c>
      <c r="K13" s="181"/>
      <c r="L13" s="80">
        <v>0</v>
      </c>
      <c r="M13" s="80">
        <v>0</v>
      </c>
      <c r="N13" s="80">
        <v>69</v>
      </c>
      <c r="O13" s="91">
        <v>8</v>
      </c>
      <c r="P13" s="92">
        <v>0</v>
      </c>
      <c r="Q13" s="93">
        <f>O13+P13</f>
        <v>8</v>
      </c>
      <c r="R13" s="81">
        <f>IFERROR(Q13/N13,"-")</f>
        <v>0.11594202898551</v>
      </c>
      <c r="S13" s="80">
        <v>2</v>
      </c>
      <c r="T13" s="80">
        <v>3</v>
      </c>
      <c r="U13" s="81">
        <f>IFERROR(T13/(Q13),"-")</f>
        <v>0.375</v>
      </c>
      <c r="V13" s="82"/>
      <c r="W13" s="83">
        <v>1</v>
      </c>
      <c r="X13" s="81">
        <f>IF(Q13=0,"-",W13/Q13)</f>
        <v>0.125</v>
      </c>
      <c r="Y13" s="186">
        <v>6000</v>
      </c>
      <c r="Z13" s="187">
        <f>IFERROR(Y13/Q13,"-")</f>
        <v>750</v>
      </c>
      <c r="AA13" s="187">
        <f>IFERROR(Y13/W13,"-")</f>
        <v>6000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0.25</v>
      </c>
      <c r="BH13" s="112">
        <v>1</v>
      </c>
      <c r="BI13" s="114">
        <f>IFERROR(BH13/BF13,"-")</f>
        <v>0.5</v>
      </c>
      <c r="BJ13" s="115">
        <v>6000</v>
      </c>
      <c r="BK13" s="116">
        <f>IFERROR(BJ13/BF13,"-")</f>
        <v>3000</v>
      </c>
      <c r="BL13" s="117"/>
      <c r="BM13" s="117">
        <v>1</v>
      </c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5</v>
      </c>
      <c r="BY13" s="127">
        <f>IF(Q13=0,"",IF(BX13=0,"",(BX13/Q13)))</f>
        <v>0.625</v>
      </c>
      <c r="BZ13" s="128">
        <v>1</v>
      </c>
      <c r="CA13" s="129">
        <f>IFERROR(BZ13/BX13,"-")</f>
        <v>0.2</v>
      </c>
      <c r="CB13" s="130">
        <v>75000</v>
      </c>
      <c r="CC13" s="131">
        <f>IFERROR(CB13/BX13,"-")</f>
        <v>15000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6000</v>
      </c>
      <c r="CR13" s="141">
        <v>75000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87</v>
      </c>
      <c r="C14" s="189" t="s">
        <v>58</v>
      </c>
      <c r="D14" s="189"/>
      <c r="E14" s="189" t="s">
        <v>77</v>
      </c>
      <c r="F14" s="189" t="s">
        <v>78</v>
      </c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15</v>
      </c>
      <c r="O14" s="91">
        <v>8</v>
      </c>
      <c r="P14" s="92">
        <v>1</v>
      </c>
      <c r="Q14" s="93">
        <f>O14+P14</f>
        <v>9</v>
      </c>
      <c r="R14" s="81">
        <f>IFERROR(Q14/N14,"-")</f>
        <v>0.6</v>
      </c>
      <c r="S14" s="80">
        <v>0</v>
      </c>
      <c r="T14" s="80">
        <v>2</v>
      </c>
      <c r="U14" s="81">
        <f>IFERROR(T14/(Q14),"-")</f>
        <v>0.22222222222222</v>
      </c>
      <c r="V14" s="82"/>
      <c r="W14" s="83">
        <v>3</v>
      </c>
      <c r="X14" s="81">
        <f>IF(Q14=0,"-",W14/Q14)</f>
        <v>0.33333333333333</v>
      </c>
      <c r="Y14" s="186">
        <v>843000</v>
      </c>
      <c r="Z14" s="187">
        <f>IFERROR(Y14/Q14,"-")</f>
        <v>93666.666666667</v>
      </c>
      <c r="AA14" s="187">
        <f>IFERROR(Y14/W14,"-")</f>
        <v>281000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0.22222222222222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5</v>
      </c>
      <c r="BY14" s="127">
        <f>IF(Q14=0,"",IF(BX14=0,"",(BX14/Q14)))</f>
        <v>0.55555555555556</v>
      </c>
      <c r="BZ14" s="128">
        <v>2</v>
      </c>
      <c r="CA14" s="129">
        <f>IFERROR(BZ14/BX14,"-")</f>
        <v>0.4</v>
      </c>
      <c r="CB14" s="130">
        <v>686000</v>
      </c>
      <c r="CC14" s="131">
        <f>IFERROR(CB14/BX14,"-")</f>
        <v>137200</v>
      </c>
      <c r="CD14" s="132"/>
      <c r="CE14" s="132">
        <v>1</v>
      </c>
      <c r="CF14" s="132">
        <v>1</v>
      </c>
      <c r="CG14" s="133">
        <v>2</v>
      </c>
      <c r="CH14" s="134">
        <f>IF(Q14=0,"",IF(CG14=0,"",(CG14/Q14)))</f>
        <v>0.22222222222222</v>
      </c>
      <c r="CI14" s="135">
        <v>2</v>
      </c>
      <c r="CJ14" s="136">
        <f>IFERROR(CI14/CG14,"-")</f>
        <v>1</v>
      </c>
      <c r="CK14" s="137">
        <v>1042000</v>
      </c>
      <c r="CL14" s="138">
        <f>IFERROR(CK14/CG14,"-")</f>
        <v>521000</v>
      </c>
      <c r="CM14" s="139"/>
      <c r="CN14" s="139"/>
      <c r="CO14" s="139">
        <v>2</v>
      </c>
      <c r="CP14" s="140">
        <v>3</v>
      </c>
      <c r="CQ14" s="141">
        <v>843000</v>
      </c>
      <c r="CR14" s="141">
        <v>895000</v>
      </c>
      <c r="CS14" s="141">
        <v>8000</v>
      </c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88</v>
      </c>
      <c r="C15" s="189" t="s">
        <v>58</v>
      </c>
      <c r="D15" s="189"/>
      <c r="E15" s="189" t="s">
        <v>89</v>
      </c>
      <c r="F15" s="189" t="s">
        <v>90</v>
      </c>
      <c r="G15" s="189" t="s">
        <v>61</v>
      </c>
      <c r="H15" s="89" t="s">
        <v>84</v>
      </c>
      <c r="I15" s="89" t="s">
        <v>85</v>
      </c>
      <c r="J15" s="190" t="s">
        <v>91</v>
      </c>
      <c r="K15" s="181"/>
      <c r="L15" s="80">
        <v>0</v>
      </c>
      <c r="M15" s="80">
        <v>0</v>
      </c>
      <c r="N15" s="80">
        <v>72</v>
      </c>
      <c r="O15" s="91">
        <v>9</v>
      </c>
      <c r="P15" s="92">
        <v>0</v>
      </c>
      <c r="Q15" s="93">
        <f>O15+P15</f>
        <v>9</v>
      </c>
      <c r="R15" s="81">
        <f>IFERROR(Q15/N15,"-")</f>
        <v>0.125</v>
      </c>
      <c r="S15" s="80">
        <v>0</v>
      </c>
      <c r="T15" s="80">
        <v>3</v>
      </c>
      <c r="U15" s="81">
        <f>IFERROR(T15/(Q15),"-")</f>
        <v>0.33333333333333</v>
      </c>
      <c r="V15" s="82"/>
      <c r="W15" s="83">
        <v>3</v>
      </c>
      <c r="X15" s="81">
        <f>IF(Q15=0,"-",W15/Q15)</f>
        <v>0.33333333333333</v>
      </c>
      <c r="Y15" s="186">
        <v>24000</v>
      </c>
      <c r="Z15" s="187">
        <f>IFERROR(Y15/Q15,"-")</f>
        <v>2666.6666666667</v>
      </c>
      <c r="AA15" s="187">
        <f>IFERROR(Y15/W15,"-")</f>
        <v>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0.11111111111111</v>
      </c>
      <c r="AP15" s="100">
        <v>1</v>
      </c>
      <c r="AQ15" s="102">
        <f>IFERROR(AP15/AN15,"-")</f>
        <v>1</v>
      </c>
      <c r="AR15" s="103">
        <v>3000</v>
      </c>
      <c r="AS15" s="104">
        <f>IFERROR(AR15/AN15,"-")</f>
        <v>3000</v>
      </c>
      <c r="AT15" s="105">
        <v>1</v>
      </c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0.11111111111111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5</v>
      </c>
      <c r="BP15" s="120">
        <f>IF(Q15=0,"",IF(BO15=0,"",(BO15/Q15)))</f>
        <v>0.55555555555556</v>
      </c>
      <c r="BQ15" s="121">
        <v>1</v>
      </c>
      <c r="BR15" s="122">
        <f>IFERROR(BQ15/BO15,"-")</f>
        <v>0.2</v>
      </c>
      <c r="BS15" s="123">
        <v>18000</v>
      </c>
      <c r="BT15" s="124">
        <f>IFERROR(BS15/BO15,"-")</f>
        <v>3600</v>
      </c>
      <c r="BU15" s="125"/>
      <c r="BV15" s="125"/>
      <c r="BW15" s="125">
        <v>1</v>
      </c>
      <c r="BX15" s="126">
        <v>1</v>
      </c>
      <c r="BY15" s="127">
        <f>IF(Q15=0,"",IF(BX15=0,"",(BX15/Q15)))</f>
        <v>0.11111111111111</v>
      </c>
      <c r="BZ15" s="128">
        <v>1</v>
      </c>
      <c r="CA15" s="129">
        <f>IFERROR(BZ15/BX15,"-")</f>
        <v>1</v>
      </c>
      <c r="CB15" s="130">
        <v>23000</v>
      </c>
      <c r="CC15" s="131">
        <f>IFERROR(CB15/BX15,"-")</f>
        <v>23000</v>
      </c>
      <c r="CD15" s="132"/>
      <c r="CE15" s="132"/>
      <c r="CF15" s="132">
        <v>1</v>
      </c>
      <c r="CG15" s="133">
        <v>1</v>
      </c>
      <c r="CH15" s="134">
        <f>IF(Q15=0,"",IF(CG15=0,"",(CG15/Q15)))</f>
        <v>0.11111111111111</v>
      </c>
      <c r="CI15" s="135">
        <v>1</v>
      </c>
      <c r="CJ15" s="136">
        <f>IFERROR(CI15/CG15,"-")</f>
        <v>1</v>
      </c>
      <c r="CK15" s="137">
        <v>3000</v>
      </c>
      <c r="CL15" s="138">
        <f>IFERROR(CK15/CG15,"-")</f>
        <v>3000</v>
      </c>
      <c r="CM15" s="139">
        <v>1</v>
      </c>
      <c r="CN15" s="139"/>
      <c r="CO15" s="139"/>
      <c r="CP15" s="140">
        <v>3</v>
      </c>
      <c r="CQ15" s="141">
        <v>24000</v>
      </c>
      <c r="CR15" s="141">
        <v>23000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92</v>
      </c>
      <c r="C16" s="189" t="s">
        <v>58</v>
      </c>
      <c r="D16" s="189"/>
      <c r="E16" s="189" t="s">
        <v>89</v>
      </c>
      <c r="F16" s="189" t="s">
        <v>90</v>
      </c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38</v>
      </c>
      <c r="O16" s="91">
        <v>13</v>
      </c>
      <c r="P16" s="92">
        <v>0</v>
      </c>
      <c r="Q16" s="93">
        <f>O16+P16</f>
        <v>13</v>
      </c>
      <c r="R16" s="81">
        <f>IFERROR(Q16/N16,"-")</f>
        <v>0.34210526315789</v>
      </c>
      <c r="S16" s="80">
        <v>1</v>
      </c>
      <c r="T16" s="80">
        <v>2</v>
      </c>
      <c r="U16" s="81">
        <f>IFERROR(T16/(Q16),"-")</f>
        <v>0.15384615384615</v>
      </c>
      <c r="V16" s="82"/>
      <c r="W16" s="83">
        <v>3</v>
      </c>
      <c r="X16" s="81">
        <f>IF(Q16=0,"-",W16/Q16)</f>
        <v>0.23076923076923</v>
      </c>
      <c r="Y16" s="186">
        <v>97000</v>
      </c>
      <c r="Z16" s="187">
        <f>IFERROR(Y16/Q16,"-")</f>
        <v>7461.5384615385</v>
      </c>
      <c r="AA16" s="187">
        <f>IFERROR(Y16/W16,"-")</f>
        <v>32333.333333333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0.076923076923077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0.076923076923077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3</v>
      </c>
      <c r="BP16" s="120">
        <f>IF(Q16=0,"",IF(BO16=0,"",(BO16/Q16)))</f>
        <v>0.23076923076923</v>
      </c>
      <c r="BQ16" s="121">
        <v>1</v>
      </c>
      <c r="BR16" s="122">
        <f>IFERROR(BQ16/BO16,"-")</f>
        <v>0.33333333333333</v>
      </c>
      <c r="BS16" s="123">
        <v>27000</v>
      </c>
      <c r="BT16" s="124">
        <f>IFERROR(BS16/BO16,"-")</f>
        <v>9000</v>
      </c>
      <c r="BU16" s="125"/>
      <c r="BV16" s="125"/>
      <c r="BW16" s="125">
        <v>1</v>
      </c>
      <c r="BX16" s="126">
        <v>6</v>
      </c>
      <c r="BY16" s="127">
        <f>IF(Q16=0,"",IF(BX16=0,"",(BX16/Q16)))</f>
        <v>0.46153846153846</v>
      </c>
      <c r="BZ16" s="128">
        <v>2</v>
      </c>
      <c r="CA16" s="129">
        <f>IFERROR(BZ16/BX16,"-")</f>
        <v>0.33333333333333</v>
      </c>
      <c r="CB16" s="130">
        <v>69000</v>
      </c>
      <c r="CC16" s="131">
        <f>IFERROR(CB16/BX16,"-")</f>
        <v>11500</v>
      </c>
      <c r="CD16" s="132"/>
      <c r="CE16" s="132">
        <v>1</v>
      </c>
      <c r="CF16" s="132">
        <v>1</v>
      </c>
      <c r="CG16" s="133">
        <v>2</v>
      </c>
      <c r="CH16" s="134">
        <f>IF(Q16=0,"",IF(CG16=0,"",(CG16/Q16)))</f>
        <v>0.15384615384615</v>
      </c>
      <c r="CI16" s="135">
        <v>2</v>
      </c>
      <c r="CJ16" s="136">
        <f>IFERROR(CI16/CG16,"-")</f>
        <v>1</v>
      </c>
      <c r="CK16" s="137">
        <v>11000</v>
      </c>
      <c r="CL16" s="138">
        <f>IFERROR(CK16/CG16,"-")</f>
        <v>5500</v>
      </c>
      <c r="CM16" s="139">
        <v>1</v>
      </c>
      <c r="CN16" s="139">
        <v>1</v>
      </c>
      <c r="CO16" s="139"/>
      <c r="CP16" s="140">
        <v>3</v>
      </c>
      <c r="CQ16" s="141">
        <v>97000</v>
      </c>
      <c r="CR16" s="141">
        <v>59000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1.5996</v>
      </c>
      <c r="B17" s="189" t="s">
        <v>93</v>
      </c>
      <c r="C17" s="189" t="s">
        <v>58</v>
      </c>
      <c r="D17" s="189"/>
      <c r="E17" s="189" t="s">
        <v>94</v>
      </c>
      <c r="F17" s="189" t="s">
        <v>95</v>
      </c>
      <c r="G17" s="189" t="s">
        <v>96</v>
      </c>
      <c r="H17" s="89" t="s">
        <v>97</v>
      </c>
      <c r="I17" s="89" t="s">
        <v>98</v>
      </c>
      <c r="J17" s="89" t="s">
        <v>99</v>
      </c>
      <c r="K17" s="181">
        <v>200000</v>
      </c>
      <c r="L17" s="80">
        <v>0</v>
      </c>
      <c r="M17" s="80">
        <v>0</v>
      </c>
      <c r="N17" s="80">
        <v>68</v>
      </c>
      <c r="O17" s="91">
        <v>5</v>
      </c>
      <c r="P17" s="92">
        <v>0</v>
      </c>
      <c r="Q17" s="93">
        <f>O17+P17</f>
        <v>5</v>
      </c>
      <c r="R17" s="81">
        <f>IFERROR(Q17/N17,"-")</f>
        <v>0.073529411764706</v>
      </c>
      <c r="S17" s="80">
        <v>0</v>
      </c>
      <c r="T17" s="80">
        <v>0</v>
      </c>
      <c r="U17" s="81">
        <f>IFERROR(T17/(Q17),"-")</f>
        <v>0</v>
      </c>
      <c r="V17" s="82">
        <f>IFERROR(K17/SUM(Q17:Q22),"-")</f>
        <v>5555.5555555556</v>
      </c>
      <c r="W17" s="83">
        <v>0</v>
      </c>
      <c r="X17" s="81">
        <f>IF(Q17=0,"-",W17/Q17)</f>
        <v>0</v>
      </c>
      <c r="Y17" s="186">
        <v>5000</v>
      </c>
      <c r="Z17" s="187">
        <f>IFERROR(Y17/Q17,"-")</f>
        <v>1000</v>
      </c>
      <c r="AA17" s="187" t="str">
        <f>IFERROR(Y17/W17,"-")</f>
        <v>-</v>
      </c>
      <c r="AB17" s="181">
        <f>SUM(Y17:Y22)-SUM(K17:K22)</f>
        <v>119920</v>
      </c>
      <c r="AC17" s="85">
        <f>SUM(Y17:Y22)/SUM(K17:K22)</f>
        <v>1.5996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0.2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4</v>
      </c>
      <c r="BY17" s="127">
        <f>IF(Q17=0,"",IF(BX17=0,"",(BX17/Q17)))</f>
        <v>0.8</v>
      </c>
      <c r="BZ17" s="128">
        <v>1</v>
      </c>
      <c r="CA17" s="129">
        <f>IFERROR(BZ17/BX17,"-")</f>
        <v>0.25</v>
      </c>
      <c r="CB17" s="130">
        <v>60000</v>
      </c>
      <c r="CC17" s="131">
        <f>IFERROR(CB17/BX17,"-")</f>
        <v>15000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5000</v>
      </c>
      <c r="CR17" s="141">
        <v>60000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100</v>
      </c>
      <c r="C18" s="189" t="s">
        <v>58</v>
      </c>
      <c r="D18" s="189"/>
      <c r="E18" s="189" t="s">
        <v>77</v>
      </c>
      <c r="F18" s="189" t="s">
        <v>78</v>
      </c>
      <c r="G18" s="189" t="s">
        <v>96</v>
      </c>
      <c r="H18" s="89"/>
      <c r="I18" s="89" t="s">
        <v>98</v>
      </c>
      <c r="J18" s="89"/>
      <c r="K18" s="181"/>
      <c r="L18" s="80">
        <v>0</v>
      </c>
      <c r="M18" s="80">
        <v>0</v>
      </c>
      <c r="N18" s="80">
        <v>17</v>
      </c>
      <c r="O18" s="91">
        <v>1</v>
      </c>
      <c r="P18" s="92">
        <v>0</v>
      </c>
      <c r="Q18" s="93">
        <f>O18+P18</f>
        <v>1</v>
      </c>
      <c r="R18" s="81">
        <f>IFERROR(Q18/N18,"-")</f>
        <v>0.058823529411765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>
        <v>1</v>
      </c>
      <c r="AF18" s="95">
        <f>IF(Q18=0,"",IF(AE18=0,"",(AE18/Q18)))</f>
        <v>1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101</v>
      </c>
      <c r="C19" s="189" t="s">
        <v>58</v>
      </c>
      <c r="D19" s="189"/>
      <c r="E19" s="189" t="s">
        <v>89</v>
      </c>
      <c r="F19" s="189" t="s">
        <v>90</v>
      </c>
      <c r="G19" s="189" t="s">
        <v>96</v>
      </c>
      <c r="H19" s="89"/>
      <c r="I19" s="89" t="s">
        <v>98</v>
      </c>
      <c r="J19" s="89"/>
      <c r="K19" s="181"/>
      <c r="L19" s="80">
        <v>0</v>
      </c>
      <c r="M19" s="80">
        <v>0</v>
      </c>
      <c r="N19" s="80">
        <v>39</v>
      </c>
      <c r="O19" s="91">
        <v>4</v>
      </c>
      <c r="P19" s="92">
        <v>0</v>
      </c>
      <c r="Q19" s="93">
        <f>O19+P19</f>
        <v>4</v>
      </c>
      <c r="R19" s="81">
        <f>IFERROR(Q19/N19,"-")</f>
        <v>0.1025641025641</v>
      </c>
      <c r="S19" s="80">
        <v>1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0.25</v>
      </c>
      <c r="Y19" s="186">
        <v>13000</v>
      </c>
      <c r="Z19" s="187">
        <f>IFERROR(Y19/Q19,"-")</f>
        <v>3250</v>
      </c>
      <c r="AA19" s="187">
        <f>IFERROR(Y19/W19,"-")</f>
        <v>13000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1</v>
      </c>
      <c r="AX19" s="107">
        <f>IF(Q19=0,"",IF(AW19=0,"",(AW19/Q19)))</f>
        <v>0.25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</v>
      </c>
      <c r="BG19" s="113">
        <f>IF(Q19=0,"",IF(BF19=0,"",(BF19/Q19)))</f>
        <v>0.25</v>
      </c>
      <c r="BH19" s="112">
        <v>1</v>
      </c>
      <c r="BI19" s="114">
        <f>IFERROR(BH19/BF19,"-")</f>
        <v>1</v>
      </c>
      <c r="BJ19" s="115">
        <v>13000</v>
      </c>
      <c r="BK19" s="116">
        <f>IFERROR(BJ19/BF19,"-")</f>
        <v>13000</v>
      </c>
      <c r="BL19" s="117"/>
      <c r="BM19" s="117"/>
      <c r="BN19" s="117">
        <v>1</v>
      </c>
      <c r="BO19" s="119">
        <v>1</v>
      </c>
      <c r="BP19" s="120">
        <f>IF(Q19=0,"",IF(BO19=0,"",(BO19/Q19)))</f>
        <v>0.25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0.25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13000</v>
      </c>
      <c r="CR19" s="141">
        <v>13000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102</v>
      </c>
      <c r="C20" s="189" t="s">
        <v>58</v>
      </c>
      <c r="D20" s="189"/>
      <c r="E20" s="189" t="s">
        <v>59</v>
      </c>
      <c r="F20" s="189" t="s">
        <v>60</v>
      </c>
      <c r="G20" s="189" t="s">
        <v>96</v>
      </c>
      <c r="H20" s="89"/>
      <c r="I20" s="89" t="s">
        <v>98</v>
      </c>
      <c r="J20" s="89"/>
      <c r="K20" s="181"/>
      <c r="L20" s="80">
        <v>0</v>
      </c>
      <c r="M20" s="80">
        <v>0</v>
      </c>
      <c r="N20" s="80">
        <v>33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103</v>
      </c>
      <c r="C21" s="189" t="s">
        <v>58</v>
      </c>
      <c r="D21" s="189"/>
      <c r="E21" s="189" t="s">
        <v>104</v>
      </c>
      <c r="F21" s="189" t="s">
        <v>105</v>
      </c>
      <c r="G21" s="189" t="s">
        <v>96</v>
      </c>
      <c r="H21" s="89"/>
      <c r="I21" s="89" t="s">
        <v>98</v>
      </c>
      <c r="J21" s="89"/>
      <c r="K21" s="181"/>
      <c r="L21" s="80">
        <v>0</v>
      </c>
      <c r="M21" s="80">
        <v>0</v>
      </c>
      <c r="N21" s="80">
        <v>21</v>
      </c>
      <c r="O21" s="91">
        <v>4</v>
      </c>
      <c r="P21" s="92">
        <v>0</v>
      </c>
      <c r="Q21" s="93">
        <f>O21+P21</f>
        <v>4</v>
      </c>
      <c r="R21" s="81">
        <f>IFERROR(Q21/N21,"-")</f>
        <v>0.19047619047619</v>
      </c>
      <c r="S21" s="80">
        <v>0</v>
      </c>
      <c r="T21" s="80">
        <v>1</v>
      </c>
      <c r="U21" s="81">
        <f>IFERROR(T21/(Q21),"-")</f>
        <v>0.25</v>
      </c>
      <c r="V21" s="82"/>
      <c r="W21" s="83">
        <v>2</v>
      </c>
      <c r="X21" s="81">
        <f>IF(Q21=0,"-",W21/Q21)</f>
        <v>0.5</v>
      </c>
      <c r="Y21" s="186">
        <v>23000</v>
      </c>
      <c r="Z21" s="187">
        <f>IFERROR(Y21/Q21,"-")</f>
        <v>5750</v>
      </c>
      <c r="AA21" s="187">
        <f>IFERROR(Y21/W21,"-")</f>
        <v>11500</v>
      </c>
      <c r="AB21" s="181"/>
      <c r="AC21" s="85"/>
      <c r="AD21" s="78"/>
      <c r="AE21" s="94">
        <v>1</v>
      </c>
      <c r="AF21" s="95">
        <f>IF(Q21=0,"",IF(AE21=0,"",(AE21/Q21)))</f>
        <v>0.25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2</v>
      </c>
      <c r="BG21" s="113">
        <f>IF(Q21=0,"",IF(BF21=0,"",(BF21/Q21)))</f>
        <v>0.5</v>
      </c>
      <c r="BH21" s="112">
        <v>1</v>
      </c>
      <c r="BI21" s="114">
        <f>IFERROR(BH21/BF21,"-")</f>
        <v>0.5</v>
      </c>
      <c r="BJ21" s="115">
        <v>3000</v>
      </c>
      <c r="BK21" s="116">
        <f>IFERROR(BJ21/BF21,"-")</f>
        <v>1500</v>
      </c>
      <c r="BL21" s="117">
        <v>1</v>
      </c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0.25</v>
      </c>
      <c r="BZ21" s="128">
        <v>1</v>
      </c>
      <c r="CA21" s="129">
        <f>IFERROR(BZ21/BX21,"-")</f>
        <v>1</v>
      </c>
      <c r="CB21" s="130">
        <v>20000</v>
      </c>
      <c r="CC21" s="131">
        <f>IFERROR(CB21/BX21,"-")</f>
        <v>20000</v>
      </c>
      <c r="CD21" s="132"/>
      <c r="CE21" s="132">
        <v>1</v>
      </c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23000</v>
      </c>
      <c r="CR21" s="141">
        <v>20000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106</v>
      </c>
      <c r="C22" s="189" t="s">
        <v>58</v>
      </c>
      <c r="D22" s="189"/>
      <c r="E22" s="189" t="s">
        <v>73</v>
      </c>
      <c r="F22" s="189" t="s">
        <v>73</v>
      </c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93</v>
      </c>
      <c r="O22" s="91">
        <v>22</v>
      </c>
      <c r="P22" s="92">
        <v>0</v>
      </c>
      <c r="Q22" s="93">
        <f>O22+P22</f>
        <v>22</v>
      </c>
      <c r="R22" s="81">
        <f>IFERROR(Q22/N22,"-")</f>
        <v>0.23655913978495</v>
      </c>
      <c r="S22" s="80">
        <v>3</v>
      </c>
      <c r="T22" s="80">
        <v>2</v>
      </c>
      <c r="U22" s="81">
        <f>IFERROR(T22/(Q22),"-")</f>
        <v>0.090909090909091</v>
      </c>
      <c r="V22" s="82"/>
      <c r="W22" s="83">
        <v>5</v>
      </c>
      <c r="X22" s="81">
        <f>IF(Q22=0,"-",W22/Q22)</f>
        <v>0.22727272727273</v>
      </c>
      <c r="Y22" s="186">
        <v>278920</v>
      </c>
      <c r="Z22" s="187">
        <f>IFERROR(Y22/Q22,"-")</f>
        <v>12678.181818182</v>
      </c>
      <c r="AA22" s="187">
        <f>IFERROR(Y22/W22,"-")</f>
        <v>55784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0.090909090909091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7</v>
      </c>
      <c r="BP22" s="120">
        <f>IF(Q22=0,"",IF(BO22=0,"",(BO22/Q22)))</f>
        <v>0.31818181818182</v>
      </c>
      <c r="BQ22" s="121">
        <v>1</v>
      </c>
      <c r="BR22" s="122">
        <f>IFERROR(BQ22/BO22,"-")</f>
        <v>0.14285714285714</v>
      </c>
      <c r="BS22" s="123">
        <v>3000</v>
      </c>
      <c r="BT22" s="124">
        <f>IFERROR(BS22/BO22,"-")</f>
        <v>428.57142857143</v>
      </c>
      <c r="BU22" s="125">
        <v>1</v>
      </c>
      <c r="BV22" s="125"/>
      <c r="BW22" s="125"/>
      <c r="BX22" s="126">
        <v>12</v>
      </c>
      <c r="BY22" s="127">
        <f>IF(Q22=0,"",IF(BX22=0,"",(BX22/Q22)))</f>
        <v>0.54545454545455</v>
      </c>
      <c r="BZ22" s="128">
        <v>4</v>
      </c>
      <c r="CA22" s="129">
        <f>IFERROR(BZ22/BX22,"-")</f>
        <v>0.33333333333333</v>
      </c>
      <c r="CB22" s="130">
        <v>275920</v>
      </c>
      <c r="CC22" s="131">
        <f>IFERROR(CB22/BX22,"-")</f>
        <v>22993.333333333</v>
      </c>
      <c r="CD22" s="132"/>
      <c r="CE22" s="132">
        <v>1</v>
      </c>
      <c r="CF22" s="132">
        <v>3</v>
      </c>
      <c r="CG22" s="133">
        <v>1</v>
      </c>
      <c r="CH22" s="134">
        <f>IF(Q22=0,"",IF(CG22=0,"",(CG22/Q22)))</f>
        <v>0.045454545454545</v>
      </c>
      <c r="CI22" s="135">
        <v>1</v>
      </c>
      <c r="CJ22" s="136">
        <f>IFERROR(CI22/CG22,"-")</f>
        <v>1</v>
      </c>
      <c r="CK22" s="137">
        <v>18000</v>
      </c>
      <c r="CL22" s="138">
        <f>IFERROR(CK22/CG22,"-")</f>
        <v>18000</v>
      </c>
      <c r="CM22" s="139"/>
      <c r="CN22" s="139"/>
      <c r="CO22" s="139">
        <v>1</v>
      </c>
      <c r="CP22" s="140">
        <v>5</v>
      </c>
      <c r="CQ22" s="141">
        <v>278920</v>
      </c>
      <c r="CR22" s="141">
        <v>153000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0.368</v>
      </c>
      <c r="B23" s="189" t="s">
        <v>107</v>
      </c>
      <c r="C23" s="189" t="s">
        <v>58</v>
      </c>
      <c r="D23" s="189"/>
      <c r="E23" s="189" t="s">
        <v>108</v>
      </c>
      <c r="F23" s="189" t="s">
        <v>109</v>
      </c>
      <c r="G23" s="189" t="s">
        <v>61</v>
      </c>
      <c r="H23" s="89" t="s">
        <v>69</v>
      </c>
      <c r="I23" s="89" t="s">
        <v>110</v>
      </c>
      <c r="J23" s="89" t="s">
        <v>111</v>
      </c>
      <c r="K23" s="181">
        <v>250000</v>
      </c>
      <c r="L23" s="80">
        <v>0</v>
      </c>
      <c r="M23" s="80">
        <v>0</v>
      </c>
      <c r="N23" s="80">
        <v>96</v>
      </c>
      <c r="O23" s="91">
        <v>11</v>
      </c>
      <c r="P23" s="92">
        <v>0</v>
      </c>
      <c r="Q23" s="93">
        <f>O23+P23</f>
        <v>11</v>
      </c>
      <c r="R23" s="81">
        <f>IFERROR(Q23/N23,"-")</f>
        <v>0.11458333333333</v>
      </c>
      <c r="S23" s="80">
        <v>0</v>
      </c>
      <c r="T23" s="80">
        <v>3</v>
      </c>
      <c r="U23" s="81">
        <f>IFERROR(T23/(Q23),"-")</f>
        <v>0.27272727272727</v>
      </c>
      <c r="V23" s="82">
        <f>IFERROR(K23/SUM(Q23:Q24),"-")</f>
        <v>10000</v>
      </c>
      <c r="W23" s="83">
        <v>1</v>
      </c>
      <c r="X23" s="81">
        <f>IF(Q23=0,"-",W23/Q23)</f>
        <v>0.090909090909091</v>
      </c>
      <c r="Y23" s="186">
        <v>20000</v>
      </c>
      <c r="Z23" s="187">
        <f>IFERROR(Y23/Q23,"-")</f>
        <v>1818.1818181818</v>
      </c>
      <c r="AA23" s="187">
        <f>IFERROR(Y23/W23,"-")</f>
        <v>20000</v>
      </c>
      <c r="AB23" s="181">
        <f>SUM(Y23:Y24)-SUM(K23:K24)</f>
        <v>-158000</v>
      </c>
      <c r="AC23" s="85">
        <f>SUM(Y23:Y24)/SUM(K23:K24)</f>
        <v>0.368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0.090909090909091</v>
      </c>
      <c r="AP23" s="100">
        <v>1</v>
      </c>
      <c r="AQ23" s="102">
        <f>IFERROR(AP23/AN23,"-")</f>
        <v>1</v>
      </c>
      <c r="AR23" s="103">
        <v>20000</v>
      </c>
      <c r="AS23" s="104">
        <f>IFERROR(AR23/AN23,"-")</f>
        <v>20000</v>
      </c>
      <c r="AT23" s="105"/>
      <c r="AU23" s="105"/>
      <c r="AV23" s="105">
        <v>1</v>
      </c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2</v>
      </c>
      <c r="BG23" s="113">
        <f>IF(Q23=0,"",IF(BF23=0,"",(BF23/Q23)))</f>
        <v>0.18181818181818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7</v>
      </c>
      <c r="BP23" s="120">
        <f>IF(Q23=0,"",IF(BO23=0,"",(BO23/Q23)))</f>
        <v>0.63636363636364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0.090909090909091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20000</v>
      </c>
      <c r="CR23" s="141">
        <v>20000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112</v>
      </c>
      <c r="C24" s="189" t="s">
        <v>58</v>
      </c>
      <c r="D24" s="189"/>
      <c r="E24" s="189" t="s">
        <v>108</v>
      </c>
      <c r="F24" s="189" t="s">
        <v>109</v>
      </c>
      <c r="G24" s="189" t="s">
        <v>74</v>
      </c>
      <c r="H24" s="89"/>
      <c r="I24" s="89"/>
      <c r="J24" s="89"/>
      <c r="K24" s="181"/>
      <c r="L24" s="80">
        <v>0</v>
      </c>
      <c r="M24" s="80">
        <v>0</v>
      </c>
      <c r="N24" s="80">
        <v>34</v>
      </c>
      <c r="O24" s="91">
        <v>14</v>
      </c>
      <c r="P24" s="92">
        <v>0</v>
      </c>
      <c r="Q24" s="93">
        <f>O24+P24</f>
        <v>14</v>
      </c>
      <c r="R24" s="81">
        <f>IFERROR(Q24/N24,"-")</f>
        <v>0.41176470588235</v>
      </c>
      <c r="S24" s="80">
        <v>1</v>
      </c>
      <c r="T24" s="80">
        <v>3</v>
      </c>
      <c r="U24" s="81">
        <f>IFERROR(T24/(Q24),"-")</f>
        <v>0.21428571428571</v>
      </c>
      <c r="V24" s="82"/>
      <c r="W24" s="83">
        <v>4</v>
      </c>
      <c r="X24" s="81">
        <f>IF(Q24=0,"-",W24/Q24)</f>
        <v>0.28571428571429</v>
      </c>
      <c r="Y24" s="186">
        <v>72000</v>
      </c>
      <c r="Z24" s="187">
        <f>IFERROR(Y24/Q24,"-")</f>
        <v>5142.8571428571</v>
      </c>
      <c r="AA24" s="187">
        <f>IFERROR(Y24/W24,"-")</f>
        <v>18000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4</v>
      </c>
      <c r="BP24" s="120">
        <f>IF(Q24=0,"",IF(BO24=0,"",(BO24/Q24)))</f>
        <v>0.28571428571429</v>
      </c>
      <c r="BQ24" s="121">
        <v>1</v>
      </c>
      <c r="BR24" s="122">
        <f>IFERROR(BQ24/BO24,"-")</f>
        <v>0.25</v>
      </c>
      <c r="BS24" s="123">
        <v>28000</v>
      </c>
      <c r="BT24" s="124">
        <f>IFERROR(BS24/BO24,"-")</f>
        <v>7000</v>
      </c>
      <c r="BU24" s="125"/>
      <c r="BV24" s="125"/>
      <c r="BW24" s="125">
        <v>1</v>
      </c>
      <c r="BX24" s="126">
        <v>9</v>
      </c>
      <c r="BY24" s="127">
        <f>IF(Q24=0,"",IF(BX24=0,"",(BX24/Q24)))</f>
        <v>0.64285714285714</v>
      </c>
      <c r="BZ24" s="128">
        <v>3</v>
      </c>
      <c r="CA24" s="129">
        <f>IFERROR(BZ24/BX24,"-")</f>
        <v>0.33333333333333</v>
      </c>
      <c r="CB24" s="130">
        <v>44000</v>
      </c>
      <c r="CC24" s="131">
        <f>IFERROR(CB24/BX24,"-")</f>
        <v>4888.8888888889</v>
      </c>
      <c r="CD24" s="132"/>
      <c r="CE24" s="132">
        <v>2</v>
      </c>
      <c r="CF24" s="132">
        <v>1</v>
      </c>
      <c r="CG24" s="133">
        <v>1</v>
      </c>
      <c r="CH24" s="134">
        <f>IF(Q24=0,"",IF(CG24=0,"",(CG24/Q24)))</f>
        <v>0.071428571428571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4</v>
      </c>
      <c r="CQ24" s="141">
        <v>72000</v>
      </c>
      <c r="CR24" s="141">
        <v>30000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0.65384615384615</v>
      </c>
      <c r="B25" s="189" t="s">
        <v>113</v>
      </c>
      <c r="C25" s="189" t="s">
        <v>58</v>
      </c>
      <c r="D25" s="189"/>
      <c r="E25" s="189" t="s">
        <v>108</v>
      </c>
      <c r="F25" s="189" t="s">
        <v>114</v>
      </c>
      <c r="G25" s="189" t="s">
        <v>61</v>
      </c>
      <c r="H25" s="89" t="s">
        <v>115</v>
      </c>
      <c r="I25" s="89" t="s">
        <v>110</v>
      </c>
      <c r="J25" s="89" t="s">
        <v>116</v>
      </c>
      <c r="K25" s="181">
        <v>260000</v>
      </c>
      <c r="L25" s="80">
        <v>0</v>
      </c>
      <c r="M25" s="80">
        <v>0</v>
      </c>
      <c r="N25" s="80">
        <v>67</v>
      </c>
      <c r="O25" s="91">
        <v>9</v>
      </c>
      <c r="P25" s="92">
        <v>0</v>
      </c>
      <c r="Q25" s="93">
        <f>O25+P25</f>
        <v>9</v>
      </c>
      <c r="R25" s="81">
        <f>IFERROR(Q25/N25,"-")</f>
        <v>0.13432835820896</v>
      </c>
      <c r="S25" s="80">
        <v>1</v>
      </c>
      <c r="T25" s="80">
        <v>2</v>
      </c>
      <c r="U25" s="81">
        <f>IFERROR(T25/(Q25),"-")</f>
        <v>0.22222222222222</v>
      </c>
      <c r="V25" s="82">
        <f>IFERROR(K25/SUM(Q25:Q28),"-")</f>
        <v>5531.914893617</v>
      </c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>
        <f>SUM(Y25:Y28)-SUM(K25:K28)</f>
        <v>-90000</v>
      </c>
      <c r="AC25" s="85">
        <f>SUM(Y25:Y28)/SUM(K25:K28)</f>
        <v>0.65384615384615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0.11111111111111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3</v>
      </c>
      <c r="BG25" s="113">
        <f>IF(Q25=0,"",IF(BF25=0,"",(BF25/Q25)))</f>
        <v>0.33333333333333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4</v>
      </c>
      <c r="BP25" s="120">
        <f>IF(Q25=0,"",IF(BO25=0,"",(BO25/Q25)))</f>
        <v>0.44444444444444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0.11111111111111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117</v>
      </c>
      <c r="C26" s="189" t="s">
        <v>58</v>
      </c>
      <c r="D26" s="189"/>
      <c r="E26" s="189" t="s">
        <v>118</v>
      </c>
      <c r="F26" s="189" t="s">
        <v>119</v>
      </c>
      <c r="G26" s="189" t="s">
        <v>61</v>
      </c>
      <c r="H26" s="89"/>
      <c r="I26" s="89" t="s">
        <v>110</v>
      </c>
      <c r="J26" s="89" t="s">
        <v>120</v>
      </c>
      <c r="K26" s="181"/>
      <c r="L26" s="80">
        <v>0</v>
      </c>
      <c r="M26" s="80">
        <v>0</v>
      </c>
      <c r="N26" s="80">
        <v>94</v>
      </c>
      <c r="O26" s="91">
        <v>8</v>
      </c>
      <c r="P26" s="92">
        <v>0</v>
      </c>
      <c r="Q26" s="93">
        <f>O26+P26</f>
        <v>8</v>
      </c>
      <c r="R26" s="81">
        <f>IFERROR(Q26/N26,"-")</f>
        <v>0.085106382978723</v>
      </c>
      <c r="S26" s="80">
        <v>0</v>
      </c>
      <c r="T26" s="80">
        <v>2</v>
      </c>
      <c r="U26" s="81">
        <f>IFERROR(T26/(Q26),"-")</f>
        <v>0.25</v>
      </c>
      <c r="V26" s="82"/>
      <c r="W26" s="83">
        <v>1</v>
      </c>
      <c r="X26" s="81">
        <f>IF(Q26=0,"-",W26/Q26)</f>
        <v>0.125</v>
      </c>
      <c r="Y26" s="186">
        <v>6000</v>
      </c>
      <c r="Z26" s="187">
        <f>IFERROR(Y26/Q26,"-")</f>
        <v>750</v>
      </c>
      <c r="AA26" s="187">
        <f>IFERROR(Y26/W26,"-")</f>
        <v>6000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0.125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2</v>
      </c>
      <c r="BG26" s="113">
        <f>IF(Q26=0,"",IF(BF26=0,"",(BF26/Q26)))</f>
        <v>0.25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0.125</v>
      </c>
      <c r="BQ26" s="121">
        <v>1</v>
      </c>
      <c r="BR26" s="122">
        <f>IFERROR(BQ26/BO26,"-")</f>
        <v>1</v>
      </c>
      <c r="BS26" s="123">
        <v>6000</v>
      </c>
      <c r="BT26" s="124">
        <f>IFERROR(BS26/BO26,"-")</f>
        <v>6000</v>
      </c>
      <c r="BU26" s="125"/>
      <c r="BV26" s="125">
        <v>1</v>
      </c>
      <c r="BW26" s="125"/>
      <c r="BX26" s="126">
        <v>4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6000</v>
      </c>
      <c r="CR26" s="141">
        <v>6000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121</v>
      </c>
      <c r="C27" s="189" t="s">
        <v>58</v>
      </c>
      <c r="D27" s="189"/>
      <c r="E27" s="189" t="s">
        <v>122</v>
      </c>
      <c r="F27" s="189" t="s">
        <v>123</v>
      </c>
      <c r="G27" s="189" t="s">
        <v>61</v>
      </c>
      <c r="H27" s="89"/>
      <c r="I27" s="89" t="s">
        <v>110</v>
      </c>
      <c r="J27" s="89" t="s">
        <v>124</v>
      </c>
      <c r="K27" s="181"/>
      <c r="L27" s="80">
        <v>0</v>
      </c>
      <c r="M27" s="80">
        <v>0</v>
      </c>
      <c r="N27" s="80">
        <v>62</v>
      </c>
      <c r="O27" s="91">
        <v>5</v>
      </c>
      <c r="P27" s="92">
        <v>0</v>
      </c>
      <c r="Q27" s="93">
        <f>O27+P27</f>
        <v>5</v>
      </c>
      <c r="R27" s="81">
        <f>IFERROR(Q27/N27,"-")</f>
        <v>0.080645161290323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0.2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1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125</v>
      </c>
      <c r="C28" s="189" t="s">
        <v>58</v>
      </c>
      <c r="D28" s="189"/>
      <c r="E28" s="189" t="s">
        <v>73</v>
      </c>
      <c r="F28" s="189" t="s">
        <v>73</v>
      </c>
      <c r="G28" s="189" t="s">
        <v>74</v>
      </c>
      <c r="H28" s="89"/>
      <c r="I28" s="89"/>
      <c r="J28" s="89"/>
      <c r="K28" s="181"/>
      <c r="L28" s="80">
        <v>0</v>
      </c>
      <c r="M28" s="80">
        <v>0</v>
      </c>
      <c r="N28" s="80">
        <v>31</v>
      </c>
      <c r="O28" s="91">
        <v>25</v>
      </c>
      <c r="P28" s="92">
        <v>0</v>
      </c>
      <c r="Q28" s="93">
        <f>O28+P28</f>
        <v>25</v>
      </c>
      <c r="R28" s="81">
        <f>IFERROR(Q28/N28,"-")</f>
        <v>0.80645161290323</v>
      </c>
      <c r="S28" s="80">
        <v>1</v>
      </c>
      <c r="T28" s="80">
        <v>4</v>
      </c>
      <c r="U28" s="81">
        <f>IFERROR(T28/(Q28),"-")</f>
        <v>0.16</v>
      </c>
      <c r="V28" s="82"/>
      <c r="W28" s="83">
        <v>4</v>
      </c>
      <c r="X28" s="81">
        <f>IF(Q28=0,"-",W28/Q28)</f>
        <v>0.16</v>
      </c>
      <c r="Y28" s="186">
        <v>164000</v>
      </c>
      <c r="Z28" s="187">
        <f>IFERROR(Y28/Q28,"-")</f>
        <v>6560</v>
      </c>
      <c r="AA28" s="187">
        <f>IFERROR(Y28/W28,"-")</f>
        <v>41000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0.04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</v>
      </c>
      <c r="AX28" s="107">
        <f>IF(Q28=0,"",IF(AW28=0,"",(AW28/Q28)))</f>
        <v>0.04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4</v>
      </c>
      <c r="BG28" s="113">
        <f>IF(Q28=0,"",IF(BF28=0,"",(BF28/Q28)))</f>
        <v>0.16</v>
      </c>
      <c r="BH28" s="112">
        <v>2</v>
      </c>
      <c r="BI28" s="114">
        <f>IFERROR(BH28/BF28,"-")</f>
        <v>0.5</v>
      </c>
      <c r="BJ28" s="115">
        <v>14000</v>
      </c>
      <c r="BK28" s="116">
        <f>IFERROR(BJ28/BF28,"-")</f>
        <v>3500</v>
      </c>
      <c r="BL28" s="117">
        <v>1</v>
      </c>
      <c r="BM28" s="117"/>
      <c r="BN28" s="117">
        <v>1</v>
      </c>
      <c r="BO28" s="119">
        <v>8</v>
      </c>
      <c r="BP28" s="120">
        <f>IF(Q28=0,"",IF(BO28=0,"",(BO28/Q28)))</f>
        <v>0.32</v>
      </c>
      <c r="BQ28" s="121">
        <v>2</v>
      </c>
      <c r="BR28" s="122">
        <f>IFERROR(BQ28/BO28,"-")</f>
        <v>0.25</v>
      </c>
      <c r="BS28" s="123">
        <v>153000</v>
      </c>
      <c r="BT28" s="124">
        <f>IFERROR(BS28/BO28,"-")</f>
        <v>19125</v>
      </c>
      <c r="BU28" s="125"/>
      <c r="BV28" s="125"/>
      <c r="BW28" s="125">
        <v>2</v>
      </c>
      <c r="BX28" s="126">
        <v>9</v>
      </c>
      <c r="BY28" s="127">
        <f>IF(Q28=0,"",IF(BX28=0,"",(BX28/Q28)))</f>
        <v>0.36</v>
      </c>
      <c r="BZ28" s="128">
        <v>2</v>
      </c>
      <c r="CA28" s="129">
        <f>IFERROR(BZ28/BX28,"-")</f>
        <v>0.22222222222222</v>
      </c>
      <c r="CB28" s="130">
        <v>150000</v>
      </c>
      <c r="CC28" s="131">
        <f>IFERROR(CB28/BX28,"-")</f>
        <v>16666.666666667</v>
      </c>
      <c r="CD28" s="132"/>
      <c r="CE28" s="132"/>
      <c r="CF28" s="132">
        <v>2</v>
      </c>
      <c r="CG28" s="133">
        <v>2</v>
      </c>
      <c r="CH28" s="134">
        <f>IF(Q28=0,"",IF(CG28=0,"",(CG28/Q28)))</f>
        <v>0.08</v>
      </c>
      <c r="CI28" s="135">
        <v>1</v>
      </c>
      <c r="CJ28" s="136">
        <f>IFERROR(CI28/CG28,"-")</f>
        <v>0.5</v>
      </c>
      <c r="CK28" s="137">
        <v>179000</v>
      </c>
      <c r="CL28" s="138">
        <f>IFERROR(CK28/CG28,"-")</f>
        <v>89500</v>
      </c>
      <c r="CM28" s="139"/>
      <c r="CN28" s="139"/>
      <c r="CO28" s="139">
        <v>1</v>
      </c>
      <c r="CP28" s="140">
        <v>4</v>
      </c>
      <c r="CQ28" s="141">
        <v>164000</v>
      </c>
      <c r="CR28" s="141">
        <v>179000</v>
      </c>
      <c r="CS28" s="141"/>
      <c r="CT28" s="142" t="str">
        <f>IF(AND(CR28=0,CS28=0),"",IF(AND(CR28&lt;=100000,CS28&lt;=100000),"",IF(CR28/CQ28&gt;0.7,"男高",IF(CS28/CQ28&gt;0.7,"女高",""))))</f>
        <v>男高</v>
      </c>
    </row>
    <row r="29" spans="1:99">
      <c r="A29" s="79">
        <f>AC29</f>
        <v>0.04</v>
      </c>
      <c r="B29" s="189" t="s">
        <v>126</v>
      </c>
      <c r="C29" s="189" t="s">
        <v>58</v>
      </c>
      <c r="D29" s="189"/>
      <c r="E29" s="189" t="s">
        <v>59</v>
      </c>
      <c r="F29" s="189" t="s">
        <v>60</v>
      </c>
      <c r="G29" s="189" t="s">
        <v>61</v>
      </c>
      <c r="H29" s="89" t="s">
        <v>127</v>
      </c>
      <c r="I29" s="89" t="s">
        <v>63</v>
      </c>
      <c r="J29" s="190" t="s">
        <v>91</v>
      </c>
      <c r="K29" s="181">
        <v>150000</v>
      </c>
      <c r="L29" s="80">
        <v>0</v>
      </c>
      <c r="M29" s="80">
        <v>0</v>
      </c>
      <c r="N29" s="80">
        <v>61</v>
      </c>
      <c r="O29" s="91">
        <v>5</v>
      </c>
      <c r="P29" s="92">
        <v>0</v>
      </c>
      <c r="Q29" s="93">
        <f>O29+P29</f>
        <v>5</v>
      </c>
      <c r="R29" s="81">
        <f>IFERROR(Q29/N29,"-")</f>
        <v>0.081967213114754</v>
      </c>
      <c r="S29" s="80">
        <v>0</v>
      </c>
      <c r="T29" s="80">
        <v>2</v>
      </c>
      <c r="U29" s="81">
        <f>IFERROR(T29/(Q29),"-")</f>
        <v>0.4</v>
      </c>
      <c r="V29" s="82">
        <f>IFERROR(K29/SUM(Q29:Q30),"-")</f>
        <v>10000</v>
      </c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>
        <f>SUM(Y29:Y30)-SUM(K29:K30)</f>
        <v>-144000</v>
      </c>
      <c r="AC29" s="85">
        <f>SUM(Y29:Y30)/SUM(K29:K30)</f>
        <v>0.04</v>
      </c>
      <c r="AD29" s="78"/>
      <c r="AE29" s="94">
        <v>1</v>
      </c>
      <c r="AF29" s="95">
        <f>IF(Q29=0,"",IF(AE29=0,"",(AE29/Q29)))</f>
        <v>0.2</v>
      </c>
      <c r="AG29" s="94"/>
      <c r="AH29" s="96">
        <f>IFERROR(AG29/AE29,"-")</f>
        <v>0</v>
      </c>
      <c r="AI29" s="97"/>
      <c r="AJ29" s="98">
        <f>IFERROR(AI29/AE29,"-")</f>
        <v>0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0.2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3</v>
      </c>
      <c r="BG29" s="113">
        <f>IF(Q29=0,"",IF(BF29=0,"",(BF29/Q29)))</f>
        <v>0.6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128</v>
      </c>
      <c r="C30" s="189" t="s">
        <v>58</v>
      </c>
      <c r="D30" s="189"/>
      <c r="E30" s="189" t="s">
        <v>59</v>
      </c>
      <c r="F30" s="189" t="s">
        <v>60</v>
      </c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14</v>
      </c>
      <c r="O30" s="91">
        <v>10</v>
      </c>
      <c r="P30" s="92">
        <v>0</v>
      </c>
      <c r="Q30" s="93">
        <f>O30+P30</f>
        <v>10</v>
      </c>
      <c r="R30" s="81">
        <f>IFERROR(Q30/N30,"-")</f>
        <v>0.71428571428571</v>
      </c>
      <c r="S30" s="80">
        <v>0</v>
      </c>
      <c r="T30" s="80">
        <v>3</v>
      </c>
      <c r="U30" s="81">
        <f>IFERROR(T30/(Q30),"-")</f>
        <v>0.3</v>
      </c>
      <c r="V30" s="82"/>
      <c r="W30" s="83">
        <v>1</v>
      </c>
      <c r="X30" s="81">
        <f>IF(Q30=0,"-",W30/Q30)</f>
        <v>0.1</v>
      </c>
      <c r="Y30" s="186">
        <v>6000</v>
      </c>
      <c r="Z30" s="187">
        <f>IFERROR(Y30/Q30,"-")</f>
        <v>600</v>
      </c>
      <c r="AA30" s="187">
        <f>IFERROR(Y30/W30,"-")</f>
        <v>6000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0.2</v>
      </c>
      <c r="BH30" s="112">
        <v>1</v>
      </c>
      <c r="BI30" s="114">
        <f>IFERROR(BH30/BF30,"-")</f>
        <v>0.5</v>
      </c>
      <c r="BJ30" s="115">
        <v>6000</v>
      </c>
      <c r="BK30" s="116">
        <f>IFERROR(BJ30/BF30,"-")</f>
        <v>3000</v>
      </c>
      <c r="BL30" s="117"/>
      <c r="BM30" s="117">
        <v>1</v>
      </c>
      <c r="BN30" s="117"/>
      <c r="BO30" s="119">
        <v>4</v>
      </c>
      <c r="BP30" s="120">
        <f>IF(Q30=0,"",IF(BO30=0,"",(BO30/Q30)))</f>
        <v>0.4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</v>
      </c>
      <c r="CI30" s="135">
        <v>1</v>
      </c>
      <c r="CJ30" s="136">
        <f>IFERROR(CI30/CG30,"-")</f>
        <v>1</v>
      </c>
      <c r="CK30" s="137">
        <v>15000</v>
      </c>
      <c r="CL30" s="138">
        <f>IFERROR(CK30/CG30,"-")</f>
        <v>15000</v>
      </c>
      <c r="CM30" s="139"/>
      <c r="CN30" s="139"/>
      <c r="CO30" s="139">
        <v>1</v>
      </c>
      <c r="CP30" s="140">
        <v>1</v>
      </c>
      <c r="CQ30" s="141">
        <v>6000</v>
      </c>
      <c r="CR30" s="141">
        <v>15000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</v>
      </c>
      <c r="B31" s="189" t="s">
        <v>129</v>
      </c>
      <c r="C31" s="189" t="s">
        <v>58</v>
      </c>
      <c r="D31" s="189"/>
      <c r="E31" s="189" t="s">
        <v>77</v>
      </c>
      <c r="F31" s="189" t="s">
        <v>78</v>
      </c>
      <c r="G31" s="189" t="s">
        <v>83</v>
      </c>
      <c r="H31" s="89" t="s">
        <v>127</v>
      </c>
      <c r="I31" s="89" t="s">
        <v>85</v>
      </c>
      <c r="J31" s="190" t="s">
        <v>64</v>
      </c>
      <c r="K31" s="181">
        <v>90000</v>
      </c>
      <c r="L31" s="80">
        <v>0</v>
      </c>
      <c r="M31" s="80">
        <v>0</v>
      </c>
      <c r="N31" s="80">
        <v>61</v>
      </c>
      <c r="O31" s="91">
        <v>4</v>
      </c>
      <c r="P31" s="92">
        <v>0</v>
      </c>
      <c r="Q31" s="93">
        <f>O31+P31</f>
        <v>4</v>
      </c>
      <c r="R31" s="81">
        <f>IFERROR(Q31/N31,"-")</f>
        <v>0.065573770491803</v>
      </c>
      <c r="S31" s="80">
        <v>0</v>
      </c>
      <c r="T31" s="80">
        <v>0</v>
      </c>
      <c r="U31" s="81">
        <f>IFERROR(T31/(Q31),"-")</f>
        <v>0</v>
      </c>
      <c r="V31" s="82">
        <f>IFERROR(K31/SUM(Q31:Q32),"-")</f>
        <v>9000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SUM(Y31:Y32)-SUM(K31:K32)</f>
        <v>-90000</v>
      </c>
      <c r="AC31" s="85">
        <f>SUM(Y31:Y32)/SUM(K31:K32)</f>
        <v>0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0.25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130</v>
      </c>
      <c r="C32" s="189" t="s">
        <v>58</v>
      </c>
      <c r="D32" s="189"/>
      <c r="E32" s="189" t="s">
        <v>77</v>
      </c>
      <c r="F32" s="189" t="s">
        <v>78</v>
      </c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16</v>
      </c>
      <c r="O32" s="91">
        <v>6</v>
      </c>
      <c r="P32" s="92">
        <v>0</v>
      </c>
      <c r="Q32" s="93">
        <f>O32+P32</f>
        <v>6</v>
      </c>
      <c r="R32" s="81">
        <f>IFERROR(Q32/N32,"-")</f>
        <v>0.375</v>
      </c>
      <c r="S32" s="80">
        <v>0</v>
      </c>
      <c r="T32" s="80">
        <v>1</v>
      </c>
      <c r="U32" s="81">
        <f>IFERROR(T32/(Q32),"-")</f>
        <v>0.16666666666667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0.16666666666667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0.16666666666667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0.16666666666667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3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 t="str">
        <f>AC33</f>
        <v>0</v>
      </c>
      <c r="B33" s="189" t="s">
        <v>131</v>
      </c>
      <c r="C33" s="189" t="s">
        <v>58</v>
      </c>
      <c r="D33" s="189"/>
      <c r="E33" s="189"/>
      <c r="F33" s="189"/>
      <c r="G33" s="189" t="s">
        <v>96</v>
      </c>
      <c r="H33" s="89" t="s">
        <v>132</v>
      </c>
      <c r="I33" s="89" t="s">
        <v>133</v>
      </c>
      <c r="J33" s="89" t="s">
        <v>134</v>
      </c>
      <c r="K33" s="181">
        <v>0</v>
      </c>
      <c r="L33" s="80">
        <v>0</v>
      </c>
      <c r="M33" s="80">
        <v>0</v>
      </c>
      <c r="N33" s="80">
        <v>44</v>
      </c>
      <c r="O33" s="91">
        <v>2</v>
      </c>
      <c r="P33" s="92">
        <v>0</v>
      </c>
      <c r="Q33" s="93">
        <f>O33+P33</f>
        <v>2</v>
      </c>
      <c r="R33" s="81">
        <f>IFERROR(Q33/N33,"-")</f>
        <v>0.045454545454545</v>
      </c>
      <c r="S33" s="80">
        <v>0</v>
      </c>
      <c r="T33" s="80">
        <v>1</v>
      </c>
      <c r="U33" s="81">
        <f>IFERROR(T33/(Q33),"-")</f>
        <v>0.5</v>
      </c>
      <c r="V33" s="82">
        <f>IFERROR(K33/SUM(Q33:Q34),"-")</f>
        <v>0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SUM(Y33:Y34)-SUM(K33:K34)</f>
        <v>0</v>
      </c>
      <c r="AC33" s="85" t="str">
        <f>SUM(Y33:Y34)/SUM(K33:K34)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135</v>
      </c>
      <c r="C34" s="189" t="s">
        <v>58</v>
      </c>
      <c r="D34" s="189"/>
      <c r="E34" s="189"/>
      <c r="F34" s="189"/>
      <c r="G34" s="189" t="s">
        <v>74</v>
      </c>
      <c r="H34" s="89"/>
      <c r="I34" s="89"/>
      <c r="J34" s="89"/>
      <c r="K34" s="181"/>
      <c r="L34" s="80">
        <v>0</v>
      </c>
      <c r="M34" s="80">
        <v>0</v>
      </c>
      <c r="N34" s="80">
        <v>0</v>
      </c>
      <c r="O34" s="91">
        <v>0</v>
      </c>
      <c r="P34" s="92">
        <v>0</v>
      </c>
      <c r="Q34" s="93">
        <f>O34+P34</f>
        <v>0</v>
      </c>
      <c r="R34" s="81" t="str">
        <f>IFERROR(Q34/N34,"-")</f>
        <v>-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30"/>
      <c r="B35" s="86"/>
      <c r="C35" s="86"/>
      <c r="D35" s="87"/>
      <c r="E35" s="87"/>
      <c r="F35" s="87"/>
      <c r="G35" s="88"/>
      <c r="H35" s="89"/>
      <c r="I35" s="89"/>
      <c r="J35" s="89"/>
      <c r="K35" s="182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8"/>
      <c r="Z35" s="188"/>
      <c r="AA35" s="188"/>
      <c r="AB35" s="188"/>
      <c r="AC35" s="33"/>
      <c r="AD35" s="58"/>
      <c r="AE35" s="62"/>
      <c r="AF35" s="63"/>
      <c r="AG35" s="62"/>
      <c r="AH35" s="66"/>
      <c r="AI35" s="67"/>
      <c r="AJ35" s="68"/>
      <c r="AK35" s="69"/>
      <c r="AL35" s="69"/>
      <c r="AM35" s="69"/>
      <c r="AN35" s="62"/>
      <c r="AO35" s="63"/>
      <c r="AP35" s="62"/>
      <c r="AQ35" s="66"/>
      <c r="AR35" s="67"/>
      <c r="AS35" s="68"/>
      <c r="AT35" s="69"/>
      <c r="AU35" s="69"/>
      <c r="AV35" s="69"/>
      <c r="AW35" s="62"/>
      <c r="AX35" s="63"/>
      <c r="AY35" s="62"/>
      <c r="AZ35" s="66"/>
      <c r="BA35" s="67"/>
      <c r="BB35" s="68"/>
      <c r="BC35" s="69"/>
      <c r="BD35" s="69"/>
      <c r="BE35" s="69"/>
      <c r="BF35" s="62"/>
      <c r="BG35" s="63"/>
      <c r="BH35" s="62"/>
      <c r="BI35" s="66"/>
      <c r="BJ35" s="67"/>
      <c r="BK35" s="68"/>
      <c r="BL35" s="69"/>
      <c r="BM35" s="69"/>
      <c r="BN35" s="69"/>
      <c r="BO35" s="64"/>
      <c r="BP35" s="65"/>
      <c r="BQ35" s="62"/>
      <c r="BR35" s="66"/>
      <c r="BS35" s="67"/>
      <c r="BT35" s="68"/>
      <c r="BU35" s="69"/>
      <c r="BV35" s="69"/>
      <c r="BW35" s="69"/>
      <c r="BX35" s="64"/>
      <c r="BY35" s="65"/>
      <c r="BZ35" s="62"/>
      <c r="CA35" s="66"/>
      <c r="CB35" s="67"/>
      <c r="CC35" s="68"/>
      <c r="CD35" s="69"/>
      <c r="CE35" s="69"/>
      <c r="CF35" s="69"/>
      <c r="CG35" s="64"/>
      <c r="CH35" s="65"/>
      <c r="CI35" s="62"/>
      <c r="CJ35" s="66"/>
      <c r="CK35" s="67"/>
      <c r="CL35" s="68"/>
      <c r="CM35" s="69"/>
      <c r="CN35" s="69"/>
      <c r="CO35" s="69"/>
      <c r="CP35" s="70"/>
      <c r="CQ35" s="67"/>
      <c r="CR35" s="67"/>
      <c r="CS35" s="67"/>
      <c r="CT35" s="71"/>
    </row>
    <row r="36" spans="1:99">
      <c r="A36" s="30"/>
      <c r="B36" s="37"/>
      <c r="C36" s="37"/>
      <c r="D36" s="21"/>
      <c r="E36" s="21"/>
      <c r="F36" s="21"/>
      <c r="G36" s="22"/>
      <c r="H36" s="36"/>
      <c r="I36" s="36"/>
      <c r="J36" s="74"/>
      <c r="K36" s="183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8"/>
      <c r="Z36" s="188"/>
      <c r="AA36" s="188"/>
      <c r="AB36" s="188"/>
      <c r="AC36" s="33"/>
      <c r="AD36" s="60"/>
      <c r="AE36" s="62"/>
      <c r="AF36" s="63"/>
      <c r="AG36" s="62"/>
      <c r="AH36" s="66"/>
      <c r="AI36" s="67"/>
      <c r="AJ36" s="68"/>
      <c r="AK36" s="69"/>
      <c r="AL36" s="69"/>
      <c r="AM36" s="69"/>
      <c r="AN36" s="62"/>
      <c r="AO36" s="63"/>
      <c r="AP36" s="62"/>
      <c r="AQ36" s="66"/>
      <c r="AR36" s="67"/>
      <c r="AS36" s="68"/>
      <c r="AT36" s="69"/>
      <c r="AU36" s="69"/>
      <c r="AV36" s="69"/>
      <c r="AW36" s="62"/>
      <c r="AX36" s="63"/>
      <c r="AY36" s="62"/>
      <c r="AZ36" s="66"/>
      <c r="BA36" s="67"/>
      <c r="BB36" s="68"/>
      <c r="BC36" s="69"/>
      <c r="BD36" s="69"/>
      <c r="BE36" s="69"/>
      <c r="BF36" s="62"/>
      <c r="BG36" s="63"/>
      <c r="BH36" s="62"/>
      <c r="BI36" s="66"/>
      <c r="BJ36" s="67"/>
      <c r="BK36" s="68"/>
      <c r="BL36" s="69"/>
      <c r="BM36" s="69"/>
      <c r="BN36" s="69"/>
      <c r="BO36" s="64"/>
      <c r="BP36" s="65"/>
      <c r="BQ36" s="62"/>
      <c r="BR36" s="66"/>
      <c r="BS36" s="67"/>
      <c r="BT36" s="68"/>
      <c r="BU36" s="69"/>
      <c r="BV36" s="69"/>
      <c r="BW36" s="69"/>
      <c r="BX36" s="64"/>
      <c r="BY36" s="65"/>
      <c r="BZ36" s="62"/>
      <c r="CA36" s="66"/>
      <c r="CB36" s="67"/>
      <c r="CC36" s="68"/>
      <c r="CD36" s="69"/>
      <c r="CE36" s="69"/>
      <c r="CF36" s="69"/>
      <c r="CG36" s="64"/>
      <c r="CH36" s="65"/>
      <c r="CI36" s="62"/>
      <c r="CJ36" s="66"/>
      <c r="CK36" s="67"/>
      <c r="CL36" s="68"/>
      <c r="CM36" s="69"/>
      <c r="CN36" s="69"/>
      <c r="CO36" s="69"/>
      <c r="CP36" s="70"/>
      <c r="CQ36" s="67"/>
      <c r="CR36" s="67"/>
      <c r="CS36" s="67"/>
      <c r="CT36" s="71"/>
    </row>
    <row r="37" spans="1:99">
      <c r="A37" s="19">
        <f>AC37</f>
        <v>1.0107747747748</v>
      </c>
      <c r="B37" s="39"/>
      <c r="C37" s="39"/>
      <c r="D37" s="39"/>
      <c r="E37" s="39"/>
      <c r="F37" s="39"/>
      <c r="G37" s="39"/>
      <c r="H37" s="40" t="s">
        <v>136</v>
      </c>
      <c r="I37" s="40"/>
      <c r="J37" s="40"/>
      <c r="K37" s="184">
        <f>SUM(K6:K36)</f>
        <v>2220000</v>
      </c>
      <c r="L37" s="41">
        <f>SUM(L6:L36)</f>
        <v>0</v>
      </c>
      <c r="M37" s="41">
        <f>SUM(M6:M36)</f>
        <v>0</v>
      </c>
      <c r="N37" s="41">
        <f>SUM(N6:N36)</f>
        <v>1598</v>
      </c>
      <c r="O37" s="41">
        <f>SUM(O6:O36)</f>
        <v>284</v>
      </c>
      <c r="P37" s="41">
        <f>SUM(P6:P36)</f>
        <v>1</v>
      </c>
      <c r="Q37" s="41">
        <f>SUM(Q6:Q36)</f>
        <v>285</v>
      </c>
      <c r="R37" s="42">
        <f>IFERROR(Q37/N37,"-")</f>
        <v>0.17834793491865</v>
      </c>
      <c r="S37" s="77">
        <f>SUM(S6:S36)</f>
        <v>17</v>
      </c>
      <c r="T37" s="77">
        <f>SUM(T6:T36)</f>
        <v>47</v>
      </c>
      <c r="U37" s="42">
        <f>IFERROR(S37/Q37,"-")</f>
        <v>0.059649122807018</v>
      </c>
      <c r="V37" s="43">
        <f>IFERROR(K37/Q37,"-")</f>
        <v>7789.4736842105</v>
      </c>
      <c r="W37" s="44">
        <f>SUM(W6:W36)</f>
        <v>52</v>
      </c>
      <c r="X37" s="42">
        <f>IFERROR(W37/Q37,"-")</f>
        <v>0.18245614035088</v>
      </c>
      <c r="Y37" s="184">
        <f>SUM(Y6:Y36)</f>
        <v>2243920</v>
      </c>
      <c r="Z37" s="184">
        <f>IFERROR(Y37/Q37,"-")</f>
        <v>7873.4035087719</v>
      </c>
      <c r="AA37" s="184">
        <f>IFERROR(Y37/W37,"-")</f>
        <v>43152.307692308</v>
      </c>
      <c r="AB37" s="184">
        <f>Y37-K37</f>
        <v>23920</v>
      </c>
      <c r="AC37" s="46">
        <f>Y37/K37</f>
        <v>1.0107747747748</v>
      </c>
      <c r="AD37" s="59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4"/>
    <mergeCell ref="K23:K24"/>
    <mergeCell ref="V23:V24"/>
    <mergeCell ref="AB23:AB24"/>
    <mergeCell ref="AC23:AC24"/>
    <mergeCell ref="A25:A28"/>
    <mergeCell ref="K25:K28"/>
    <mergeCell ref="V25:V28"/>
    <mergeCell ref="AB25:AB28"/>
    <mergeCell ref="AC25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137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1.05</v>
      </c>
      <c r="B6" s="189" t="s">
        <v>138</v>
      </c>
      <c r="C6" s="189" t="s">
        <v>58</v>
      </c>
      <c r="D6" s="189" t="s">
        <v>139</v>
      </c>
      <c r="E6" s="189" t="s">
        <v>140</v>
      </c>
      <c r="F6" s="189" t="s">
        <v>78</v>
      </c>
      <c r="G6" s="189" t="s">
        <v>61</v>
      </c>
      <c r="H6" s="89" t="s">
        <v>141</v>
      </c>
      <c r="I6" s="89" t="s">
        <v>142</v>
      </c>
      <c r="J6" s="190" t="s">
        <v>143</v>
      </c>
      <c r="K6" s="181">
        <v>100000</v>
      </c>
      <c r="L6" s="80">
        <v>0</v>
      </c>
      <c r="M6" s="80">
        <v>0</v>
      </c>
      <c r="N6" s="80">
        <v>21</v>
      </c>
      <c r="O6" s="91">
        <v>4</v>
      </c>
      <c r="P6" s="92">
        <v>0</v>
      </c>
      <c r="Q6" s="93">
        <f>O6+P6</f>
        <v>4</v>
      </c>
      <c r="R6" s="81">
        <f>IFERROR(Q6/N6,"-")</f>
        <v>0.19047619047619</v>
      </c>
      <c r="S6" s="80">
        <v>1</v>
      </c>
      <c r="T6" s="80">
        <v>1</v>
      </c>
      <c r="U6" s="81">
        <f>IFERROR(T6/(Q6),"-")</f>
        <v>0.25</v>
      </c>
      <c r="V6" s="82">
        <f>IFERROR(K6/SUM(Q6:Q7),"-")</f>
        <v>10000</v>
      </c>
      <c r="W6" s="83">
        <v>1</v>
      </c>
      <c r="X6" s="81">
        <f>IF(Q6=0,"-",W6/Q6)</f>
        <v>0.25</v>
      </c>
      <c r="Y6" s="186">
        <v>5000</v>
      </c>
      <c r="Z6" s="187">
        <f>IFERROR(Y6/Q6,"-")</f>
        <v>1250</v>
      </c>
      <c r="AA6" s="187">
        <f>IFERROR(Y6/W6,"-")</f>
        <v>5000</v>
      </c>
      <c r="AB6" s="181">
        <f>SUM(Y6:Y7)-SUM(K6:K7)</f>
        <v>5000</v>
      </c>
      <c r="AC6" s="85">
        <f>SUM(Y6:Y7)/SUM(K6:K7)</f>
        <v>1.05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>
        <v>1</v>
      </c>
      <c r="BR6" s="122">
        <f>IFERROR(BQ6/BO6,"-")</f>
        <v>0.5</v>
      </c>
      <c r="BS6" s="123">
        <v>5000</v>
      </c>
      <c r="BT6" s="124">
        <f>IFERROR(BS6/BO6,"-")</f>
        <v>2500</v>
      </c>
      <c r="BU6" s="125"/>
      <c r="BV6" s="125">
        <v>1</v>
      </c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144</v>
      </c>
      <c r="C7" s="189" t="s">
        <v>58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34</v>
      </c>
      <c r="O7" s="91">
        <v>6</v>
      </c>
      <c r="P7" s="92">
        <v>0</v>
      </c>
      <c r="Q7" s="93">
        <f>O7+P7</f>
        <v>6</v>
      </c>
      <c r="R7" s="81">
        <f>IFERROR(Q7/N7,"-")</f>
        <v>0.17647058823529</v>
      </c>
      <c r="S7" s="80">
        <v>0</v>
      </c>
      <c r="T7" s="80">
        <v>2</v>
      </c>
      <c r="U7" s="81">
        <f>IFERROR(T7/(Q7),"-")</f>
        <v>0.33333333333333</v>
      </c>
      <c r="V7" s="82"/>
      <c r="W7" s="83">
        <v>1</v>
      </c>
      <c r="X7" s="81">
        <f>IF(Q7=0,"-",W7/Q7)</f>
        <v>0.16666666666667</v>
      </c>
      <c r="Y7" s="186">
        <v>100000</v>
      </c>
      <c r="Z7" s="187">
        <f>IFERROR(Y7/Q7,"-")</f>
        <v>16666.666666667</v>
      </c>
      <c r="AA7" s="187">
        <f>IFERROR(Y7/W7,"-")</f>
        <v>100000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0.5</v>
      </c>
      <c r="BQ7" s="121">
        <v>1</v>
      </c>
      <c r="BR7" s="122">
        <f>IFERROR(BQ7/BO7,"-")</f>
        <v>0.33333333333333</v>
      </c>
      <c r="BS7" s="123">
        <v>100000</v>
      </c>
      <c r="BT7" s="124">
        <f>IFERROR(BS7/BO7,"-")</f>
        <v>33333.333333333</v>
      </c>
      <c r="BU7" s="125"/>
      <c r="BV7" s="125"/>
      <c r="BW7" s="125">
        <v>1</v>
      </c>
      <c r="BX7" s="126">
        <v>1</v>
      </c>
      <c r="BY7" s="127">
        <f>IF(Q7=0,"",IF(BX7=0,"",(BX7/Q7)))</f>
        <v>0.16666666666667</v>
      </c>
      <c r="BZ7" s="128">
        <v>1</v>
      </c>
      <c r="CA7" s="129">
        <f>IFERROR(BZ7/BX7,"-")</f>
        <v>1</v>
      </c>
      <c r="CB7" s="130">
        <v>18000</v>
      </c>
      <c r="CC7" s="131">
        <f>IFERROR(CB7/BX7,"-")</f>
        <v>18000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100000</v>
      </c>
      <c r="CR7" s="141">
        <v>100000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0.14545454545455</v>
      </c>
      <c r="B8" s="189" t="s">
        <v>145</v>
      </c>
      <c r="C8" s="189" t="s">
        <v>146</v>
      </c>
      <c r="D8" s="189" t="s">
        <v>147</v>
      </c>
      <c r="E8" s="189" t="s">
        <v>148</v>
      </c>
      <c r="F8" s="189"/>
      <c r="G8" s="189" t="s">
        <v>61</v>
      </c>
      <c r="H8" s="89" t="s">
        <v>149</v>
      </c>
      <c r="I8" s="89" t="s">
        <v>150</v>
      </c>
      <c r="J8" s="190" t="s">
        <v>143</v>
      </c>
      <c r="K8" s="181">
        <v>55000</v>
      </c>
      <c r="L8" s="80">
        <v>0</v>
      </c>
      <c r="M8" s="80">
        <v>0</v>
      </c>
      <c r="N8" s="80">
        <v>35</v>
      </c>
      <c r="O8" s="91">
        <v>3</v>
      </c>
      <c r="P8" s="92">
        <v>0</v>
      </c>
      <c r="Q8" s="93">
        <f>O8+P8</f>
        <v>3</v>
      </c>
      <c r="R8" s="81">
        <f>IFERROR(Q8/N8,"-")</f>
        <v>0.085714285714286</v>
      </c>
      <c r="S8" s="80">
        <v>0</v>
      </c>
      <c r="T8" s="80">
        <v>1</v>
      </c>
      <c r="U8" s="81">
        <f>IFERROR(T8/(Q8),"-")</f>
        <v>0.33333333333333</v>
      </c>
      <c r="V8" s="82">
        <f>IFERROR(K8/SUM(Q8:Q9),"-")</f>
        <v>6875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-47000</v>
      </c>
      <c r="AC8" s="85">
        <f>SUM(Y8:Y9)/SUM(K8:K9)</f>
        <v>0.14545454545455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1</v>
      </c>
      <c r="BQ8" s="121">
        <v>1</v>
      </c>
      <c r="BR8" s="122">
        <f>IFERROR(BQ8/BO8,"-")</f>
        <v>0.33333333333333</v>
      </c>
      <c r="BS8" s="123">
        <v>100000</v>
      </c>
      <c r="BT8" s="124">
        <f>IFERROR(BS8/BO8,"-")</f>
        <v>33333.333333333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>
        <v>100000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151</v>
      </c>
      <c r="C9" s="189" t="s">
        <v>146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7</v>
      </c>
      <c r="O9" s="91">
        <v>5</v>
      </c>
      <c r="P9" s="92">
        <v>0</v>
      </c>
      <c r="Q9" s="93">
        <f>O9+P9</f>
        <v>5</v>
      </c>
      <c r="R9" s="81">
        <f>IFERROR(Q9/N9,"-")</f>
        <v>0.71428571428571</v>
      </c>
      <c r="S9" s="80">
        <v>0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</v>
      </c>
      <c r="Y9" s="186">
        <v>8000</v>
      </c>
      <c r="Z9" s="187">
        <f>IFERROR(Y9/Q9,"-")</f>
        <v>1600</v>
      </c>
      <c r="AA9" s="187">
        <f>IFERROR(Y9/W9,"-")</f>
        <v>8000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0.2</v>
      </c>
      <c r="BZ9" s="128">
        <v>1</v>
      </c>
      <c r="CA9" s="129">
        <f>IFERROR(BZ9/BX9,"-")</f>
        <v>1</v>
      </c>
      <c r="CB9" s="130">
        <v>8000</v>
      </c>
      <c r="CC9" s="131">
        <f>IFERROR(CB9/BX9,"-")</f>
        <v>8000</v>
      </c>
      <c r="CD9" s="132"/>
      <c r="CE9" s="132">
        <v>1</v>
      </c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8000</v>
      </c>
      <c r="CR9" s="141">
        <v>8000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1.3058823529412</v>
      </c>
      <c r="B10" s="189" t="s">
        <v>152</v>
      </c>
      <c r="C10" s="189" t="s">
        <v>146</v>
      </c>
      <c r="D10" s="189" t="s">
        <v>153</v>
      </c>
      <c r="E10" s="189" t="s">
        <v>148</v>
      </c>
      <c r="F10" s="189"/>
      <c r="G10" s="189" t="s">
        <v>61</v>
      </c>
      <c r="H10" s="89" t="s">
        <v>154</v>
      </c>
      <c r="I10" s="89" t="s">
        <v>150</v>
      </c>
      <c r="J10" s="89" t="s">
        <v>155</v>
      </c>
      <c r="K10" s="181">
        <v>85000</v>
      </c>
      <c r="L10" s="80">
        <v>0</v>
      </c>
      <c r="M10" s="80">
        <v>0</v>
      </c>
      <c r="N10" s="80">
        <v>60</v>
      </c>
      <c r="O10" s="91">
        <v>12</v>
      </c>
      <c r="P10" s="92">
        <v>0</v>
      </c>
      <c r="Q10" s="93">
        <f>O10+P10</f>
        <v>12</v>
      </c>
      <c r="R10" s="81">
        <f>IFERROR(Q10/N10,"-")</f>
        <v>0.2</v>
      </c>
      <c r="S10" s="80">
        <v>1</v>
      </c>
      <c r="T10" s="80">
        <v>6</v>
      </c>
      <c r="U10" s="81">
        <f>IFERROR(T10/(Q10),"-")</f>
        <v>0.5</v>
      </c>
      <c r="V10" s="82">
        <f>IFERROR(K10/SUM(Q10:Q11),"-")</f>
        <v>2428.5714285714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26000</v>
      </c>
      <c r="AC10" s="85">
        <f>SUM(Y10:Y11)/SUM(K10:K11)</f>
        <v>1.3058823529412</v>
      </c>
      <c r="AD10" s="78"/>
      <c r="AE10" s="94">
        <v>1</v>
      </c>
      <c r="AF10" s="95">
        <f>IF(Q10=0,"",IF(AE10=0,"",(AE10/Q10)))</f>
        <v>0.083333333333333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4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0.16666666666667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156</v>
      </c>
      <c r="C11" s="189" t="s">
        <v>146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25</v>
      </c>
      <c r="O11" s="91">
        <v>23</v>
      </c>
      <c r="P11" s="92">
        <v>0</v>
      </c>
      <c r="Q11" s="93">
        <f>O11+P11</f>
        <v>23</v>
      </c>
      <c r="R11" s="81">
        <f>IFERROR(Q11/N11,"-")</f>
        <v>0.92</v>
      </c>
      <c r="S11" s="80">
        <v>1</v>
      </c>
      <c r="T11" s="80">
        <v>3</v>
      </c>
      <c r="U11" s="81">
        <f>IFERROR(T11/(Q11),"-")</f>
        <v>0.1304347826087</v>
      </c>
      <c r="V11" s="82"/>
      <c r="W11" s="83">
        <v>2</v>
      </c>
      <c r="X11" s="81">
        <f>IF(Q11=0,"-",W11/Q11)</f>
        <v>0.08695652173913</v>
      </c>
      <c r="Y11" s="186">
        <v>111000</v>
      </c>
      <c r="Z11" s="187">
        <f>IFERROR(Y11/Q11,"-")</f>
        <v>4826.0869565217</v>
      </c>
      <c r="AA11" s="187">
        <f>IFERROR(Y11/W11,"-")</f>
        <v>55500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4</v>
      </c>
      <c r="AO11" s="101">
        <f>IF(Q11=0,"",IF(AN11=0,"",(AN11/Q11)))</f>
        <v>0.17391304347826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0.043478260869565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6</v>
      </c>
      <c r="BG11" s="113">
        <f>IF(Q11=0,"",IF(BF11=0,"",(BF11/Q11)))</f>
        <v>0.26086956521739</v>
      </c>
      <c r="BH11" s="112">
        <v>1</v>
      </c>
      <c r="BI11" s="114">
        <f>IFERROR(BH11/BF11,"-")</f>
        <v>0.16666666666667</v>
      </c>
      <c r="BJ11" s="115">
        <v>21000</v>
      </c>
      <c r="BK11" s="116">
        <f>IFERROR(BJ11/BF11,"-")</f>
        <v>3500</v>
      </c>
      <c r="BL11" s="117"/>
      <c r="BM11" s="117"/>
      <c r="BN11" s="117">
        <v>1</v>
      </c>
      <c r="BO11" s="119">
        <v>5</v>
      </c>
      <c r="BP11" s="120">
        <f>IF(Q11=0,"",IF(BO11=0,"",(BO11/Q11)))</f>
        <v>0.21739130434783</v>
      </c>
      <c r="BQ11" s="121">
        <v>2</v>
      </c>
      <c r="BR11" s="122">
        <f>IFERROR(BQ11/BO11,"-")</f>
        <v>0.4</v>
      </c>
      <c r="BS11" s="123">
        <v>6000</v>
      </c>
      <c r="BT11" s="124">
        <f>IFERROR(BS11/BO11,"-")</f>
        <v>1200</v>
      </c>
      <c r="BU11" s="125">
        <v>2</v>
      </c>
      <c r="BV11" s="125"/>
      <c r="BW11" s="125"/>
      <c r="BX11" s="126">
        <v>6</v>
      </c>
      <c r="BY11" s="127">
        <f>IF(Q11=0,"",IF(BX11=0,"",(BX11/Q11)))</f>
        <v>0.26086956521739</v>
      </c>
      <c r="BZ11" s="128">
        <v>2</v>
      </c>
      <c r="CA11" s="129">
        <f>IFERROR(BZ11/BX11,"-")</f>
        <v>0.33333333333333</v>
      </c>
      <c r="CB11" s="130">
        <v>163000</v>
      </c>
      <c r="CC11" s="131">
        <f>IFERROR(CB11/BX11,"-")</f>
        <v>27166.666666667</v>
      </c>
      <c r="CD11" s="132"/>
      <c r="CE11" s="132"/>
      <c r="CF11" s="132">
        <v>2</v>
      </c>
      <c r="CG11" s="133">
        <v>1</v>
      </c>
      <c r="CH11" s="134">
        <f>IF(Q11=0,"",IF(CG11=0,"",(CG11/Q11)))</f>
        <v>0.043478260869565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2</v>
      </c>
      <c r="CQ11" s="141">
        <v>111000</v>
      </c>
      <c r="CR11" s="141">
        <v>90000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0.046153846153846</v>
      </c>
      <c r="B12" s="189" t="s">
        <v>157</v>
      </c>
      <c r="C12" s="189" t="s">
        <v>146</v>
      </c>
      <c r="D12" s="189" t="s">
        <v>147</v>
      </c>
      <c r="E12" s="189" t="s">
        <v>158</v>
      </c>
      <c r="F12" s="189"/>
      <c r="G12" s="189" t="s">
        <v>61</v>
      </c>
      <c r="H12" s="89" t="s">
        <v>159</v>
      </c>
      <c r="I12" s="89" t="s">
        <v>160</v>
      </c>
      <c r="J12" s="190" t="s">
        <v>161</v>
      </c>
      <c r="K12" s="181">
        <v>65000</v>
      </c>
      <c r="L12" s="80">
        <v>0</v>
      </c>
      <c r="M12" s="80">
        <v>0</v>
      </c>
      <c r="N12" s="80">
        <v>24</v>
      </c>
      <c r="O12" s="91">
        <v>5</v>
      </c>
      <c r="P12" s="92">
        <v>0</v>
      </c>
      <c r="Q12" s="93">
        <f>O12+P12</f>
        <v>5</v>
      </c>
      <c r="R12" s="81">
        <f>IFERROR(Q12/N12,"-")</f>
        <v>0.20833333333333</v>
      </c>
      <c r="S12" s="80">
        <v>0</v>
      </c>
      <c r="T12" s="80">
        <v>0</v>
      </c>
      <c r="U12" s="81">
        <f>IFERROR(T12/(Q12),"-")</f>
        <v>0</v>
      </c>
      <c r="V12" s="82">
        <f>IFERROR(K12/SUM(Q12:Q13),"-")</f>
        <v>4642.8571428571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-62000</v>
      </c>
      <c r="AC12" s="85">
        <f>SUM(Y12:Y13)/SUM(K12:K13)</f>
        <v>0.046153846153846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0.2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0.6</v>
      </c>
      <c r="BQ12" s="121">
        <v>1</v>
      </c>
      <c r="BR12" s="122">
        <f>IFERROR(BQ12/BO12,"-")</f>
        <v>0.33333333333333</v>
      </c>
      <c r="BS12" s="123">
        <v>78000</v>
      </c>
      <c r="BT12" s="124">
        <f>IFERROR(BS12/BO12,"-")</f>
        <v>26000</v>
      </c>
      <c r="BU12" s="125"/>
      <c r="BV12" s="125"/>
      <c r="BW12" s="125">
        <v>1</v>
      </c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>
        <v>78000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162</v>
      </c>
      <c r="C13" s="189" t="s">
        <v>146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57</v>
      </c>
      <c r="O13" s="91">
        <v>9</v>
      </c>
      <c r="P13" s="92">
        <v>0</v>
      </c>
      <c r="Q13" s="93">
        <f>O13+P13</f>
        <v>9</v>
      </c>
      <c r="R13" s="81">
        <f>IFERROR(Q13/N13,"-")</f>
        <v>0.15789473684211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0.11111111111111</v>
      </c>
      <c r="Y13" s="186">
        <v>3000</v>
      </c>
      <c r="Z13" s="187">
        <f>IFERROR(Y13/Q13,"-")</f>
        <v>333.33333333333</v>
      </c>
      <c r="AA13" s="187">
        <f>IFERROR(Y13/W13,"-")</f>
        <v>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0.22222222222222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0.44444444444444</v>
      </c>
      <c r="BQ13" s="121">
        <v>1</v>
      </c>
      <c r="BR13" s="122">
        <f>IFERROR(BQ13/BO13,"-")</f>
        <v>0.25</v>
      </c>
      <c r="BS13" s="123">
        <v>3000</v>
      </c>
      <c r="BT13" s="124">
        <f>IFERROR(BS13/BO13,"-")</f>
        <v>750</v>
      </c>
      <c r="BU13" s="125">
        <v>1</v>
      </c>
      <c r="BV13" s="125"/>
      <c r="BW13" s="125"/>
      <c r="BX13" s="126">
        <v>2</v>
      </c>
      <c r="BY13" s="127">
        <f>IF(Q13=0,"",IF(BX13=0,"",(BX13/Q13)))</f>
        <v>0.22222222222222</v>
      </c>
      <c r="BZ13" s="128">
        <v>1</v>
      </c>
      <c r="CA13" s="129">
        <f>IFERROR(BZ13/BX13,"-")</f>
        <v>0.5</v>
      </c>
      <c r="CB13" s="130">
        <v>17000</v>
      </c>
      <c r="CC13" s="131">
        <f>IFERROR(CB13/BX13,"-")</f>
        <v>8500</v>
      </c>
      <c r="CD13" s="132"/>
      <c r="CE13" s="132"/>
      <c r="CF13" s="132">
        <v>1</v>
      </c>
      <c r="CG13" s="133">
        <v>1</v>
      </c>
      <c r="CH13" s="134">
        <f>IF(Q13=0,"",IF(CG13=0,"",(CG13/Q13)))</f>
        <v>0.11111111111111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3000</v>
      </c>
      <c r="CR13" s="141">
        <v>17000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7.5866666666667</v>
      </c>
      <c r="B14" s="189" t="s">
        <v>163</v>
      </c>
      <c r="C14" s="189" t="s">
        <v>146</v>
      </c>
      <c r="D14" s="189" t="s">
        <v>153</v>
      </c>
      <c r="E14" s="189" t="s">
        <v>164</v>
      </c>
      <c r="F14" s="189"/>
      <c r="G14" s="189" t="s">
        <v>61</v>
      </c>
      <c r="H14" s="89" t="s">
        <v>165</v>
      </c>
      <c r="I14" s="89" t="s">
        <v>160</v>
      </c>
      <c r="J14" s="190" t="s">
        <v>161</v>
      </c>
      <c r="K14" s="181">
        <v>75000</v>
      </c>
      <c r="L14" s="80">
        <v>0</v>
      </c>
      <c r="M14" s="80">
        <v>0</v>
      </c>
      <c r="N14" s="80">
        <v>89</v>
      </c>
      <c r="O14" s="91">
        <v>17</v>
      </c>
      <c r="P14" s="92">
        <v>0</v>
      </c>
      <c r="Q14" s="93">
        <f>O14+P14</f>
        <v>17</v>
      </c>
      <c r="R14" s="81">
        <f>IFERROR(Q14/N14,"-")</f>
        <v>0.19101123595506</v>
      </c>
      <c r="S14" s="80">
        <v>2</v>
      </c>
      <c r="T14" s="80">
        <v>7</v>
      </c>
      <c r="U14" s="81">
        <f>IFERROR(T14/(Q14),"-")</f>
        <v>0.41176470588235</v>
      </c>
      <c r="V14" s="82">
        <f>IFERROR(K14/SUM(Q14:Q15),"-")</f>
        <v>1704.5454545455</v>
      </c>
      <c r="W14" s="83">
        <v>4</v>
      </c>
      <c r="X14" s="81">
        <f>IF(Q14=0,"-",W14/Q14)</f>
        <v>0.23529411764706</v>
      </c>
      <c r="Y14" s="186">
        <v>72000</v>
      </c>
      <c r="Z14" s="187">
        <f>IFERROR(Y14/Q14,"-")</f>
        <v>4235.2941176471</v>
      </c>
      <c r="AA14" s="187">
        <f>IFERROR(Y14/W14,"-")</f>
        <v>18000</v>
      </c>
      <c r="AB14" s="181">
        <f>SUM(Y14:Y15)-SUM(K14:K15)</f>
        <v>494000</v>
      </c>
      <c r="AC14" s="85">
        <f>SUM(Y14:Y15)/SUM(K14:K15)</f>
        <v>7.5866666666667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4</v>
      </c>
      <c r="AO14" s="101">
        <f>IF(Q14=0,"",IF(AN14=0,"",(AN14/Q14)))</f>
        <v>0.23529411764706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0.058823529411765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5</v>
      </c>
      <c r="BG14" s="113">
        <f>IF(Q14=0,"",IF(BF14=0,"",(BF14/Q14)))</f>
        <v>0.29411764705882</v>
      </c>
      <c r="BH14" s="112">
        <v>2</v>
      </c>
      <c r="BI14" s="114">
        <f>IFERROR(BH14/BF14,"-")</f>
        <v>0.4</v>
      </c>
      <c r="BJ14" s="115">
        <v>20000</v>
      </c>
      <c r="BK14" s="116">
        <f>IFERROR(BJ14/BF14,"-")</f>
        <v>4000</v>
      </c>
      <c r="BL14" s="117"/>
      <c r="BM14" s="117">
        <v>2</v>
      </c>
      <c r="BN14" s="117"/>
      <c r="BO14" s="119">
        <v>6</v>
      </c>
      <c r="BP14" s="120">
        <f>IF(Q14=0,"",IF(BO14=0,"",(BO14/Q14)))</f>
        <v>0.35294117647059</v>
      </c>
      <c r="BQ14" s="121">
        <v>2</v>
      </c>
      <c r="BR14" s="122">
        <f>IFERROR(BQ14/BO14,"-")</f>
        <v>0.33333333333333</v>
      </c>
      <c r="BS14" s="123">
        <v>52000</v>
      </c>
      <c r="BT14" s="124">
        <f>IFERROR(BS14/BO14,"-")</f>
        <v>8666.6666666667</v>
      </c>
      <c r="BU14" s="125"/>
      <c r="BV14" s="125">
        <v>1</v>
      </c>
      <c r="BW14" s="125">
        <v>1</v>
      </c>
      <c r="BX14" s="126">
        <v>1</v>
      </c>
      <c r="BY14" s="127">
        <f>IF(Q14=0,"",IF(BX14=0,"",(BX14/Q14)))</f>
        <v>0.058823529411765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4</v>
      </c>
      <c r="CQ14" s="141">
        <v>72000</v>
      </c>
      <c r="CR14" s="141">
        <v>44000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166</v>
      </c>
      <c r="C15" s="189" t="s">
        <v>146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60</v>
      </c>
      <c r="O15" s="91">
        <v>27</v>
      </c>
      <c r="P15" s="92">
        <v>0</v>
      </c>
      <c r="Q15" s="93">
        <f>O15+P15</f>
        <v>27</v>
      </c>
      <c r="R15" s="81">
        <f>IFERROR(Q15/N15,"-")</f>
        <v>0.45</v>
      </c>
      <c r="S15" s="80">
        <v>2</v>
      </c>
      <c r="T15" s="80">
        <v>4</v>
      </c>
      <c r="U15" s="81">
        <f>IFERROR(T15/(Q15),"-")</f>
        <v>0.14814814814815</v>
      </c>
      <c r="V15" s="82"/>
      <c r="W15" s="83">
        <v>8</v>
      </c>
      <c r="X15" s="81">
        <f>IF(Q15=0,"-",W15/Q15)</f>
        <v>0.2962962962963</v>
      </c>
      <c r="Y15" s="186">
        <v>497000</v>
      </c>
      <c r="Z15" s="187">
        <f>IFERROR(Y15/Q15,"-")</f>
        <v>18407.407407407</v>
      </c>
      <c r="AA15" s="187">
        <f>IFERROR(Y15/W15,"-")</f>
        <v>62125</v>
      </c>
      <c r="AB15" s="181"/>
      <c r="AC15" s="85"/>
      <c r="AD15" s="78"/>
      <c r="AE15" s="94">
        <v>1</v>
      </c>
      <c r="AF15" s="95">
        <f>IF(Q15=0,"",IF(AE15=0,"",(AE15/Q15)))</f>
        <v>0.037037037037037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0.074074074074074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9</v>
      </c>
      <c r="BG15" s="113">
        <f>IF(Q15=0,"",IF(BF15=0,"",(BF15/Q15)))</f>
        <v>0.33333333333333</v>
      </c>
      <c r="BH15" s="112">
        <v>1</v>
      </c>
      <c r="BI15" s="114">
        <f>IFERROR(BH15/BF15,"-")</f>
        <v>0.11111111111111</v>
      </c>
      <c r="BJ15" s="115">
        <v>3000</v>
      </c>
      <c r="BK15" s="116">
        <f>IFERROR(BJ15/BF15,"-")</f>
        <v>333.33333333333</v>
      </c>
      <c r="BL15" s="117">
        <v>1</v>
      </c>
      <c r="BM15" s="117"/>
      <c r="BN15" s="117"/>
      <c r="BO15" s="119">
        <v>12</v>
      </c>
      <c r="BP15" s="120">
        <f>IF(Q15=0,"",IF(BO15=0,"",(BO15/Q15)))</f>
        <v>0.44444444444444</v>
      </c>
      <c r="BQ15" s="121">
        <v>6</v>
      </c>
      <c r="BR15" s="122">
        <f>IFERROR(BQ15/BO15,"-")</f>
        <v>0.5</v>
      </c>
      <c r="BS15" s="123">
        <v>215000</v>
      </c>
      <c r="BT15" s="124">
        <f>IFERROR(BS15/BO15,"-")</f>
        <v>17916.666666667</v>
      </c>
      <c r="BU15" s="125">
        <v>1</v>
      </c>
      <c r="BV15" s="125">
        <v>2</v>
      </c>
      <c r="BW15" s="125">
        <v>3</v>
      </c>
      <c r="BX15" s="126">
        <v>3</v>
      </c>
      <c r="BY15" s="127">
        <f>IF(Q15=0,"",IF(BX15=0,"",(BX15/Q15)))</f>
        <v>0.11111111111111</v>
      </c>
      <c r="BZ15" s="128">
        <v>1</v>
      </c>
      <c r="CA15" s="129">
        <f>IFERROR(BZ15/BX15,"-")</f>
        <v>0.33333333333333</v>
      </c>
      <c r="CB15" s="130">
        <v>279000</v>
      </c>
      <c r="CC15" s="131">
        <f>IFERROR(CB15/BX15,"-")</f>
        <v>93000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8</v>
      </c>
      <c r="CQ15" s="141">
        <v>497000</v>
      </c>
      <c r="CR15" s="141">
        <v>279000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0.32727272727273</v>
      </c>
      <c r="B16" s="189" t="s">
        <v>167</v>
      </c>
      <c r="C16" s="189" t="s">
        <v>146</v>
      </c>
      <c r="D16" s="189" t="s">
        <v>168</v>
      </c>
      <c r="E16" s="189" t="s">
        <v>148</v>
      </c>
      <c r="F16" s="189"/>
      <c r="G16" s="189" t="s">
        <v>61</v>
      </c>
      <c r="H16" s="89" t="s">
        <v>169</v>
      </c>
      <c r="I16" s="89" t="s">
        <v>150</v>
      </c>
      <c r="J16" s="89" t="s">
        <v>170</v>
      </c>
      <c r="K16" s="181">
        <v>55000</v>
      </c>
      <c r="L16" s="80">
        <v>0</v>
      </c>
      <c r="M16" s="80">
        <v>0</v>
      </c>
      <c r="N16" s="80">
        <v>51</v>
      </c>
      <c r="O16" s="91">
        <v>6</v>
      </c>
      <c r="P16" s="92">
        <v>1</v>
      </c>
      <c r="Q16" s="93">
        <f>O16+P16</f>
        <v>7</v>
      </c>
      <c r="R16" s="81">
        <f>IFERROR(Q16/N16,"-")</f>
        <v>0.13725490196078</v>
      </c>
      <c r="S16" s="80">
        <v>0</v>
      </c>
      <c r="T16" s="80">
        <v>2</v>
      </c>
      <c r="U16" s="81">
        <f>IFERROR(T16/(Q16),"-")</f>
        <v>0.28571428571429</v>
      </c>
      <c r="V16" s="82">
        <f>IFERROR(K16/SUM(Q16:Q17),"-")</f>
        <v>5000</v>
      </c>
      <c r="W16" s="83">
        <v>1</v>
      </c>
      <c r="X16" s="81">
        <f>IF(Q16=0,"-",W16/Q16)</f>
        <v>0.14285714285714</v>
      </c>
      <c r="Y16" s="186">
        <v>1000</v>
      </c>
      <c r="Z16" s="187">
        <f>IFERROR(Y16/Q16,"-")</f>
        <v>142.85714285714</v>
      </c>
      <c r="AA16" s="187">
        <f>IFERROR(Y16/W16,"-")</f>
        <v>1000</v>
      </c>
      <c r="AB16" s="181">
        <f>SUM(Y16:Y17)-SUM(K16:K17)</f>
        <v>-37000</v>
      </c>
      <c r="AC16" s="85">
        <f>SUM(Y16:Y17)/SUM(K16:K17)</f>
        <v>0.32727272727273</v>
      </c>
      <c r="AD16" s="78"/>
      <c r="AE16" s="94">
        <v>1</v>
      </c>
      <c r="AF16" s="95">
        <f>IF(Q16=0,"",IF(AE16=0,"",(AE16/Q16)))</f>
        <v>0.14285714285714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2</v>
      </c>
      <c r="AO16" s="101">
        <f>IF(Q16=0,"",IF(AN16=0,"",(AN16/Q16)))</f>
        <v>0.28571428571429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2</v>
      </c>
      <c r="AX16" s="107">
        <f>IF(Q16=0,"",IF(AW16=0,"",(AW16/Q16)))</f>
        <v>0.28571428571429</v>
      </c>
      <c r="AY16" s="106">
        <v>1</v>
      </c>
      <c r="AZ16" s="108">
        <f>IFERROR(AY16/AW16,"-")</f>
        <v>0.5</v>
      </c>
      <c r="BA16" s="109">
        <v>1000</v>
      </c>
      <c r="BB16" s="110">
        <f>IFERROR(BA16/AW16,"-")</f>
        <v>500</v>
      </c>
      <c r="BC16" s="111">
        <v>1</v>
      </c>
      <c r="BD16" s="111"/>
      <c r="BE16" s="111"/>
      <c r="BF16" s="112">
        <v>1</v>
      </c>
      <c r="BG16" s="113">
        <f>IF(Q16=0,"",IF(BF16=0,"",(BF16/Q16)))</f>
        <v>0.14285714285714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0.14285714285714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1000</v>
      </c>
      <c r="CR16" s="141">
        <v>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171</v>
      </c>
      <c r="C17" s="189" t="s">
        <v>146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4</v>
      </c>
      <c r="O17" s="91">
        <v>4</v>
      </c>
      <c r="P17" s="92">
        <v>0</v>
      </c>
      <c r="Q17" s="93">
        <f>O17+P17</f>
        <v>4</v>
      </c>
      <c r="R17" s="81">
        <f>IFERROR(Q17/N17,"-")</f>
        <v>1</v>
      </c>
      <c r="S17" s="80">
        <v>1</v>
      </c>
      <c r="T17" s="80">
        <v>1</v>
      </c>
      <c r="U17" s="81">
        <f>IFERROR(T17/(Q17),"-")</f>
        <v>0.25</v>
      </c>
      <c r="V17" s="82"/>
      <c r="W17" s="83">
        <v>1</v>
      </c>
      <c r="X17" s="81">
        <f>IF(Q17=0,"-",W17/Q17)</f>
        <v>0.25</v>
      </c>
      <c r="Y17" s="186">
        <v>17000</v>
      </c>
      <c r="Z17" s="187">
        <f>IFERROR(Y17/Q17,"-")</f>
        <v>4250</v>
      </c>
      <c r="AA17" s="187">
        <f>IFERROR(Y17/W17,"-")</f>
        <v>17000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0.25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0.25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0.25</v>
      </c>
      <c r="BQ17" s="121">
        <v>1</v>
      </c>
      <c r="BR17" s="122">
        <f>IFERROR(BQ17/BO17,"-")</f>
        <v>1</v>
      </c>
      <c r="BS17" s="123">
        <v>17000</v>
      </c>
      <c r="BT17" s="124">
        <f>IFERROR(BS17/BO17,"-")</f>
        <v>17000</v>
      </c>
      <c r="BU17" s="125"/>
      <c r="BV17" s="125"/>
      <c r="BW17" s="125">
        <v>1</v>
      </c>
      <c r="BX17" s="126">
        <v>1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17000</v>
      </c>
      <c r="CR17" s="141">
        <v>17000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1.7428571428571</v>
      </c>
      <c r="B18" s="189" t="s">
        <v>172</v>
      </c>
      <c r="C18" s="189" t="s">
        <v>146</v>
      </c>
      <c r="D18" s="189" t="s">
        <v>153</v>
      </c>
      <c r="E18" s="189" t="s">
        <v>173</v>
      </c>
      <c r="F18" s="189"/>
      <c r="G18" s="189" t="s">
        <v>61</v>
      </c>
      <c r="H18" s="89" t="s">
        <v>174</v>
      </c>
      <c r="I18" s="89" t="s">
        <v>175</v>
      </c>
      <c r="J18" s="89" t="s">
        <v>176</v>
      </c>
      <c r="K18" s="181">
        <v>105000</v>
      </c>
      <c r="L18" s="80">
        <v>0</v>
      </c>
      <c r="M18" s="80">
        <v>0</v>
      </c>
      <c r="N18" s="80">
        <v>156</v>
      </c>
      <c r="O18" s="91">
        <v>16</v>
      </c>
      <c r="P18" s="92">
        <v>0</v>
      </c>
      <c r="Q18" s="93">
        <f>O18+P18</f>
        <v>16</v>
      </c>
      <c r="R18" s="81">
        <f>IFERROR(Q18/N18,"-")</f>
        <v>0.1025641025641</v>
      </c>
      <c r="S18" s="80">
        <v>3</v>
      </c>
      <c r="T18" s="80">
        <v>7</v>
      </c>
      <c r="U18" s="81">
        <f>IFERROR(T18/(Q18),"-")</f>
        <v>0.4375</v>
      </c>
      <c r="V18" s="82">
        <f>IFERROR(K18/SUM(Q18:Q19),"-")</f>
        <v>2916.6666666667</v>
      </c>
      <c r="W18" s="83">
        <v>3</v>
      </c>
      <c r="X18" s="81">
        <f>IF(Q18=0,"-",W18/Q18)</f>
        <v>0.1875</v>
      </c>
      <c r="Y18" s="186">
        <v>39000</v>
      </c>
      <c r="Z18" s="187">
        <f>IFERROR(Y18/Q18,"-")</f>
        <v>2437.5</v>
      </c>
      <c r="AA18" s="187">
        <f>IFERROR(Y18/W18,"-")</f>
        <v>13000</v>
      </c>
      <c r="AB18" s="181">
        <f>SUM(Y18:Y19)-SUM(K18:K19)</f>
        <v>78000</v>
      </c>
      <c r="AC18" s="85">
        <f>SUM(Y18:Y19)/SUM(K18:K19)</f>
        <v>1.7428571428571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3</v>
      </c>
      <c r="AO18" s="101">
        <f>IF(Q18=0,"",IF(AN18=0,"",(AN18/Q18)))</f>
        <v>0.1875</v>
      </c>
      <c r="AP18" s="100">
        <v>1</v>
      </c>
      <c r="AQ18" s="102">
        <f>IFERROR(AP18/AN18,"-")</f>
        <v>0.33333333333333</v>
      </c>
      <c r="AR18" s="103">
        <v>9000</v>
      </c>
      <c r="AS18" s="104">
        <f>IFERROR(AR18/AN18,"-")</f>
        <v>3000</v>
      </c>
      <c r="AT18" s="105"/>
      <c r="AU18" s="105"/>
      <c r="AV18" s="105">
        <v>1</v>
      </c>
      <c r="AW18" s="106">
        <v>1</v>
      </c>
      <c r="AX18" s="107">
        <f>IF(Q18=0,"",IF(AW18=0,"",(AW18/Q18)))</f>
        <v>0.0625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7</v>
      </c>
      <c r="BP18" s="120">
        <f>IF(Q18=0,"",IF(BO18=0,"",(BO18/Q18)))</f>
        <v>0.4375</v>
      </c>
      <c r="BQ18" s="121">
        <v>1</v>
      </c>
      <c r="BR18" s="122">
        <f>IFERROR(BQ18/BO18,"-")</f>
        <v>0.14285714285714</v>
      </c>
      <c r="BS18" s="123">
        <v>6000</v>
      </c>
      <c r="BT18" s="124">
        <f>IFERROR(BS18/BO18,"-")</f>
        <v>857.14285714286</v>
      </c>
      <c r="BU18" s="125"/>
      <c r="BV18" s="125">
        <v>1</v>
      </c>
      <c r="BW18" s="125"/>
      <c r="BX18" s="126">
        <v>5</v>
      </c>
      <c r="BY18" s="127">
        <f>IF(Q18=0,"",IF(BX18=0,"",(BX18/Q18)))</f>
        <v>0.3125</v>
      </c>
      <c r="BZ18" s="128">
        <v>2</v>
      </c>
      <c r="CA18" s="129">
        <f>IFERROR(BZ18/BX18,"-")</f>
        <v>0.4</v>
      </c>
      <c r="CB18" s="130">
        <v>30000</v>
      </c>
      <c r="CC18" s="131">
        <f>IFERROR(CB18/BX18,"-")</f>
        <v>6000</v>
      </c>
      <c r="CD18" s="132">
        <v>1</v>
      </c>
      <c r="CE18" s="132">
        <v>1</v>
      </c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3</v>
      </c>
      <c r="CQ18" s="141">
        <v>39000</v>
      </c>
      <c r="CR18" s="141">
        <v>20000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177</v>
      </c>
      <c r="C19" s="189" t="s">
        <v>146</v>
      </c>
      <c r="D19" s="189"/>
      <c r="E19" s="189"/>
      <c r="F19" s="189"/>
      <c r="G19" s="189" t="s">
        <v>74</v>
      </c>
      <c r="H19" s="89"/>
      <c r="I19" s="89"/>
      <c r="J19" s="89"/>
      <c r="K19" s="181"/>
      <c r="L19" s="80">
        <v>0</v>
      </c>
      <c r="M19" s="80">
        <v>0</v>
      </c>
      <c r="N19" s="80">
        <v>44</v>
      </c>
      <c r="O19" s="91">
        <v>20</v>
      </c>
      <c r="P19" s="92">
        <v>0</v>
      </c>
      <c r="Q19" s="93">
        <f>O19+P19</f>
        <v>20</v>
      </c>
      <c r="R19" s="81">
        <f>IFERROR(Q19/N19,"-")</f>
        <v>0.45454545454545</v>
      </c>
      <c r="S19" s="80">
        <v>2</v>
      </c>
      <c r="T19" s="80">
        <v>1</v>
      </c>
      <c r="U19" s="81">
        <f>IFERROR(T19/(Q19),"-")</f>
        <v>0.05</v>
      </c>
      <c r="V19" s="82"/>
      <c r="W19" s="83">
        <v>2</v>
      </c>
      <c r="X19" s="81">
        <f>IF(Q19=0,"-",W19/Q19)</f>
        <v>0.1</v>
      </c>
      <c r="Y19" s="186">
        <v>144000</v>
      </c>
      <c r="Z19" s="187">
        <f>IFERROR(Y19/Q19,"-")</f>
        <v>7200</v>
      </c>
      <c r="AA19" s="187">
        <f>IFERROR(Y19/W19,"-")</f>
        <v>72000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0.05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5</v>
      </c>
      <c r="BG19" s="113">
        <f>IF(Q19=0,"",IF(BF19=0,"",(BF19/Q19)))</f>
        <v>0.25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6</v>
      </c>
      <c r="BP19" s="120">
        <f>IF(Q19=0,"",IF(BO19=0,"",(BO19/Q19)))</f>
        <v>0.3</v>
      </c>
      <c r="BQ19" s="121">
        <v>2</v>
      </c>
      <c r="BR19" s="122">
        <f>IFERROR(BQ19/BO19,"-")</f>
        <v>0.33333333333333</v>
      </c>
      <c r="BS19" s="123">
        <v>144000</v>
      </c>
      <c r="BT19" s="124">
        <f>IFERROR(BS19/BO19,"-")</f>
        <v>24000</v>
      </c>
      <c r="BU19" s="125"/>
      <c r="BV19" s="125"/>
      <c r="BW19" s="125">
        <v>2</v>
      </c>
      <c r="BX19" s="126">
        <v>7</v>
      </c>
      <c r="BY19" s="127">
        <f>IF(Q19=0,"",IF(BX19=0,"",(BX19/Q19)))</f>
        <v>0.35</v>
      </c>
      <c r="BZ19" s="128">
        <v>2</v>
      </c>
      <c r="CA19" s="129">
        <f>IFERROR(BZ19/BX19,"-")</f>
        <v>0.28571428571429</v>
      </c>
      <c r="CB19" s="130">
        <v>15000</v>
      </c>
      <c r="CC19" s="131">
        <f>IFERROR(CB19/BX19,"-")</f>
        <v>2142.8571428571</v>
      </c>
      <c r="CD19" s="132"/>
      <c r="CE19" s="132">
        <v>1</v>
      </c>
      <c r="CF19" s="132">
        <v>1</v>
      </c>
      <c r="CG19" s="133">
        <v>1</v>
      </c>
      <c r="CH19" s="134">
        <f>IF(Q19=0,"",IF(CG19=0,"",(CG19/Q19)))</f>
        <v>0.05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2</v>
      </c>
      <c r="CQ19" s="141">
        <v>144000</v>
      </c>
      <c r="CR19" s="141">
        <v>88000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0.51111111111111</v>
      </c>
      <c r="B20" s="189" t="s">
        <v>178</v>
      </c>
      <c r="C20" s="189" t="s">
        <v>146</v>
      </c>
      <c r="D20" s="189" t="s">
        <v>179</v>
      </c>
      <c r="E20" s="189" t="s">
        <v>148</v>
      </c>
      <c r="F20" s="189"/>
      <c r="G20" s="189" t="s">
        <v>61</v>
      </c>
      <c r="H20" s="89" t="s">
        <v>180</v>
      </c>
      <c r="I20" s="89" t="s">
        <v>150</v>
      </c>
      <c r="J20" s="89" t="s">
        <v>176</v>
      </c>
      <c r="K20" s="181">
        <v>45000</v>
      </c>
      <c r="L20" s="80">
        <v>0</v>
      </c>
      <c r="M20" s="80">
        <v>0</v>
      </c>
      <c r="N20" s="80">
        <v>26</v>
      </c>
      <c r="O20" s="91">
        <v>4</v>
      </c>
      <c r="P20" s="92">
        <v>0</v>
      </c>
      <c r="Q20" s="93">
        <f>O20+P20</f>
        <v>4</v>
      </c>
      <c r="R20" s="81">
        <f>IFERROR(Q20/N20,"-")</f>
        <v>0.15384615384615</v>
      </c>
      <c r="S20" s="80">
        <v>0</v>
      </c>
      <c r="T20" s="80">
        <v>0</v>
      </c>
      <c r="U20" s="81">
        <f>IFERROR(T20/(Q20),"-")</f>
        <v>0</v>
      </c>
      <c r="V20" s="82">
        <f>IFERROR(K20/SUM(Q20:Q21),"-")</f>
        <v>3214.2857142857</v>
      </c>
      <c r="W20" s="83">
        <v>1</v>
      </c>
      <c r="X20" s="81">
        <f>IF(Q20=0,"-",W20/Q20)</f>
        <v>0.25</v>
      </c>
      <c r="Y20" s="186">
        <v>23000</v>
      </c>
      <c r="Z20" s="187">
        <f>IFERROR(Y20/Q20,"-")</f>
        <v>5750</v>
      </c>
      <c r="AA20" s="187">
        <f>IFERROR(Y20/W20,"-")</f>
        <v>23000</v>
      </c>
      <c r="AB20" s="181">
        <f>SUM(Y20:Y21)-SUM(K20:K21)</f>
        <v>-22000</v>
      </c>
      <c r="AC20" s="85">
        <f>SUM(Y20:Y21)/SUM(K20:K21)</f>
        <v>0.51111111111111</v>
      </c>
      <c r="AD20" s="78"/>
      <c r="AE20" s="94">
        <v>2</v>
      </c>
      <c r="AF20" s="95">
        <f>IF(Q20=0,"",IF(AE20=0,"",(AE20/Q20)))</f>
        <v>0.5</v>
      </c>
      <c r="AG20" s="94">
        <v>1</v>
      </c>
      <c r="AH20" s="96">
        <f>IFERROR(AG20/AE20,"-")</f>
        <v>0.5</v>
      </c>
      <c r="AI20" s="97">
        <v>23000</v>
      </c>
      <c r="AJ20" s="98">
        <f>IFERROR(AI20/AE20,"-")</f>
        <v>11500</v>
      </c>
      <c r="AK20" s="99"/>
      <c r="AL20" s="99"/>
      <c r="AM20" s="99">
        <v>1</v>
      </c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0.25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0.25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23000</v>
      </c>
      <c r="CR20" s="141">
        <v>23000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181</v>
      </c>
      <c r="C21" s="189" t="s">
        <v>146</v>
      </c>
      <c r="D21" s="189"/>
      <c r="E21" s="189"/>
      <c r="F21" s="189"/>
      <c r="G21" s="189" t="s">
        <v>74</v>
      </c>
      <c r="H21" s="89"/>
      <c r="I21" s="89"/>
      <c r="J21" s="89"/>
      <c r="K21" s="181"/>
      <c r="L21" s="80">
        <v>0</v>
      </c>
      <c r="M21" s="80">
        <v>0</v>
      </c>
      <c r="N21" s="80">
        <v>10</v>
      </c>
      <c r="O21" s="91">
        <v>9</v>
      </c>
      <c r="P21" s="92">
        <v>1</v>
      </c>
      <c r="Q21" s="93">
        <f>O21+P21</f>
        <v>10</v>
      </c>
      <c r="R21" s="81">
        <f>IFERROR(Q21/N21,"-")</f>
        <v>1</v>
      </c>
      <c r="S21" s="80">
        <v>1</v>
      </c>
      <c r="T21" s="80">
        <v>1</v>
      </c>
      <c r="U21" s="81">
        <f>IFERROR(T21/(Q21),"-")</f>
        <v>0.1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2</v>
      </c>
      <c r="AO21" s="101">
        <f>IF(Q21=0,"",IF(AN21=0,"",(AN21/Q21)))</f>
        <v>0.2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2</v>
      </c>
      <c r="AX21" s="107">
        <f>IF(Q21=0,"",IF(AW21=0,"",(AW21/Q21)))</f>
        <v>0.2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2</v>
      </c>
      <c r="BG21" s="113">
        <f>IF(Q21=0,"",IF(BF21=0,"",(BF21/Q21)))</f>
        <v>0.2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4</v>
      </c>
      <c r="BP21" s="120">
        <f>IF(Q21=0,"",IF(BO21=0,"",(BO21/Q21)))</f>
        <v>0.4</v>
      </c>
      <c r="BQ21" s="121">
        <v>1</v>
      </c>
      <c r="BR21" s="122">
        <f>IFERROR(BQ21/BO21,"-")</f>
        <v>0.25</v>
      </c>
      <c r="BS21" s="123">
        <v>4000</v>
      </c>
      <c r="BT21" s="124">
        <f>IFERROR(BS21/BO21,"-")</f>
        <v>1000</v>
      </c>
      <c r="BU21" s="125"/>
      <c r="BV21" s="125">
        <v>1</v>
      </c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>
        <v>4000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182</v>
      </c>
      <c r="C22" s="189" t="s">
        <v>146</v>
      </c>
      <c r="D22" s="189" t="s">
        <v>183</v>
      </c>
      <c r="E22" s="189" t="s">
        <v>148</v>
      </c>
      <c r="F22" s="189"/>
      <c r="G22" s="189" t="s">
        <v>61</v>
      </c>
      <c r="H22" s="89" t="s">
        <v>184</v>
      </c>
      <c r="I22" s="89" t="s">
        <v>150</v>
      </c>
      <c r="J22" s="89" t="s">
        <v>185</v>
      </c>
      <c r="K22" s="181">
        <v>45000</v>
      </c>
      <c r="L22" s="80">
        <v>0</v>
      </c>
      <c r="M22" s="80">
        <v>0</v>
      </c>
      <c r="N22" s="80">
        <v>7</v>
      </c>
      <c r="O22" s="91">
        <v>0</v>
      </c>
      <c r="P22" s="92">
        <v>0</v>
      </c>
      <c r="Q22" s="93">
        <f>O22+P22</f>
        <v>0</v>
      </c>
      <c r="R22" s="81">
        <f>IFERROR(Q22/N22,"-")</f>
        <v>0</v>
      </c>
      <c r="S22" s="80">
        <v>0</v>
      </c>
      <c r="T22" s="80">
        <v>0</v>
      </c>
      <c r="U22" s="81" t="str">
        <f>IFERROR(T22/(Q22),"-")</f>
        <v>-</v>
      </c>
      <c r="V22" s="82">
        <f>IFERROR(K22/SUM(Q22:Q23),"-")</f>
        <v>15000</v>
      </c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>
        <f>SUM(Y22:Y23)-SUM(K22:K23)</f>
        <v>-45000</v>
      </c>
      <c r="AC22" s="85">
        <f>SUM(Y22:Y23)/SUM(K22:K23)</f>
        <v>0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186</v>
      </c>
      <c r="C23" s="189" t="s">
        <v>146</v>
      </c>
      <c r="D23" s="189"/>
      <c r="E23" s="189"/>
      <c r="F23" s="189"/>
      <c r="G23" s="189" t="s">
        <v>74</v>
      </c>
      <c r="H23" s="89"/>
      <c r="I23" s="89"/>
      <c r="J23" s="89"/>
      <c r="K23" s="181"/>
      <c r="L23" s="80">
        <v>0</v>
      </c>
      <c r="M23" s="80">
        <v>0</v>
      </c>
      <c r="N23" s="80">
        <v>1</v>
      </c>
      <c r="O23" s="91">
        <v>3</v>
      </c>
      <c r="P23" s="92">
        <v>0</v>
      </c>
      <c r="Q23" s="93">
        <f>O23+P23</f>
        <v>3</v>
      </c>
      <c r="R23" s="81">
        <f>IFERROR(Q23/N23,"-")</f>
        <v>3</v>
      </c>
      <c r="S23" s="80">
        <v>0</v>
      </c>
      <c r="T23" s="80">
        <v>1</v>
      </c>
      <c r="U23" s="81">
        <f>IFERROR(T23/(Q23),"-")</f>
        <v>0.33333333333333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0.33333333333333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0.33333333333333</v>
      </c>
      <c r="CI23" s="135">
        <v>1</v>
      </c>
      <c r="CJ23" s="136">
        <f>IFERROR(CI23/CG23,"-")</f>
        <v>1</v>
      </c>
      <c r="CK23" s="137">
        <v>63000</v>
      </c>
      <c r="CL23" s="138">
        <f>IFERROR(CK23/CG23,"-")</f>
        <v>63000</v>
      </c>
      <c r="CM23" s="139"/>
      <c r="CN23" s="139"/>
      <c r="CO23" s="139">
        <v>1</v>
      </c>
      <c r="CP23" s="140">
        <v>0</v>
      </c>
      <c r="CQ23" s="141">
        <v>0</v>
      </c>
      <c r="CR23" s="141">
        <v>63000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30"/>
      <c r="B24" s="86"/>
      <c r="C24" s="86"/>
      <c r="D24" s="87"/>
      <c r="E24" s="87"/>
      <c r="F24" s="87"/>
      <c r="G24" s="88"/>
      <c r="H24" s="89"/>
      <c r="I24" s="89"/>
      <c r="J24" s="89"/>
      <c r="K24" s="182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8"/>
      <c r="Z24" s="188"/>
      <c r="AA24" s="188"/>
      <c r="AB24" s="188"/>
      <c r="AC24" s="33"/>
      <c r="AD24" s="58"/>
      <c r="AE24" s="62"/>
      <c r="AF24" s="63"/>
      <c r="AG24" s="62"/>
      <c r="AH24" s="66"/>
      <c r="AI24" s="67"/>
      <c r="AJ24" s="68"/>
      <c r="AK24" s="69"/>
      <c r="AL24" s="69"/>
      <c r="AM24" s="69"/>
      <c r="AN24" s="62"/>
      <c r="AO24" s="63"/>
      <c r="AP24" s="62"/>
      <c r="AQ24" s="66"/>
      <c r="AR24" s="67"/>
      <c r="AS24" s="68"/>
      <c r="AT24" s="69"/>
      <c r="AU24" s="69"/>
      <c r="AV24" s="69"/>
      <c r="AW24" s="62"/>
      <c r="AX24" s="63"/>
      <c r="AY24" s="62"/>
      <c r="AZ24" s="66"/>
      <c r="BA24" s="67"/>
      <c r="BB24" s="68"/>
      <c r="BC24" s="69"/>
      <c r="BD24" s="69"/>
      <c r="BE24" s="69"/>
      <c r="BF24" s="62"/>
      <c r="BG24" s="63"/>
      <c r="BH24" s="62"/>
      <c r="BI24" s="66"/>
      <c r="BJ24" s="67"/>
      <c r="BK24" s="68"/>
      <c r="BL24" s="69"/>
      <c r="BM24" s="69"/>
      <c r="BN24" s="69"/>
      <c r="BO24" s="64"/>
      <c r="BP24" s="65"/>
      <c r="BQ24" s="62"/>
      <c r="BR24" s="66"/>
      <c r="BS24" s="67"/>
      <c r="BT24" s="68"/>
      <c r="BU24" s="69"/>
      <c r="BV24" s="69"/>
      <c r="BW24" s="69"/>
      <c r="BX24" s="64"/>
      <c r="BY24" s="65"/>
      <c r="BZ24" s="62"/>
      <c r="CA24" s="66"/>
      <c r="CB24" s="67"/>
      <c r="CC24" s="68"/>
      <c r="CD24" s="69"/>
      <c r="CE24" s="69"/>
      <c r="CF24" s="69"/>
      <c r="CG24" s="64"/>
      <c r="CH24" s="65"/>
      <c r="CI24" s="62"/>
      <c r="CJ24" s="66"/>
      <c r="CK24" s="67"/>
      <c r="CL24" s="68"/>
      <c r="CM24" s="69"/>
      <c r="CN24" s="69"/>
      <c r="CO24" s="69"/>
      <c r="CP24" s="70"/>
      <c r="CQ24" s="67"/>
      <c r="CR24" s="67"/>
      <c r="CS24" s="67"/>
      <c r="CT24" s="71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4"/>
      <c r="K25" s="183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8"/>
      <c r="Z25" s="188"/>
      <c r="AA25" s="188"/>
      <c r="AB25" s="188"/>
      <c r="AC25" s="33"/>
      <c r="AD25" s="60"/>
      <c r="AE25" s="62"/>
      <c r="AF25" s="63"/>
      <c r="AG25" s="62"/>
      <c r="AH25" s="66"/>
      <c r="AI25" s="67"/>
      <c r="AJ25" s="68"/>
      <c r="AK25" s="69"/>
      <c r="AL25" s="69"/>
      <c r="AM25" s="69"/>
      <c r="AN25" s="62"/>
      <c r="AO25" s="63"/>
      <c r="AP25" s="62"/>
      <c r="AQ25" s="66"/>
      <c r="AR25" s="67"/>
      <c r="AS25" s="68"/>
      <c r="AT25" s="69"/>
      <c r="AU25" s="69"/>
      <c r="AV25" s="69"/>
      <c r="AW25" s="62"/>
      <c r="AX25" s="63"/>
      <c r="AY25" s="62"/>
      <c r="AZ25" s="66"/>
      <c r="BA25" s="67"/>
      <c r="BB25" s="68"/>
      <c r="BC25" s="69"/>
      <c r="BD25" s="69"/>
      <c r="BE25" s="69"/>
      <c r="BF25" s="62"/>
      <c r="BG25" s="63"/>
      <c r="BH25" s="62"/>
      <c r="BI25" s="66"/>
      <c r="BJ25" s="67"/>
      <c r="BK25" s="68"/>
      <c r="BL25" s="69"/>
      <c r="BM25" s="69"/>
      <c r="BN25" s="69"/>
      <c r="BO25" s="64"/>
      <c r="BP25" s="65"/>
      <c r="BQ25" s="62"/>
      <c r="BR25" s="66"/>
      <c r="BS25" s="67"/>
      <c r="BT25" s="68"/>
      <c r="BU25" s="69"/>
      <c r="BV25" s="69"/>
      <c r="BW25" s="69"/>
      <c r="BX25" s="64"/>
      <c r="BY25" s="65"/>
      <c r="BZ25" s="62"/>
      <c r="CA25" s="66"/>
      <c r="CB25" s="67"/>
      <c r="CC25" s="68"/>
      <c r="CD25" s="69"/>
      <c r="CE25" s="69"/>
      <c r="CF25" s="69"/>
      <c r="CG25" s="64"/>
      <c r="CH25" s="65"/>
      <c r="CI25" s="62"/>
      <c r="CJ25" s="66"/>
      <c r="CK25" s="67"/>
      <c r="CL25" s="68"/>
      <c r="CM25" s="69"/>
      <c r="CN25" s="69"/>
      <c r="CO25" s="69"/>
      <c r="CP25" s="70"/>
      <c r="CQ25" s="67"/>
      <c r="CR25" s="67"/>
      <c r="CS25" s="67"/>
      <c r="CT25" s="71"/>
    </row>
    <row r="26" spans="1:99">
      <c r="A26" s="19">
        <f>AC26</f>
        <v>1.6190476190476</v>
      </c>
      <c r="B26" s="39"/>
      <c r="C26" s="39"/>
      <c r="D26" s="39"/>
      <c r="E26" s="39"/>
      <c r="F26" s="39"/>
      <c r="G26" s="39"/>
      <c r="H26" s="40" t="s">
        <v>187</v>
      </c>
      <c r="I26" s="40"/>
      <c r="J26" s="40"/>
      <c r="K26" s="184">
        <f>SUM(K6:K25)</f>
        <v>630000</v>
      </c>
      <c r="L26" s="41">
        <f>SUM(L6:L25)</f>
        <v>0</v>
      </c>
      <c r="M26" s="41">
        <f>SUM(M6:M25)</f>
        <v>0</v>
      </c>
      <c r="N26" s="41">
        <f>SUM(N6:N25)</f>
        <v>711</v>
      </c>
      <c r="O26" s="41">
        <f>SUM(O6:O25)</f>
        <v>173</v>
      </c>
      <c r="P26" s="41">
        <f>SUM(P6:P25)</f>
        <v>2</v>
      </c>
      <c r="Q26" s="41">
        <f>SUM(Q6:Q25)</f>
        <v>175</v>
      </c>
      <c r="R26" s="42">
        <f>IFERROR(Q26/N26,"-")</f>
        <v>0.24613220815752</v>
      </c>
      <c r="S26" s="77">
        <f>SUM(S6:S25)</f>
        <v>15</v>
      </c>
      <c r="T26" s="77">
        <f>SUM(T6:T25)</f>
        <v>37</v>
      </c>
      <c r="U26" s="42">
        <f>IFERROR(S26/Q26,"-")</f>
        <v>0.085714285714286</v>
      </c>
      <c r="V26" s="43">
        <f>IFERROR(K26/Q26,"-")</f>
        <v>3600</v>
      </c>
      <c r="W26" s="44">
        <f>SUM(W6:W25)</f>
        <v>26</v>
      </c>
      <c r="X26" s="42">
        <f>IFERROR(W26/Q26,"-")</f>
        <v>0.14857142857143</v>
      </c>
      <c r="Y26" s="184">
        <f>SUM(Y6:Y25)</f>
        <v>1020000</v>
      </c>
      <c r="Z26" s="184">
        <f>IFERROR(Y26/Q26,"-")</f>
        <v>5828.5714285714</v>
      </c>
      <c r="AA26" s="184">
        <f>IFERROR(Y26/W26,"-")</f>
        <v>39230.769230769</v>
      </c>
      <c r="AB26" s="184">
        <f>Y26-K26</f>
        <v>390000</v>
      </c>
      <c r="AC26" s="46">
        <f>Y26/K26</f>
        <v>1.6190476190476</v>
      </c>
      <c r="AD26" s="59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188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189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190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191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192</v>
      </c>
      <c r="C6" s="189" t="s">
        <v>193</v>
      </c>
      <c r="D6" s="189" t="s">
        <v>194</v>
      </c>
      <c r="E6" s="189" t="s">
        <v>195</v>
      </c>
      <c r="F6" s="89" t="s">
        <v>196</v>
      </c>
      <c r="G6" s="89" t="s">
        <v>197</v>
      </c>
      <c r="H6" s="181">
        <v>0</v>
      </c>
      <c r="I6" s="84">
        <v>3000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37.857142857143</v>
      </c>
      <c r="B7" s="189" t="s">
        <v>198</v>
      </c>
      <c r="C7" s="189" t="s">
        <v>193</v>
      </c>
      <c r="D7" s="189" t="s">
        <v>199</v>
      </c>
      <c r="E7" s="189">
        <v>25</v>
      </c>
      <c r="F7" s="89" t="s">
        <v>200</v>
      </c>
      <c r="G7" s="89" t="s">
        <v>197</v>
      </c>
      <c r="H7" s="181">
        <v>19600</v>
      </c>
      <c r="I7" s="84">
        <v>2800</v>
      </c>
      <c r="J7" s="80">
        <v>0</v>
      </c>
      <c r="K7" s="80">
        <v>0</v>
      </c>
      <c r="L7" s="80">
        <v>584</v>
      </c>
      <c r="M7" s="93">
        <v>7</v>
      </c>
      <c r="N7" s="144">
        <v>7</v>
      </c>
      <c r="O7" s="81">
        <f>IFERROR(M7/L7,"-")</f>
        <v>0.011986301369863</v>
      </c>
      <c r="P7" s="80">
        <v>2</v>
      </c>
      <c r="Q7" s="80">
        <v>2</v>
      </c>
      <c r="R7" s="81">
        <f>IFERROR(P7/M7,"-")</f>
        <v>0.28571428571429</v>
      </c>
      <c r="S7" s="82">
        <f>IFERROR(H7/SUM(M7:M7),"-")</f>
        <v>2800</v>
      </c>
      <c r="T7" s="83">
        <v>3</v>
      </c>
      <c r="U7" s="81">
        <f>IF(M7=0,"-",T7/M7)</f>
        <v>0.42857142857143</v>
      </c>
      <c r="V7" s="186">
        <v>742000</v>
      </c>
      <c r="W7" s="187">
        <f>IFERROR(V7/M7,"-")</f>
        <v>106000</v>
      </c>
      <c r="X7" s="187">
        <f>IFERROR(V7/T7,"-")</f>
        <v>247333.33333333</v>
      </c>
      <c r="Y7" s="181">
        <f>SUM(V7:V7)-SUM(H7:H7)</f>
        <v>722400</v>
      </c>
      <c r="Z7" s="85">
        <f>SUM(V7:V7)/SUM(H7:H7)</f>
        <v>37.857142857143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0.14285714285714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</v>
      </c>
      <c r="AU7" s="107" t="str">
        <f>IF(M7=0,"",IF(AW7=0,"",(AW7/M7)))</f>
        <v>0</v>
      </c>
      <c r="AV7" s="106">
        <v>1</v>
      </c>
      <c r="AW7" s="108" t="str">
        <f>IFERROR(AY7/AW7,"-")</f>
        <v>-</v>
      </c>
      <c r="AX7" s="109">
        <v>1000</v>
      </c>
      <c r="AY7" s="110" t="str">
        <f>IFERROR(BA7/AW7,"-")</f>
        <v>-</v>
      </c>
      <c r="AZ7" s="111">
        <v>1</v>
      </c>
      <c r="BA7" s="111"/>
      <c r="BB7" s="111"/>
      <c r="BC7" s="112">
        <v>2</v>
      </c>
      <c r="BD7" s="113">
        <f>IF(M7=0,"",IF(BC7=0,"",(BC7/M7)))</f>
        <v>0.28571428571429</v>
      </c>
      <c r="BE7" s="112">
        <v>1</v>
      </c>
      <c r="BF7" s="114">
        <f>IFERROR(BE7/BC7,"-")</f>
        <v>0.5</v>
      </c>
      <c r="BG7" s="115">
        <v>369000</v>
      </c>
      <c r="BH7" s="116">
        <f>IFERROR(BG7/BC7,"-")</f>
        <v>184500</v>
      </c>
      <c r="BI7" s="117"/>
      <c r="BJ7" s="117"/>
      <c r="BK7" s="117">
        <v>3</v>
      </c>
      <c r="BL7" s="119"/>
      <c r="BM7" s="120">
        <f>IF(M7=0,"",IF(BK7=0,"",(BK7/M7)))</f>
        <v>0.42857142857143</v>
      </c>
      <c r="BN7" s="121">
        <v>1</v>
      </c>
      <c r="BO7" s="122">
        <f>IFERROR(BN7/BK7,"-")</f>
        <v>0.33333333333333</v>
      </c>
      <c r="BP7" s="123">
        <v>372000</v>
      </c>
      <c r="BQ7" s="124">
        <f>IFERROR(BP7/BK7,"-")</f>
        <v>124000</v>
      </c>
      <c r="BR7" s="125"/>
      <c r="BS7" s="125"/>
      <c r="BT7" s="125">
        <v>1</v>
      </c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3</v>
      </c>
      <c r="CN7" s="141">
        <v>742000</v>
      </c>
      <c r="CO7" s="141">
        <v>372000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2.8100358422939</v>
      </c>
      <c r="B8" s="189" t="s">
        <v>201</v>
      </c>
      <c r="C8" s="189" t="s">
        <v>202</v>
      </c>
      <c r="D8" s="189" t="s">
        <v>194</v>
      </c>
      <c r="E8" s="189" t="s">
        <v>83</v>
      </c>
      <c r="F8" s="89" t="s">
        <v>203</v>
      </c>
      <c r="G8" s="89" t="s">
        <v>197</v>
      </c>
      <c r="H8" s="181">
        <v>279000</v>
      </c>
      <c r="I8" s="84">
        <v>1500</v>
      </c>
      <c r="J8" s="80">
        <v>0</v>
      </c>
      <c r="K8" s="80">
        <v>0</v>
      </c>
      <c r="L8" s="80">
        <v>1146</v>
      </c>
      <c r="M8" s="93">
        <v>186</v>
      </c>
      <c r="N8" s="144">
        <v>169</v>
      </c>
      <c r="O8" s="81">
        <f>IFERROR(M8/L8,"-")</f>
        <v>0.16230366492147</v>
      </c>
      <c r="P8" s="80">
        <v>3</v>
      </c>
      <c r="Q8" s="80">
        <v>86</v>
      </c>
      <c r="R8" s="81">
        <f>IFERROR(P8/M8,"-")</f>
        <v>0.016129032258065</v>
      </c>
      <c r="S8" s="82">
        <f>IFERROR(H8/SUM(M8:M8),"-")</f>
        <v>1500</v>
      </c>
      <c r="T8" s="83">
        <v>22</v>
      </c>
      <c r="U8" s="81">
        <f>IF(M8=0,"-",T8/M8)</f>
        <v>0.11827956989247</v>
      </c>
      <c r="V8" s="186">
        <v>784000</v>
      </c>
      <c r="W8" s="187">
        <f>IFERROR(V8/M8,"-")</f>
        <v>4215.0537634409</v>
      </c>
      <c r="X8" s="187">
        <f>IFERROR(V8/T8,"-")</f>
        <v>35636.363636364</v>
      </c>
      <c r="Y8" s="181">
        <f>SUM(V8:V8)-SUM(H8:H8)</f>
        <v>505000</v>
      </c>
      <c r="Z8" s="85">
        <f>SUM(V8:V8)/SUM(H8:H8)</f>
        <v>2.8100358422939</v>
      </c>
      <c r="AA8" s="78"/>
      <c r="AB8" s="94">
        <v>17</v>
      </c>
      <c r="AC8" s="95">
        <f>IF(M8=0,"",IF(AB8=0,"",(AB8/M8)))</f>
        <v>0.091397849462366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37</v>
      </c>
      <c r="AL8" s="101">
        <f>IF(M8=0,"",IF(AK8=0,"",(AK8/M8)))</f>
        <v>0.1989247311828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23</v>
      </c>
      <c r="AU8" s="107" t="str">
        <f>IF(M8=0,"",IF(AW8=0,"",(AW8/M8)))</f>
        <v>0</v>
      </c>
      <c r="AV8" s="106">
        <v>2</v>
      </c>
      <c r="AW8" s="108" t="str">
        <f>IFERROR(AY8/AW8,"-")</f>
        <v>-</v>
      </c>
      <c r="AX8" s="109">
        <v>13000</v>
      </c>
      <c r="AY8" s="110" t="str">
        <f>IFERROR(BA8/AW8,"-")</f>
        <v>-</v>
      </c>
      <c r="AZ8" s="111">
        <v>1</v>
      </c>
      <c r="BA8" s="111">
        <v>1</v>
      </c>
      <c r="BB8" s="111"/>
      <c r="BC8" s="112">
        <v>62</v>
      </c>
      <c r="BD8" s="113">
        <f>IF(M8=0,"",IF(BC8=0,"",(BC8/M8)))</f>
        <v>0.33333333333333</v>
      </c>
      <c r="BE8" s="112">
        <v>8</v>
      </c>
      <c r="BF8" s="114">
        <f>IFERROR(BE8/BC8,"-")</f>
        <v>0.12903225806452</v>
      </c>
      <c r="BG8" s="115">
        <v>467000</v>
      </c>
      <c r="BH8" s="116">
        <f>IFERROR(BG8/BC8,"-")</f>
        <v>7532.2580645161</v>
      </c>
      <c r="BI8" s="117">
        <v>2</v>
      </c>
      <c r="BJ8" s="117">
        <v>2</v>
      </c>
      <c r="BK8" s="117">
        <v>36</v>
      </c>
      <c r="BL8" s="119"/>
      <c r="BM8" s="120">
        <f>IF(M8=0,"",IF(BK8=0,"",(BK8/M8)))</f>
        <v>0.19354838709677</v>
      </c>
      <c r="BN8" s="121">
        <v>9</v>
      </c>
      <c r="BO8" s="122">
        <f>IFERROR(BN8/BK8,"-")</f>
        <v>0.25</v>
      </c>
      <c r="BP8" s="123">
        <v>245000</v>
      </c>
      <c r="BQ8" s="124">
        <f>IFERROR(BP8/BK8,"-")</f>
        <v>6805.5555555556</v>
      </c>
      <c r="BR8" s="125">
        <v>3</v>
      </c>
      <c r="BS8" s="125">
        <v>3</v>
      </c>
      <c r="BT8" s="125">
        <v>3</v>
      </c>
      <c r="BU8" s="126">
        <v>11</v>
      </c>
      <c r="BV8" s="127">
        <f>IF(M8=0,"",IF(BU8=0,"",(BU8/M8)))</f>
        <v>0.059139784946237</v>
      </c>
      <c r="BW8" s="128">
        <v>3</v>
      </c>
      <c r="BX8" s="129">
        <f>IFERROR(BW8/BU8,"-")</f>
        <v>0.27272727272727</v>
      </c>
      <c r="BY8" s="130">
        <v>59000</v>
      </c>
      <c r="BZ8" s="131">
        <f>IFERROR(BY8/BU8,"-")</f>
        <v>5363.6363636364</v>
      </c>
      <c r="CA8" s="132">
        <v>1</v>
      </c>
      <c r="CB8" s="132">
        <v>1</v>
      </c>
      <c r="CC8" s="132">
        <v>1</v>
      </c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22</v>
      </c>
      <c r="CN8" s="141">
        <v>784000</v>
      </c>
      <c r="CO8" s="141">
        <v>402000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204</v>
      </c>
      <c r="C9" s="189" t="s">
        <v>205</v>
      </c>
      <c r="D9" s="189"/>
      <c r="E9" s="189" t="s">
        <v>206</v>
      </c>
      <c r="F9" s="89" t="s">
        <v>207</v>
      </c>
      <c r="G9" s="89" t="s">
        <v>197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19</v>
      </c>
      <c r="N9" s="144">
        <v>19</v>
      </c>
      <c r="O9" s="81" t="str">
        <f>IFERROR(M9/L9,"-")</f>
        <v>-</v>
      </c>
      <c r="P9" s="80">
        <v>0</v>
      </c>
      <c r="Q9" s="80">
        <v>8</v>
      </c>
      <c r="R9" s="81">
        <f>IFERROR(P9/M9,"-")</f>
        <v>0</v>
      </c>
      <c r="S9" s="82">
        <f>IFERROR(H9/SUM(M9:M9),"-")</f>
        <v>0</v>
      </c>
      <c r="T9" s="83">
        <v>2</v>
      </c>
      <c r="U9" s="81">
        <f>IF(M9=0,"-",T9/M9)</f>
        <v>0.10526315789474</v>
      </c>
      <c r="V9" s="186">
        <v>6000</v>
      </c>
      <c r="W9" s="187">
        <f>IFERROR(V9/M9,"-")</f>
        <v>315.78947368421</v>
      </c>
      <c r="X9" s="187">
        <f>IFERROR(V9/T9,"-")</f>
        <v>3000</v>
      </c>
      <c r="Y9" s="181">
        <f>SUM(V9:V9)-SUM(H9:H9)</f>
        <v>6000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>
        <v>1</v>
      </c>
      <c r="AL9" s="101">
        <f>IF(M9=0,"",IF(AK9=0,"",(AK9/M9)))</f>
        <v>0.052631578947368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7</v>
      </c>
      <c r="BD9" s="113">
        <f>IF(M9=0,"",IF(BC9=0,"",(BC9/M9)))</f>
        <v>0.36842105263158</v>
      </c>
      <c r="BE9" s="112">
        <v>1</v>
      </c>
      <c r="BF9" s="114">
        <f>IFERROR(BE9/BC9,"-")</f>
        <v>0.14285714285714</v>
      </c>
      <c r="BG9" s="115">
        <v>3000</v>
      </c>
      <c r="BH9" s="116">
        <f>IFERROR(BG9/BC9,"-")</f>
        <v>428.57142857143</v>
      </c>
      <c r="BI9" s="117">
        <v>1</v>
      </c>
      <c r="BJ9" s="117"/>
      <c r="BK9" s="117">
        <v>5</v>
      </c>
      <c r="BL9" s="119"/>
      <c r="BM9" s="120">
        <f>IF(M9=0,"",IF(BK9=0,"",(BK9/M9)))</f>
        <v>0.26315789473684</v>
      </c>
      <c r="BN9" s="121">
        <v>1</v>
      </c>
      <c r="BO9" s="122">
        <f>IFERROR(BN9/BK9,"-")</f>
        <v>0.2</v>
      </c>
      <c r="BP9" s="123">
        <v>3000</v>
      </c>
      <c r="BQ9" s="124">
        <f>IFERROR(BP9/BK9,"-")</f>
        <v>600</v>
      </c>
      <c r="BR9" s="125">
        <v>1</v>
      </c>
      <c r="BS9" s="125"/>
      <c r="BT9" s="125"/>
      <c r="BU9" s="126">
        <v>6</v>
      </c>
      <c r="BV9" s="127">
        <f>IF(M9=0,"",IF(BU9=0,"",(BU9/M9)))</f>
        <v>0.31578947368421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2</v>
      </c>
      <c r="CN9" s="141">
        <v>6000</v>
      </c>
      <c r="CO9" s="141">
        <v>3000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208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1733</v>
      </c>
      <c r="M12" s="41">
        <f>SUM(M6:M11)</f>
        <v>212</v>
      </c>
      <c r="N12" s="41">
        <f>SUM(N6:N11)</f>
        <v>195</v>
      </c>
      <c r="O12" s="42">
        <f>IFERROR(M12/L12,"-")</f>
        <v>0.12233121754183</v>
      </c>
      <c r="P12" s="77">
        <f>SUM(P6:P11)</f>
        <v>5</v>
      </c>
      <c r="Q12" s="77">
        <f>SUM(Q6:Q11)</f>
        <v>96</v>
      </c>
      <c r="R12" s="42">
        <f>IFERROR(P12/M12,"-")</f>
        <v>0.023584905660377</v>
      </c>
      <c r="S12" s="43">
        <f>IFERROR(H12/M12,"-")</f>
        <v>0</v>
      </c>
      <c r="T12" s="44">
        <f>SUM(T6:T11)</f>
        <v>27</v>
      </c>
      <c r="U12" s="42">
        <f>IFERROR(T12/M12,"-")</f>
        <v>0.12735849056604</v>
      </c>
      <c r="V12" s="184">
        <f>SUM(V6:V11)</f>
        <v>1532000</v>
      </c>
      <c r="W12" s="184">
        <f>IFERROR(V12/M12,"-")</f>
        <v>7226.4150943396</v>
      </c>
      <c r="X12" s="184">
        <f>IFERROR(V12/T12,"-")</f>
        <v>56740.740740741</v>
      </c>
      <c r="Y12" s="184">
        <f>V12-H12</f>
        <v>1532000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1.3144611676881</v>
      </c>
      <c r="B6" s="189" t="s">
        <v>210</v>
      </c>
      <c r="C6" s="189" t="s">
        <v>193</v>
      </c>
      <c r="D6" s="189" t="s">
        <v>211</v>
      </c>
      <c r="E6" s="189" t="s">
        <v>212</v>
      </c>
      <c r="F6" s="89" t="s">
        <v>213</v>
      </c>
      <c r="G6" s="89" t="s">
        <v>197</v>
      </c>
      <c r="H6" s="181">
        <v>18808087</v>
      </c>
      <c r="I6" s="80">
        <v>0</v>
      </c>
      <c r="J6" s="80">
        <v>0</v>
      </c>
      <c r="K6" s="80">
        <v>923077</v>
      </c>
      <c r="L6" s="93">
        <v>6199</v>
      </c>
      <c r="M6" s="81">
        <f>IFERROR(L6/K6,"-")</f>
        <v>0.0067155827737014</v>
      </c>
      <c r="N6" s="80">
        <v>139</v>
      </c>
      <c r="O6" s="80">
        <v>2476</v>
      </c>
      <c r="P6" s="81">
        <f>IFERROR(N6/(L6),"-")</f>
        <v>0.022422971447008</v>
      </c>
      <c r="Q6" s="82">
        <f>IFERROR(H6/SUM(L6:L6),"-")</f>
        <v>3034.0517825456</v>
      </c>
      <c r="R6" s="83">
        <v>605</v>
      </c>
      <c r="S6" s="81">
        <f>IF(L6=0,"-",R6/L6)</f>
        <v>0.097596386513954</v>
      </c>
      <c r="T6" s="186">
        <v>24722500</v>
      </c>
      <c r="U6" s="187">
        <f>IFERROR(T6/L6,"-")</f>
        <v>3988.1432489111</v>
      </c>
      <c r="V6" s="187">
        <f>IFERROR(T6/R6,"-")</f>
        <v>40863.636363636</v>
      </c>
      <c r="W6" s="181">
        <f>SUM(T6:T6)-SUM(H6:H6)</f>
        <v>5914413</v>
      </c>
      <c r="X6" s="85">
        <f>SUM(T6:T6)/SUM(H6:H6)</f>
        <v>1.3144611676881</v>
      </c>
      <c r="Y6" s="78"/>
      <c r="Z6" s="94">
        <v>629</v>
      </c>
      <c r="AA6" s="95">
        <f>IF(L6=0,"",IF(Z6=0,"",(Z6/L6)))</f>
        <v>0.10146797870624</v>
      </c>
      <c r="AB6" s="94">
        <v>13</v>
      </c>
      <c r="AC6" s="96">
        <f>IFERROR(AB6/Z6,"-")</f>
        <v>0.020667726550079</v>
      </c>
      <c r="AD6" s="97">
        <v>787000</v>
      </c>
      <c r="AE6" s="98">
        <f>IFERROR(AD6/Z6,"-")</f>
        <v>1251.1923688394</v>
      </c>
      <c r="AF6" s="99">
        <v>5</v>
      </c>
      <c r="AG6" s="99">
        <v>2</v>
      </c>
      <c r="AH6" s="99">
        <v>6</v>
      </c>
      <c r="AI6" s="100">
        <v>1457</v>
      </c>
      <c r="AJ6" s="101">
        <f>IF(L6=0,"",IF(AI6=0,"",(AI6/L6)))</f>
        <v>0.23503790934022</v>
      </c>
      <c r="AK6" s="100">
        <v>80</v>
      </c>
      <c r="AL6" s="102">
        <f>IFERROR(AK6/AI6,"-")</f>
        <v>0.054907343857241</v>
      </c>
      <c r="AM6" s="103">
        <v>1034000</v>
      </c>
      <c r="AN6" s="104">
        <f>IFERROR(AM6/AI6,"-")</f>
        <v>709.67741935484</v>
      </c>
      <c r="AO6" s="105">
        <v>33</v>
      </c>
      <c r="AP6" s="105">
        <v>22</v>
      </c>
      <c r="AQ6" s="105">
        <v>25</v>
      </c>
      <c r="AR6" s="106">
        <v>991</v>
      </c>
      <c r="AS6" s="107">
        <f>IF(L6=0,"",IF(AR6=0,"",(AR6/L6)))</f>
        <v>0.15986449427327</v>
      </c>
      <c r="AT6" s="106">
        <v>67</v>
      </c>
      <c r="AU6" s="108">
        <f>IFERROR(AT6/AR6,"-")</f>
        <v>0.067608476286579</v>
      </c>
      <c r="AV6" s="109">
        <v>766000</v>
      </c>
      <c r="AW6" s="110">
        <f>IFERROR(AV6/AR6,"-")</f>
        <v>772.95660948537</v>
      </c>
      <c r="AX6" s="111">
        <v>42</v>
      </c>
      <c r="AY6" s="111">
        <v>13</v>
      </c>
      <c r="AZ6" s="111">
        <v>12</v>
      </c>
      <c r="BA6" s="112">
        <v>1560</v>
      </c>
      <c r="BB6" s="113">
        <f>IF(L6=0,"",IF(BA6=0,"",(BA6/L6)))</f>
        <v>0.25165349249879</v>
      </c>
      <c r="BC6" s="112">
        <v>162</v>
      </c>
      <c r="BD6" s="114">
        <f>IFERROR(BC6/BA6,"-")</f>
        <v>0.10384615384615</v>
      </c>
      <c r="BE6" s="115">
        <v>4211000</v>
      </c>
      <c r="BF6" s="116">
        <f>IFERROR(BE6/BA6,"-")</f>
        <v>2699.358974359</v>
      </c>
      <c r="BG6" s="117">
        <v>73</v>
      </c>
      <c r="BH6" s="117">
        <v>28</v>
      </c>
      <c r="BI6" s="117">
        <v>61</v>
      </c>
      <c r="BJ6" s="119">
        <v>1070</v>
      </c>
      <c r="BK6" s="120">
        <f>IF(L6=0,"",IF(BJ6=0,"",(BJ6/L6)))</f>
        <v>0.17260848523955</v>
      </c>
      <c r="BL6" s="121">
        <v>169</v>
      </c>
      <c r="BM6" s="122">
        <f>IFERROR(BL6/BJ6,"-")</f>
        <v>0.15794392523364</v>
      </c>
      <c r="BN6" s="123">
        <v>8269500</v>
      </c>
      <c r="BO6" s="124">
        <f>IFERROR(BN6/BJ6,"-")</f>
        <v>7728.5046728972</v>
      </c>
      <c r="BP6" s="125">
        <v>60</v>
      </c>
      <c r="BQ6" s="125">
        <v>26</v>
      </c>
      <c r="BR6" s="125">
        <v>83</v>
      </c>
      <c r="BS6" s="126">
        <v>413</v>
      </c>
      <c r="BT6" s="127">
        <f>IF(L6=0,"",IF(BS6=0,"",(BS6/L6)))</f>
        <v>0.066623648975641</v>
      </c>
      <c r="BU6" s="128">
        <v>98</v>
      </c>
      <c r="BV6" s="129">
        <f>IFERROR(BU6/BS6,"-")</f>
        <v>0.23728813559322</v>
      </c>
      <c r="BW6" s="130">
        <v>7729000</v>
      </c>
      <c r="BX6" s="131">
        <f>IFERROR(BW6/BS6,"-")</f>
        <v>18714.285714286</v>
      </c>
      <c r="BY6" s="132">
        <v>28</v>
      </c>
      <c r="BZ6" s="132">
        <v>16</v>
      </c>
      <c r="CA6" s="132">
        <v>54</v>
      </c>
      <c r="CB6" s="133">
        <v>79</v>
      </c>
      <c r="CC6" s="134">
        <f>IF(L6=0,"",IF(CB6=0,"",(CB6/L6)))</f>
        <v>0.012743990966285</v>
      </c>
      <c r="CD6" s="135">
        <v>16</v>
      </c>
      <c r="CE6" s="136">
        <f>IFERROR(CD6/CB6,"-")</f>
        <v>0.20253164556962</v>
      </c>
      <c r="CF6" s="137">
        <v>1926000</v>
      </c>
      <c r="CG6" s="138">
        <f>IFERROR(CF6/CB6,"-")</f>
        <v>24379.746835443</v>
      </c>
      <c r="CH6" s="139">
        <v>4</v>
      </c>
      <c r="CI6" s="139">
        <v>1</v>
      </c>
      <c r="CJ6" s="139">
        <v>11</v>
      </c>
      <c r="CK6" s="140">
        <v>605</v>
      </c>
      <c r="CL6" s="141">
        <v>24722500</v>
      </c>
      <c r="CM6" s="141">
        <v>2007000</v>
      </c>
      <c r="CN6" s="141">
        <v>54000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214</v>
      </c>
      <c r="C7" s="189" t="s">
        <v>193</v>
      </c>
      <c r="D7" s="189" t="s">
        <v>211</v>
      </c>
      <c r="E7" s="189" t="s">
        <v>215</v>
      </c>
      <c r="F7" s="89" t="s">
        <v>216</v>
      </c>
      <c r="G7" s="89" t="s">
        <v>197</v>
      </c>
      <c r="H7" s="181">
        <v>0</v>
      </c>
      <c r="I7" s="80">
        <v>0</v>
      </c>
      <c r="J7" s="80">
        <v>0</v>
      </c>
      <c r="K7" s="80">
        <v>25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217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923102</v>
      </c>
      <c r="L10" s="41">
        <f>SUM(L6:L9)</f>
        <v>6199</v>
      </c>
      <c r="M10" s="42">
        <f>IFERROR(L10/K10,"-")</f>
        <v>0.0067154008982756</v>
      </c>
      <c r="N10" s="77">
        <f>SUM(N6:N9)</f>
        <v>139</v>
      </c>
      <c r="O10" s="77">
        <f>SUM(O6:O9)</f>
        <v>2476</v>
      </c>
      <c r="P10" s="42">
        <f>IFERROR(N10/L10,"-")</f>
        <v>0.022422971447008</v>
      </c>
      <c r="Q10" s="43">
        <f>IFERROR(H10/L10,"-")</f>
        <v>0</v>
      </c>
      <c r="R10" s="44">
        <f>SUM(R6:R9)</f>
        <v>605</v>
      </c>
      <c r="S10" s="42">
        <f>IFERROR(R10/L10,"-")</f>
        <v>0.097596386513954</v>
      </c>
      <c r="T10" s="184">
        <f>SUM(T6:T9)</f>
        <v>24722500</v>
      </c>
      <c r="U10" s="184">
        <f>IFERROR(T10/L10,"-")</f>
        <v>3988.1432489111</v>
      </c>
      <c r="V10" s="184">
        <f>IFERROR(T10/R10,"-")</f>
        <v>40863.636363636</v>
      </c>
      <c r="W10" s="184">
        <f>T10-H10</f>
        <v>24722500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219</v>
      </c>
      <c r="C6" s="189" t="s">
        <v>205</v>
      </c>
      <c r="D6" s="189" t="s">
        <v>220</v>
      </c>
      <c r="E6" s="189" t="s">
        <v>221</v>
      </c>
      <c r="F6" s="89" t="s">
        <v>222</v>
      </c>
      <c r="G6" s="89" t="s">
        <v>197</v>
      </c>
      <c r="H6" s="181">
        <v>0</v>
      </c>
      <c r="I6" s="80">
        <v>0</v>
      </c>
      <c r="J6" s="80">
        <v>0</v>
      </c>
      <c r="K6" s="80">
        <v>0</v>
      </c>
      <c r="L6" s="93">
        <v>3</v>
      </c>
      <c r="M6" s="81" t="str">
        <f>IFERROR(L6/K6,"-")</f>
        <v>-</v>
      </c>
      <c r="N6" s="80">
        <v>0</v>
      </c>
      <c r="O6" s="80">
        <v>0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2</v>
      </c>
      <c r="AJ6" s="101">
        <f>IF(L6=0,"",IF(AI6=0,"",(AI6/L6)))</f>
        <v>0.66666666666667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0.33333333333333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223</v>
      </c>
      <c r="C7" s="189" t="s">
        <v>205</v>
      </c>
      <c r="D7" s="189" t="s">
        <v>220</v>
      </c>
      <c r="E7" s="189" t="s">
        <v>221</v>
      </c>
      <c r="F7" s="89" t="s">
        <v>224</v>
      </c>
      <c r="G7" s="89" t="s">
        <v>197</v>
      </c>
      <c r="H7" s="181">
        <v>0</v>
      </c>
      <c r="I7" s="80">
        <v>0</v>
      </c>
      <c r="J7" s="80">
        <v>0</v>
      </c>
      <c r="K7" s="80">
        <v>0</v>
      </c>
      <c r="L7" s="93">
        <v>132</v>
      </c>
      <c r="M7" s="81" t="str">
        <f>IFERROR(L7/K7,"-")</f>
        <v>-</v>
      </c>
      <c r="N7" s="80">
        <v>3</v>
      </c>
      <c r="O7" s="80">
        <v>37</v>
      </c>
      <c r="P7" s="81">
        <f>IFERROR(N7/(L7),"-")</f>
        <v>0.022727272727273</v>
      </c>
      <c r="Q7" s="82">
        <f>IFERROR(H7/SUM(L7:L7),"-")</f>
        <v>0</v>
      </c>
      <c r="R7" s="83">
        <v>5</v>
      </c>
      <c r="S7" s="81">
        <f>IF(L7=0,"-",R7/L7)</f>
        <v>0.037878787878788</v>
      </c>
      <c r="T7" s="186">
        <v>28000</v>
      </c>
      <c r="U7" s="187">
        <f>IFERROR(T7/L7,"-")</f>
        <v>212.12121212121</v>
      </c>
      <c r="V7" s="187">
        <f>IFERROR(T7/R7,"-")</f>
        <v>5600</v>
      </c>
      <c r="W7" s="181">
        <f>SUM(T7:T7)-SUM(H7:H7)</f>
        <v>28000</v>
      </c>
      <c r="X7" s="85" t="str">
        <f>SUM(T7:T7)/SUM(H7:H7)</f>
        <v>0</v>
      </c>
      <c r="Y7" s="78"/>
      <c r="Z7" s="94">
        <v>19</v>
      </c>
      <c r="AA7" s="95">
        <f>IF(L7=0,"",IF(Z7=0,"",(Z7/L7)))</f>
        <v>0.14393939393939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62</v>
      </c>
      <c r="AJ7" s="101">
        <f>IF(L7=0,"",IF(AI7=0,"",(AI7/L7)))</f>
        <v>0.46969696969697</v>
      </c>
      <c r="AK7" s="100">
        <v>1</v>
      </c>
      <c r="AL7" s="102">
        <f>IFERROR(AK7/AI7,"-")</f>
        <v>0.016129032258065</v>
      </c>
      <c r="AM7" s="103">
        <v>12000</v>
      </c>
      <c r="AN7" s="104">
        <f>IFERROR(AM7/AI7,"-")</f>
        <v>193.54838709677</v>
      </c>
      <c r="AO7" s="105"/>
      <c r="AP7" s="105"/>
      <c r="AQ7" s="105">
        <v>1</v>
      </c>
      <c r="AR7" s="106">
        <v>24</v>
      </c>
      <c r="AS7" s="107">
        <f>IF(L7=0,"",IF(AR7=0,"",(AR7/L7)))</f>
        <v>0.18181818181818</v>
      </c>
      <c r="AT7" s="106">
        <v>3</v>
      </c>
      <c r="AU7" s="108">
        <f>IFERROR(AT7/AR7,"-")</f>
        <v>0.125</v>
      </c>
      <c r="AV7" s="109">
        <v>13000</v>
      </c>
      <c r="AW7" s="110">
        <f>IFERROR(AV7/AR7,"-")</f>
        <v>541.66666666667</v>
      </c>
      <c r="AX7" s="111">
        <v>3</v>
      </c>
      <c r="AY7" s="111"/>
      <c r="AZ7" s="111"/>
      <c r="BA7" s="112">
        <v>16</v>
      </c>
      <c r="BB7" s="113">
        <f>IF(L7=0,"",IF(BA7=0,"",(BA7/L7)))</f>
        <v>0.12121212121212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8</v>
      </c>
      <c r="BK7" s="120">
        <f>IF(L7=0,"",IF(BJ7=0,"",(BJ7/L7)))</f>
        <v>0.060606060606061</v>
      </c>
      <c r="BL7" s="121">
        <v>1</v>
      </c>
      <c r="BM7" s="122">
        <f>IFERROR(BL7/BJ7,"-")</f>
        <v>0.125</v>
      </c>
      <c r="BN7" s="123">
        <v>3000</v>
      </c>
      <c r="BO7" s="124">
        <f>IFERROR(BN7/BJ7,"-")</f>
        <v>375</v>
      </c>
      <c r="BP7" s="125">
        <v>1</v>
      </c>
      <c r="BQ7" s="125"/>
      <c r="BR7" s="125"/>
      <c r="BS7" s="126">
        <v>3</v>
      </c>
      <c r="BT7" s="127">
        <f>IF(L7=0,"",IF(BS7=0,"",(BS7/L7)))</f>
        <v>0.022727272727273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5</v>
      </c>
      <c r="CL7" s="141">
        <v>28000</v>
      </c>
      <c r="CM7" s="141">
        <v>12000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225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135</v>
      </c>
      <c r="M10" s="42" t="str">
        <f>IFERROR(L10/K10,"-")</f>
        <v>-</v>
      </c>
      <c r="N10" s="77">
        <f>SUM(N6:N9)</f>
        <v>3</v>
      </c>
      <c r="O10" s="77">
        <f>SUM(O6:O9)</f>
        <v>37</v>
      </c>
      <c r="P10" s="42">
        <f>IFERROR(N10/L10,"-")</f>
        <v>0.022222222222222</v>
      </c>
      <c r="Q10" s="43">
        <f>IFERROR(H10/L10,"-")</f>
        <v>0</v>
      </c>
      <c r="R10" s="44">
        <f>SUM(R6:R9)</f>
        <v>5</v>
      </c>
      <c r="S10" s="42">
        <f>IFERROR(R10/L10,"-")</f>
        <v>0.037037037037037</v>
      </c>
      <c r="T10" s="184">
        <f>SUM(T6:T9)</f>
        <v>28000</v>
      </c>
      <c r="U10" s="184">
        <f>IFERROR(T10/L10,"-")</f>
        <v>207.40740740741</v>
      </c>
      <c r="V10" s="184">
        <f>IFERROR(T10/R10,"-")</f>
        <v>5600</v>
      </c>
      <c r="W10" s="184">
        <f>T10-H10</f>
        <v>28000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