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<sst xmlns="http://schemas.openxmlformats.org/spreadsheetml/2006/main" uniqueCount="224">
  <si>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</si>
  <si>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</si>
  <si>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</si>
  <si>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</si>
  <si>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</si>
  <si>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</si>
  <si>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</si>
  <si>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</si>
  <si>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</si>
  <si>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</si>
  <si>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</si>
  <si>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</si>
  <si>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</si>
  <si>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</si>
  <si>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</si>
  <si>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</si>
  <si>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</si>
  <si>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</si>
  <si>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</si>
  <si>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</si>
  <si>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</si>
  <si>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</si>
  <si>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</si>
  <si>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</si>
  <si>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</si>
  <si>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</si>
  <si>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</si>
  <si>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</si>
  <si>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</si>
  <si>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</si>
  <si>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</si>
  <si>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</si>
  <si>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</si>
  <si>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</si>
  <si>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</si>
  <si>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</si>
  <si>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</si>
  <si>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</si>
  <si>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</si>
  <si>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</si>
  <si>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</si>
  <si>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</si>
  <si>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</si>
  <si>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</si>
  <si>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</si>
  <si>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</si>
  <si>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</si>
  <si>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</si>
  <si>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</si>
  <si>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</si>
  <si>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</si>
  <si>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</si>
  <si>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</si>
  <si>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</si>
  <si>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</si>
  <si>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</si>
  <si>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</si>
  <si>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sms_w331</t>
  </si>
  <si>
    <t>インターカラー</t>
  </si>
  <si>
    <t>みすず学苑版</t>
  </si>
  <si>
    <t>熟女が怒涛の個人レッスン</t>
  </si>
  <si>
    <t>i38</t>
  </si>
  <si>
    <t>スポニチ関東</t>
  </si>
  <si>
    <t>4C終面全5段</t>
  </si>
  <si>
    <t>12月07日(土)</t>
  </si>
  <si>
    <t>sms_w332</t>
  </si>
  <si>
    <t>スポニチ関西</t>
  </si>
  <si>
    <t>12月06日(金)</t>
  </si>
  <si>
    <t>sms_w333</t>
  </si>
  <si>
    <t>スポニチ西部</t>
  </si>
  <si>
    <t>12月21日(土)</t>
  </si>
  <si>
    <t>sms_w334</t>
  </si>
  <si>
    <t>スポニチ北海道</t>
  </si>
  <si>
    <t>smss2022</t>
  </si>
  <si>
    <t>(空電共通)</t>
  </si>
  <si>
    <t>空電</t>
  </si>
  <si>
    <t>空電(共通)</t>
  </si>
  <si>
    <t>sms_w335</t>
  </si>
  <si>
    <t>サンスポ関西</t>
  </si>
  <si>
    <t>12月01日(日)</t>
  </si>
  <si>
    <t>smss2023</t>
  </si>
  <si>
    <t>sms_w336</t>
  </si>
  <si>
    <t>GOGO(i31)</t>
  </si>
  <si>
    <t>サンスポ関東</t>
  </si>
  <si>
    <t>全5段</t>
  </si>
  <si>
    <t>smss2024</t>
  </si>
  <si>
    <t>sms_w337</t>
  </si>
  <si>
    <t>右女３</t>
  </si>
  <si>
    <t>学生いません！ギャルもいません！熟女！熟女！熟女！熟女！</t>
  </si>
  <si>
    <t>12月14日(土)</t>
  </si>
  <si>
    <t>smss2025</t>
  </si>
  <si>
    <t>sms_w338</t>
  </si>
  <si>
    <t>i34</t>
  </si>
  <si>
    <t>スポーツ報知関西</t>
  </si>
  <si>
    <t>全5段つかみ4回</t>
  </si>
  <si>
    <t>smss2026</t>
  </si>
  <si>
    <t>sms_w339</t>
  </si>
  <si>
    <t>smss2027</t>
  </si>
  <si>
    <t>sms_w340</t>
  </si>
  <si>
    <t>C版</t>
  </si>
  <si>
    <t>50歳からの恋休み</t>
  </si>
  <si>
    <t>smss2028</t>
  </si>
  <si>
    <t>sms_w341</t>
  </si>
  <si>
    <t>雑誌版</t>
  </si>
  <si>
    <t>40代女性が恋愛リベンジ！</t>
  </si>
  <si>
    <t>smss2029</t>
  </si>
  <si>
    <t>sms_w342</t>
  </si>
  <si>
    <t>①右女３</t>
  </si>
  <si>
    <t>①求む！５０歳以上の女性と…</t>
  </si>
  <si>
    <t>半2段つかみ20段保証</t>
  </si>
  <si>
    <t>20段保証</t>
  </si>
  <si>
    <t>sms_w343</t>
  </si>
  <si>
    <t>②旧デイリー風</t>
  </si>
  <si>
    <t>②学生いません！ギャルもいません！熟女！熟女！熟女！熟女！</t>
  </si>
  <si>
    <t>sms_w344</t>
  </si>
  <si>
    <t>③新版</t>
  </si>
  <si>
    <t>sms_w345</t>
  </si>
  <si>
    <t>④みすず学苑版</t>
  </si>
  <si>
    <t>④熟女が怒涛の個人レッスン</t>
  </si>
  <si>
    <t>smss2030</t>
  </si>
  <si>
    <t>sms_w346</t>
  </si>
  <si>
    <t>デイリースポーツ関西</t>
  </si>
  <si>
    <t>smss2031</t>
  </si>
  <si>
    <t>sms_w347</t>
  </si>
  <si>
    <t>東スポ・大スポ・中京スポ・九スポ</t>
  </si>
  <si>
    <t>記事枠</t>
  </si>
  <si>
    <t>12月26日(木)</t>
  </si>
  <si>
    <t>smss2032</t>
  </si>
  <si>
    <t>sms_w348</t>
  </si>
  <si>
    <t>sms_w349</t>
  </si>
  <si>
    <t>sms_w350</t>
  </si>
  <si>
    <t>sms_w351</t>
  </si>
  <si>
    <t>smss2033</t>
  </si>
  <si>
    <t>sms_w352</t>
  </si>
  <si>
    <t>九スポ</t>
  </si>
  <si>
    <t>smss2034</t>
  </si>
  <si>
    <t>新聞 TOTAL</t>
  </si>
  <si>
    <t>●雑誌 広告</t>
  </si>
  <si>
    <t>sms_w329</t>
  </si>
  <si>
    <t>ぶんか社</t>
  </si>
  <si>
    <t>新50代</t>
  </si>
  <si>
    <t>EXMAX</t>
  </si>
  <si>
    <t>表4</t>
  </si>
  <si>
    <t>smss2020</t>
  </si>
  <si>
    <t>sms_w330</t>
  </si>
  <si>
    <t>光文社</t>
  </si>
  <si>
    <t>FLASH</t>
  </si>
  <si>
    <t>4C1P</t>
  </si>
  <si>
    <t>12月24日(火)</t>
  </si>
  <si>
    <t>smss2021</t>
  </si>
  <si>
    <t>sms_a967</t>
  </si>
  <si>
    <t>アドライヴ</t>
  </si>
  <si>
    <t>コアマガジン</t>
  </si>
  <si>
    <t>2P逆ナンインタビュー版_アイ</t>
  </si>
  <si>
    <t>実話BUNKA超タブー</t>
  </si>
  <si>
    <t>4C2P</t>
  </si>
  <si>
    <t>12月02日(月)</t>
  </si>
  <si>
    <t>smss2015</t>
  </si>
  <si>
    <t>sms_a969</t>
  </si>
  <si>
    <t>大洋図書</t>
  </si>
  <si>
    <t>1P記事_求む！中高年男性版_アイ</t>
  </si>
  <si>
    <t>ラヴァーズEX</t>
  </si>
  <si>
    <t>12月11日(水)</t>
  </si>
  <si>
    <t>smss2017</t>
  </si>
  <si>
    <t>sms_a968</t>
  </si>
  <si>
    <t>5Pエロ画像メイン</t>
  </si>
  <si>
    <t>実話BUNKAタブー</t>
  </si>
  <si>
    <t>1C5P</t>
  </si>
  <si>
    <t>12月16日(月)</t>
  </si>
  <si>
    <t>smss2016</t>
  </si>
  <si>
    <t>sms_a970</t>
  </si>
  <si>
    <t>2P_対談風原稿_アイ</t>
  </si>
  <si>
    <t>臨時増刊ラヴァーズ</t>
  </si>
  <si>
    <t>12月23日(月)</t>
  </si>
  <si>
    <t>smss2018</t>
  </si>
  <si>
    <t>sms_a971</t>
  </si>
  <si>
    <t>一水社</t>
  </si>
  <si>
    <t>50代からの男のゴラク</t>
  </si>
  <si>
    <t>表4　4C1P</t>
  </si>
  <si>
    <t>12月28日(土)</t>
  </si>
  <si>
    <t>smss2019</t>
  </si>
  <si>
    <t>雑誌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</si>
  <si>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</si>
  <si>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</si>
  <si>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</si>
  <si>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</si>
  <si>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</si>
  <si>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</si>
  <si>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</si>
  <si>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</si>
  <si>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</si>
  <si>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12/1～12/31</t>
  </si>
  <si>
    <t>dsn291</t>
  </si>
  <si>
    <t>MB</t>
  </si>
  <si>
    <t>ドコモ公式SEO</t>
  </si>
  <si>
    <t>frk005</t>
  </si>
  <si>
    <t>ファーストアール</t>
  </si>
  <si>
    <t>frk007</t>
  </si>
  <si>
    <t>KY-LINE＠</t>
  </si>
  <si>
    <t>sms_frk008</t>
  </si>
  <si>
    <t>おまたせアプリランキング</t>
  </si>
  <si>
    <t>12/17～12/31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</si>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</sst>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0.085714285714286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84</v>
      </c>
      <c r="O6" s="91">
        <v>12</v>
      </c>
      <c r="P6" s="92">
        <v>0</v>
      </c>
      <c r="Q6" s="93">
        <f>O6+P6</f>
        <v>12</v>
      </c>
      <c r="R6" s="81">
        <f>IFERROR(Q6/N6,"-")</f>
        <v>0.14285714285714</v>
      </c>
      <c r="S6" s="80">
        <v>0</v>
      </c>
      <c r="T6" s="80">
        <v>5</v>
      </c>
      <c r="U6" s="81">
        <f>IFERROR(T6/(Q6),"-")</f>
        <v>0.41666666666667</v>
      </c>
      <c r="V6" s="82">
        <f>IFERROR(K6/SUM(Q6:Q10),"-")</f>
        <v>15217.391304348</v>
      </c>
      <c r="W6" s="83">
        <v>2</v>
      </c>
      <c r="X6" s="81">
        <f>IF(Q6=0,"-",W6/Q6)</f>
        <v>0.16666666666667</v>
      </c>
      <c r="Y6" s="186">
        <v>41000</v>
      </c>
      <c r="Z6" s="187">
        <f>IFERROR(Y6/Q6,"-")</f>
        <v>3416.6666666667</v>
      </c>
      <c r="AA6" s="187">
        <f>IFERROR(Y6/W6,"-")</f>
        <v>20500</v>
      </c>
      <c r="AB6" s="181">
        <f>SUM(Y6:Y10)-SUM(K6:K10)</f>
        <v>-640000</v>
      </c>
      <c r="AC6" s="85">
        <f>SUM(Y6:Y10)/SUM(K6:K10)</f>
        <v>0.085714285714286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0.083333333333333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0.083333333333333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0.33333333333333</v>
      </c>
      <c r="BQ6" s="121">
        <v>2</v>
      </c>
      <c r="BR6" s="122">
        <f>IFERROR(BQ6/BO6,"-")</f>
        <v>0.5</v>
      </c>
      <c r="BS6" s="123">
        <v>41000</v>
      </c>
      <c r="BT6" s="124">
        <f>IFERROR(BS6/BO6,"-")</f>
        <v>10250</v>
      </c>
      <c r="BU6" s="125"/>
      <c r="BV6" s="125">
        <v>1</v>
      </c>
      <c r="BW6" s="125">
        <v>1</v>
      </c>
      <c r="BX6" s="126">
        <v>3</v>
      </c>
      <c r="BY6" s="127">
        <f>IF(Q6=0,"",IF(BX6=0,"",(BX6/Q6)))</f>
        <v>0.25</v>
      </c>
      <c r="BZ6" s="128">
        <v>1</v>
      </c>
      <c r="CA6" s="129">
        <f>IFERROR(BZ6/BX6,"-")</f>
        <v>0.33333333333333</v>
      </c>
      <c r="CB6" s="130">
        <v>508000</v>
      </c>
      <c r="CC6" s="131">
        <f>IFERROR(CB6/BX6,"-")</f>
        <v>169333.33333333</v>
      </c>
      <c r="CD6" s="132"/>
      <c r="CE6" s="132"/>
      <c r="CF6" s="132">
        <v>1</v>
      </c>
      <c r="CG6" s="133">
        <v>1</v>
      </c>
      <c r="CH6" s="134">
        <f>IF(Q6=0,"",IF(CG6=0,"",(CG6/Q6)))</f>
        <v>0.083333333333333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41000</v>
      </c>
      <c r="CR6" s="141">
        <v>508000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89" t="s">
        <v>67</v>
      </c>
      <c r="K7" s="181"/>
      <c r="L7" s="80">
        <v>0</v>
      </c>
      <c r="M7" s="80">
        <v>0</v>
      </c>
      <c r="N7" s="80">
        <v>67</v>
      </c>
      <c r="O7" s="91">
        <v>6</v>
      </c>
      <c r="P7" s="92">
        <v>0</v>
      </c>
      <c r="Q7" s="93">
        <f>O7+P7</f>
        <v>6</v>
      </c>
      <c r="R7" s="81">
        <f>IFERROR(Q7/N7,"-")</f>
        <v>0.08955223880597</v>
      </c>
      <c r="S7" s="80">
        <v>0</v>
      </c>
      <c r="T7" s="80">
        <v>3</v>
      </c>
      <c r="U7" s="81">
        <f>IFERROR(T7/(Q7),"-")</f>
        <v>0.5</v>
      </c>
      <c r="V7" s="82"/>
      <c r="W7" s="83">
        <v>1</v>
      </c>
      <c r="X7" s="81">
        <f>IF(Q7=0,"-",W7/Q7)</f>
        <v>0.16666666666667</v>
      </c>
      <c r="Y7" s="186">
        <v>4000</v>
      </c>
      <c r="Z7" s="187">
        <f>IFERROR(Y7/Q7,"-")</f>
        <v>666.66666666667</v>
      </c>
      <c r="AA7" s="187">
        <f>IFERROR(Y7/W7,"-")</f>
        <v>4000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2</v>
      </c>
      <c r="AX7" s="107">
        <f>IF(Q7=0,"",IF(AW7=0,"",(AW7/Q7)))</f>
        <v>0.33333333333333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0.16666666666667</v>
      </c>
      <c r="BH7" s="112">
        <v>1</v>
      </c>
      <c r="BI7" s="114">
        <f>IFERROR(BH7/BF7,"-")</f>
        <v>1</v>
      </c>
      <c r="BJ7" s="115">
        <v>4000</v>
      </c>
      <c r="BK7" s="116">
        <f>IFERROR(BJ7/BF7,"-")</f>
        <v>4000</v>
      </c>
      <c r="BL7" s="117"/>
      <c r="BM7" s="117">
        <v>1</v>
      </c>
      <c r="BN7" s="117"/>
      <c r="BO7" s="119">
        <v>1</v>
      </c>
      <c r="BP7" s="120">
        <f>IF(Q7=0,"",IF(BO7=0,"",(BO7/Q7)))</f>
        <v>0.16666666666667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0.33333333333333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4000</v>
      </c>
      <c r="CR7" s="141">
        <v>4000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68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69</v>
      </c>
      <c r="I8" s="89" t="s">
        <v>63</v>
      </c>
      <c r="J8" s="190" t="s">
        <v>70</v>
      </c>
      <c r="K8" s="181"/>
      <c r="L8" s="80">
        <v>0</v>
      </c>
      <c r="M8" s="80">
        <v>0</v>
      </c>
      <c r="N8" s="80">
        <v>28</v>
      </c>
      <c r="O8" s="91">
        <v>4</v>
      </c>
      <c r="P8" s="92">
        <v>0</v>
      </c>
      <c r="Q8" s="93">
        <f>O8+P8</f>
        <v>4</v>
      </c>
      <c r="R8" s="81">
        <f>IFERROR(Q8/N8,"-")</f>
        <v>0.14285714285714</v>
      </c>
      <c r="S8" s="80">
        <v>0</v>
      </c>
      <c r="T8" s="80">
        <v>2</v>
      </c>
      <c r="U8" s="81">
        <f>IFERROR(T8/(Q8),"-")</f>
        <v>0.5</v>
      </c>
      <c r="V8" s="82"/>
      <c r="W8" s="83">
        <v>1</v>
      </c>
      <c r="X8" s="81">
        <f>IF(Q8=0,"-",W8/Q8)</f>
        <v>0.25</v>
      </c>
      <c r="Y8" s="186">
        <v>2000</v>
      </c>
      <c r="Z8" s="187">
        <f>IFERROR(Y8/Q8,"-")</f>
        <v>500</v>
      </c>
      <c r="AA8" s="187">
        <f>IFERROR(Y8/W8,"-")</f>
        <v>2000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0.5</v>
      </c>
      <c r="BH8" s="112">
        <v>1</v>
      </c>
      <c r="BI8" s="114">
        <f>IFERROR(BH8/BF8,"-")</f>
        <v>0.5</v>
      </c>
      <c r="BJ8" s="115">
        <v>2000</v>
      </c>
      <c r="BK8" s="116">
        <f>IFERROR(BJ8/BF8,"-")</f>
        <v>1000</v>
      </c>
      <c r="BL8" s="117">
        <v>1</v>
      </c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2000</v>
      </c>
      <c r="CR8" s="141">
        <v>2000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72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13</v>
      </c>
      <c r="O9" s="91">
        <v>2</v>
      </c>
      <c r="P9" s="92">
        <v>0</v>
      </c>
      <c r="Q9" s="93">
        <f>O9+P9</f>
        <v>2</v>
      </c>
      <c r="R9" s="81">
        <f>IFERROR(Q9/N9,"-")</f>
        <v>0.15384615384615</v>
      </c>
      <c r="S9" s="80">
        <v>0</v>
      </c>
      <c r="T9" s="80">
        <v>1</v>
      </c>
      <c r="U9" s="81">
        <f>IFERROR(T9/(Q9),"-")</f>
        <v>0.5</v>
      </c>
      <c r="V9" s="82"/>
      <c r="W9" s="83">
        <v>1</v>
      </c>
      <c r="X9" s="81">
        <f>IF(Q9=0,"-",W9/Q9)</f>
        <v>0.5</v>
      </c>
      <c r="Y9" s="186">
        <v>5000</v>
      </c>
      <c r="Z9" s="187">
        <f>IFERROR(Y9/Q9,"-")</f>
        <v>2500</v>
      </c>
      <c r="AA9" s="187">
        <f>IFERROR(Y9/W9,"-")</f>
        <v>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0.5</v>
      </c>
      <c r="BH9" s="112">
        <v>1</v>
      </c>
      <c r="BI9" s="114">
        <f>IFERROR(BH9/BF9,"-")</f>
        <v>1</v>
      </c>
      <c r="BJ9" s="115">
        <v>5000</v>
      </c>
      <c r="BK9" s="116">
        <f>IFERROR(BJ9/BF9,"-")</f>
        <v>5000</v>
      </c>
      <c r="BL9" s="117">
        <v>1</v>
      </c>
      <c r="BM9" s="117"/>
      <c r="BN9" s="117"/>
      <c r="BO9" s="119">
        <v>1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5000</v>
      </c>
      <c r="CR9" s="141">
        <v>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73</v>
      </c>
      <c r="C10" s="189" t="s">
        <v>58</v>
      </c>
      <c r="D10" s="189"/>
      <c r="E10" s="189" t="s">
        <v>74</v>
      </c>
      <c r="F10" s="189" t="s">
        <v>74</v>
      </c>
      <c r="G10" s="189" t="s">
        <v>75</v>
      </c>
      <c r="H10" s="89" t="s">
        <v>76</v>
      </c>
      <c r="I10" s="89"/>
      <c r="J10" s="89"/>
      <c r="K10" s="181"/>
      <c r="L10" s="80">
        <v>0</v>
      </c>
      <c r="M10" s="80">
        <v>0</v>
      </c>
      <c r="N10" s="80">
        <v>66</v>
      </c>
      <c r="O10" s="91">
        <v>22</v>
      </c>
      <c r="P10" s="92">
        <v>0</v>
      </c>
      <c r="Q10" s="93">
        <f>O10+P10</f>
        <v>22</v>
      </c>
      <c r="R10" s="81">
        <f>IFERROR(Q10/N10,"-")</f>
        <v>0.33333333333333</v>
      </c>
      <c r="S10" s="80">
        <v>0</v>
      </c>
      <c r="T10" s="80">
        <v>1</v>
      </c>
      <c r="U10" s="81">
        <f>IFERROR(T10/(Q10),"-")</f>
        <v>0.045454545454545</v>
      </c>
      <c r="V10" s="82"/>
      <c r="W10" s="83">
        <v>1</v>
      </c>
      <c r="X10" s="81">
        <f>IF(Q10=0,"-",W10/Q10)</f>
        <v>0.045454545454545</v>
      </c>
      <c r="Y10" s="186">
        <v>8000</v>
      </c>
      <c r="Z10" s="187">
        <f>IFERROR(Y10/Q10,"-")</f>
        <v>363.63636363636</v>
      </c>
      <c r="AA10" s="187">
        <f>IFERROR(Y10/W10,"-")</f>
        <v>8000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13</v>
      </c>
      <c r="BP10" s="120">
        <f>IF(Q10=0,"",IF(BO10=0,"",(BO10/Q10)))</f>
        <v>0.59090909090909</v>
      </c>
      <c r="BQ10" s="121">
        <v>2</v>
      </c>
      <c r="BR10" s="122">
        <f>IFERROR(BQ10/BO10,"-")</f>
        <v>0.15384615384615</v>
      </c>
      <c r="BS10" s="123">
        <v>40000</v>
      </c>
      <c r="BT10" s="124">
        <f>IFERROR(BS10/BO10,"-")</f>
        <v>3076.9230769231</v>
      </c>
      <c r="BU10" s="125">
        <v>1</v>
      </c>
      <c r="BV10" s="125"/>
      <c r="BW10" s="125">
        <v>1</v>
      </c>
      <c r="BX10" s="126">
        <v>7</v>
      </c>
      <c r="BY10" s="127">
        <f>IF(Q10=0,"",IF(BX10=0,"",(BX10/Q10)))</f>
        <v>0.31818181818182</v>
      </c>
      <c r="BZ10" s="128">
        <v>3</v>
      </c>
      <c r="CA10" s="129">
        <f>IFERROR(BZ10/BX10,"-")</f>
        <v>0.42857142857143</v>
      </c>
      <c r="CB10" s="130">
        <v>164000</v>
      </c>
      <c r="CC10" s="131">
        <f>IFERROR(CB10/BX10,"-")</f>
        <v>23428.571428571</v>
      </c>
      <c r="CD10" s="132"/>
      <c r="CE10" s="132"/>
      <c r="CF10" s="132">
        <v>3</v>
      </c>
      <c r="CG10" s="133">
        <v>2</v>
      </c>
      <c r="CH10" s="134">
        <f>IF(Q10=0,"",IF(CG10=0,"",(CG10/Q10)))</f>
        <v>0.090909090909091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8000</v>
      </c>
      <c r="CR10" s="141">
        <v>75000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0.17894736842105</v>
      </c>
      <c r="B11" s="189" t="s">
        <v>77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 t="s">
        <v>78</v>
      </c>
      <c r="I11" s="89" t="s">
        <v>63</v>
      </c>
      <c r="J11" s="191" t="s">
        <v>79</v>
      </c>
      <c r="K11" s="181">
        <v>570000</v>
      </c>
      <c r="L11" s="80">
        <v>0</v>
      </c>
      <c r="M11" s="80">
        <v>0</v>
      </c>
      <c r="N11" s="80">
        <v>49</v>
      </c>
      <c r="O11" s="91">
        <v>11</v>
      </c>
      <c r="P11" s="92">
        <v>0</v>
      </c>
      <c r="Q11" s="93">
        <f>O11+P11</f>
        <v>11</v>
      </c>
      <c r="R11" s="81">
        <f>IFERROR(Q11/N11,"-")</f>
        <v>0.22448979591837</v>
      </c>
      <c r="S11" s="80">
        <v>0</v>
      </c>
      <c r="T11" s="80">
        <v>3</v>
      </c>
      <c r="U11" s="81">
        <f>IFERROR(T11/(Q11),"-")</f>
        <v>0.27272727272727</v>
      </c>
      <c r="V11" s="82">
        <f>IFERROR(K11/SUM(Q11:Q16),"-")</f>
        <v>13902.43902439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SUM(Y11:Y16)-SUM(K11:K16)</f>
        <v>-468000</v>
      </c>
      <c r="AC11" s="85">
        <f>SUM(Y11:Y16)/SUM(K11:K16)</f>
        <v>0.17894736842105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0.090909090909091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2</v>
      </c>
      <c r="BG11" s="113">
        <f>IF(Q11=0,"",IF(BF11=0,"",(BF11/Q11)))</f>
        <v>0.18181818181818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4</v>
      </c>
      <c r="BP11" s="120">
        <f>IF(Q11=0,"",IF(BO11=0,"",(BO11/Q11)))</f>
        <v>0.36363636363636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0.27272727272727</v>
      </c>
      <c r="BZ11" s="128">
        <v>1</v>
      </c>
      <c r="CA11" s="129">
        <f>IFERROR(BZ11/BX11,"-")</f>
        <v>0.33333333333333</v>
      </c>
      <c r="CB11" s="130">
        <v>15000</v>
      </c>
      <c r="CC11" s="131">
        <f>IFERROR(CB11/BX11,"-")</f>
        <v>5000</v>
      </c>
      <c r="CD11" s="132"/>
      <c r="CE11" s="132"/>
      <c r="CF11" s="132">
        <v>1</v>
      </c>
      <c r="CG11" s="133">
        <v>1</v>
      </c>
      <c r="CH11" s="134">
        <f>IF(Q11=0,"",IF(CG11=0,"",(CG11/Q11)))</f>
        <v>0.090909090909091</v>
      </c>
      <c r="CI11" s="135">
        <v>1</v>
      </c>
      <c r="CJ11" s="136">
        <f>IFERROR(CI11/CG11,"-")</f>
        <v>1</v>
      </c>
      <c r="CK11" s="137">
        <v>21000</v>
      </c>
      <c r="CL11" s="138">
        <f>IFERROR(CK11/CG11,"-")</f>
        <v>21000</v>
      </c>
      <c r="CM11" s="139"/>
      <c r="CN11" s="139"/>
      <c r="CO11" s="139">
        <v>1</v>
      </c>
      <c r="CP11" s="140">
        <v>0</v>
      </c>
      <c r="CQ11" s="141">
        <v>0</v>
      </c>
      <c r="CR11" s="141">
        <v>21000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80</v>
      </c>
      <c r="C12" s="189" t="s">
        <v>58</v>
      </c>
      <c r="D12" s="189"/>
      <c r="E12" s="189" t="s">
        <v>59</v>
      </c>
      <c r="F12" s="189" t="s">
        <v>60</v>
      </c>
      <c r="G12" s="189" t="s">
        <v>75</v>
      </c>
      <c r="H12" s="89"/>
      <c r="I12" s="89"/>
      <c r="J12" s="89"/>
      <c r="K12" s="181"/>
      <c r="L12" s="80">
        <v>0</v>
      </c>
      <c r="M12" s="80">
        <v>0</v>
      </c>
      <c r="N12" s="80">
        <v>18</v>
      </c>
      <c r="O12" s="91">
        <v>12</v>
      </c>
      <c r="P12" s="92">
        <v>0</v>
      </c>
      <c r="Q12" s="93">
        <f>O12+P12</f>
        <v>12</v>
      </c>
      <c r="R12" s="81">
        <f>IFERROR(Q12/N12,"-")</f>
        <v>0.66666666666667</v>
      </c>
      <c r="S12" s="80">
        <v>2</v>
      </c>
      <c r="T12" s="80">
        <v>1</v>
      </c>
      <c r="U12" s="81">
        <f>IFERROR(T12/(Q12),"-")</f>
        <v>0.083333333333333</v>
      </c>
      <c r="V12" s="82"/>
      <c r="W12" s="83">
        <v>1</v>
      </c>
      <c r="X12" s="81">
        <f>IF(Q12=0,"-",W12/Q12)</f>
        <v>0.083333333333333</v>
      </c>
      <c r="Y12" s="186">
        <v>50000</v>
      </c>
      <c r="Z12" s="187">
        <f>IFERROR(Y12/Q12,"-")</f>
        <v>4166.6666666667</v>
      </c>
      <c r="AA12" s="187">
        <f>IFERROR(Y12/W12,"-")</f>
        <v>50000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7</v>
      </c>
      <c r="BP12" s="120">
        <f>IF(Q12=0,"",IF(BO12=0,"",(BO12/Q12)))</f>
        <v>0.58333333333333</v>
      </c>
      <c r="BQ12" s="121">
        <v>2</v>
      </c>
      <c r="BR12" s="122">
        <f>IFERROR(BQ12/BO12,"-")</f>
        <v>0.28571428571429</v>
      </c>
      <c r="BS12" s="123">
        <v>20000</v>
      </c>
      <c r="BT12" s="124">
        <f>IFERROR(BS12/BO12,"-")</f>
        <v>2857.1428571429</v>
      </c>
      <c r="BU12" s="125"/>
      <c r="BV12" s="125">
        <v>2</v>
      </c>
      <c r="BW12" s="125"/>
      <c r="BX12" s="126">
        <v>4</v>
      </c>
      <c r="BY12" s="127">
        <f>IF(Q12=0,"",IF(BX12=0,"",(BX12/Q12)))</f>
        <v>0.33333333333333</v>
      </c>
      <c r="BZ12" s="128">
        <v>2</v>
      </c>
      <c r="CA12" s="129">
        <f>IFERROR(BZ12/BX12,"-")</f>
        <v>0.5</v>
      </c>
      <c r="CB12" s="130">
        <v>216000</v>
      </c>
      <c r="CC12" s="131">
        <f>IFERROR(CB12/BX12,"-")</f>
        <v>54000</v>
      </c>
      <c r="CD12" s="132"/>
      <c r="CE12" s="132">
        <v>1</v>
      </c>
      <c r="CF12" s="132">
        <v>1</v>
      </c>
      <c r="CG12" s="133">
        <v>1</v>
      </c>
      <c r="CH12" s="134">
        <f>IF(Q12=0,"",IF(CG12=0,"",(CG12/Q12)))</f>
        <v>0.083333333333333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50000</v>
      </c>
      <c r="CR12" s="141">
        <v>210000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81</v>
      </c>
      <c r="C13" s="189" t="s">
        <v>58</v>
      </c>
      <c r="D13" s="189"/>
      <c r="E13" s="189" t="s">
        <v>59</v>
      </c>
      <c r="F13" s="189" t="s">
        <v>60</v>
      </c>
      <c r="G13" s="189" t="s">
        <v>82</v>
      </c>
      <c r="H13" s="89" t="s">
        <v>83</v>
      </c>
      <c r="I13" s="89" t="s">
        <v>84</v>
      </c>
      <c r="J13" s="190" t="s">
        <v>64</v>
      </c>
      <c r="K13" s="181"/>
      <c r="L13" s="80">
        <v>0</v>
      </c>
      <c r="M13" s="80">
        <v>0</v>
      </c>
      <c r="N13" s="80">
        <v>15</v>
      </c>
      <c r="O13" s="91">
        <v>1</v>
      </c>
      <c r="P13" s="92">
        <v>0</v>
      </c>
      <c r="Q13" s="93">
        <f>O13+P13</f>
        <v>1</v>
      </c>
      <c r="R13" s="81">
        <f>IFERROR(Q13/N13,"-")</f>
        <v>0.066666666666667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1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85</v>
      </c>
      <c r="C14" s="189" t="s">
        <v>58</v>
      </c>
      <c r="D14" s="189"/>
      <c r="E14" s="189" t="s">
        <v>59</v>
      </c>
      <c r="F14" s="189"/>
      <c r="G14" s="189" t="s">
        <v>75</v>
      </c>
      <c r="H14" s="89"/>
      <c r="I14" s="89"/>
      <c r="J14" s="89"/>
      <c r="K14" s="181"/>
      <c r="L14" s="80">
        <v>0</v>
      </c>
      <c r="M14" s="80">
        <v>0</v>
      </c>
      <c r="N14" s="80">
        <v>4</v>
      </c>
      <c r="O14" s="91">
        <v>4</v>
      </c>
      <c r="P14" s="92">
        <v>0</v>
      </c>
      <c r="Q14" s="93">
        <f>O14+P14</f>
        <v>4</v>
      </c>
      <c r="R14" s="81">
        <f>IFERROR(Q14/N14,"-")</f>
        <v>1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86</v>
      </c>
      <c r="C15" s="189" t="s">
        <v>58</v>
      </c>
      <c r="D15" s="189"/>
      <c r="E15" s="189" t="s">
        <v>87</v>
      </c>
      <c r="F15" s="189" t="s">
        <v>88</v>
      </c>
      <c r="G15" s="189" t="s">
        <v>61</v>
      </c>
      <c r="H15" s="89" t="s">
        <v>83</v>
      </c>
      <c r="I15" s="89" t="s">
        <v>84</v>
      </c>
      <c r="J15" s="190" t="s">
        <v>89</v>
      </c>
      <c r="K15" s="181"/>
      <c r="L15" s="80">
        <v>0</v>
      </c>
      <c r="M15" s="80">
        <v>0</v>
      </c>
      <c r="N15" s="80">
        <v>62</v>
      </c>
      <c r="O15" s="91">
        <v>3</v>
      </c>
      <c r="P15" s="92">
        <v>0</v>
      </c>
      <c r="Q15" s="93">
        <f>O15+P15</f>
        <v>3</v>
      </c>
      <c r="R15" s="81">
        <f>IFERROR(Q15/N15,"-")</f>
        <v>0.048387096774194</v>
      </c>
      <c r="S15" s="80">
        <v>0</v>
      </c>
      <c r="T15" s="80">
        <v>1</v>
      </c>
      <c r="U15" s="81">
        <f>IFERROR(T15/(Q15),"-")</f>
        <v>0.33333333333333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2</v>
      </c>
      <c r="BG15" s="113">
        <f>IF(Q15=0,"",IF(BF15=0,"",(BF15/Q15)))</f>
        <v>0.66666666666667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90</v>
      </c>
      <c r="C16" s="189" t="s">
        <v>58</v>
      </c>
      <c r="D16" s="189"/>
      <c r="E16" s="189" t="s">
        <v>87</v>
      </c>
      <c r="F16" s="189" t="s">
        <v>88</v>
      </c>
      <c r="G16" s="189" t="s">
        <v>75</v>
      </c>
      <c r="H16" s="89"/>
      <c r="I16" s="89"/>
      <c r="J16" s="89"/>
      <c r="K16" s="181"/>
      <c r="L16" s="80">
        <v>0</v>
      </c>
      <c r="M16" s="80">
        <v>0</v>
      </c>
      <c r="N16" s="80">
        <v>25</v>
      </c>
      <c r="O16" s="91">
        <v>9</v>
      </c>
      <c r="P16" s="92">
        <v>1</v>
      </c>
      <c r="Q16" s="93">
        <f>O16+P16</f>
        <v>10</v>
      </c>
      <c r="R16" s="81">
        <f>IFERROR(Q16/N16,"-")</f>
        <v>0.4</v>
      </c>
      <c r="S16" s="80">
        <v>1</v>
      </c>
      <c r="T16" s="80">
        <v>2</v>
      </c>
      <c r="U16" s="81">
        <f>IFERROR(T16/(Q16),"-")</f>
        <v>0.2</v>
      </c>
      <c r="V16" s="82"/>
      <c r="W16" s="83">
        <v>2</v>
      </c>
      <c r="X16" s="81">
        <f>IF(Q16=0,"-",W16/Q16)</f>
        <v>0.2</v>
      </c>
      <c r="Y16" s="186">
        <v>52000</v>
      </c>
      <c r="Z16" s="187">
        <f>IFERROR(Y16/Q16,"-")</f>
        <v>5200</v>
      </c>
      <c r="AA16" s="187">
        <f>IFERROR(Y16/W16,"-")</f>
        <v>26000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0.2</v>
      </c>
      <c r="BH16" s="112">
        <v>1</v>
      </c>
      <c r="BI16" s="114">
        <f>IFERROR(BH16/BF16,"-")</f>
        <v>0.5</v>
      </c>
      <c r="BJ16" s="115">
        <v>38000</v>
      </c>
      <c r="BK16" s="116">
        <f>IFERROR(BJ16/BF16,"-")</f>
        <v>19000</v>
      </c>
      <c r="BL16" s="117"/>
      <c r="BM16" s="117"/>
      <c r="BN16" s="117">
        <v>1</v>
      </c>
      <c r="BO16" s="119">
        <v>1</v>
      </c>
      <c r="BP16" s="120">
        <f>IF(Q16=0,"",IF(BO16=0,"",(BO16/Q16)))</f>
        <v>0.1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6</v>
      </c>
      <c r="BY16" s="127">
        <f>IF(Q16=0,"",IF(BX16=0,"",(BX16/Q16)))</f>
        <v>0.6</v>
      </c>
      <c r="BZ16" s="128">
        <v>2</v>
      </c>
      <c r="CA16" s="129">
        <f>IFERROR(BZ16/BX16,"-")</f>
        <v>0.33333333333333</v>
      </c>
      <c r="CB16" s="130">
        <v>14000</v>
      </c>
      <c r="CC16" s="131">
        <f>IFERROR(CB16/BX16,"-")</f>
        <v>2333.3333333333</v>
      </c>
      <c r="CD16" s="132"/>
      <c r="CE16" s="132">
        <v>2</v>
      </c>
      <c r="CF16" s="132"/>
      <c r="CG16" s="133">
        <v>1</v>
      </c>
      <c r="CH16" s="134">
        <f>IF(Q16=0,"",IF(CG16=0,"",(CG16/Q16)))</f>
        <v>0.1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2</v>
      </c>
      <c r="CQ16" s="141">
        <v>52000</v>
      </c>
      <c r="CR16" s="141">
        <v>38000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0.40714285714286</v>
      </c>
      <c r="B17" s="189" t="s">
        <v>91</v>
      </c>
      <c r="C17" s="189" t="s">
        <v>58</v>
      </c>
      <c r="D17" s="189"/>
      <c r="E17" s="189" t="s">
        <v>59</v>
      </c>
      <c r="F17" s="189" t="s">
        <v>60</v>
      </c>
      <c r="G17" s="189" t="s">
        <v>92</v>
      </c>
      <c r="H17" s="89" t="s">
        <v>93</v>
      </c>
      <c r="I17" s="89" t="s">
        <v>94</v>
      </c>
      <c r="J17" s="89"/>
      <c r="K17" s="181">
        <v>280000</v>
      </c>
      <c r="L17" s="80">
        <v>0</v>
      </c>
      <c r="M17" s="80">
        <v>0</v>
      </c>
      <c r="N17" s="80">
        <v>15</v>
      </c>
      <c r="O17" s="91">
        <v>1</v>
      </c>
      <c r="P17" s="92">
        <v>0</v>
      </c>
      <c r="Q17" s="93">
        <f>O17+P17</f>
        <v>1</v>
      </c>
      <c r="R17" s="81">
        <f>IFERROR(Q17/N17,"-")</f>
        <v>0.066666666666667</v>
      </c>
      <c r="S17" s="80">
        <v>0</v>
      </c>
      <c r="T17" s="80">
        <v>0</v>
      </c>
      <c r="U17" s="81">
        <f>IFERROR(T17/(Q17),"-")</f>
        <v>0</v>
      </c>
      <c r="V17" s="82">
        <f>IFERROR(K17/SUM(Q17:Q24),"-")</f>
        <v>15555.555555556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SUM(Y17:Y24)-SUM(K17:K24)</f>
        <v>-166000</v>
      </c>
      <c r="AC17" s="85">
        <f>SUM(Y17:Y24)/SUM(K17:K24)</f>
        <v>0.40714285714286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1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95</v>
      </c>
      <c r="C18" s="189" t="s">
        <v>58</v>
      </c>
      <c r="D18" s="189"/>
      <c r="E18" s="189" t="s">
        <v>59</v>
      </c>
      <c r="F18" s="189" t="s">
        <v>60</v>
      </c>
      <c r="G18" s="189" t="s">
        <v>75</v>
      </c>
      <c r="H18" s="89"/>
      <c r="I18" s="89"/>
      <c r="J18" s="89"/>
      <c r="K18" s="181"/>
      <c r="L18" s="80">
        <v>0</v>
      </c>
      <c r="M18" s="80">
        <v>0</v>
      </c>
      <c r="N18" s="80">
        <v>12</v>
      </c>
      <c r="O18" s="91">
        <v>6</v>
      </c>
      <c r="P18" s="92">
        <v>0</v>
      </c>
      <c r="Q18" s="93">
        <f>O18+P18</f>
        <v>6</v>
      </c>
      <c r="R18" s="81">
        <f>IFERROR(Q18/N18,"-")</f>
        <v>0.5</v>
      </c>
      <c r="S18" s="80">
        <v>0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0.16666666666667</v>
      </c>
      <c r="Y18" s="186">
        <v>73000</v>
      </c>
      <c r="Z18" s="187">
        <f>IFERROR(Y18/Q18,"-")</f>
        <v>12166.666666667</v>
      </c>
      <c r="AA18" s="187">
        <f>IFERROR(Y18/W18,"-")</f>
        <v>73000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0.16666666666667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4</v>
      </c>
      <c r="BY18" s="127">
        <f>IF(Q18=0,"",IF(BX18=0,"",(BX18/Q18)))</f>
        <v>0.66666666666667</v>
      </c>
      <c r="BZ18" s="128">
        <v>3</v>
      </c>
      <c r="CA18" s="129">
        <f>IFERROR(BZ18/BX18,"-")</f>
        <v>0.75</v>
      </c>
      <c r="CB18" s="130">
        <v>192000</v>
      </c>
      <c r="CC18" s="131">
        <f>IFERROR(CB18/BX18,"-")</f>
        <v>48000</v>
      </c>
      <c r="CD18" s="132"/>
      <c r="CE18" s="132"/>
      <c r="CF18" s="132">
        <v>3</v>
      </c>
      <c r="CG18" s="133">
        <v>1</v>
      </c>
      <c r="CH18" s="134">
        <f>IF(Q18=0,"",IF(CG18=0,"",(CG18/Q18)))</f>
        <v>0.16666666666667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1</v>
      </c>
      <c r="CQ18" s="141">
        <v>73000</v>
      </c>
      <c r="CR18" s="141">
        <v>106000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96</v>
      </c>
      <c r="C19" s="189" t="s">
        <v>58</v>
      </c>
      <c r="D19" s="189"/>
      <c r="E19" s="189" t="s">
        <v>87</v>
      </c>
      <c r="F19" s="189" t="s">
        <v>88</v>
      </c>
      <c r="G19" s="189" t="s">
        <v>82</v>
      </c>
      <c r="H19" s="89" t="s">
        <v>93</v>
      </c>
      <c r="I19" s="89" t="s">
        <v>94</v>
      </c>
      <c r="J19" s="89"/>
      <c r="K19" s="181"/>
      <c r="L19" s="80">
        <v>0</v>
      </c>
      <c r="M19" s="80">
        <v>0</v>
      </c>
      <c r="N19" s="80">
        <v>16</v>
      </c>
      <c r="O19" s="91">
        <v>1</v>
      </c>
      <c r="P19" s="92">
        <v>0</v>
      </c>
      <c r="Q19" s="93">
        <f>O19+P19</f>
        <v>1</v>
      </c>
      <c r="R19" s="81">
        <f>IFERROR(Q19/N19,"-")</f>
        <v>0.0625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1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97</v>
      </c>
      <c r="C20" s="189" t="s">
        <v>58</v>
      </c>
      <c r="D20" s="189"/>
      <c r="E20" s="189" t="s">
        <v>87</v>
      </c>
      <c r="F20" s="189" t="s">
        <v>88</v>
      </c>
      <c r="G20" s="189" t="s">
        <v>75</v>
      </c>
      <c r="H20" s="89"/>
      <c r="I20" s="89"/>
      <c r="J20" s="89"/>
      <c r="K20" s="181"/>
      <c r="L20" s="80">
        <v>0</v>
      </c>
      <c r="M20" s="80">
        <v>0</v>
      </c>
      <c r="N20" s="80">
        <v>5</v>
      </c>
      <c r="O20" s="91">
        <v>3</v>
      </c>
      <c r="P20" s="92">
        <v>0</v>
      </c>
      <c r="Q20" s="93">
        <f>O20+P20</f>
        <v>3</v>
      </c>
      <c r="R20" s="81">
        <f>IFERROR(Q20/N20,"-")</f>
        <v>0.6</v>
      </c>
      <c r="S20" s="80">
        <v>0</v>
      </c>
      <c r="T20" s="80">
        <v>1</v>
      </c>
      <c r="U20" s="81">
        <f>IFERROR(T20/(Q20),"-")</f>
        <v>0.33333333333333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0.33333333333333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2</v>
      </c>
      <c r="BP20" s="120">
        <f>IF(Q20=0,"",IF(BO20=0,"",(BO20/Q20)))</f>
        <v>0.66666666666667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98</v>
      </c>
      <c r="C21" s="189" t="s">
        <v>58</v>
      </c>
      <c r="D21" s="189"/>
      <c r="E21" s="189" t="s">
        <v>99</v>
      </c>
      <c r="F21" s="189" t="s">
        <v>100</v>
      </c>
      <c r="G21" s="189" t="s">
        <v>92</v>
      </c>
      <c r="H21" s="89" t="s">
        <v>93</v>
      </c>
      <c r="I21" s="89" t="s">
        <v>94</v>
      </c>
      <c r="J21" s="89"/>
      <c r="K21" s="181"/>
      <c r="L21" s="80">
        <v>0</v>
      </c>
      <c r="M21" s="80">
        <v>0</v>
      </c>
      <c r="N21" s="80">
        <v>8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101</v>
      </c>
      <c r="C22" s="189" t="s">
        <v>58</v>
      </c>
      <c r="D22" s="189"/>
      <c r="E22" s="189" t="s">
        <v>99</v>
      </c>
      <c r="F22" s="189" t="s">
        <v>100</v>
      </c>
      <c r="G22" s="189" t="s">
        <v>75</v>
      </c>
      <c r="H22" s="89"/>
      <c r="I22" s="89"/>
      <c r="J22" s="89"/>
      <c r="K22" s="181"/>
      <c r="L22" s="80">
        <v>0</v>
      </c>
      <c r="M22" s="80">
        <v>0</v>
      </c>
      <c r="N22" s="80">
        <v>5</v>
      </c>
      <c r="O22" s="91">
        <v>4</v>
      </c>
      <c r="P22" s="92">
        <v>0</v>
      </c>
      <c r="Q22" s="93">
        <f>O22+P22</f>
        <v>4</v>
      </c>
      <c r="R22" s="81">
        <f>IFERROR(Q22/N22,"-")</f>
        <v>0.8</v>
      </c>
      <c r="S22" s="80">
        <v>1</v>
      </c>
      <c r="T22" s="80">
        <v>0</v>
      </c>
      <c r="U22" s="81">
        <f>IFERROR(T22/(Q22),"-")</f>
        <v>0</v>
      </c>
      <c r="V22" s="82"/>
      <c r="W22" s="83">
        <v>1</v>
      </c>
      <c r="X22" s="81">
        <f>IF(Q22=0,"-",W22/Q22)</f>
        <v>0.25</v>
      </c>
      <c r="Y22" s="186">
        <v>11000</v>
      </c>
      <c r="Z22" s="187">
        <f>IFERROR(Y22/Q22,"-")</f>
        <v>2750</v>
      </c>
      <c r="AA22" s="187">
        <f>IFERROR(Y22/W22,"-")</f>
        <v>11000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1</v>
      </c>
      <c r="BP22" s="120">
        <f>IF(Q22=0,"",IF(BO22=0,"",(BO22/Q22)))</f>
        <v>0.25</v>
      </c>
      <c r="BQ22" s="121">
        <v>1</v>
      </c>
      <c r="BR22" s="122">
        <f>IFERROR(BQ22/BO22,"-")</f>
        <v>1</v>
      </c>
      <c r="BS22" s="123">
        <v>5000</v>
      </c>
      <c r="BT22" s="124">
        <f>IFERROR(BS22/BO22,"-")</f>
        <v>5000</v>
      </c>
      <c r="BU22" s="125">
        <v>1</v>
      </c>
      <c r="BV22" s="125"/>
      <c r="BW22" s="125"/>
      <c r="BX22" s="126">
        <v>2</v>
      </c>
      <c r="BY22" s="127">
        <f>IF(Q22=0,"",IF(BX22=0,"",(BX22/Q22)))</f>
        <v>0.5</v>
      </c>
      <c r="BZ22" s="128">
        <v>1</v>
      </c>
      <c r="CA22" s="129">
        <f>IFERROR(BZ22/BX22,"-")</f>
        <v>0.5</v>
      </c>
      <c r="CB22" s="130">
        <v>6000</v>
      </c>
      <c r="CC22" s="131">
        <f>IFERROR(CB22/BX22,"-")</f>
        <v>3000</v>
      </c>
      <c r="CD22" s="132"/>
      <c r="CE22" s="132">
        <v>1</v>
      </c>
      <c r="CF22" s="132"/>
      <c r="CG22" s="133">
        <v>1</v>
      </c>
      <c r="CH22" s="134">
        <f>IF(Q22=0,"",IF(CG22=0,"",(CG22/Q22)))</f>
        <v>0.25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1</v>
      </c>
      <c r="CQ22" s="141">
        <v>11000</v>
      </c>
      <c r="CR22" s="141">
        <v>6000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102</v>
      </c>
      <c r="C23" s="189" t="s">
        <v>58</v>
      </c>
      <c r="D23" s="189"/>
      <c r="E23" s="189" t="s">
        <v>103</v>
      </c>
      <c r="F23" s="189" t="s">
        <v>104</v>
      </c>
      <c r="G23" s="189" t="s">
        <v>82</v>
      </c>
      <c r="H23" s="89" t="s">
        <v>93</v>
      </c>
      <c r="I23" s="89" t="s">
        <v>94</v>
      </c>
      <c r="J23" s="89"/>
      <c r="K23" s="181"/>
      <c r="L23" s="80">
        <v>0</v>
      </c>
      <c r="M23" s="80">
        <v>0</v>
      </c>
      <c r="N23" s="80">
        <v>35</v>
      </c>
      <c r="O23" s="91">
        <v>2</v>
      </c>
      <c r="P23" s="92">
        <v>0</v>
      </c>
      <c r="Q23" s="93">
        <f>O23+P23</f>
        <v>2</v>
      </c>
      <c r="R23" s="81">
        <f>IFERROR(Q23/N23,"-")</f>
        <v>0.057142857142857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105</v>
      </c>
      <c r="C24" s="189" t="s">
        <v>58</v>
      </c>
      <c r="D24" s="189"/>
      <c r="E24" s="189" t="s">
        <v>103</v>
      </c>
      <c r="F24" s="189" t="s">
        <v>104</v>
      </c>
      <c r="G24" s="189" t="s">
        <v>75</v>
      </c>
      <c r="H24" s="89"/>
      <c r="I24" s="89"/>
      <c r="J24" s="89"/>
      <c r="K24" s="181"/>
      <c r="L24" s="80">
        <v>0</v>
      </c>
      <c r="M24" s="80">
        <v>0</v>
      </c>
      <c r="N24" s="80">
        <v>6</v>
      </c>
      <c r="O24" s="91">
        <v>1</v>
      </c>
      <c r="P24" s="92">
        <v>0</v>
      </c>
      <c r="Q24" s="93">
        <f>O24+P24</f>
        <v>1</v>
      </c>
      <c r="R24" s="81">
        <f>IFERROR(Q24/N24,"-")</f>
        <v>0.16666666666667</v>
      </c>
      <c r="S24" s="80">
        <v>1</v>
      </c>
      <c r="T24" s="80">
        <v>0</v>
      </c>
      <c r="U24" s="81">
        <f>IFERROR(T24/(Q24),"-")</f>
        <v>0</v>
      </c>
      <c r="V24" s="82"/>
      <c r="W24" s="83">
        <v>1</v>
      </c>
      <c r="X24" s="81">
        <f>IF(Q24=0,"-",W24/Q24)</f>
        <v>1</v>
      </c>
      <c r="Y24" s="186">
        <v>30000</v>
      </c>
      <c r="Z24" s="187">
        <f>IFERROR(Y24/Q24,"-")</f>
        <v>30000</v>
      </c>
      <c r="AA24" s="187">
        <f>IFERROR(Y24/W24,"-")</f>
        <v>30000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1</v>
      </c>
      <c r="BQ24" s="121">
        <v>1</v>
      </c>
      <c r="BR24" s="122">
        <f>IFERROR(BQ24/BO24,"-")</f>
        <v>1</v>
      </c>
      <c r="BS24" s="123">
        <v>30000</v>
      </c>
      <c r="BT24" s="124">
        <f>IFERROR(BS24/BO24,"-")</f>
        <v>30000</v>
      </c>
      <c r="BU24" s="125"/>
      <c r="BV24" s="125"/>
      <c r="BW24" s="125">
        <v>1</v>
      </c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30000</v>
      </c>
      <c r="CR24" s="141">
        <v>30000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0.5775</v>
      </c>
      <c r="B25" s="189" t="s">
        <v>106</v>
      </c>
      <c r="C25" s="189" t="s">
        <v>58</v>
      </c>
      <c r="D25" s="189"/>
      <c r="E25" s="189" t="s">
        <v>107</v>
      </c>
      <c r="F25" s="189" t="s">
        <v>108</v>
      </c>
      <c r="G25" s="189" t="s">
        <v>92</v>
      </c>
      <c r="H25" s="89" t="s">
        <v>62</v>
      </c>
      <c r="I25" s="89" t="s">
        <v>109</v>
      </c>
      <c r="J25" s="89" t="s">
        <v>110</v>
      </c>
      <c r="K25" s="181">
        <v>400000</v>
      </c>
      <c r="L25" s="80">
        <v>0</v>
      </c>
      <c r="M25" s="80">
        <v>0</v>
      </c>
      <c r="N25" s="80">
        <v>56</v>
      </c>
      <c r="O25" s="91">
        <v>8</v>
      </c>
      <c r="P25" s="92">
        <v>0</v>
      </c>
      <c r="Q25" s="93">
        <f>O25+P25</f>
        <v>8</v>
      </c>
      <c r="R25" s="81">
        <f>IFERROR(Q25/N25,"-")</f>
        <v>0.14285714285714</v>
      </c>
      <c r="S25" s="80">
        <v>1</v>
      </c>
      <c r="T25" s="80">
        <v>2</v>
      </c>
      <c r="U25" s="81">
        <f>IFERROR(T25/(Q25),"-")</f>
        <v>0.25</v>
      </c>
      <c r="V25" s="82">
        <f>IFERROR(K25/SUM(Q25:Q29),"-")</f>
        <v>7692.3076923077</v>
      </c>
      <c r="W25" s="83">
        <v>2</v>
      </c>
      <c r="X25" s="81">
        <f>IF(Q25=0,"-",W25/Q25)</f>
        <v>0.25</v>
      </c>
      <c r="Y25" s="186">
        <v>115000</v>
      </c>
      <c r="Z25" s="187">
        <f>IFERROR(Y25/Q25,"-")</f>
        <v>14375</v>
      </c>
      <c r="AA25" s="187">
        <f>IFERROR(Y25/W25,"-")</f>
        <v>57500</v>
      </c>
      <c r="AB25" s="181">
        <f>SUM(Y25:Y29)-SUM(K25:K29)</f>
        <v>-169000</v>
      </c>
      <c r="AC25" s="85">
        <f>SUM(Y25:Y29)/SUM(K25:K29)</f>
        <v>0.5775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0.125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3</v>
      </c>
      <c r="BG25" s="113">
        <f>IF(Q25=0,"",IF(BF25=0,"",(BF25/Q25)))</f>
        <v>0.375</v>
      </c>
      <c r="BH25" s="112">
        <v>1</v>
      </c>
      <c r="BI25" s="114">
        <f>IFERROR(BH25/BF25,"-")</f>
        <v>0.33333333333333</v>
      </c>
      <c r="BJ25" s="115">
        <v>80000</v>
      </c>
      <c r="BK25" s="116">
        <f>IFERROR(BJ25/BF25,"-")</f>
        <v>26666.666666667</v>
      </c>
      <c r="BL25" s="117"/>
      <c r="BM25" s="117"/>
      <c r="BN25" s="117">
        <v>1</v>
      </c>
      <c r="BO25" s="119">
        <v>2</v>
      </c>
      <c r="BP25" s="120">
        <f>IF(Q25=0,"",IF(BO25=0,"",(BO25/Q25)))</f>
        <v>0.25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2</v>
      </c>
      <c r="BY25" s="127">
        <f>IF(Q25=0,"",IF(BX25=0,"",(BX25/Q25)))</f>
        <v>0.25</v>
      </c>
      <c r="BZ25" s="128">
        <v>2</v>
      </c>
      <c r="CA25" s="129">
        <f>IFERROR(BZ25/BX25,"-")</f>
        <v>1</v>
      </c>
      <c r="CB25" s="130">
        <v>38000</v>
      </c>
      <c r="CC25" s="131">
        <f>IFERROR(CB25/BX25,"-")</f>
        <v>19000</v>
      </c>
      <c r="CD25" s="132">
        <v>1</v>
      </c>
      <c r="CE25" s="132"/>
      <c r="CF25" s="132">
        <v>1</v>
      </c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2</v>
      </c>
      <c r="CQ25" s="141">
        <v>115000</v>
      </c>
      <c r="CR25" s="141">
        <v>80000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111</v>
      </c>
      <c r="C26" s="189" t="s">
        <v>58</v>
      </c>
      <c r="D26" s="189"/>
      <c r="E26" s="189" t="s">
        <v>112</v>
      </c>
      <c r="F26" s="189" t="s">
        <v>113</v>
      </c>
      <c r="G26" s="189" t="s">
        <v>92</v>
      </c>
      <c r="H26" s="89"/>
      <c r="I26" s="89" t="s">
        <v>109</v>
      </c>
      <c r="J26" s="89"/>
      <c r="K26" s="181"/>
      <c r="L26" s="80">
        <v>0</v>
      </c>
      <c r="M26" s="80">
        <v>0</v>
      </c>
      <c r="N26" s="80">
        <v>128</v>
      </c>
      <c r="O26" s="91">
        <v>8</v>
      </c>
      <c r="P26" s="92">
        <v>0</v>
      </c>
      <c r="Q26" s="93">
        <f>O26+P26</f>
        <v>8</v>
      </c>
      <c r="R26" s="81">
        <f>IFERROR(Q26/N26,"-")</f>
        <v>0.0625</v>
      </c>
      <c r="S26" s="80">
        <v>1</v>
      </c>
      <c r="T26" s="80">
        <v>2</v>
      </c>
      <c r="U26" s="81">
        <f>IFERROR(T26/(Q26),"-")</f>
        <v>0.25</v>
      </c>
      <c r="V26" s="82"/>
      <c r="W26" s="83">
        <v>3</v>
      </c>
      <c r="X26" s="81">
        <f>IF(Q26=0,"-",W26/Q26)</f>
        <v>0.375</v>
      </c>
      <c r="Y26" s="186">
        <v>103000</v>
      </c>
      <c r="Z26" s="187">
        <f>IFERROR(Y26/Q26,"-")</f>
        <v>12875</v>
      </c>
      <c r="AA26" s="187">
        <f>IFERROR(Y26/W26,"-")</f>
        <v>34333.333333333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0.125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1</v>
      </c>
      <c r="AX26" s="107">
        <f>IF(Q26=0,"",IF(AW26=0,"",(AW26/Q26)))</f>
        <v>0.125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1</v>
      </c>
      <c r="BG26" s="113">
        <f>IF(Q26=0,"",IF(BF26=0,"",(BF26/Q26)))</f>
        <v>0.125</v>
      </c>
      <c r="BH26" s="112">
        <v>1</v>
      </c>
      <c r="BI26" s="114">
        <f>IFERROR(BH26/BF26,"-")</f>
        <v>1</v>
      </c>
      <c r="BJ26" s="115">
        <v>3000</v>
      </c>
      <c r="BK26" s="116">
        <f>IFERROR(BJ26/BF26,"-")</f>
        <v>3000</v>
      </c>
      <c r="BL26" s="117">
        <v>1</v>
      </c>
      <c r="BM26" s="117"/>
      <c r="BN26" s="117"/>
      <c r="BO26" s="119">
        <v>4</v>
      </c>
      <c r="BP26" s="120">
        <f>IF(Q26=0,"",IF(BO26=0,"",(BO26/Q26)))</f>
        <v>0.5</v>
      </c>
      <c r="BQ26" s="121">
        <v>1</v>
      </c>
      <c r="BR26" s="122">
        <f>IFERROR(BQ26/BO26,"-")</f>
        <v>0.25</v>
      </c>
      <c r="BS26" s="123">
        <v>11000</v>
      </c>
      <c r="BT26" s="124">
        <f>IFERROR(BS26/BO26,"-")</f>
        <v>2750</v>
      </c>
      <c r="BU26" s="125"/>
      <c r="BV26" s="125"/>
      <c r="BW26" s="125">
        <v>1</v>
      </c>
      <c r="BX26" s="126">
        <v>1</v>
      </c>
      <c r="BY26" s="127">
        <f>IF(Q26=0,"",IF(BX26=0,"",(BX26/Q26)))</f>
        <v>0.125</v>
      </c>
      <c r="BZ26" s="128">
        <v>1</v>
      </c>
      <c r="CA26" s="129">
        <f>IFERROR(BZ26/BX26,"-")</f>
        <v>1</v>
      </c>
      <c r="CB26" s="130">
        <v>89000</v>
      </c>
      <c r="CC26" s="131">
        <f>IFERROR(CB26/BX26,"-")</f>
        <v>89000</v>
      </c>
      <c r="CD26" s="132"/>
      <c r="CE26" s="132"/>
      <c r="CF26" s="132">
        <v>1</v>
      </c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3</v>
      </c>
      <c r="CQ26" s="141">
        <v>103000</v>
      </c>
      <c r="CR26" s="141">
        <v>89000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114</v>
      </c>
      <c r="C27" s="189" t="s">
        <v>58</v>
      </c>
      <c r="D27" s="189"/>
      <c r="E27" s="189" t="s">
        <v>115</v>
      </c>
      <c r="F27" s="189" t="s">
        <v>100</v>
      </c>
      <c r="G27" s="189" t="s">
        <v>92</v>
      </c>
      <c r="H27" s="89"/>
      <c r="I27" s="89" t="s">
        <v>109</v>
      </c>
      <c r="J27" s="89"/>
      <c r="K27" s="181"/>
      <c r="L27" s="80">
        <v>0</v>
      </c>
      <c r="M27" s="80">
        <v>0</v>
      </c>
      <c r="N27" s="80">
        <v>47</v>
      </c>
      <c r="O27" s="91">
        <v>5</v>
      </c>
      <c r="P27" s="92">
        <v>0</v>
      </c>
      <c r="Q27" s="93">
        <f>O27+P27</f>
        <v>5</v>
      </c>
      <c r="R27" s="81">
        <f>IFERROR(Q27/N27,"-")</f>
        <v>0.1063829787234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3</v>
      </c>
      <c r="BP27" s="120">
        <f>IF(Q27=0,"",IF(BO27=0,"",(BO27/Q27)))</f>
        <v>0.6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0.2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1</v>
      </c>
      <c r="CH27" s="134">
        <f>IF(Q27=0,"",IF(CG27=0,"",(CG27/Q27)))</f>
        <v>0.2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116</v>
      </c>
      <c r="C28" s="189" t="s">
        <v>58</v>
      </c>
      <c r="D28" s="189"/>
      <c r="E28" s="189" t="s">
        <v>117</v>
      </c>
      <c r="F28" s="189" t="s">
        <v>118</v>
      </c>
      <c r="G28" s="189" t="s">
        <v>92</v>
      </c>
      <c r="H28" s="89"/>
      <c r="I28" s="89" t="s">
        <v>109</v>
      </c>
      <c r="J28" s="89"/>
      <c r="K28" s="181"/>
      <c r="L28" s="80">
        <v>0</v>
      </c>
      <c r="M28" s="80">
        <v>0</v>
      </c>
      <c r="N28" s="80">
        <v>34</v>
      </c>
      <c r="O28" s="91">
        <v>2</v>
      </c>
      <c r="P28" s="92">
        <v>0</v>
      </c>
      <c r="Q28" s="93">
        <f>O28+P28</f>
        <v>2</v>
      </c>
      <c r="R28" s="81">
        <f>IFERROR(Q28/N28,"-")</f>
        <v>0.058823529411765</v>
      </c>
      <c r="S28" s="80">
        <v>0</v>
      </c>
      <c r="T28" s="80">
        <v>1</v>
      </c>
      <c r="U28" s="81">
        <f>IFERROR(T28/(Q28),"-")</f>
        <v>0.5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</v>
      </c>
      <c r="BP28" s="120">
        <f>IF(Q28=0,"",IF(BO28=0,"",(BO28/Q28)))</f>
        <v>0.5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119</v>
      </c>
      <c r="C29" s="189" t="s">
        <v>58</v>
      </c>
      <c r="D29" s="189"/>
      <c r="E29" s="189" t="s">
        <v>74</v>
      </c>
      <c r="F29" s="189" t="s">
        <v>74</v>
      </c>
      <c r="G29" s="189" t="s">
        <v>75</v>
      </c>
      <c r="H29" s="89"/>
      <c r="I29" s="89"/>
      <c r="J29" s="89"/>
      <c r="K29" s="181"/>
      <c r="L29" s="80">
        <v>0</v>
      </c>
      <c r="M29" s="80">
        <v>0</v>
      </c>
      <c r="N29" s="80">
        <v>41</v>
      </c>
      <c r="O29" s="91">
        <v>29</v>
      </c>
      <c r="P29" s="92">
        <v>0</v>
      </c>
      <c r="Q29" s="93">
        <f>O29+P29</f>
        <v>29</v>
      </c>
      <c r="R29" s="81">
        <f>IFERROR(Q29/N29,"-")</f>
        <v>0.70731707317073</v>
      </c>
      <c r="S29" s="80">
        <v>2</v>
      </c>
      <c r="T29" s="80">
        <v>3</v>
      </c>
      <c r="U29" s="81">
        <f>IFERROR(T29/(Q29),"-")</f>
        <v>0.10344827586207</v>
      </c>
      <c r="V29" s="82"/>
      <c r="W29" s="83">
        <v>2</v>
      </c>
      <c r="X29" s="81">
        <f>IF(Q29=0,"-",W29/Q29)</f>
        <v>0.068965517241379</v>
      </c>
      <c r="Y29" s="186">
        <v>13000</v>
      </c>
      <c r="Z29" s="187">
        <f>IFERROR(Y29/Q29,"-")</f>
        <v>448.27586206897</v>
      </c>
      <c r="AA29" s="187">
        <f>IFERROR(Y29/W29,"-")</f>
        <v>6500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0.03448275862069</v>
      </c>
      <c r="AY29" s="106">
        <v>1</v>
      </c>
      <c r="AZ29" s="108">
        <f>IFERROR(AY29/AW29,"-")</f>
        <v>1</v>
      </c>
      <c r="BA29" s="109">
        <v>5000</v>
      </c>
      <c r="BB29" s="110">
        <f>IFERROR(BA29/AW29,"-")</f>
        <v>5000</v>
      </c>
      <c r="BC29" s="111">
        <v>1</v>
      </c>
      <c r="BD29" s="111"/>
      <c r="BE29" s="111"/>
      <c r="BF29" s="112">
        <v>4</v>
      </c>
      <c r="BG29" s="113">
        <f>IF(Q29=0,"",IF(BF29=0,"",(BF29/Q29)))</f>
        <v>0.13793103448276</v>
      </c>
      <c r="BH29" s="112">
        <v>1</v>
      </c>
      <c r="BI29" s="114">
        <f>IFERROR(BH29/BF29,"-")</f>
        <v>0.25</v>
      </c>
      <c r="BJ29" s="115">
        <v>3000</v>
      </c>
      <c r="BK29" s="116">
        <f>IFERROR(BJ29/BF29,"-")</f>
        <v>750</v>
      </c>
      <c r="BL29" s="117">
        <v>1</v>
      </c>
      <c r="BM29" s="117"/>
      <c r="BN29" s="117"/>
      <c r="BO29" s="119">
        <v>11</v>
      </c>
      <c r="BP29" s="120">
        <f>IF(Q29=0,"",IF(BO29=0,"",(BO29/Q29)))</f>
        <v>0.37931034482759</v>
      </c>
      <c r="BQ29" s="121">
        <v>3</v>
      </c>
      <c r="BR29" s="122">
        <f>IFERROR(BQ29/BO29,"-")</f>
        <v>0.27272727272727</v>
      </c>
      <c r="BS29" s="123">
        <v>25000</v>
      </c>
      <c r="BT29" s="124">
        <f>IFERROR(BS29/BO29,"-")</f>
        <v>2272.7272727273</v>
      </c>
      <c r="BU29" s="125">
        <v>1</v>
      </c>
      <c r="BV29" s="125"/>
      <c r="BW29" s="125">
        <v>2</v>
      </c>
      <c r="BX29" s="126">
        <v>9</v>
      </c>
      <c r="BY29" s="127">
        <f>IF(Q29=0,"",IF(BX29=0,"",(BX29/Q29)))</f>
        <v>0.31034482758621</v>
      </c>
      <c r="BZ29" s="128">
        <v>2</v>
      </c>
      <c r="CA29" s="129">
        <f>IFERROR(BZ29/BX29,"-")</f>
        <v>0.22222222222222</v>
      </c>
      <c r="CB29" s="130">
        <v>5000</v>
      </c>
      <c r="CC29" s="131">
        <f>IFERROR(CB29/BX29,"-")</f>
        <v>555.55555555556</v>
      </c>
      <c r="CD29" s="132">
        <v>2</v>
      </c>
      <c r="CE29" s="132"/>
      <c r="CF29" s="132"/>
      <c r="CG29" s="133">
        <v>4</v>
      </c>
      <c r="CH29" s="134">
        <f>IF(Q29=0,"",IF(CG29=0,"",(CG29/Q29)))</f>
        <v>0.13793103448276</v>
      </c>
      <c r="CI29" s="135">
        <v>1</v>
      </c>
      <c r="CJ29" s="136">
        <f>IFERROR(CI29/CG29,"-")</f>
        <v>0.25</v>
      </c>
      <c r="CK29" s="137">
        <v>26000</v>
      </c>
      <c r="CL29" s="138">
        <f>IFERROR(CK29/CG29,"-")</f>
        <v>6500</v>
      </c>
      <c r="CM29" s="139"/>
      <c r="CN29" s="139"/>
      <c r="CO29" s="139">
        <v>1</v>
      </c>
      <c r="CP29" s="140">
        <v>2</v>
      </c>
      <c r="CQ29" s="141">
        <v>13000</v>
      </c>
      <c r="CR29" s="141">
        <v>26000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</v>
      </c>
      <c r="B30" s="189" t="s">
        <v>120</v>
      </c>
      <c r="C30" s="189" t="s">
        <v>58</v>
      </c>
      <c r="D30" s="189"/>
      <c r="E30" s="189" t="s">
        <v>59</v>
      </c>
      <c r="F30" s="189" t="s">
        <v>60</v>
      </c>
      <c r="G30" s="189" t="s">
        <v>61</v>
      </c>
      <c r="H30" s="89" t="s">
        <v>121</v>
      </c>
      <c r="I30" s="89" t="s">
        <v>63</v>
      </c>
      <c r="J30" s="89" t="s">
        <v>67</v>
      </c>
      <c r="K30" s="181">
        <v>120000</v>
      </c>
      <c r="L30" s="80">
        <v>0</v>
      </c>
      <c r="M30" s="80">
        <v>0</v>
      </c>
      <c r="N30" s="80">
        <v>50</v>
      </c>
      <c r="O30" s="91">
        <v>2</v>
      </c>
      <c r="P30" s="92">
        <v>0</v>
      </c>
      <c r="Q30" s="93">
        <f>O30+P30</f>
        <v>2</v>
      </c>
      <c r="R30" s="81">
        <f>IFERROR(Q30/N30,"-")</f>
        <v>0.04</v>
      </c>
      <c r="S30" s="80">
        <v>0</v>
      </c>
      <c r="T30" s="80">
        <v>1</v>
      </c>
      <c r="U30" s="81">
        <f>IFERROR(T30/(Q30),"-")</f>
        <v>0.5</v>
      </c>
      <c r="V30" s="82">
        <f>IFERROR(K30/SUM(Q30:Q31),"-")</f>
        <v>30000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SUM(Y30:Y31)-SUM(K30:K31)</f>
        <v>-120000</v>
      </c>
      <c r="AC30" s="85">
        <f>SUM(Y30:Y31)/SUM(K30:K31)</f>
        <v>0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2</v>
      </c>
      <c r="BP30" s="120">
        <f>IF(Q30=0,"",IF(BO30=0,"",(BO30/Q30)))</f>
        <v>1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122</v>
      </c>
      <c r="C31" s="189" t="s">
        <v>58</v>
      </c>
      <c r="D31" s="189"/>
      <c r="E31" s="189" t="s">
        <v>59</v>
      </c>
      <c r="F31" s="189" t="s">
        <v>60</v>
      </c>
      <c r="G31" s="189" t="s">
        <v>75</v>
      </c>
      <c r="H31" s="89"/>
      <c r="I31" s="89"/>
      <c r="J31" s="89"/>
      <c r="K31" s="181"/>
      <c r="L31" s="80">
        <v>0</v>
      </c>
      <c r="M31" s="80">
        <v>0</v>
      </c>
      <c r="N31" s="80">
        <v>8</v>
      </c>
      <c r="O31" s="91">
        <v>2</v>
      </c>
      <c r="P31" s="92">
        <v>0</v>
      </c>
      <c r="Q31" s="93">
        <f>O31+P31</f>
        <v>2</v>
      </c>
      <c r="R31" s="81">
        <f>IFERROR(Q31/N31,"-")</f>
        <v>0.25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2</v>
      </c>
      <c r="BY31" s="127">
        <f>IF(Q31=0,"",IF(BX31=0,"",(BX31/Q31)))</f>
        <v>1</v>
      </c>
      <c r="BZ31" s="128">
        <v>1</v>
      </c>
      <c r="CA31" s="129">
        <f>IFERROR(BZ31/BX31,"-")</f>
        <v>0.5</v>
      </c>
      <c r="CB31" s="130">
        <v>3000</v>
      </c>
      <c r="CC31" s="131">
        <f>IFERROR(CB31/BX31,"-")</f>
        <v>1500</v>
      </c>
      <c r="CD31" s="132">
        <v>1</v>
      </c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>
        <v>3000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0.825</v>
      </c>
      <c r="B32" s="189" t="s">
        <v>123</v>
      </c>
      <c r="C32" s="189" t="s">
        <v>58</v>
      </c>
      <c r="D32" s="189"/>
      <c r="E32" s="189"/>
      <c r="F32" s="189"/>
      <c r="G32" s="189" t="s">
        <v>92</v>
      </c>
      <c r="H32" s="89" t="s">
        <v>124</v>
      </c>
      <c r="I32" s="89" t="s">
        <v>125</v>
      </c>
      <c r="J32" s="89" t="s">
        <v>126</v>
      </c>
      <c r="K32" s="181">
        <v>80000</v>
      </c>
      <c r="L32" s="80">
        <v>0</v>
      </c>
      <c r="M32" s="80">
        <v>0</v>
      </c>
      <c r="N32" s="80">
        <v>90</v>
      </c>
      <c r="O32" s="91">
        <v>8</v>
      </c>
      <c r="P32" s="92">
        <v>0</v>
      </c>
      <c r="Q32" s="93">
        <f>O32+P32</f>
        <v>8</v>
      </c>
      <c r="R32" s="81">
        <f>IFERROR(Q32/N32,"-")</f>
        <v>0.088888888888889</v>
      </c>
      <c r="S32" s="80">
        <v>0</v>
      </c>
      <c r="T32" s="80">
        <v>2</v>
      </c>
      <c r="U32" s="81">
        <f>IFERROR(T32/(Q32),"-")</f>
        <v>0.25</v>
      </c>
      <c r="V32" s="82">
        <f>IFERROR(K32/SUM(Q32:Q33),"-")</f>
        <v>8888.8888888889</v>
      </c>
      <c r="W32" s="83">
        <v>2</v>
      </c>
      <c r="X32" s="81">
        <f>IF(Q32=0,"-",W32/Q32)</f>
        <v>0.25</v>
      </c>
      <c r="Y32" s="186">
        <v>14000</v>
      </c>
      <c r="Z32" s="187">
        <f>IFERROR(Y32/Q32,"-")</f>
        <v>1750</v>
      </c>
      <c r="AA32" s="187">
        <f>IFERROR(Y32/W32,"-")</f>
        <v>7000</v>
      </c>
      <c r="AB32" s="181">
        <f>SUM(Y32:Y33)-SUM(K32:K33)</f>
        <v>-14000</v>
      </c>
      <c r="AC32" s="85">
        <f>SUM(Y32:Y33)/SUM(K32:K33)</f>
        <v>0.825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>
        <v>1</v>
      </c>
      <c r="AX32" s="107">
        <f>IF(Q32=0,"",IF(AW32=0,"",(AW32/Q32)))</f>
        <v>0.125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>
        <v>2</v>
      </c>
      <c r="BG32" s="113">
        <f>IF(Q32=0,"",IF(BF32=0,"",(BF32/Q32)))</f>
        <v>0.25</v>
      </c>
      <c r="BH32" s="112">
        <v>1</v>
      </c>
      <c r="BI32" s="114">
        <f>IFERROR(BH32/BF32,"-")</f>
        <v>0.5</v>
      </c>
      <c r="BJ32" s="115">
        <v>1000</v>
      </c>
      <c r="BK32" s="116">
        <f>IFERROR(BJ32/BF32,"-")</f>
        <v>500</v>
      </c>
      <c r="BL32" s="117">
        <v>1</v>
      </c>
      <c r="BM32" s="117"/>
      <c r="BN32" s="117"/>
      <c r="BO32" s="119">
        <v>4</v>
      </c>
      <c r="BP32" s="120">
        <f>IF(Q32=0,"",IF(BO32=0,"",(BO32/Q32)))</f>
        <v>0.5</v>
      </c>
      <c r="BQ32" s="121">
        <v>1</v>
      </c>
      <c r="BR32" s="122">
        <f>IFERROR(BQ32/BO32,"-")</f>
        <v>0.25</v>
      </c>
      <c r="BS32" s="123">
        <v>13000</v>
      </c>
      <c r="BT32" s="124">
        <f>IFERROR(BS32/BO32,"-")</f>
        <v>3250</v>
      </c>
      <c r="BU32" s="125"/>
      <c r="BV32" s="125"/>
      <c r="BW32" s="125">
        <v>1</v>
      </c>
      <c r="BX32" s="126">
        <v>1</v>
      </c>
      <c r="BY32" s="127">
        <f>IF(Q32=0,"",IF(BX32=0,"",(BX32/Q32)))</f>
        <v>0.125</v>
      </c>
      <c r="BZ32" s="128">
        <v>1</v>
      </c>
      <c r="CA32" s="129">
        <f>IFERROR(BZ32/BX32,"-")</f>
        <v>1</v>
      </c>
      <c r="CB32" s="130">
        <v>30000</v>
      </c>
      <c r="CC32" s="131">
        <f>IFERROR(CB32/BX32,"-")</f>
        <v>30000</v>
      </c>
      <c r="CD32" s="132"/>
      <c r="CE32" s="132"/>
      <c r="CF32" s="132">
        <v>1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14000</v>
      </c>
      <c r="CR32" s="141">
        <v>30000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127</v>
      </c>
      <c r="C33" s="189" t="s">
        <v>58</v>
      </c>
      <c r="D33" s="189"/>
      <c r="E33" s="189"/>
      <c r="F33" s="189"/>
      <c r="G33" s="189" t="s">
        <v>75</v>
      </c>
      <c r="H33" s="89"/>
      <c r="I33" s="89"/>
      <c r="J33" s="89"/>
      <c r="K33" s="181"/>
      <c r="L33" s="80">
        <v>0</v>
      </c>
      <c r="M33" s="80">
        <v>0</v>
      </c>
      <c r="N33" s="80">
        <v>1</v>
      </c>
      <c r="O33" s="91">
        <v>1</v>
      </c>
      <c r="P33" s="92">
        <v>0</v>
      </c>
      <c r="Q33" s="93">
        <f>O33+P33</f>
        <v>1</v>
      </c>
      <c r="R33" s="81">
        <f>IFERROR(Q33/N33,"-")</f>
        <v>1</v>
      </c>
      <c r="S33" s="80">
        <v>1</v>
      </c>
      <c r="T33" s="80">
        <v>0</v>
      </c>
      <c r="U33" s="81">
        <f>IFERROR(T33/(Q33),"-")</f>
        <v>0</v>
      </c>
      <c r="V33" s="82"/>
      <c r="W33" s="83">
        <v>1</v>
      </c>
      <c r="X33" s="81">
        <f>IF(Q33=0,"-",W33/Q33)</f>
        <v>1</v>
      </c>
      <c r="Y33" s="186">
        <v>52000</v>
      </c>
      <c r="Z33" s="187">
        <f>IFERROR(Y33/Q33,"-")</f>
        <v>52000</v>
      </c>
      <c r="AA33" s="187">
        <f>IFERROR(Y33/W33,"-")</f>
        <v>52000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1</v>
      </c>
      <c r="BQ33" s="121">
        <v>1</v>
      </c>
      <c r="BR33" s="122">
        <f>IFERROR(BQ33/BO33,"-")</f>
        <v>1</v>
      </c>
      <c r="BS33" s="123">
        <v>52000</v>
      </c>
      <c r="BT33" s="124">
        <f>IFERROR(BS33/BO33,"-")</f>
        <v>52000</v>
      </c>
      <c r="BU33" s="125"/>
      <c r="BV33" s="125"/>
      <c r="BW33" s="125">
        <v>1</v>
      </c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52000</v>
      </c>
      <c r="CR33" s="141">
        <v>52000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0.73816666666667</v>
      </c>
      <c r="B34" s="189" t="s">
        <v>128</v>
      </c>
      <c r="C34" s="189" t="s">
        <v>58</v>
      </c>
      <c r="D34" s="189"/>
      <c r="E34" s="189" t="s">
        <v>107</v>
      </c>
      <c r="F34" s="189" t="s">
        <v>108</v>
      </c>
      <c r="G34" s="189" t="s">
        <v>92</v>
      </c>
      <c r="H34" s="89" t="s">
        <v>121</v>
      </c>
      <c r="I34" s="89" t="s">
        <v>109</v>
      </c>
      <c r="J34" s="89" t="s">
        <v>110</v>
      </c>
      <c r="K34" s="181">
        <v>300000</v>
      </c>
      <c r="L34" s="80">
        <v>0</v>
      </c>
      <c r="M34" s="80">
        <v>0</v>
      </c>
      <c r="N34" s="80">
        <v>59</v>
      </c>
      <c r="O34" s="91">
        <v>7</v>
      </c>
      <c r="P34" s="92">
        <v>0</v>
      </c>
      <c r="Q34" s="93">
        <f>O34+P34</f>
        <v>7</v>
      </c>
      <c r="R34" s="81">
        <f>IFERROR(Q34/N34,"-")</f>
        <v>0.11864406779661</v>
      </c>
      <c r="S34" s="80">
        <v>0</v>
      </c>
      <c r="T34" s="80">
        <v>1</v>
      </c>
      <c r="U34" s="81">
        <f>IFERROR(T34/(Q34),"-")</f>
        <v>0.14285714285714</v>
      </c>
      <c r="V34" s="82">
        <f>IFERROR(K34/SUM(Q34:Q38),"-")</f>
        <v>7500</v>
      </c>
      <c r="W34" s="83">
        <v>2</v>
      </c>
      <c r="X34" s="81">
        <f>IF(Q34=0,"-",W34/Q34)</f>
        <v>0.28571428571429</v>
      </c>
      <c r="Y34" s="186">
        <v>15000</v>
      </c>
      <c r="Z34" s="187">
        <f>IFERROR(Y34/Q34,"-")</f>
        <v>2142.8571428571</v>
      </c>
      <c r="AA34" s="187">
        <f>IFERROR(Y34/W34,"-")</f>
        <v>7500</v>
      </c>
      <c r="AB34" s="181">
        <f>SUM(Y34:Y38)-SUM(K34:K38)</f>
        <v>-78550</v>
      </c>
      <c r="AC34" s="85">
        <f>SUM(Y34:Y38)/SUM(K34:K38)</f>
        <v>0.73816666666667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0.14285714285714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>
        <v>1</v>
      </c>
      <c r="AX34" s="107">
        <f>IF(Q34=0,"",IF(AW34=0,"",(AW34/Q34)))</f>
        <v>0.14285714285714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1</v>
      </c>
      <c r="BG34" s="113">
        <f>IF(Q34=0,"",IF(BF34=0,"",(BF34/Q34)))</f>
        <v>0.14285714285714</v>
      </c>
      <c r="BH34" s="112">
        <v>1</v>
      </c>
      <c r="BI34" s="114">
        <f>IFERROR(BH34/BF34,"-")</f>
        <v>1</v>
      </c>
      <c r="BJ34" s="115">
        <v>3000</v>
      </c>
      <c r="BK34" s="116">
        <f>IFERROR(BJ34/BF34,"-")</f>
        <v>3000</v>
      </c>
      <c r="BL34" s="117">
        <v>1</v>
      </c>
      <c r="BM34" s="117"/>
      <c r="BN34" s="117"/>
      <c r="BO34" s="119">
        <v>2</v>
      </c>
      <c r="BP34" s="120">
        <f>IF(Q34=0,"",IF(BO34=0,"",(BO34/Q34)))</f>
        <v>0.28571428571429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2</v>
      </c>
      <c r="BY34" s="127">
        <f>IF(Q34=0,"",IF(BX34=0,"",(BX34/Q34)))</f>
        <v>0.28571428571429</v>
      </c>
      <c r="BZ34" s="128">
        <v>1</v>
      </c>
      <c r="CA34" s="129">
        <f>IFERROR(BZ34/BX34,"-")</f>
        <v>0.5</v>
      </c>
      <c r="CB34" s="130">
        <v>12000</v>
      </c>
      <c r="CC34" s="131">
        <f>IFERROR(CB34/BX34,"-")</f>
        <v>6000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15000</v>
      </c>
      <c r="CR34" s="141">
        <v>12000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129</v>
      </c>
      <c r="C35" s="189" t="s">
        <v>58</v>
      </c>
      <c r="D35" s="189"/>
      <c r="E35" s="189" t="s">
        <v>112</v>
      </c>
      <c r="F35" s="189" t="s">
        <v>113</v>
      </c>
      <c r="G35" s="189" t="s">
        <v>92</v>
      </c>
      <c r="H35" s="89"/>
      <c r="I35" s="89" t="s">
        <v>109</v>
      </c>
      <c r="J35" s="89"/>
      <c r="K35" s="181"/>
      <c r="L35" s="80">
        <v>0</v>
      </c>
      <c r="M35" s="80">
        <v>0</v>
      </c>
      <c r="N35" s="80">
        <v>107</v>
      </c>
      <c r="O35" s="91">
        <v>4</v>
      </c>
      <c r="P35" s="92">
        <v>0</v>
      </c>
      <c r="Q35" s="93">
        <f>O35+P35</f>
        <v>4</v>
      </c>
      <c r="R35" s="81">
        <f>IFERROR(Q35/N35,"-")</f>
        <v>0.037383177570093</v>
      </c>
      <c r="S35" s="80">
        <v>1</v>
      </c>
      <c r="T35" s="80">
        <v>2</v>
      </c>
      <c r="U35" s="81">
        <f>IFERROR(T35/(Q35),"-")</f>
        <v>0.5</v>
      </c>
      <c r="V35" s="82"/>
      <c r="W35" s="83">
        <v>1</v>
      </c>
      <c r="X35" s="81">
        <f>IF(Q35=0,"-",W35/Q35)</f>
        <v>0.25</v>
      </c>
      <c r="Y35" s="186">
        <v>38000</v>
      </c>
      <c r="Z35" s="187">
        <f>IFERROR(Y35/Q35,"-")</f>
        <v>9500</v>
      </c>
      <c r="AA35" s="187">
        <f>IFERROR(Y35/W35,"-")</f>
        <v>38000</v>
      </c>
      <c r="AB35" s="181"/>
      <c r="AC35" s="85"/>
      <c r="AD35" s="78"/>
      <c r="AE35" s="94">
        <v>1</v>
      </c>
      <c r="AF35" s="95">
        <f>IF(Q35=0,"",IF(AE35=0,"",(AE35/Q35)))</f>
        <v>0.25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0.25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</v>
      </c>
      <c r="BP35" s="120">
        <f>IF(Q35=0,"",IF(BO35=0,"",(BO35/Q35)))</f>
        <v>0.25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0.25</v>
      </c>
      <c r="BZ35" s="128">
        <v>1</v>
      </c>
      <c r="CA35" s="129">
        <f>IFERROR(BZ35/BX35,"-")</f>
        <v>1</v>
      </c>
      <c r="CB35" s="130">
        <v>38000</v>
      </c>
      <c r="CC35" s="131">
        <f>IFERROR(CB35/BX35,"-")</f>
        <v>38000</v>
      </c>
      <c r="CD35" s="132"/>
      <c r="CE35" s="132"/>
      <c r="CF35" s="132">
        <v>1</v>
      </c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38000</v>
      </c>
      <c r="CR35" s="141">
        <v>38000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130</v>
      </c>
      <c r="C36" s="189" t="s">
        <v>58</v>
      </c>
      <c r="D36" s="189"/>
      <c r="E36" s="189" t="s">
        <v>115</v>
      </c>
      <c r="F36" s="189" t="s">
        <v>100</v>
      </c>
      <c r="G36" s="189" t="s">
        <v>92</v>
      </c>
      <c r="H36" s="89"/>
      <c r="I36" s="89" t="s">
        <v>109</v>
      </c>
      <c r="J36" s="89"/>
      <c r="K36" s="181"/>
      <c r="L36" s="80">
        <v>0</v>
      </c>
      <c r="M36" s="80">
        <v>0</v>
      </c>
      <c r="N36" s="80">
        <v>45</v>
      </c>
      <c r="O36" s="91">
        <v>4</v>
      </c>
      <c r="P36" s="92">
        <v>0</v>
      </c>
      <c r="Q36" s="93">
        <f>O36+P36</f>
        <v>4</v>
      </c>
      <c r="R36" s="81">
        <f>IFERROR(Q36/N36,"-")</f>
        <v>0.088888888888889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0.25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</v>
      </c>
      <c r="BP36" s="120">
        <f>IF(Q36=0,"",IF(BO36=0,"",(BO36/Q36)))</f>
        <v>0.25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2</v>
      </c>
      <c r="BY36" s="127">
        <f>IF(Q36=0,"",IF(BX36=0,"",(BX36/Q36)))</f>
        <v>0.5</v>
      </c>
      <c r="BZ36" s="128">
        <v>1</v>
      </c>
      <c r="CA36" s="129">
        <f>IFERROR(BZ36/BX36,"-")</f>
        <v>0.5</v>
      </c>
      <c r="CB36" s="130">
        <v>3000</v>
      </c>
      <c r="CC36" s="131">
        <f>IFERROR(CB36/BX36,"-")</f>
        <v>1500</v>
      </c>
      <c r="CD36" s="132">
        <v>1</v>
      </c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>
        <v>3000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131</v>
      </c>
      <c r="C37" s="189" t="s">
        <v>58</v>
      </c>
      <c r="D37" s="189"/>
      <c r="E37" s="189" t="s">
        <v>117</v>
      </c>
      <c r="F37" s="189" t="s">
        <v>118</v>
      </c>
      <c r="G37" s="189" t="s">
        <v>92</v>
      </c>
      <c r="H37" s="89"/>
      <c r="I37" s="89" t="s">
        <v>109</v>
      </c>
      <c r="J37" s="89"/>
      <c r="K37" s="181"/>
      <c r="L37" s="80">
        <v>0</v>
      </c>
      <c r="M37" s="80">
        <v>0</v>
      </c>
      <c r="N37" s="80">
        <v>25</v>
      </c>
      <c r="O37" s="91">
        <v>0</v>
      </c>
      <c r="P37" s="92">
        <v>0</v>
      </c>
      <c r="Q37" s="93">
        <f>O37+P37</f>
        <v>0</v>
      </c>
      <c r="R37" s="81">
        <f>IFERROR(Q37/N37,"-")</f>
        <v>0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132</v>
      </c>
      <c r="C38" s="189" t="s">
        <v>58</v>
      </c>
      <c r="D38" s="189"/>
      <c r="E38" s="189" t="s">
        <v>74</v>
      </c>
      <c r="F38" s="189" t="s">
        <v>74</v>
      </c>
      <c r="G38" s="189" t="s">
        <v>75</v>
      </c>
      <c r="H38" s="89"/>
      <c r="I38" s="89"/>
      <c r="J38" s="89"/>
      <c r="K38" s="181"/>
      <c r="L38" s="80">
        <v>0</v>
      </c>
      <c r="M38" s="80">
        <v>0</v>
      </c>
      <c r="N38" s="80">
        <v>59</v>
      </c>
      <c r="O38" s="91">
        <v>25</v>
      </c>
      <c r="P38" s="92">
        <v>0</v>
      </c>
      <c r="Q38" s="93">
        <f>O38+P38</f>
        <v>25</v>
      </c>
      <c r="R38" s="81">
        <f>IFERROR(Q38/N38,"-")</f>
        <v>0.42372881355932</v>
      </c>
      <c r="S38" s="80">
        <v>0</v>
      </c>
      <c r="T38" s="80">
        <v>4</v>
      </c>
      <c r="U38" s="81">
        <f>IFERROR(T38/(Q38),"-")</f>
        <v>0.16</v>
      </c>
      <c r="V38" s="82"/>
      <c r="W38" s="83">
        <v>6</v>
      </c>
      <c r="X38" s="81">
        <f>IF(Q38=0,"-",W38/Q38)</f>
        <v>0.24</v>
      </c>
      <c r="Y38" s="186">
        <v>168450</v>
      </c>
      <c r="Z38" s="187">
        <f>IFERROR(Y38/Q38,"-")</f>
        <v>6738</v>
      </c>
      <c r="AA38" s="187">
        <f>IFERROR(Y38/W38,"-")</f>
        <v>28075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2</v>
      </c>
      <c r="BG38" s="113">
        <f>IF(Q38=0,"",IF(BF38=0,"",(BF38/Q38)))</f>
        <v>0.08</v>
      </c>
      <c r="BH38" s="112">
        <v>1</v>
      </c>
      <c r="BI38" s="114">
        <f>IFERROR(BH38/BF38,"-")</f>
        <v>0.5</v>
      </c>
      <c r="BJ38" s="115">
        <v>8000</v>
      </c>
      <c r="BK38" s="116">
        <f>IFERROR(BJ38/BF38,"-")</f>
        <v>4000</v>
      </c>
      <c r="BL38" s="117"/>
      <c r="BM38" s="117">
        <v>1</v>
      </c>
      <c r="BN38" s="117"/>
      <c r="BO38" s="119">
        <v>5</v>
      </c>
      <c r="BP38" s="120">
        <f>IF(Q38=0,"",IF(BO38=0,"",(BO38/Q38)))</f>
        <v>0.2</v>
      </c>
      <c r="BQ38" s="121">
        <v>3</v>
      </c>
      <c r="BR38" s="122">
        <f>IFERROR(BQ38/BO38,"-")</f>
        <v>0.6</v>
      </c>
      <c r="BS38" s="123">
        <v>46000</v>
      </c>
      <c r="BT38" s="124">
        <f>IFERROR(BS38/BO38,"-")</f>
        <v>9200</v>
      </c>
      <c r="BU38" s="125">
        <v>1</v>
      </c>
      <c r="BV38" s="125"/>
      <c r="BW38" s="125">
        <v>2</v>
      </c>
      <c r="BX38" s="126">
        <v>13</v>
      </c>
      <c r="BY38" s="127">
        <f>IF(Q38=0,"",IF(BX38=0,"",(BX38/Q38)))</f>
        <v>0.52</v>
      </c>
      <c r="BZ38" s="128">
        <v>7</v>
      </c>
      <c r="CA38" s="129">
        <f>IFERROR(BZ38/BX38,"-")</f>
        <v>0.53846153846154</v>
      </c>
      <c r="CB38" s="130">
        <v>2721450</v>
      </c>
      <c r="CC38" s="131">
        <f>IFERROR(CB38/BX38,"-")</f>
        <v>209342.30769231</v>
      </c>
      <c r="CD38" s="132">
        <v>1</v>
      </c>
      <c r="CE38" s="132">
        <v>2</v>
      </c>
      <c r="CF38" s="132">
        <v>4</v>
      </c>
      <c r="CG38" s="133">
        <v>5</v>
      </c>
      <c r="CH38" s="134">
        <f>IF(Q38=0,"",IF(CG38=0,"",(CG38/Q38)))</f>
        <v>0.2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6</v>
      </c>
      <c r="CQ38" s="141">
        <v>168450</v>
      </c>
      <c r="CR38" s="141">
        <v>1203000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 t="str">
        <f>AC39</f>
        <v>0</v>
      </c>
      <c r="B39" s="189" t="s">
        <v>133</v>
      </c>
      <c r="C39" s="189" t="s">
        <v>58</v>
      </c>
      <c r="D39" s="189"/>
      <c r="E39" s="189"/>
      <c r="F39" s="189"/>
      <c r="G39" s="189" t="s">
        <v>82</v>
      </c>
      <c r="H39" s="89" t="s">
        <v>134</v>
      </c>
      <c r="I39" s="89" t="s">
        <v>125</v>
      </c>
      <c r="J39" s="191" t="s">
        <v>79</v>
      </c>
      <c r="K39" s="181">
        <v>0</v>
      </c>
      <c r="L39" s="80">
        <v>0</v>
      </c>
      <c r="M39" s="80">
        <v>0</v>
      </c>
      <c r="N39" s="80">
        <v>48</v>
      </c>
      <c r="O39" s="91">
        <v>2</v>
      </c>
      <c r="P39" s="92">
        <v>0</v>
      </c>
      <c r="Q39" s="93">
        <f>O39+P39</f>
        <v>2</v>
      </c>
      <c r="R39" s="81">
        <f>IFERROR(Q39/N39,"-")</f>
        <v>0.041666666666667</v>
      </c>
      <c r="S39" s="80">
        <v>0</v>
      </c>
      <c r="T39" s="80">
        <v>0</v>
      </c>
      <c r="U39" s="81">
        <f>IFERROR(T39/(Q39),"-")</f>
        <v>0</v>
      </c>
      <c r="V39" s="82">
        <f>IFERROR(K39/SUM(Q39:Q40),"-")</f>
        <v>0</v>
      </c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>
        <f>SUM(Y39:Y40)-SUM(K39:K40)</f>
        <v>28000</v>
      </c>
      <c r="AC39" s="85" t="str">
        <f>SUM(Y39:Y40)/SUM(K39:K40)</f>
        <v>0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135</v>
      </c>
      <c r="C40" s="189" t="s">
        <v>58</v>
      </c>
      <c r="D40" s="189"/>
      <c r="E40" s="189"/>
      <c r="F40" s="189"/>
      <c r="G40" s="189" t="s">
        <v>75</v>
      </c>
      <c r="H40" s="89"/>
      <c r="I40" s="89"/>
      <c r="J40" s="89"/>
      <c r="K40" s="181"/>
      <c r="L40" s="80">
        <v>0</v>
      </c>
      <c r="M40" s="80">
        <v>0</v>
      </c>
      <c r="N40" s="80">
        <v>271</v>
      </c>
      <c r="O40" s="91">
        <v>3</v>
      </c>
      <c r="P40" s="92">
        <v>0</v>
      </c>
      <c r="Q40" s="93">
        <f>O40+P40</f>
        <v>3</v>
      </c>
      <c r="R40" s="81">
        <f>IFERROR(Q40/N40,"-")</f>
        <v>0.011070110701107</v>
      </c>
      <c r="S40" s="80">
        <v>1</v>
      </c>
      <c r="T40" s="80">
        <v>0</v>
      </c>
      <c r="U40" s="81">
        <f>IFERROR(T40/(Q40),"-")</f>
        <v>0</v>
      </c>
      <c r="V40" s="82"/>
      <c r="W40" s="83">
        <v>1</v>
      </c>
      <c r="X40" s="81">
        <f>IF(Q40=0,"-",W40/Q40)</f>
        <v>0.33333333333333</v>
      </c>
      <c r="Y40" s="186">
        <v>28000</v>
      </c>
      <c r="Z40" s="187">
        <f>IFERROR(Y40/Q40,"-")</f>
        <v>9333.3333333333</v>
      </c>
      <c r="AA40" s="187">
        <f>IFERROR(Y40/W40,"-")</f>
        <v>28000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0.33333333333333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0.33333333333333</v>
      </c>
      <c r="BZ40" s="128">
        <v>1</v>
      </c>
      <c r="CA40" s="129">
        <f>IFERROR(BZ40/BX40,"-")</f>
        <v>1</v>
      </c>
      <c r="CB40" s="130">
        <v>28000</v>
      </c>
      <c r="CC40" s="131">
        <f>IFERROR(CB40/BX40,"-")</f>
        <v>28000</v>
      </c>
      <c r="CD40" s="132"/>
      <c r="CE40" s="132"/>
      <c r="CF40" s="132">
        <v>1</v>
      </c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28000</v>
      </c>
      <c r="CR40" s="141">
        <v>28000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30"/>
      <c r="B41" s="86"/>
      <c r="C41" s="86"/>
      <c r="D41" s="87"/>
      <c r="E41" s="87"/>
      <c r="F41" s="87"/>
      <c r="G41" s="88"/>
      <c r="H41" s="89"/>
      <c r="I41" s="89"/>
      <c r="J41" s="89"/>
      <c r="K41" s="182"/>
      <c r="L41" s="34"/>
      <c r="M41" s="34"/>
      <c r="N41" s="31"/>
      <c r="O41" s="23"/>
      <c r="P41" s="23"/>
      <c r="Q41" s="23"/>
      <c r="R41" s="32"/>
      <c r="S41" s="32"/>
      <c r="T41" s="23"/>
      <c r="U41" s="32"/>
      <c r="V41" s="25"/>
      <c r="W41" s="25"/>
      <c r="X41" s="25"/>
      <c r="Y41" s="188"/>
      <c r="Z41" s="188"/>
      <c r="AA41" s="188"/>
      <c r="AB41" s="188"/>
      <c r="AC41" s="33"/>
      <c r="AD41" s="58"/>
      <c r="AE41" s="62"/>
      <c r="AF41" s="63"/>
      <c r="AG41" s="62"/>
      <c r="AH41" s="66"/>
      <c r="AI41" s="67"/>
      <c r="AJ41" s="68"/>
      <c r="AK41" s="69"/>
      <c r="AL41" s="69"/>
      <c r="AM41" s="69"/>
      <c r="AN41" s="62"/>
      <c r="AO41" s="63"/>
      <c r="AP41" s="62"/>
      <c r="AQ41" s="66"/>
      <c r="AR41" s="67"/>
      <c r="AS41" s="68"/>
      <c r="AT41" s="69"/>
      <c r="AU41" s="69"/>
      <c r="AV41" s="69"/>
      <c r="AW41" s="62"/>
      <c r="AX41" s="63"/>
      <c r="AY41" s="62"/>
      <c r="AZ41" s="66"/>
      <c r="BA41" s="67"/>
      <c r="BB41" s="68"/>
      <c r="BC41" s="69"/>
      <c r="BD41" s="69"/>
      <c r="BE41" s="69"/>
      <c r="BF41" s="62"/>
      <c r="BG41" s="63"/>
      <c r="BH41" s="62"/>
      <c r="BI41" s="66"/>
      <c r="BJ41" s="67"/>
      <c r="BK41" s="68"/>
      <c r="BL41" s="69"/>
      <c r="BM41" s="69"/>
      <c r="BN41" s="69"/>
      <c r="BO41" s="64"/>
      <c r="BP41" s="65"/>
      <c r="BQ41" s="62"/>
      <c r="BR41" s="66"/>
      <c r="BS41" s="67"/>
      <c r="BT41" s="68"/>
      <c r="BU41" s="69"/>
      <c r="BV41" s="69"/>
      <c r="BW41" s="69"/>
      <c r="BX41" s="64"/>
      <c r="BY41" s="65"/>
      <c r="BZ41" s="62"/>
      <c r="CA41" s="66"/>
      <c r="CB41" s="67"/>
      <c r="CC41" s="68"/>
      <c r="CD41" s="69"/>
      <c r="CE41" s="69"/>
      <c r="CF41" s="69"/>
      <c r="CG41" s="64"/>
      <c r="CH41" s="65"/>
      <c r="CI41" s="62"/>
      <c r="CJ41" s="66"/>
      <c r="CK41" s="67"/>
      <c r="CL41" s="68"/>
      <c r="CM41" s="69"/>
      <c r="CN41" s="69"/>
      <c r="CO41" s="69"/>
      <c r="CP41" s="70"/>
      <c r="CQ41" s="67"/>
      <c r="CR41" s="67"/>
      <c r="CS41" s="67"/>
      <c r="CT41" s="71"/>
    </row>
    <row r="42" spans="1:99">
      <c r="A42" s="30"/>
      <c r="B42" s="37"/>
      <c r="C42" s="37"/>
      <c r="D42" s="21"/>
      <c r="E42" s="21"/>
      <c r="F42" s="21"/>
      <c r="G42" s="22"/>
      <c r="H42" s="36"/>
      <c r="I42" s="36"/>
      <c r="J42" s="74"/>
      <c r="K42" s="183"/>
      <c r="L42" s="34"/>
      <c r="M42" s="34"/>
      <c r="N42" s="31"/>
      <c r="O42" s="23"/>
      <c r="P42" s="23"/>
      <c r="Q42" s="23"/>
      <c r="R42" s="32"/>
      <c r="S42" s="32"/>
      <c r="T42" s="23"/>
      <c r="U42" s="32"/>
      <c r="V42" s="25"/>
      <c r="W42" s="25"/>
      <c r="X42" s="25"/>
      <c r="Y42" s="188"/>
      <c r="Z42" s="188"/>
      <c r="AA42" s="188"/>
      <c r="AB42" s="188"/>
      <c r="AC42" s="33"/>
      <c r="AD42" s="60"/>
      <c r="AE42" s="62"/>
      <c r="AF42" s="63"/>
      <c r="AG42" s="62"/>
      <c r="AH42" s="66"/>
      <c r="AI42" s="67"/>
      <c r="AJ42" s="68"/>
      <c r="AK42" s="69"/>
      <c r="AL42" s="69"/>
      <c r="AM42" s="69"/>
      <c r="AN42" s="62"/>
      <c r="AO42" s="63"/>
      <c r="AP42" s="62"/>
      <c r="AQ42" s="66"/>
      <c r="AR42" s="67"/>
      <c r="AS42" s="68"/>
      <c r="AT42" s="69"/>
      <c r="AU42" s="69"/>
      <c r="AV42" s="69"/>
      <c r="AW42" s="62"/>
      <c r="AX42" s="63"/>
      <c r="AY42" s="62"/>
      <c r="AZ42" s="66"/>
      <c r="BA42" s="67"/>
      <c r="BB42" s="68"/>
      <c r="BC42" s="69"/>
      <c r="BD42" s="69"/>
      <c r="BE42" s="69"/>
      <c r="BF42" s="62"/>
      <c r="BG42" s="63"/>
      <c r="BH42" s="62"/>
      <c r="BI42" s="66"/>
      <c r="BJ42" s="67"/>
      <c r="BK42" s="68"/>
      <c r="BL42" s="69"/>
      <c r="BM42" s="69"/>
      <c r="BN42" s="69"/>
      <c r="BO42" s="64"/>
      <c r="BP42" s="65"/>
      <c r="BQ42" s="62"/>
      <c r="BR42" s="66"/>
      <c r="BS42" s="67"/>
      <c r="BT42" s="68"/>
      <c r="BU42" s="69"/>
      <c r="BV42" s="69"/>
      <c r="BW42" s="69"/>
      <c r="BX42" s="64"/>
      <c r="BY42" s="65"/>
      <c r="BZ42" s="62"/>
      <c r="CA42" s="66"/>
      <c r="CB42" s="67"/>
      <c r="CC42" s="68"/>
      <c r="CD42" s="69"/>
      <c r="CE42" s="69"/>
      <c r="CF42" s="69"/>
      <c r="CG42" s="64"/>
      <c r="CH42" s="65"/>
      <c r="CI42" s="62"/>
      <c r="CJ42" s="66"/>
      <c r="CK42" s="67"/>
      <c r="CL42" s="68"/>
      <c r="CM42" s="69"/>
      <c r="CN42" s="69"/>
      <c r="CO42" s="69"/>
      <c r="CP42" s="70"/>
      <c r="CQ42" s="67"/>
      <c r="CR42" s="67"/>
      <c r="CS42" s="67"/>
      <c r="CT42" s="71"/>
    </row>
    <row r="43" spans="1:99">
      <c r="A43" s="19">
        <f>AC43</f>
        <v>0.33569387755102</v>
      </c>
      <c r="B43" s="39"/>
      <c r="C43" s="39"/>
      <c r="D43" s="39"/>
      <c r="E43" s="39"/>
      <c r="F43" s="39"/>
      <c r="G43" s="39"/>
      <c r="H43" s="40" t="s">
        <v>136</v>
      </c>
      <c r="I43" s="40"/>
      <c r="J43" s="40"/>
      <c r="K43" s="184">
        <f>SUM(K6:K42)</f>
        <v>2450000</v>
      </c>
      <c r="L43" s="41">
        <f>SUM(L6:L42)</f>
        <v>0</v>
      </c>
      <c r="M43" s="41">
        <f>SUM(M6:M42)</f>
        <v>0</v>
      </c>
      <c r="N43" s="41">
        <f>SUM(N6:N42)</f>
        <v>1602</v>
      </c>
      <c r="O43" s="41">
        <f>SUM(O6:O42)</f>
        <v>214</v>
      </c>
      <c r="P43" s="41">
        <f>SUM(P6:P42)</f>
        <v>1</v>
      </c>
      <c r="Q43" s="41">
        <f>SUM(Q6:Q42)</f>
        <v>215</v>
      </c>
      <c r="R43" s="42">
        <f>IFERROR(Q43/N43,"-")</f>
        <v>0.13420724094881</v>
      </c>
      <c r="S43" s="77">
        <f>SUM(S6:S42)</f>
        <v>12</v>
      </c>
      <c r="T43" s="77">
        <f>SUM(T6:T42)</f>
        <v>38</v>
      </c>
      <c r="U43" s="42">
        <f>IFERROR(S43/Q43,"-")</f>
        <v>0.055813953488372</v>
      </c>
      <c r="V43" s="43">
        <f>IFERROR(K43/Q43,"-")</f>
        <v>11395.348837209</v>
      </c>
      <c r="W43" s="44">
        <f>SUM(W6:W42)</f>
        <v>32</v>
      </c>
      <c r="X43" s="42">
        <f>IFERROR(W43/Q43,"-")</f>
        <v>0.14883720930233</v>
      </c>
      <c r="Y43" s="184">
        <f>SUM(Y6:Y42)</f>
        <v>822450</v>
      </c>
      <c r="Z43" s="184">
        <f>IFERROR(Y43/Q43,"-")</f>
        <v>3825.3488372093</v>
      </c>
      <c r="AA43" s="184">
        <f>IFERROR(Y43/W43,"-")</f>
        <v>25701.5625</v>
      </c>
      <c r="AB43" s="184">
        <f>Y43-K43</f>
        <v>-1627550</v>
      </c>
      <c r="AC43" s="46">
        <f>Y43/K43</f>
        <v>0.33569387755102</v>
      </c>
      <c r="AD43" s="59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4"/>
    <mergeCell ref="K17:K24"/>
    <mergeCell ref="V17:V24"/>
    <mergeCell ref="AB17:AB24"/>
    <mergeCell ref="AC17:AC24"/>
    <mergeCell ref="A25:A29"/>
    <mergeCell ref="K25:K29"/>
    <mergeCell ref="V25:V29"/>
    <mergeCell ref="AB25:AB29"/>
    <mergeCell ref="AC25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8"/>
    <mergeCell ref="K34:K38"/>
    <mergeCell ref="V34:V38"/>
    <mergeCell ref="AB34:AB38"/>
    <mergeCell ref="AC34:AC38"/>
    <mergeCell ref="A39:A40"/>
    <mergeCell ref="K39:K40"/>
    <mergeCell ref="V39:V40"/>
    <mergeCell ref="AB39:AB40"/>
    <mergeCell ref="AC39:AC4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137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1.850125</v>
      </c>
      <c r="B6" s="189" t="s">
        <v>138</v>
      </c>
      <c r="C6" s="189" t="s">
        <v>58</v>
      </c>
      <c r="D6" s="189" t="s">
        <v>139</v>
      </c>
      <c r="E6" s="189" t="s">
        <v>140</v>
      </c>
      <c r="F6" s="189" t="s">
        <v>88</v>
      </c>
      <c r="G6" s="189" t="s">
        <v>61</v>
      </c>
      <c r="H6" s="89" t="s">
        <v>141</v>
      </c>
      <c r="I6" s="89" t="s">
        <v>142</v>
      </c>
      <c r="J6" s="89" t="s">
        <v>126</v>
      </c>
      <c r="K6" s="181">
        <v>80000</v>
      </c>
      <c r="L6" s="80">
        <v>0</v>
      </c>
      <c r="M6" s="80">
        <v>0</v>
      </c>
      <c r="N6" s="80">
        <v>69</v>
      </c>
      <c r="O6" s="91">
        <v>18</v>
      </c>
      <c r="P6" s="92">
        <v>0</v>
      </c>
      <c r="Q6" s="93">
        <f>O6+P6</f>
        <v>18</v>
      </c>
      <c r="R6" s="81">
        <f>IFERROR(Q6/N6,"-")</f>
        <v>0.26086956521739</v>
      </c>
      <c r="S6" s="80">
        <v>1</v>
      </c>
      <c r="T6" s="80">
        <v>6</v>
      </c>
      <c r="U6" s="81">
        <f>IFERROR(T6/(Q6),"-")</f>
        <v>0.33333333333333</v>
      </c>
      <c r="V6" s="82">
        <f>IFERROR(K6/SUM(Q6:Q7),"-")</f>
        <v>2580.6451612903</v>
      </c>
      <c r="W6" s="83">
        <v>5</v>
      </c>
      <c r="X6" s="81">
        <f>IF(Q6=0,"-",W6/Q6)</f>
        <v>0.27777777777778</v>
      </c>
      <c r="Y6" s="186">
        <v>145000</v>
      </c>
      <c r="Z6" s="187">
        <f>IFERROR(Y6/Q6,"-")</f>
        <v>8055.5555555556</v>
      </c>
      <c r="AA6" s="187">
        <f>IFERROR(Y6/W6,"-")</f>
        <v>29000</v>
      </c>
      <c r="AB6" s="181">
        <f>SUM(Y6:Y7)-SUM(K6:K7)</f>
        <v>68010</v>
      </c>
      <c r="AC6" s="85">
        <f>SUM(Y6:Y7)/SUM(K6:K7)</f>
        <v>1.850125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5</v>
      </c>
      <c r="AO6" s="101">
        <f>IF(Q6=0,"",IF(AN6=0,"",(AN6/Q6)))</f>
        <v>0.27777777777778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0.11111111111111</v>
      </c>
      <c r="AY6" s="106">
        <v>1</v>
      </c>
      <c r="AZ6" s="108">
        <f>IFERROR(AY6/AW6,"-")</f>
        <v>0.5</v>
      </c>
      <c r="BA6" s="109">
        <v>1000</v>
      </c>
      <c r="BB6" s="110">
        <f>IFERROR(BA6/AW6,"-")</f>
        <v>500</v>
      </c>
      <c r="BC6" s="111">
        <v>1</v>
      </c>
      <c r="BD6" s="111"/>
      <c r="BE6" s="111"/>
      <c r="BF6" s="112">
        <v>9</v>
      </c>
      <c r="BG6" s="113">
        <f>IF(Q6=0,"",IF(BF6=0,"",(BF6/Q6)))</f>
        <v>0.5</v>
      </c>
      <c r="BH6" s="112">
        <v>3</v>
      </c>
      <c r="BI6" s="114">
        <f>IFERROR(BH6/BF6,"-")</f>
        <v>0.33333333333333</v>
      </c>
      <c r="BJ6" s="115">
        <v>16000</v>
      </c>
      <c r="BK6" s="116">
        <f>IFERROR(BJ6/BF6,"-")</f>
        <v>1777.7777777778</v>
      </c>
      <c r="BL6" s="117">
        <v>2</v>
      </c>
      <c r="BM6" s="117">
        <v>1</v>
      </c>
      <c r="BN6" s="117"/>
      <c r="BO6" s="119">
        <v>1</v>
      </c>
      <c r="BP6" s="120">
        <f>IF(Q6=0,"",IF(BO6=0,"",(BO6/Q6)))</f>
        <v>0.055555555555556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0.055555555555556</v>
      </c>
      <c r="BZ6" s="128">
        <v>1</v>
      </c>
      <c r="CA6" s="129">
        <f>IFERROR(BZ6/BX6,"-")</f>
        <v>1</v>
      </c>
      <c r="CB6" s="130">
        <v>128000</v>
      </c>
      <c r="CC6" s="131">
        <f>IFERROR(CB6/BX6,"-")</f>
        <v>128000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5</v>
      </c>
      <c r="CQ6" s="141">
        <v>145000</v>
      </c>
      <c r="CR6" s="141">
        <v>128000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143</v>
      </c>
      <c r="C7" s="189" t="s">
        <v>58</v>
      </c>
      <c r="D7" s="189"/>
      <c r="E7" s="189"/>
      <c r="F7" s="189"/>
      <c r="G7" s="189" t="s">
        <v>75</v>
      </c>
      <c r="H7" s="89"/>
      <c r="I7" s="89"/>
      <c r="J7" s="89"/>
      <c r="K7" s="181"/>
      <c r="L7" s="80">
        <v>0</v>
      </c>
      <c r="M7" s="80">
        <v>0</v>
      </c>
      <c r="N7" s="80">
        <v>39</v>
      </c>
      <c r="O7" s="91">
        <v>13</v>
      </c>
      <c r="P7" s="92">
        <v>0</v>
      </c>
      <c r="Q7" s="93">
        <f>O7+P7</f>
        <v>13</v>
      </c>
      <c r="R7" s="81">
        <f>IFERROR(Q7/N7,"-")</f>
        <v>0.33333333333333</v>
      </c>
      <c r="S7" s="80">
        <v>0</v>
      </c>
      <c r="T7" s="80">
        <v>1</v>
      </c>
      <c r="U7" s="81">
        <f>IFERROR(T7/(Q7),"-")</f>
        <v>0.076923076923077</v>
      </c>
      <c r="V7" s="82"/>
      <c r="W7" s="83">
        <v>1</v>
      </c>
      <c r="X7" s="81">
        <f>IF(Q7=0,"-",W7/Q7)</f>
        <v>0.076923076923077</v>
      </c>
      <c r="Y7" s="186">
        <v>3010</v>
      </c>
      <c r="Z7" s="187">
        <f>IFERROR(Y7/Q7,"-")</f>
        <v>231.53846153846</v>
      </c>
      <c r="AA7" s="187">
        <f>IFERROR(Y7/W7,"-")</f>
        <v>3010</v>
      </c>
      <c r="AB7" s="181"/>
      <c r="AC7" s="85"/>
      <c r="AD7" s="78"/>
      <c r="AE7" s="94">
        <v>1</v>
      </c>
      <c r="AF7" s="95">
        <f>IF(Q7=0,"",IF(AE7=0,"",(AE7/Q7)))</f>
        <v>0.076923076923077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</v>
      </c>
      <c r="AO7" s="101">
        <f>IF(Q7=0,"",IF(AN7=0,"",(AN7/Q7)))</f>
        <v>0.076923076923077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7</v>
      </c>
      <c r="BG7" s="113">
        <f>IF(Q7=0,"",IF(BF7=0,"",(BF7/Q7)))</f>
        <v>0.53846153846154</v>
      </c>
      <c r="BH7" s="112">
        <v>1</v>
      </c>
      <c r="BI7" s="114">
        <f>IFERROR(BH7/BF7,"-")</f>
        <v>0.14285714285714</v>
      </c>
      <c r="BJ7" s="115">
        <v>3000</v>
      </c>
      <c r="BK7" s="116">
        <f>IFERROR(BJ7/BF7,"-")</f>
        <v>428.57142857143</v>
      </c>
      <c r="BL7" s="117">
        <v>1</v>
      </c>
      <c r="BM7" s="117"/>
      <c r="BN7" s="117"/>
      <c r="BO7" s="119">
        <v>3</v>
      </c>
      <c r="BP7" s="120">
        <f>IF(Q7=0,"",IF(BO7=0,"",(BO7/Q7)))</f>
        <v>0.23076923076923</v>
      </c>
      <c r="BQ7" s="121">
        <v>1</v>
      </c>
      <c r="BR7" s="122">
        <f>IFERROR(BQ7/BO7,"-")</f>
        <v>0.33333333333333</v>
      </c>
      <c r="BS7" s="123">
        <v>3000</v>
      </c>
      <c r="BT7" s="124">
        <f>IFERROR(BS7/BO7,"-")</f>
        <v>1000</v>
      </c>
      <c r="BU7" s="125">
        <v>1</v>
      </c>
      <c r="BV7" s="125"/>
      <c r="BW7" s="125"/>
      <c r="BX7" s="126">
        <v>1</v>
      </c>
      <c r="BY7" s="127">
        <f>IF(Q7=0,"",IF(BX7=0,"",(BX7/Q7)))</f>
        <v>0.076923076923077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3010</v>
      </c>
      <c r="CR7" s="141">
        <v>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0.73454545454545</v>
      </c>
      <c r="B8" s="189" t="s">
        <v>144</v>
      </c>
      <c r="C8" s="189" t="s">
        <v>58</v>
      </c>
      <c r="D8" s="189" t="s">
        <v>145</v>
      </c>
      <c r="E8" s="189" t="s">
        <v>140</v>
      </c>
      <c r="F8" s="189" t="s">
        <v>88</v>
      </c>
      <c r="G8" s="189" t="s">
        <v>92</v>
      </c>
      <c r="H8" s="89" t="s">
        <v>146</v>
      </c>
      <c r="I8" s="89" t="s">
        <v>147</v>
      </c>
      <c r="J8" s="89" t="s">
        <v>148</v>
      </c>
      <c r="K8" s="181">
        <v>275000</v>
      </c>
      <c r="L8" s="80">
        <v>0</v>
      </c>
      <c r="M8" s="80">
        <v>0</v>
      </c>
      <c r="N8" s="80">
        <v>93</v>
      </c>
      <c r="O8" s="91">
        <v>12</v>
      </c>
      <c r="P8" s="92">
        <v>0</v>
      </c>
      <c r="Q8" s="93">
        <f>O8+P8</f>
        <v>12</v>
      </c>
      <c r="R8" s="81">
        <f>IFERROR(Q8/N8,"-")</f>
        <v>0.12903225806452</v>
      </c>
      <c r="S8" s="80">
        <v>0</v>
      </c>
      <c r="T8" s="80">
        <v>4</v>
      </c>
      <c r="U8" s="81">
        <f>IFERROR(T8/(Q8),"-")</f>
        <v>0.33333333333333</v>
      </c>
      <c r="V8" s="82">
        <f>IFERROR(K8/SUM(Q8:Q9),"-")</f>
        <v>10576.923076923</v>
      </c>
      <c r="W8" s="83">
        <v>2</v>
      </c>
      <c r="X8" s="81">
        <f>IF(Q8=0,"-",W8/Q8)</f>
        <v>0.16666666666667</v>
      </c>
      <c r="Y8" s="186">
        <v>12000</v>
      </c>
      <c r="Z8" s="187">
        <f>IFERROR(Y8/Q8,"-")</f>
        <v>1000</v>
      </c>
      <c r="AA8" s="187">
        <f>IFERROR(Y8/W8,"-")</f>
        <v>6000</v>
      </c>
      <c r="AB8" s="181">
        <f>SUM(Y8:Y9)-SUM(K8:K9)</f>
        <v>-73000</v>
      </c>
      <c r="AC8" s="85">
        <f>SUM(Y8:Y9)/SUM(K8:K9)</f>
        <v>0.73454545454545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0.083333333333333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0.16666666666667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4</v>
      </c>
      <c r="BG8" s="113">
        <f>IF(Q8=0,"",IF(BF8=0,"",(BF8/Q8)))</f>
        <v>0.33333333333333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5</v>
      </c>
      <c r="BP8" s="120">
        <f>IF(Q8=0,"",IF(BO8=0,"",(BO8/Q8)))</f>
        <v>0.41666666666667</v>
      </c>
      <c r="BQ8" s="121">
        <v>2</v>
      </c>
      <c r="BR8" s="122">
        <f>IFERROR(BQ8/BO8,"-")</f>
        <v>0.4</v>
      </c>
      <c r="BS8" s="123">
        <v>12000</v>
      </c>
      <c r="BT8" s="124">
        <f>IFERROR(BS8/BO8,"-")</f>
        <v>2400</v>
      </c>
      <c r="BU8" s="125">
        <v>1</v>
      </c>
      <c r="BV8" s="125">
        <v>1</v>
      </c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12000</v>
      </c>
      <c r="CR8" s="141">
        <v>10000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149</v>
      </c>
      <c r="C9" s="189" t="s">
        <v>58</v>
      </c>
      <c r="D9" s="189"/>
      <c r="E9" s="189"/>
      <c r="F9" s="189"/>
      <c r="G9" s="189" t="s">
        <v>75</v>
      </c>
      <c r="H9" s="89"/>
      <c r="I9" s="89"/>
      <c r="J9" s="89"/>
      <c r="K9" s="181"/>
      <c r="L9" s="80">
        <v>0</v>
      </c>
      <c r="M9" s="80">
        <v>0</v>
      </c>
      <c r="N9" s="80">
        <v>27</v>
      </c>
      <c r="O9" s="91">
        <v>14</v>
      </c>
      <c r="P9" s="92">
        <v>0</v>
      </c>
      <c r="Q9" s="93">
        <f>O9+P9</f>
        <v>14</v>
      </c>
      <c r="R9" s="81">
        <f>IFERROR(Q9/N9,"-")</f>
        <v>0.51851851851852</v>
      </c>
      <c r="S9" s="80">
        <v>3</v>
      </c>
      <c r="T9" s="80">
        <v>2</v>
      </c>
      <c r="U9" s="81">
        <f>IFERROR(T9/(Q9),"-")</f>
        <v>0.14285714285714</v>
      </c>
      <c r="V9" s="82"/>
      <c r="W9" s="83">
        <v>2</v>
      </c>
      <c r="X9" s="81">
        <f>IF(Q9=0,"-",W9/Q9)</f>
        <v>0.14285714285714</v>
      </c>
      <c r="Y9" s="186">
        <v>190000</v>
      </c>
      <c r="Z9" s="187">
        <f>IFERROR(Y9/Q9,"-")</f>
        <v>13571.428571429</v>
      </c>
      <c r="AA9" s="187">
        <f>IFERROR(Y9/W9,"-")</f>
        <v>95000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0.071428571428571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</v>
      </c>
      <c r="AX9" s="107">
        <f>IF(Q9=0,"",IF(AW9=0,"",(AW9/Q9)))</f>
        <v>0.14285714285714</v>
      </c>
      <c r="AY9" s="106">
        <v>1</v>
      </c>
      <c r="AZ9" s="108">
        <f>IFERROR(AY9/AW9,"-")</f>
        <v>0.5</v>
      </c>
      <c r="BA9" s="109">
        <v>16000</v>
      </c>
      <c r="BB9" s="110">
        <f>IFERROR(BA9/AW9,"-")</f>
        <v>8000</v>
      </c>
      <c r="BC9" s="111"/>
      <c r="BD9" s="111"/>
      <c r="BE9" s="111">
        <v>1</v>
      </c>
      <c r="BF9" s="112">
        <v>4</v>
      </c>
      <c r="BG9" s="113">
        <f>IF(Q9=0,"",IF(BF9=0,"",(BF9/Q9)))</f>
        <v>0.28571428571429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4</v>
      </c>
      <c r="BP9" s="120">
        <f>IF(Q9=0,"",IF(BO9=0,"",(BO9/Q9)))</f>
        <v>0.28571428571429</v>
      </c>
      <c r="BQ9" s="121">
        <v>1</v>
      </c>
      <c r="BR9" s="122">
        <f>IFERROR(BQ9/BO9,"-")</f>
        <v>0.25</v>
      </c>
      <c r="BS9" s="123">
        <v>5000</v>
      </c>
      <c r="BT9" s="124">
        <f>IFERROR(BS9/BO9,"-")</f>
        <v>1250</v>
      </c>
      <c r="BU9" s="125">
        <v>1</v>
      </c>
      <c r="BV9" s="125"/>
      <c r="BW9" s="125"/>
      <c r="BX9" s="126">
        <v>2</v>
      </c>
      <c r="BY9" s="127">
        <f>IF(Q9=0,"",IF(BX9=0,"",(BX9/Q9)))</f>
        <v>0.14285714285714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0.071428571428571</v>
      </c>
      <c r="CI9" s="135">
        <v>1</v>
      </c>
      <c r="CJ9" s="136">
        <f>IFERROR(CI9/CG9,"-")</f>
        <v>1</v>
      </c>
      <c r="CK9" s="137">
        <v>174000</v>
      </c>
      <c r="CL9" s="138">
        <f>IFERROR(CK9/CG9,"-")</f>
        <v>174000</v>
      </c>
      <c r="CM9" s="139"/>
      <c r="CN9" s="139"/>
      <c r="CO9" s="139">
        <v>1</v>
      </c>
      <c r="CP9" s="140">
        <v>2</v>
      </c>
      <c r="CQ9" s="141">
        <v>190000</v>
      </c>
      <c r="CR9" s="141">
        <v>174000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2.6</v>
      </c>
      <c r="B10" s="189" t="s">
        <v>150</v>
      </c>
      <c r="C10" s="189" t="s">
        <v>151</v>
      </c>
      <c r="D10" s="189" t="s">
        <v>152</v>
      </c>
      <c r="E10" s="189" t="s">
        <v>153</v>
      </c>
      <c r="F10" s="189"/>
      <c r="G10" s="189" t="s">
        <v>61</v>
      </c>
      <c r="H10" s="89" t="s">
        <v>154</v>
      </c>
      <c r="I10" s="89" t="s">
        <v>155</v>
      </c>
      <c r="J10" s="89" t="s">
        <v>156</v>
      </c>
      <c r="K10" s="181">
        <v>55000</v>
      </c>
      <c r="L10" s="80">
        <v>0</v>
      </c>
      <c r="M10" s="80">
        <v>0</v>
      </c>
      <c r="N10" s="80">
        <v>33</v>
      </c>
      <c r="O10" s="91">
        <v>6</v>
      </c>
      <c r="P10" s="92">
        <v>0</v>
      </c>
      <c r="Q10" s="93">
        <f>O10+P10</f>
        <v>6</v>
      </c>
      <c r="R10" s="81">
        <f>IFERROR(Q10/N10,"-")</f>
        <v>0.18181818181818</v>
      </c>
      <c r="S10" s="80">
        <v>0</v>
      </c>
      <c r="T10" s="80">
        <v>3</v>
      </c>
      <c r="U10" s="81">
        <f>IFERROR(T10/(Q10),"-")</f>
        <v>0.5</v>
      </c>
      <c r="V10" s="82">
        <f>IFERROR(K10/SUM(Q10:Q11),"-")</f>
        <v>3928.5714285714</v>
      </c>
      <c r="W10" s="83">
        <v>2</v>
      </c>
      <c r="X10" s="81">
        <f>IF(Q10=0,"-",W10/Q10)</f>
        <v>0.33333333333333</v>
      </c>
      <c r="Y10" s="186">
        <v>80000</v>
      </c>
      <c r="Z10" s="187">
        <f>IFERROR(Y10/Q10,"-")</f>
        <v>13333.333333333</v>
      </c>
      <c r="AA10" s="187">
        <f>IFERROR(Y10/W10,"-")</f>
        <v>40000</v>
      </c>
      <c r="AB10" s="181">
        <f>SUM(Y10:Y11)-SUM(K10:K11)</f>
        <v>88000</v>
      </c>
      <c r="AC10" s="85">
        <f>SUM(Y10:Y11)/SUM(K10:K11)</f>
        <v>2.6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0.16666666666667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3</v>
      </c>
      <c r="BP10" s="120">
        <f>IF(Q10=0,"",IF(BO10=0,"",(BO10/Q10)))</f>
        <v>0.5</v>
      </c>
      <c r="BQ10" s="121">
        <v>2</v>
      </c>
      <c r="BR10" s="122">
        <f>IFERROR(BQ10/BO10,"-")</f>
        <v>0.66666666666667</v>
      </c>
      <c r="BS10" s="123">
        <v>80000</v>
      </c>
      <c r="BT10" s="124">
        <f>IFERROR(BS10/BO10,"-")</f>
        <v>26666.666666667</v>
      </c>
      <c r="BU10" s="125"/>
      <c r="BV10" s="125"/>
      <c r="BW10" s="125">
        <v>2</v>
      </c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80000</v>
      </c>
      <c r="CR10" s="141">
        <v>69000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157</v>
      </c>
      <c r="C11" s="189" t="s">
        <v>151</v>
      </c>
      <c r="D11" s="189"/>
      <c r="E11" s="189"/>
      <c r="F11" s="189"/>
      <c r="G11" s="189" t="s">
        <v>75</v>
      </c>
      <c r="H11" s="89"/>
      <c r="I11" s="89"/>
      <c r="J11" s="89"/>
      <c r="K11" s="181"/>
      <c r="L11" s="80">
        <v>0</v>
      </c>
      <c r="M11" s="80">
        <v>0</v>
      </c>
      <c r="N11" s="80">
        <v>16</v>
      </c>
      <c r="O11" s="91">
        <v>8</v>
      </c>
      <c r="P11" s="92">
        <v>0</v>
      </c>
      <c r="Q11" s="93">
        <f>O11+P11</f>
        <v>8</v>
      </c>
      <c r="R11" s="81">
        <f>IFERROR(Q11/N11,"-")</f>
        <v>0.5</v>
      </c>
      <c r="S11" s="80">
        <v>1</v>
      </c>
      <c r="T11" s="80">
        <v>1</v>
      </c>
      <c r="U11" s="81">
        <f>IFERROR(T11/(Q11),"-")</f>
        <v>0.125</v>
      </c>
      <c r="V11" s="82"/>
      <c r="W11" s="83">
        <v>2</v>
      </c>
      <c r="X11" s="81">
        <f>IF(Q11=0,"-",W11/Q11)</f>
        <v>0.25</v>
      </c>
      <c r="Y11" s="186">
        <v>63000</v>
      </c>
      <c r="Z11" s="187">
        <f>IFERROR(Y11/Q11,"-")</f>
        <v>7875</v>
      </c>
      <c r="AA11" s="187">
        <f>IFERROR(Y11/W11,"-")</f>
        <v>31500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0.125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3</v>
      </c>
      <c r="BG11" s="113">
        <f>IF(Q11=0,"",IF(BF11=0,"",(BF11/Q11)))</f>
        <v>0.375</v>
      </c>
      <c r="BH11" s="112">
        <v>1</v>
      </c>
      <c r="BI11" s="114">
        <f>IFERROR(BH11/BF11,"-")</f>
        <v>0.33333333333333</v>
      </c>
      <c r="BJ11" s="115">
        <v>28000</v>
      </c>
      <c r="BK11" s="116">
        <f>IFERROR(BJ11/BF11,"-")</f>
        <v>9333.3333333333</v>
      </c>
      <c r="BL11" s="117"/>
      <c r="BM11" s="117"/>
      <c r="BN11" s="117">
        <v>1</v>
      </c>
      <c r="BO11" s="119">
        <v>1</v>
      </c>
      <c r="BP11" s="120">
        <f>IF(Q11=0,"",IF(BO11=0,"",(BO11/Q11)))</f>
        <v>0.125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0.375</v>
      </c>
      <c r="BZ11" s="128">
        <v>1</v>
      </c>
      <c r="CA11" s="129">
        <f>IFERROR(BZ11/BX11,"-")</f>
        <v>0.33333333333333</v>
      </c>
      <c r="CB11" s="130">
        <v>35000</v>
      </c>
      <c r="CC11" s="131">
        <f>IFERROR(CB11/BX11,"-")</f>
        <v>11666.666666667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63000</v>
      </c>
      <c r="CR11" s="141">
        <v>35000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8.7111111111111</v>
      </c>
      <c r="B12" s="189" t="s">
        <v>158</v>
      </c>
      <c r="C12" s="189" t="s">
        <v>151</v>
      </c>
      <c r="D12" s="189" t="s">
        <v>159</v>
      </c>
      <c r="E12" s="189" t="s">
        <v>160</v>
      </c>
      <c r="F12" s="189"/>
      <c r="G12" s="189" t="s">
        <v>61</v>
      </c>
      <c r="H12" s="89" t="s">
        <v>161</v>
      </c>
      <c r="I12" s="89" t="s">
        <v>147</v>
      </c>
      <c r="J12" s="89" t="s">
        <v>162</v>
      </c>
      <c r="K12" s="181">
        <v>45000</v>
      </c>
      <c r="L12" s="80">
        <v>0</v>
      </c>
      <c r="M12" s="80">
        <v>0</v>
      </c>
      <c r="N12" s="80">
        <v>94</v>
      </c>
      <c r="O12" s="91">
        <v>19</v>
      </c>
      <c r="P12" s="92">
        <v>0</v>
      </c>
      <c r="Q12" s="93">
        <f>O12+P12</f>
        <v>19</v>
      </c>
      <c r="R12" s="81">
        <f>IFERROR(Q12/N12,"-")</f>
        <v>0.20212765957447</v>
      </c>
      <c r="S12" s="80">
        <v>0</v>
      </c>
      <c r="T12" s="80">
        <v>7</v>
      </c>
      <c r="U12" s="81">
        <f>IFERROR(T12/(Q12),"-")</f>
        <v>0.36842105263158</v>
      </c>
      <c r="V12" s="82">
        <f>IFERROR(K12/SUM(Q12:Q13),"-")</f>
        <v>1323.5294117647</v>
      </c>
      <c r="W12" s="83">
        <v>4</v>
      </c>
      <c r="X12" s="81">
        <f>IF(Q12=0,"-",W12/Q12)</f>
        <v>0.21052631578947</v>
      </c>
      <c r="Y12" s="186">
        <v>59000</v>
      </c>
      <c r="Z12" s="187">
        <f>IFERROR(Y12/Q12,"-")</f>
        <v>3105.2631578947</v>
      </c>
      <c r="AA12" s="187">
        <f>IFERROR(Y12/W12,"-")</f>
        <v>14750</v>
      </c>
      <c r="AB12" s="181">
        <f>SUM(Y12:Y13)-SUM(K12:K13)</f>
        <v>347000</v>
      </c>
      <c r="AC12" s="85">
        <f>SUM(Y12:Y13)/SUM(K12:K13)</f>
        <v>8.7111111111111</v>
      </c>
      <c r="AD12" s="78"/>
      <c r="AE12" s="94">
        <v>1</v>
      </c>
      <c r="AF12" s="95">
        <f>IF(Q12=0,"",IF(AE12=0,"",(AE12/Q12)))</f>
        <v>0.052631578947368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</v>
      </c>
      <c r="AO12" s="101">
        <f>IF(Q12=0,"",IF(AN12=0,"",(AN12/Q12)))</f>
        <v>0.052631578947368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0.052631578947368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6</v>
      </c>
      <c r="BG12" s="113">
        <f>IF(Q12=0,"",IF(BF12=0,"",(BF12/Q12)))</f>
        <v>0.31578947368421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8</v>
      </c>
      <c r="BP12" s="120">
        <f>IF(Q12=0,"",IF(BO12=0,"",(BO12/Q12)))</f>
        <v>0.42105263157895</v>
      </c>
      <c r="BQ12" s="121">
        <v>4</v>
      </c>
      <c r="BR12" s="122">
        <f>IFERROR(BQ12/BO12,"-")</f>
        <v>0.5</v>
      </c>
      <c r="BS12" s="123">
        <v>59000</v>
      </c>
      <c r="BT12" s="124">
        <f>IFERROR(BS12/BO12,"-")</f>
        <v>7375</v>
      </c>
      <c r="BU12" s="125">
        <v>1</v>
      </c>
      <c r="BV12" s="125">
        <v>1</v>
      </c>
      <c r="BW12" s="125">
        <v>2</v>
      </c>
      <c r="BX12" s="126">
        <v>2</v>
      </c>
      <c r="BY12" s="127">
        <f>IF(Q12=0,"",IF(BX12=0,"",(BX12/Q12)))</f>
        <v>0.10526315789474</v>
      </c>
      <c r="BZ12" s="128">
        <v>1</v>
      </c>
      <c r="CA12" s="129">
        <f>IFERROR(BZ12/BX12,"-")</f>
        <v>0.5</v>
      </c>
      <c r="CB12" s="130">
        <v>79000</v>
      </c>
      <c r="CC12" s="131">
        <f>IFERROR(CB12/BX12,"-")</f>
        <v>39500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4</v>
      </c>
      <c r="CQ12" s="141">
        <v>59000</v>
      </c>
      <c r="CR12" s="141">
        <v>79000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163</v>
      </c>
      <c r="C13" s="189" t="s">
        <v>151</v>
      </c>
      <c r="D13" s="189"/>
      <c r="E13" s="189"/>
      <c r="F13" s="189"/>
      <c r="G13" s="189" t="s">
        <v>75</v>
      </c>
      <c r="H13" s="89"/>
      <c r="I13" s="89"/>
      <c r="J13" s="89"/>
      <c r="K13" s="181"/>
      <c r="L13" s="80">
        <v>0</v>
      </c>
      <c r="M13" s="80">
        <v>0</v>
      </c>
      <c r="N13" s="80">
        <v>32</v>
      </c>
      <c r="O13" s="91">
        <v>14</v>
      </c>
      <c r="P13" s="92">
        <v>1</v>
      </c>
      <c r="Q13" s="93">
        <f>O13+P13</f>
        <v>15</v>
      </c>
      <c r="R13" s="81">
        <f>IFERROR(Q13/N13,"-")</f>
        <v>0.46875</v>
      </c>
      <c r="S13" s="80">
        <v>0</v>
      </c>
      <c r="T13" s="80">
        <v>2</v>
      </c>
      <c r="U13" s="81">
        <f>IFERROR(T13/(Q13),"-")</f>
        <v>0.13333333333333</v>
      </c>
      <c r="V13" s="82"/>
      <c r="W13" s="83">
        <v>2</v>
      </c>
      <c r="X13" s="81">
        <f>IF(Q13=0,"-",W13/Q13)</f>
        <v>0.13333333333333</v>
      </c>
      <c r="Y13" s="186">
        <v>333000</v>
      </c>
      <c r="Z13" s="187">
        <f>IFERROR(Y13/Q13,"-")</f>
        <v>22200</v>
      </c>
      <c r="AA13" s="187">
        <f>IFERROR(Y13/W13,"-")</f>
        <v>166500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2</v>
      </c>
      <c r="AX13" s="107">
        <f>IF(Q13=0,"",IF(AW13=0,"",(AW13/Q13)))</f>
        <v>0.13333333333333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3</v>
      </c>
      <c r="BG13" s="113">
        <f>IF(Q13=0,"",IF(BF13=0,"",(BF13/Q13)))</f>
        <v>0.2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4</v>
      </c>
      <c r="BP13" s="120">
        <f>IF(Q13=0,"",IF(BO13=0,"",(BO13/Q13)))</f>
        <v>0.26666666666667</v>
      </c>
      <c r="BQ13" s="121">
        <v>1</v>
      </c>
      <c r="BR13" s="122">
        <f>IFERROR(BQ13/BO13,"-")</f>
        <v>0.25</v>
      </c>
      <c r="BS13" s="123">
        <v>5000</v>
      </c>
      <c r="BT13" s="124">
        <f>IFERROR(BS13/BO13,"-")</f>
        <v>1250</v>
      </c>
      <c r="BU13" s="125">
        <v>1</v>
      </c>
      <c r="BV13" s="125"/>
      <c r="BW13" s="125"/>
      <c r="BX13" s="126">
        <v>5</v>
      </c>
      <c r="BY13" s="127">
        <f>IF(Q13=0,"",IF(BX13=0,"",(BX13/Q13)))</f>
        <v>0.33333333333333</v>
      </c>
      <c r="BZ13" s="128">
        <v>2</v>
      </c>
      <c r="CA13" s="129">
        <f>IFERROR(BZ13/BX13,"-")</f>
        <v>0.4</v>
      </c>
      <c r="CB13" s="130">
        <v>460000</v>
      </c>
      <c r="CC13" s="131">
        <f>IFERROR(CB13/BX13,"-")</f>
        <v>92000</v>
      </c>
      <c r="CD13" s="132"/>
      <c r="CE13" s="132"/>
      <c r="CF13" s="132">
        <v>2</v>
      </c>
      <c r="CG13" s="133">
        <v>1</v>
      </c>
      <c r="CH13" s="134">
        <f>IF(Q13=0,"",IF(CG13=0,"",(CG13/Q13)))</f>
        <v>0.066666666666667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2</v>
      </c>
      <c r="CQ13" s="141">
        <v>333000</v>
      </c>
      <c r="CR13" s="141">
        <v>325000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0.046153846153846</v>
      </c>
      <c r="B14" s="189" t="s">
        <v>164</v>
      </c>
      <c r="C14" s="189" t="s">
        <v>151</v>
      </c>
      <c r="D14" s="189" t="s">
        <v>152</v>
      </c>
      <c r="E14" s="189" t="s">
        <v>165</v>
      </c>
      <c r="F14" s="189"/>
      <c r="G14" s="189" t="s">
        <v>61</v>
      </c>
      <c r="H14" s="89" t="s">
        <v>166</v>
      </c>
      <c r="I14" s="89" t="s">
        <v>167</v>
      </c>
      <c r="J14" s="89" t="s">
        <v>168</v>
      </c>
      <c r="K14" s="181">
        <v>65000</v>
      </c>
      <c r="L14" s="80">
        <v>0</v>
      </c>
      <c r="M14" s="80">
        <v>0</v>
      </c>
      <c r="N14" s="80">
        <v>28</v>
      </c>
      <c r="O14" s="91">
        <v>4</v>
      </c>
      <c r="P14" s="92">
        <v>0</v>
      </c>
      <c r="Q14" s="93">
        <f>O14+P14</f>
        <v>4</v>
      </c>
      <c r="R14" s="81">
        <f>IFERROR(Q14/N14,"-")</f>
        <v>0.14285714285714</v>
      </c>
      <c r="S14" s="80">
        <v>0</v>
      </c>
      <c r="T14" s="80">
        <v>2</v>
      </c>
      <c r="U14" s="81">
        <f>IFERROR(T14/(Q14),"-")</f>
        <v>0.5</v>
      </c>
      <c r="V14" s="82">
        <f>IFERROR(K14/SUM(Q14:Q15),"-")</f>
        <v>9285.7142857143</v>
      </c>
      <c r="W14" s="83">
        <v>0</v>
      </c>
      <c r="X14" s="81">
        <f>IF(Q14=0,"-",W14/Q14)</f>
        <v>0</v>
      </c>
      <c r="Y14" s="186">
        <v>3000</v>
      </c>
      <c r="Z14" s="187">
        <f>IFERROR(Y14/Q14,"-")</f>
        <v>750</v>
      </c>
      <c r="AA14" s="187" t="str">
        <f>IFERROR(Y14/W14,"-")</f>
        <v>-</v>
      </c>
      <c r="AB14" s="181">
        <f>SUM(Y14:Y15)-SUM(K14:K15)</f>
        <v>-62000</v>
      </c>
      <c r="AC14" s="85">
        <f>SUM(Y14:Y15)/SUM(K14:K15)</f>
        <v>0.046153846153846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0.25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0.25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0.5</v>
      </c>
      <c r="BQ14" s="121">
        <v>1</v>
      </c>
      <c r="BR14" s="122">
        <f>IFERROR(BQ14/BO14,"-")</f>
        <v>0.5</v>
      </c>
      <c r="BS14" s="123">
        <v>16000</v>
      </c>
      <c r="BT14" s="124">
        <f>IFERROR(BS14/BO14,"-")</f>
        <v>8000</v>
      </c>
      <c r="BU14" s="125"/>
      <c r="BV14" s="125"/>
      <c r="BW14" s="125">
        <v>1</v>
      </c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3000</v>
      </c>
      <c r="CR14" s="141">
        <v>16000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169</v>
      </c>
      <c r="C15" s="189" t="s">
        <v>151</v>
      </c>
      <c r="D15" s="189"/>
      <c r="E15" s="189"/>
      <c r="F15" s="189"/>
      <c r="G15" s="189" t="s">
        <v>75</v>
      </c>
      <c r="H15" s="89"/>
      <c r="I15" s="89"/>
      <c r="J15" s="89"/>
      <c r="K15" s="181"/>
      <c r="L15" s="80">
        <v>0</v>
      </c>
      <c r="M15" s="80">
        <v>0</v>
      </c>
      <c r="N15" s="80">
        <v>20</v>
      </c>
      <c r="O15" s="91">
        <v>3</v>
      </c>
      <c r="P15" s="92">
        <v>0</v>
      </c>
      <c r="Q15" s="93">
        <f>O15+P15</f>
        <v>3</v>
      </c>
      <c r="R15" s="81">
        <f>IFERROR(Q15/N15,"-")</f>
        <v>0.15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0.33333333333333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2</v>
      </c>
      <c r="BP15" s="120">
        <f>IF(Q15=0,"",IF(BO15=0,"",(BO15/Q15)))</f>
        <v>0.66666666666667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6.2</v>
      </c>
      <c r="B16" s="189" t="s">
        <v>170</v>
      </c>
      <c r="C16" s="189" t="s">
        <v>151</v>
      </c>
      <c r="D16" s="189" t="s">
        <v>159</v>
      </c>
      <c r="E16" s="189" t="s">
        <v>171</v>
      </c>
      <c r="F16" s="189"/>
      <c r="G16" s="189" t="s">
        <v>61</v>
      </c>
      <c r="H16" s="89" t="s">
        <v>172</v>
      </c>
      <c r="I16" s="89" t="s">
        <v>155</v>
      </c>
      <c r="J16" s="89" t="s">
        <v>173</v>
      </c>
      <c r="K16" s="181">
        <v>75000</v>
      </c>
      <c r="L16" s="80">
        <v>0</v>
      </c>
      <c r="M16" s="80">
        <v>0</v>
      </c>
      <c r="N16" s="80">
        <v>65</v>
      </c>
      <c r="O16" s="91">
        <v>15</v>
      </c>
      <c r="P16" s="92">
        <v>0</v>
      </c>
      <c r="Q16" s="93">
        <f>O16+P16</f>
        <v>15</v>
      </c>
      <c r="R16" s="81">
        <f>IFERROR(Q16/N16,"-")</f>
        <v>0.23076923076923</v>
      </c>
      <c r="S16" s="80">
        <v>3</v>
      </c>
      <c r="T16" s="80">
        <v>3</v>
      </c>
      <c r="U16" s="81">
        <f>IFERROR(T16/(Q16),"-")</f>
        <v>0.2</v>
      </c>
      <c r="V16" s="82">
        <f>IFERROR(K16/SUM(Q16:Q17),"-")</f>
        <v>2272.7272727273</v>
      </c>
      <c r="W16" s="83">
        <v>5</v>
      </c>
      <c r="X16" s="81">
        <f>IF(Q16=0,"-",W16/Q16)</f>
        <v>0.33333333333333</v>
      </c>
      <c r="Y16" s="186">
        <v>51000</v>
      </c>
      <c r="Z16" s="187">
        <f>IFERROR(Y16/Q16,"-")</f>
        <v>3400</v>
      </c>
      <c r="AA16" s="187">
        <f>IFERROR(Y16/W16,"-")</f>
        <v>10200</v>
      </c>
      <c r="AB16" s="181">
        <f>SUM(Y16:Y17)-SUM(K16:K17)</f>
        <v>390000</v>
      </c>
      <c r="AC16" s="85">
        <f>SUM(Y16:Y17)/SUM(K16:K17)</f>
        <v>6.2</v>
      </c>
      <c r="AD16" s="78"/>
      <c r="AE16" s="94">
        <v>2</v>
      </c>
      <c r="AF16" s="95">
        <f>IF(Q16=0,"",IF(AE16=0,"",(AE16/Q16)))</f>
        <v>0.13333333333333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2</v>
      </c>
      <c r="AO16" s="101">
        <f>IF(Q16=0,"",IF(AN16=0,"",(AN16/Q16)))</f>
        <v>0.13333333333333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2</v>
      </c>
      <c r="AX16" s="107">
        <f>IF(Q16=0,"",IF(AW16=0,"",(AW16/Q16)))</f>
        <v>0.13333333333333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4</v>
      </c>
      <c r="BG16" s="113">
        <f>IF(Q16=0,"",IF(BF16=0,"",(BF16/Q16)))</f>
        <v>0.26666666666667</v>
      </c>
      <c r="BH16" s="112">
        <v>1</v>
      </c>
      <c r="BI16" s="114">
        <f>IFERROR(BH16/BF16,"-")</f>
        <v>0.25</v>
      </c>
      <c r="BJ16" s="115">
        <v>5000</v>
      </c>
      <c r="BK16" s="116">
        <f>IFERROR(BJ16/BF16,"-")</f>
        <v>1250</v>
      </c>
      <c r="BL16" s="117">
        <v>1</v>
      </c>
      <c r="BM16" s="117"/>
      <c r="BN16" s="117"/>
      <c r="BO16" s="119">
        <v>2</v>
      </c>
      <c r="BP16" s="120">
        <f>IF(Q16=0,"",IF(BO16=0,"",(BO16/Q16)))</f>
        <v>0.13333333333333</v>
      </c>
      <c r="BQ16" s="121">
        <v>2</v>
      </c>
      <c r="BR16" s="122">
        <f>IFERROR(BQ16/BO16,"-")</f>
        <v>1</v>
      </c>
      <c r="BS16" s="123">
        <v>17000</v>
      </c>
      <c r="BT16" s="124">
        <f>IFERROR(BS16/BO16,"-")</f>
        <v>8500</v>
      </c>
      <c r="BU16" s="125">
        <v>1</v>
      </c>
      <c r="BV16" s="125"/>
      <c r="BW16" s="125">
        <v>1</v>
      </c>
      <c r="BX16" s="126">
        <v>3</v>
      </c>
      <c r="BY16" s="127">
        <f>IF(Q16=0,"",IF(BX16=0,"",(BX16/Q16)))</f>
        <v>0.2</v>
      </c>
      <c r="BZ16" s="128">
        <v>2</v>
      </c>
      <c r="CA16" s="129">
        <f>IFERROR(BZ16/BX16,"-")</f>
        <v>0.66666666666667</v>
      </c>
      <c r="CB16" s="130">
        <v>29000</v>
      </c>
      <c r="CC16" s="131">
        <f>IFERROR(CB16/BX16,"-")</f>
        <v>9666.6666666667</v>
      </c>
      <c r="CD16" s="132"/>
      <c r="CE16" s="132">
        <v>1</v>
      </c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5</v>
      </c>
      <c r="CQ16" s="141">
        <v>51000</v>
      </c>
      <c r="CR16" s="141">
        <v>25000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174</v>
      </c>
      <c r="C17" s="189" t="s">
        <v>151</v>
      </c>
      <c r="D17" s="189"/>
      <c r="E17" s="189"/>
      <c r="F17" s="189"/>
      <c r="G17" s="189" t="s">
        <v>75</v>
      </c>
      <c r="H17" s="89"/>
      <c r="I17" s="89"/>
      <c r="J17" s="89"/>
      <c r="K17" s="181"/>
      <c r="L17" s="80">
        <v>0</v>
      </c>
      <c r="M17" s="80">
        <v>0</v>
      </c>
      <c r="N17" s="80">
        <v>38</v>
      </c>
      <c r="O17" s="91">
        <v>18</v>
      </c>
      <c r="P17" s="92">
        <v>0</v>
      </c>
      <c r="Q17" s="93">
        <f>O17+P17</f>
        <v>18</v>
      </c>
      <c r="R17" s="81">
        <f>IFERROR(Q17/N17,"-")</f>
        <v>0.47368421052632</v>
      </c>
      <c r="S17" s="80">
        <v>3</v>
      </c>
      <c r="T17" s="80">
        <v>3</v>
      </c>
      <c r="U17" s="81">
        <f>IFERROR(T17/(Q17),"-")</f>
        <v>0.16666666666667</v>
      </c>
      <c r="V17" s="82"/>
      <c r="W17" s="83">
        <v>4</v>
      </c>
      <c r="X17" s="81">
        <f>IF(Q17=0,"-",W17/Q17)</f>
        <v>0.22222222222222</v>
      </c>
      <c r="Y17" s="186">
        <v>414000</v>
      </c>
      <c r="Z17" s="187">
        <f>IFERROR(Y17/Q17,"-")</f>
        <v>23000</v>
      </c>
      <c r="AA17" s="187">
        <f>IFERROR(Y17/W17,"-")</f>
        <v>103500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8</v>
      </c>
      <c r="BG17" s="113">
        <f>IF(Q17=0,"",IF(BF17=0,"",(BF17/Q17)))</f>
        <v>0.44444444444444</v>
      </c>
      <c r="BH17" s="112">
        <v>3</v>
      </c>
      <c r="BI17" s="114">
        <f>IFERROR(BH17/BF17,"-")</f>
        <v>0.375</v>
      </c>
      <c r="BJ17" s="115">
        <v>95000</v>
      </c>
      <c r="BK17" s="116">
        <f>IFERROR(BJ17/BF17,"-")</f>
        <v>11875</v>
      </c>
      <c r="BL17" s="117"/>
      <c r="BM17" s="117"/>
      <c r="BN17" s="117">
        <v>3</v>
      </c>
      <c r="BO17" s="119">
        <v>2</v>
      </c>
      <c r="BP17" s="120">
        <f>IF(Q17=0,"",IF(BO17=0,"",(BO17/Q17)))</f>
        <v>0.11111111111111</v>
      </c>
      <c r="BQ17" s="121">
        <v>1</v>
      </c>
      <c r="BR17" s="122">
        <f>IFERROR(BQ17/BO17,"-")</f>
        <v>0.5</v>
      </c>
      <c r="BS17" s="123">
        <v>5000</v>
      </c>
      <c r="BT17" s="124">
        <f>IFERROR(BS17/BO17,"-")</f>
        <v>2500</v>
      </c>
      <c r="BU17" s="125">
        <v>1</v>
      </c>
      <c r="BV17" s="125"/>
      <c r="BW17" s="125"/>
      <c r="BX17" s="126">
        <v>8</v>
      </c>
      <c r="BY17" s="127">
        <f>IF(Q17=0,"",IF(BX17=0,"",(BX17/Q17)))</f>
        <v>0.44444444444444</v>
      </c>
      <c r="BZ17" s="128">
        <v>4</v>
      </c>
      <c r="CA17" s="129">
        <f>IFERROR(BZ17/BX17,"-")</f>
        <v>0.5</v>
      </c>
      <c r="CB17" s="130">
        <v>551000</v>
      </c>
      <c r="CC17" s="131">
        <f>IFERROR(CB17/BX17,"-")</f>
        <v>68875</v>
      </c>
      <c r="CD17" s="132">
        <v>2</v>
      </c>
      <c r="CE17" s="132"/>
      <c r="CF17" s="132">
        <v>2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4</v>
      </c>
      <c r="CQ17" s="141">
        <v>414000</v>
      </c>
      <c r="CR17" s="141">
        <v>514000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>
        <f>AC18</f>
        <v>1.9368421052632</v>
      </c>
      <c r="B18" s="189" t="s">
        <v>175</v>
      </c>
      <c r="C18" s="189" t="s">
        <v>151</v>
      </c>
      <c r="D18" s="189" t="s">
        <v>176</v>
      </c>
      <c r="E18" s="189" t="s">
        <v>160</v>
      </c>
      <c r="F18" s="189"/>
      <c r="G18" s="189" t="s">
        <v>61</v>
      </c>
      <c r="H18" s="89" t="s">
        <v>177</v>
      </c>
      <c r="I18" s="89" t="s">
        <v>178</v>
      </c>
      <c r="J18" s="190" t="s">
        <v>179</v>
      </c>
      <c r="K18" s="181">
        <v>95000</v>
      </c>
      <c r="L18" s="80">
        <v>0</v>
      </c>
      <c r="M18" s="80">
        <v>0</v>
      </c>
      <c r="N18" s="80">
        <v>93</v>
      </c>
      <c r="O18" s="91">
        <v>13</v>
      </c>
      <c r="P18" s="92">
        <v>0</v>
      </c>
      <c r="Q18" s="93">
        <f>O18+P18</f>
        <v>13</v>
      </c>
      <c r="R18" s="81">
        <f>IFERROR(Q18/N18,"-")</f>
        <v>0.13978494623656</v>
      </c>
      <c r="S18" s="80">
        <v>0</v>
      </c>
      <c r="T18" s="80">
        <v>7</v>
      </c>
      <c r="U18" s="81">
        <f>IFERROR(T18/(Q18),"-")</f>
        <v>0.53846153846154</v>
      </c>
      <c r="V18" s="82">
        <f>IFERROR(K18/SUM(Q18:Q19),"-")</f>
        <v>2567.5675675676</v>
      </c>
      <c r="W18" s="83">
        <v>3</v>
      </c>
      <c r="X18" s="81">
        <f>IF(Q18=0,"-",W18/Q18)</f>
        <v>0.23076923076923</v>
      </c>
      <c r="Y18" s="186">
        <v>28000</v>
      </c>
      <c r="Z18" s="187">
        <f>IFERROR(Y18/Q18,"-")</f>
        <v>2153.8461538462</v>
      </c>
      <c r="AA18" s="187">
        <f>IFERROR(Y18/W18,"-")</f>
        <v>9333.3333333333</v>
      </c>
      <c r="AB18" s="181">
        <f>SUM(Y18:Y19)-SUM(K18:K19)</f>
        <v>89000</v>
      </c>
      <c r="AC18" s="85">
        <f>SUM(Y18:Y19)/SUM(K18:K19)</f>
        <v>1.9368421052632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0.076923076923077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0.076923076923077</v>
      </c>
      <c r="AY18" s="106">
        <v>1</v>
      </c>
      <c r="AZ18" s="108">
        <f>IFERROR(AY18/AW18,"-")</f>
        <v>1</v>
      </c>
      <c r="BA18" s="109">
        <v>15000</v>
      </c>
      <c r="BB18" s="110">
        <f>IFERROR(BA18/AW18,"-")</f>
        <v>15000</v>
      </c>
      <c r="BC18" s="111"/>
      <c r="BD18" s="111"/>
      <c r="BE18" s="111">
        <v>1</v>
      </c>
      <c r="BF18" s="112">
        <v>4</v>
      </c>
      <c r="BG18" s="113">
        <f>IF(Q18=0,"",IF(BF18=0,"",(BF18/Q18)))</f>
        <v>0.30769230769231</v>
      </c>
      <c r="BH18" s="112">
        <v>2</v>
      </c>
      <c r="BI18" s="114">
        <f>IFERROR(BH18/BF18,"-")</f>
        <v>0.5</v>
      </c>
      <c r="BJ18" s="115">
        <v>230000</v>
      </c>
      <c r="BK18" s="116">
        <f>IFERROR(BJ18/BF18,"-")</f>
        <v>57500</v>
      </c>
      <c r="BL18" s="117">
        <v>1</v>
      </c>
      <c r="BM18" s="117"/>
      <c r="BN18" s="117">
        <v>1</v>
      </c>
      <c r="BO18" s="119">
        <v>6</v>
      </c>
      <c r="BP18" s="120">
        <f>IF(Q18=0,"",IF(BO18=0,"",(BO18/Q18)))</f>
        <v>0.46153846153846</v>
      </c>
      <c r="BQ18" s="121">
        <v>1</v>
      </c>
      <c r="BR18" s="122">
        <f>IFERROR(BQ18/BO18,"-")</f>
        <v>0.16666666666667</v>
      </c>
      <c r="BS18" s="123">
        <v>10000</v>
      </c>
      <c r="BT18" s="124">
        <f>IFERROR(BS18/BO18,"-")</f>
        <v>1666.6666666667</v>
      </c>
      <c r="BU18" s="125"/>
      <c r="BV18" s="125">
        <v>1</v>
      </c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>
        <v>1</v>
      </c>
      <c r="CH18" s="134">
        <f>IF(Q18=0,"",IF(CG18=0,"",(CG18/Q18)))</f>
        <v>0.076923076923077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3</v>
      </c>
      <c r="CQ18" s="141">
        <v>28000</v>
      </c>
      <c r="CR18" s="141">
        <v>227000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180</v>
      </c>
      <c r="C19" s="189" t="s">
        <v>151</v>
      </c>
      <c r="D19" s="189"/>
      <c r="E19" s="189"/>
      <c r="F19" s="189"/>
      <c r="G19" s="189" t="s">
        <v>75</v>
      </c>
      <c r="H19" s="89"/>
      <c r="I19" s="89"/>
      <c r="J19" s="89"/>
      <c r="K19" s="181"/>
      <c r="L19" s="80">
        <v>0</v>
      </c>
      <c r="M19" s="80">
        <v>0</v>
      </c>
      <c r="N19" s="80">
        <v>39</v>
      </c>
      <c r="O19" s="91">
        <v>24</v>
      </c>
      <c r="P19" s="92">
        <v>0</v>
      </c>
      <c r="Q19" s="93">
        <f>O19+P19</f>
        <v>24</v>
      </c>
      <c r="R19" s="81">
        <f>IFERROR(Q19/N19,"-")</f>
        <v>0.61538461538462</v>
      </c>
      <c r="S19" s="80">
        <v>3</v>
      </c>
      <c r="T19" s="80">
        <v>2</v>
      </c>
      <c r="U19" s="81">
        <f>IFERROR(T19/(Q19),"-")</f>
        <v>0.083333333333333</v>
      </c>
      <c r="V19" s="82"/>
      <c r="W19" s="83">
        <v>5</v>
      </c>
      <c r="X19" s="81">
        <f>IF(Q19=0,"-",W19/Q19)</f>
        <v>0.20833333333333</v>
      </c>
      <c r="Y19" s="186">
        <v>156000</v>
      </c>
      <c r="Z19" s="187">
        <f>IFERROR(Y19/Q19,"-")</f>
        <v>6500</v>
      </c>
      <c r="AA19" s="187">
        <f>IFERROR(Y19/W19,"-")</f>
        <v>31200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0.041666666666667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4</v>
      </c>
      <c r="AX19" s="107">
        <f>IF(Q19=0,"",IF(AW19=0,"",(AW19/Q19)))</f>
        <v>0.16666666666667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6</v>
      </c>
      <c r="BG19" s="113">
        <f>IF(Q19=0,"",IF(BF19=0,"",(BF19/Q19)))</f>
        <v>0.25</v>
      </c>
      <c r="BH19" s="112">
        <v>1</v>
      </c>
      <c r="BI19" s="114">
        <f>IFERROR(BH19/BF19,"-")</f>
        <v>0.16666666666667</v>
      </c>
      <c r="BJ19" s="115">
        <v>3000</v>
      </c>
      <c r="BK19" s="116">
        <f>IFERROR(BJ19/BF19,"-")</f>
        <v>500</v>
      </c>
      <c r="BL19" s="117">
        <v>1</v>
      </c>
      <c r="BM19" s="117"/>
      <c r="BN19" s="117"/>
      <c r="BO19" s="119">
        <v>8</v>
      </c>
      <c r="BP19" s="120">
        <f>IF(Q19=0,"",IF(BO19=0,"",(BO19/Q19)))</f>
        <v>0.33333333333333</v>
      </c>
      <c r="BQ19" s="121">
        <v>3</v>
      </c>
      <c r="BR19" s="122">
        <f>IFERROR(BQ19/BO19,"-")</f>
        <v>0.375</v>
      </c>
      <c r="BS19" s="123">
        <v>35000</v>
      </c>
      <c r="BT19" s="124">
        <f>IFERROR(BS19/BO19,"-")</f>
        <v>4375</v>
      </c>
      <c r="BU19" s="125">
        <v>1</v>
      </c>
      <c r="BV19" s="125"/>
      <c r="BW19" s="125">
        <v>2</v>
      </c>
      <c r="BX19" s="126">
        <v>5</v>
      </c>
      <c r="BY19" s="127">
        <f>IF(Q19=0,"",IF(BX19=0,"",(BX19/Q19)))</f>
        <v>0.20833333333333</v>
      </c>
      <c r="BZ19" s="128">
        <v>3</v>
      </c>
      <c r="CA19" s="129">
        <f>IFERROR(BZ19/BX19,"-")</f>
        <v>0.6</v>
      </c>
      <c r="CB19" s="130">
        <v>138000</v>
      </c>
      <c r="CC19" s="131">
        <f>IFERROR(CB19/BX19,"-")</f>
        <v>27600</v>
      </c>
      <c r="CD19" s="132">
        <v>1</v>
      </c>
      <c r="CE19" s="132"/>
      <c r="CF19" s="132">
        <v>2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5</v>
      </c>
      <c r="CQ19" s="141">
        <v>156000</v>
      </c>
      <c r="CR19" s="141">
        <v>115000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30"/>
      <c r="B20" s="86"/>
      <c r="C20" s="86"/>
      <c r="D20" s="87"/>
      <c r="E20" s="87"/>
      <c r="F20" s="87"/>
      <c r="G20" s="88"/>
      <c r="H20" s="89"/>
      <c r="I20" s="89"/>
      <c r="J20" s="89"/>
      <c r="K20" s="182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8"/>
      <c r="Z20" s="188"/>
      <c r="AA20" s="188"/>
      <c r="AB20" s="188"/>
      <c r="AC20" s="33"/>
      <c r="AD20" s="58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4"/>
      <c r="K21" s="183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8"/>
      <c r="Z21" s="188"/>
      <c r="AA21" s="188"/>
      <c r="AB21" s="188"/>
      <c r="AC21" s="33"/>
      <c r="AD21" s="60"/>
      <c r="AE21" s="62"/>
      <c r="AF21" s="63"/>
      <c r="AG21" s="62"/>
      <c r="AH21" s="66"/>
      <c r="AI21" s="67"/>
      <c r="AJ21" s="68"/>
      <c r="AK21" s="69"/>
      <c r="AL21" s="69"/>
      <c r="AM21" s="69"/>
      <c r="AN21" s="62"/>
      <c r="AO21" s="63"/>
      <c r="AP21" s="62"/>
      <c r="AQ21" s="66"/>
      <c r="AR21" s="67"/>
      <c r="AS21" s="68"/>
      <c r="AT21" s="69"/>
      <c r="AU21" s="69"/>
      <c r="AV21" s="69"/>
      <c r="AW21" s="62"/>
      <c r="AX21" s="63"/>
      <c r="AY21" s="62"/>
      <c r="AZ21" s="66"/>
      <c r="BA21" s="67"/>
      <c r="BB21" s="68"/>
      <c r="BC21" s="69"/>
      <c r="BD21" s="69"/>
      <c r="BE21" s="69"/>
      <c r="BF21" s="62"/>
      <c r="BG21" s="63"/>
      <c r="BH21" s="62"/>
      <c r="BI21" s="66"/>
      <c r="BJ21" s="67"/>
      <c r="BK21" s="68"/>
      <c r="BL21" s="69"/>
      <c r="BM21" s="69"/>
      <c r="BN21" s="69"/>
      <c r="BO21" s="64"/>
      <c r="BP21" s="65"/>
      <c r="BQ21" s="62"/>
      <c r="BR21" s="66"/>
      <c r="BS21" s="67"/>
      <c r="BT21" s="68"/>
      <c r="BU21" s="69"/>
      <c r="BV21" s="69"/>
      <c r="BW21" s="69"/>
      <c r="BX21" s="64"/>
      <c r="BY21" s="65"/>
      <c r="BZ21" s="62"/>
      <c r="CA21" s="66"/>
      <c r="CB21" s="67"/>
      <c r="CC21" s="68"/>
      <c r="CD21" s="69"/>
      <c r="CE21" s="69"/>
      <c r="CF21" s="69"/>
      <c r="CG21" s="64"/>
      <c r="CH21" s="65"/>
      <c r="CI21" s="62"/>
      <c r="CJ21" s="66"/>
      <c r="CK21" s="67"/>
      <c r="CL21" s="68"/>
      <c r="CM21" s="69"/>
      <c r="CN21" s="69"/>
      <c r="CO21" s="69"/>
      <c r="CP21" s="70"/>
      <c r="CQ21" s="67"/>
      <c r="CR21" s="67"/>
      <c r="CS21" s="67"/>
      <c r="CT21" s="71"/>
    </row>
    <row r="22" spans="1:99">
      <c r="A22" s="19">
        <f>AC22</f>
        <v>2.2275507246377</v>
      </c>
      <c r="B22" s="39"/>
      <c r="C22" s="39"/>
      <c r="D22" s="39"/>
      <c r="E22" s="39"/>
      <c r="F22" s="39"/>
      <c r="G22" s="39"/>
      <c r="H22" s="40" t="s">
        <v>181</v>
      </c>
      <c r="I22" s="40"/>
      <c r="J22" s="40"/>
      <c r="K22" s="184">
        <f>SUM(K6:K21)</f>
        <v>690000</v>
      </c>
      <c r="L22" s="41">
        <f>SUM(L6:L21)</f>
        <v>0</v>
      </c>
      <c r="M22" s="41">
        <f>SUM(M6:M21)</f>
        <v>0</v>
      </c>
      <c r="N22" s="41">
        <f>SUM(N6:N21)</f>
        <v>686</v>
      </c>
      <c r="O22" s="41">
        <f>SUM(O6:O21)</f>
        <v>181</v>
      </c>
      <c r="P22" s="41">
        <f>SUM(P6:P21)</f>
        <v>1</v>
      </c>
      <c r="Q22" s="41">
        <f>SUM(Q6:Q21)</f>
        <v>182</v>
      </c>
      <c r="R22" s="42">
        <f>IFERROR(Q22/N22,"-")</f>
        <v>0.26530612244898</v>
      </c>
      <c r="S22" s="77">
        <f>SUM(S6:S21)</f>
        <v>14</v>
      </c>
      <c r="T22" s="77">
        <f>SUM(T6:T21)</f>
        <v>43</v>
      </c>
      <c r="U22" s="42">
        <f>IFERROR(S22/Q22,"-")</f>
        <v>0.076923076923077</v>
      </c>
      <c r="V22" s="43">
        <f>IFERROR(K22/Q22,"-")</f>
        <v>3791.2087912088</v>
      </c>
      <c r="W22" s="44">
        <f>SUM(W6:W21)</f>
        <v>37</v>
      </c>
      <c r="X22" s="42">
        <f>IFERROR(W22/Q22,"-")</f>
        <v>0.2032967032967</v>
      </c>
      <c r="Y22" s="184">
        <f>SUM(Y6:Y21)</f>
        <v>1537010</v>
      </c>
      <c r="Z22" s="184">
        <f>IFERROR(Y22/Q22,"-")</f>
        <v>8445.1098901099</v>
      </c>
      <c r="AA22" s="184">
        <f>IFERROR(Y22/W22,"-")</f>
        <v>41540.810810811</v>
      </c>
      <c r="AB22" s="184">
        <f>Y22-K22</f>
        <v>847010</v>
      </c>
      <c r="AC22" s="46">
        <f>Y22/K22</f>
        <v>2.2275507246377</v>
      </c>
      <c r="AD22" s="59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182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183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184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185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186</v>
      </c>
      <c r="C6" s="189" t="s">
        <v>187</v>
      </c>
      <c r="D6" s="189" t="s">
        <v>188</v>
      </c>
      <c r="E6" s="189" t="s">
        <v>189</v>
      </c>
      <c r="F6" s="89" t="s">
        <v>190</v>
      </c>
      <c r="G6" s="89" t="s">
        <v>191</v>
      </c>
      <c r="H6" s="181">
        <v>0</v>
      </c>
      <c r="I6" s="84">
        <v>3000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1.25</v>
      </c>
      <c r="B7" s="189" t="s">
        <v>192</v>
      </c>
      <c r="C7" s="189" t="s">
        <v>187</v>
      </c>
      <c r="D7" s="189" t="s">
        <v>193</v>
      </c>
      <c r="E7" s="189">
        <v>25</v>
      </c>
      <c r="F7" s="89" t="s">
        <v>194</v>
      </c>
      <c r="G7" s="89" t="s">
        <v>191</v>
      </c>
      <c r="H7" s="181">
        <v>33600</v>
      </c>
      <c r="I7" s="84">
        <v>2800</v>
      </c>
      <c r="J7" s="80">
        <v>0</v>
      </c>
      <c r="K7" s="80">
        <v>0</v>
      </c>
      <c r="L7" s="80">
        <v>732</v>
      </c>
      <c r="M7" s="93">
        <v>12</v>
      </c>
      <c r="N7" s="144">
        <v>12</v>
      </c>
      <c r="O7" s="81">
        <f>IFERROR(M7/L7,"-")</f>
        <v>0.016393442622951</v>
      </c>
      <c r="P7" s="80">
        <v>0</v>
      </c>
      <c r="Q7" s="80">
        <v>2</v>
      </c>
      <c r="R7" s="81">
        <f>IFERROR(P7/M7,"-")</f>
        <v>0</v>
      </c>
      <c r="S7" s="82">
        <f>IFERROR(H7/SUM(M7:M7),"-")</f>
        <v>2800</v>
      </c>
      <c r="T7" s="83">
        <v>1</v>
      </c>
      <c r="U7" s="81">
        <f>IF(M7=0,"-",T7/M7)</f>
        <v>0.083333333333333</v>
      </c>
      <c r="V7" s="186">
        <v>42000</v>
      </c>
      <c r="W7" s="187">
        <f>IFERROR(V7/M7,"-")</f>
        <v>3500</v>
      </c>
      <c r="X7" s="187">
        <f>IFERROR(V7/T7,"-")</f>
        <v>42000</v>
      </c>
      <c r="Y7" s="181">
        <f>SUM(V7:V7)-SUM(H7:H7)</f>
        <v>8400</v>
      </c>
      <c r="Z7" s="85">
        <f>SUM(V7:V7)/SUM(H7:H7)</f>
        <v>1.25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>
        <v>1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4</v>
      </c>
      <c r="BD7" s="113">
        <f>IF(M7=0,"",IF(BC7=0,"",(BC7/M7)))</f>
        <v>0.33333333333333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4</v>
      </c>
      <c r="BL7" s="119"/>
      <c r="BM7" s="120">
        <f>IF(M7=0,"",IF(BK7=0,"",(BK7/M7)))</f>
        <v>0.33333333333333</v>
      </c>
      <c r="BN7" s="121">
        <v>1</v>
      </c>
      <c r="BO7" s="122">
        <f>IFERROR(BN7/BK7,"-")</f>
        <v>0.25</v>
      </c>
      <c r="BP7" s="123">
        <v>42000</v>
      </c>
      <c r="BQ7" s="124">
        <f>IFERROR(BP7/BK7,"-")</f>
        <v>10500</v>
      </c>
      <c r="BR7" s="125"/>
      <c r="BS7" s="125"/>
      <c r="BT7" s="125">
        <v>1</v>
      </c>
      <c r="BU7" s="126">
        <v>3</v>
      </c>
      <c r="BV7" s="127">
        <f>IF(M7=0,"",IF(BU7=0,"",(BU7/M7)))</f>
        <v>0.25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1</v>
      </c>
      <c r="CN7" s="141">
        <v>42000</v>
      </c>
      <c r="CO7" s="141">
        <v>42000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2.8395061728395</v>
      </c>
      <c r="B8" s="189" t="s">
        <v>195</v>
      </c>
      <c r="C8" s="189" t="s">
        <v>196</v>
      </c>
      <c r="D8" s="189" t="s">
        <v>193</v>
      </c>
      <c r="E8" s="189">
        <v>25</v>
      </c>
      <c r="F8" s="89" t="s">
        <v>194</v>
      </c>
      <c r="G8" s="89" t="s">
        <v>191</v>
      </c>
      <c r="H8" s="181">
        <v>8100</v>
      </c>
      <c r="I8" s="84">
        <v>2700</v>
      </c>
      <c r="J8" s="80">
        <v>0</v>
      </c>
      <c r="K8" s="80">
        <v>0</v>
      </c>
      <c r="L8" s="80">
        <v>70</v>
      </c>
      <c r="M8" s="93">
        <v>3</v>
      </c>
      <c r="N8" s="144">
        <v>3</v>
      </c>
      <c r="O8" s="81">
        <f>IFERROR(M8/L8,"-")</f>
        <v>0.042857142857143</v>
      </c>
      <c r="P8" s="80">
        <v>0</v>
      </c>
      <c r="Q8" s="80">
        <v>0</v>
      </c>
      <c r="R8" s="81">
        <f>IFERROR(P8/M8,"-")</f>
        <v>0</v>
      </c>
      <c r="S8" s="82">
        <f>IFERROR(H8/SUM(M8:M8),"-")</f>
        <v>2700</v>
      </c>
      <c r="T8" s="83">
        <v>1</v>
      </c>
      <c r="U8" s="81">
        <f>IF(M8=0,"-",T8/M8)</f>
        <v>0.33333333333333</v>
      </c>
      <c r="V8" s="186">
        <v>23000</v>
      </c>
      <c r="W8" s="187">
        <f>IFERROR(V8/M8,"-")</f>
        <v>7666.6666666667</v>
      </c>
      <c r="X8" s="187">
        <f>IFERROR(V8/T8,"-")</f>
        <v>23000</v>
      </c>
      <c r="Y8" s="181">
        <f>SUM(V8:V8)-SUM(H8:H8)</f>
        <v>14900</v>
      </c>
      <c r="Z8" s="85">
        <f>SUM(V8:V8)/SUM(H8:H8)</f>
        <v>2.8395061728395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1</v>
      </c>
      <c r="BD8" s="113">
        <f>IF(M8=0,"",IF(BC8=0,"",(BC8/M8)))</f>
        <v>0.33333333333333</v>
      </c>
      <c r="BE8" s="112">
        <v>1</v>
      </c>
      <c r="BF8" s="114">
        <f>IFERROR(BE8/BC8,"-")</f>
        <v>1</v>
      </c>
      <c r="BG8" s="115">
        <v>23000</v>
      </c>
      <c r="BH8" s="116">
        <f>IFERROR(BG8/BC8,"-")</f>
        <v>23000</v>
      </c>
      <c r="BI8" s="117"/>
      <c r="BJ8" s="117"/>
      <c r="BK8" s="117">
        <v>2</v>
      </c>
      <c r="BL8" s="119"/>
      <c r="BM8" s="120">
        <f>IF(M8=0,"",IF(BK8=0,"",(BK8/M8)))</f>
        <v>0.66666666666667</v>
      </c>
      <c r="BN8" s="121"/>
      <c r="BO8" s="122">
        <f>IFERROR(BN8/BK8,"-")</f>
        <v>0</v>
      </c>
      <c r="BP8" s="123"/>
      <c r="BQ8" s="124">
        <f>IFERROR(BP8/BK8,"-")</f>
        <v>0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1</v>
      </c>
      <c r="CN8" s="141">
        <v>23000</v>
      </c>
      <c r="CO8" s="141">
        <v>23000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>
        <f>Z9</f>
        <v>0</v>
      </c>
      <c r="B9" s="189" t="s">
        <v>197</v>
      </c>
      <c r="C9" s="189" t="s">
        <v>196</v>
      </c>
      <c r="D9" s="189" t="s">
        <v>188</v>
      </c>
      <c r="E9" s="189">
        <v>25</v>
      </c>
      <c r="F9" s="89" t="s">
        <v>198</v>
      </c>
      <c r="G9" s="89" t="s">
        <v>191</v>
      </c>
      <c r="H9" s="181">
        <v>2300</v>
      </c>
      <c r="I9" s="84">
        <v>2300</v>
      </c>
      <c r="J9" s="80">
        <v>0</v>
      </c>
      <c r="K9" s="80">
        <v>0</v>
      </c>
      <c r="L9" s="80">
        <v>86</v>
      </c>
      <c r="M9" s="93">
        <v>1</v>
      </c>
      <c r="N9" s="144">
        <v>1</v>
      </c>
      <c r="O9" s="81">
        <f>IFERROR(M9/L9,"-")</f>
        <v>0.011627906976744</v>
      </c>
      <c r="P9" s="80">
        <v>0</v>
      </c>
      <c r="Q9" s="80">
        <v>0</v>
      </c>
      <c r="R9" s="81">
        <f>IFERROR(P9/M9,"-")</f>
        <v>0</v>
      </c>
      <c r="S9" s="82">
        <f>IFERROR(H9/SUM(M9:M9),"-")</f>
        <v>2300</v>
      </c>
      <c r="T9" s="83">
        <v>0</v>
      </c>
      <c r="U9" s="81">
        <f>IF(M9=0,"-",T9/M9)</f>
        <v>0</v>
      </c>
      <c r="V9" s="186"/>
      <c r="W9" s="187">
        <f>IFERROR(V9/M9,"-")</f>
        <v>0</v>
      </c>
      <c r="X9" s="187" t="str">
        <f>IFERROR(V9/T9,"-")</f>
        <v>-</v>
      </c>
      <c r="Y9" s="181">
        <f>SUM(V9:V9)-SUM(H9:H9)</f>
        <v>-2300</v>
      </c>
      <c r="Z9" s="85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>
        <v>1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>
        <f>IF(M9=0,"",IF(BC9=0,"",(BC9/M9)))</f>
        <v>0</v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>
        <f>IF(M9=0,"",IF(BK9=0,"",(BK9/M9)))</f>
        <v>0</v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>
        <f>IF(M9=0,"",IF(BU9=0,"",(BU9/M9)))</f>
        <v>0</v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>
        <f>Z10</f>
        <v>0.62634408602151</v>
      </c>
      <c r="B10" s="189" t="s">
        <v>199</v>
      </c>
      <c r="C10" s="189" t="s">
        <v>196</v>
      </c>
      <c r="D10" s="189" t="s">
        <v>188</v>
      </c>
      <c r="E10" s="189" t="s">
        <v>82</v>
      </c>
      <c r="F10" s="89" t="s">
        <v>200</v>
      </c>
      <c r="G10" s="89" t="s">
        <v>201</v>
      </c>
      <c r="H10" s="181">
        <v>372000</v>
      </c>
      <c r="I10" s="84">
        <v>3000</v>
      </c>
      <c r="J10" s="80">
        <v>0</v>
      </c>
      <c r="K10" s="80">
        <v>0</v>
      </c>
      <c r="L10" s="80">
        <v>725</v>
      </c>
      <c r="M10" s="93">
        <v>124</v>
      </c>
      <c r="N10" s="144">
        <v>115</v>
      </c>
      <c r="O10" s="81">
        <f>IFERROR(M10/L10,"-")</f>
        <v>0.17103448275862</v>
      </c>
      <c r="P10" s="80">
        <v>2</v>
      </c>
      <c r="Q10" s="80">
        <v>60</v>
      </c>
      <c r="R10" s="81">
        <f>IFERROR(P10/M10,"-")</f>
        <v>0.016129032258065</v>
      </c>
      <c r="S10" s="82">
        <f>IFERROR(H10/SUM(M10:M10),"-")</f>
        <v>3000</v>
      </c>
      <c r="T10" s="83">
        <v>14</v>
      </c>
      <c r="U10" s="81">
        <f>IF(M10=0,"-",T10/M10)</f>
        <v>0.11290322580645</v>
      </c>
      <c r="V10" s="186">
        <v>233000</v>
      </c>
      <c r="W10" s="187">
        <f>IFERROR(V10/M10,"-")</f>
        <v>1879.0322580645</v>
      </c>
      <c r="X10" s="187">
        <f>IFERROR(V10/T10,"-")</f>
        <v>16642.857142857</v>
      </c>
      <c r="Y10" s="181">
        <f>SUM(V10:V10)-SUM(H10:H10)</f>
        <v>-139000</v>
      </c>
      <c r="Z10" s="85">
        <f>SUM(V10:V10)/SUM(H10:H10)</f>
        <v>0.62634408602151</v>
      </c>
      <c r="AA10" s="78"/>
      <c r="AB10" s="94">
        <v>9</v>
      </c>
      <c r="AC10" s="95">
        <f>IF(M10=0,"",IF(AB10=0,"",(AB10/M10)))</f>
        <v>0.07258064516129</v>
      </c>
      <c r="AD10" s="94"/>
      <c r="AE10" s="96">
        <f>IFERROR(AD10/AB10,"-")</f>
        <v>0</v>
      </c>
      <c r="AF10" s="97"/>
      <c r="AG10" s="98">
        <f>IFERROR(AF10/AB10,"-")</f>
        <v>0</v>
      </c>
      <c r="AH10" s="99"/>
      <c r="AI10" s="99"/>
      <c r="AJ10" s="99"/>
      <c r="AK10" s="100">
        <v>10</v>
      </c>
      <c r="AL10" s="101">
        <f>IF(M10=0,"",IF(AK10=0,"",(AK10/M10)))</f>
        <v>0.080645161290323</v>
      </c>
      <c r="AM10" s="100"/>
      <c r="AN10" s="102">
        <f>IFERROR(AM10/AK10,"-")</f>
        <v>0</v>
      </c>
      <c r="AO10" s="103"/>
      <c r="AP10" s="104">
        <f>IFERROR(AO10/AK10,"-")</f>
        <v>0</v>
      </c>
      <c r="AQ10" s="105"/>
      <c r="AR10" s="105"/>
      <c r="AS10" s="105"/>
      <c r="AT10" s="106">
        <v>16</v>
      </c>
      <c r="AU10" s="107" t="str">
        <f>IF(M10=0,"",IF(AW10=0,"",(AW10/M10)))</f>
        <v>0</v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>
        <v>48</v>
      </c>
      <c r="BD10" s="113">
        <f>IF(M10=0,"",IF(BC10=0,"",(BC10/M10)))</f>
        <v>0.38709677419355</v>
      </c>
      <c r="BE10" s="112">
        <v>6</v>
      </c>
      <c r="BF10" s="114">
        <f>IFERROR(BE10/BC10,"-")</f>
        <v>0.125</v>
      </c>
      <c r="BG10" s="115">
        <v>42000</v>
      </c>
      <c r="BH10" s="116">
        <f>IFERROR(BG10/BC10,"-")</f>
        <v>875</v>
      </c>
      <c r="BI10" s="117">
        <v>2</v>
      </c>
      <c r="BJ10" s="117">
        <v>2</v>
      </c>
      <c r="BK10" s="117">
        <v>31</v>
      </c>
      <c r="BL10" s="119"/>
      <c r="BM10" s="120">
        <f>IF(M10=0,"",IF(BK10=0,"",(BK10/M10)))</f>
        <v>0.25</v>
      </c>
      <c r="BN10" s="121">
        <v>5</v>
      </c>
      <c r="BO10" s="122">
        <f>IFERROR(BN10/BK10,"-")</f>
        <v>0.16129032258065</v>
      </c>
      <c r="BP10" s="123">
        <v>30000</v>
      </c>
      <c r="BQ10" s="124">
        <f>IFERROR(BP10/BK10,"-")</f>
        <v>967.74193548387</v>
      </c>
      <c r="BR10" s="125">
        <v>2</v>
      </c>
      <c r="BS10" s="125">
        <v>2</v>
      </c>
      <c r="BT10" s="125">
        <v>1</v>
      </c>
      <c r="BU10" s="126">
        <v>10</v>
      </c>
      <c r="BV10" s="127">
        <f>IF(M10=0,"",IF(BU10=0,"",(BU10/M10)))</f>
        <v>0.080645161290323</v>
      </c>
      <c r="BW10" s="128">
        <v>3</v>
      </c>
      <c r="BX10" s="129">
        <f>IFERROR(BW10/BU10,"-")</f>
        <v>0.3</v>
      </c>
      <c r="BY10" s="130">
        <v>161000</v>
      </c>
      <c r="BZ10" s="131">
        <f>IFERROR(BY10/BU10,"-")</f>
        <v>16100</v>
      </c>
      <c r="CA10" s="132">
        <v>1</v>
      </c>
      <c r="CB10" s="132"/>
      <c r="CC10" s="132">
        <v>2</v>
      </c>
      <c r="CD10" s="133"/>
      <c r="CE10" s="134">
        <f>IF(M10=0,"",IF(CD10=0,"",(CD10/M10)))</f>
        <v>0</v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14</v>
      </c>
      <c r="CN10" s="141">
        <v>233000</v>
      </c>
      <c r="CO10" s="141">
        <v>147000</v>
      </c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79" t="str">
        <f>Z11</f>
        <v>0</v>
      </c>
      <c r="B11" s="189" t="s">
        <v>202</v>
      </c>
      <c r="C11" s="189" t="s">
        <v>203</v>
      </c>
      <c r="D11" s="189"/>
      <c r="E11" s="189" t="s">
        <v>204</v>
      </c>
      <c r="F11" s="89" t="s">
        <v>205</v>
      </c>
      <c r="G11" s="89" t="s">
        <v>191</v>
      </c>
      <c r="H11" s="181">
        <v>0</v>
      </c>
      <c r="I11" s="84"/>
      <c r="J11" s="80">
        <v>0</v>
      </c>
      <c r="K11" s="80">
        <v>0</v>
      </c>
      <c r="L11" s="80">
        <v>0</v>
      </c>
      <c r="M11" s="93">
        <v>12</v>
      </c>
      <c r="N11" s="144">
        <v>12</v>
      </c>
      <c r="O11" s="81" t="str">
        <f>IFERROR(M11/L11,"-")</f>
        <v>-</v>
      </c>
      <c r="P11" s="80">
        <v>1</v>
      </c>
      <c r="Q11" s="80">
        <v>3</v>
      </c>
      <c r="R11" s="81">
        <f>IFERROR(P11/M11,"-")</f>
        <v>0.083333333333333</v>
      </c>
      <c r="S11" s="82">
        <f>IFERROR(H11/SUM(M11:M11),"-")</f>
        <v>0</v>
      </c>
      <c r="T11" s="83">
        <v>3</v>
      </c>
      <c r="U11" s="81">
        <f>IF(M11=0,"-",T11/M11)</f>
        <v>0.25</v>
      </c>
      <c r="V11" s="186">
        <v>20000</v>
      </c>
      <c r="W11" s="187">
        <f>IFERROR(V11/M11,"-")</f>
        <v>1666.6666666667</v>
      </c>
      <c r="X11" s="187">
        <f>IFERROR(V11/T11,"-")</f>
        <v>6666.6666666667</v>
      </c>
      <c r="Y11" s="181">
        <f>SUM(V11:V11)-SUM(H11:H11)</f>
        <v>20000</v>
      </c>
      <c r="Z11" s="85" t="str">
        <f>SUM(V11:V11)/SUM(H11:H11)</f>
        <v>0</v>
      </c>
      <c r="AA11" s="78"/>
      <c r="AB11" s="94"/>
      <c r="AC11" s="95">
        <f>IF(M11=0,"",IF(AB11=0,"",(AB11/M11)))</f>
        <v>0</v>
      </c>
      <c r="AD11" s="94"/>
      <c r="AE11" s="96" t="str">
        <f>IFERROR(AD11/AB11,"-")</f>
        <v>-</v>
      </c>
      <c r="AF11" s="97"/>
      <c r="AG11" s="98" t="str">
        <f>IFERROR(AF11/AB11,"-")</f>
        <v>-</v>
      </c>
      <c r="AH11" s="99"/>
      <c r="AI11" s="99"/>
      <c r="AJ11" s="99"/>
      <c r="AK11" s="100"/>
      <c r="AL11" s="101">
        <f>IF(M11=0,"",IF(AK11=0,"",(AK11/M11)))</f>
        <v>0</v>
      </c>
      <c r="AM11" s="100"/>
      <c r="AN11" s="102" t="str">
        <f>IFERROR(AM11/AK11,"-")</f>
        <v>-</v>
      </c>
      <c r="AO11" s="103"/>
      <c r="AP11" s="104" t="str">
        <f>IFERROR(AO11/AK11,"-")</f>
        <v>-</v>
      </c>
      <c r="AQ11" s="105"/>
      <c r="AR11" s="105"/>
      <c r="AS11" s="105"/>
      <c r="AT11" s="106">
        <v>2</v>
      </c>
      <c r="AU11" s="107" t="str">
        <f>IF(M11=0,"",IF(AW11=0,"",(AW11/M11)))</f>
        <v>0</v>
      </c>
      <c r="AV11" s="106">
        <v>1</v>
      </c>
      <c r="AW11" s="108" t="str">
        <f>IFERROR(AY11/AW11,"-")</f>
        <v>-</v>
      </c>
      <c r="AX11" s="109">
        <v>5000</v>
      </c>
      <c r="AY11" s="110" t="str">
        <f>IFERROR(BA11/AW11,"-")</f>
        <v>-</v>
      </c>
      <c r="AZ11" s="111">
        <v>1</v>
      </c>
      <c r="BA11" s="111"/>
      <c r="BB11" s="111"/>
      <c r="BC11" s="112">
        <v>1</v>
      </c>
      <c r="BD11" s="113">
        <f>IF(M11=0,"",IF(BC11=0,"",(BC11/M11)))</f>
        <v>0.083333333333333</v>
      </c>
      <c r="BE11" s="112">
        <v>1</v>
      </c>
      <c r="BF11" s="114">
        <f>IFERROR(BE11/BC11,"-")</f>
        <v>1</v>
      </c>
      <c r="BG11" s="115">
        <v>6000</v>
      </c>
      <c r="BH11" s="116">
        <f>IFERROR(BG11/BC11,"-")</f>
        <v>6000</v>
      </c>
      <c r="BI11" s="117"/>
      <c r="BJ11" s="117"/>
      <c r="BK11" s="117">
        <v>6</v>
      </c>
      <c r="BL11" s="119"/>
      <c r="BM11" s="120">
        <f>IF(M11=0,"",IF(BK11=0,"",(BK11/M11)))</f>
        <v>0.5</v>
      </c>
      <c r="BN11" s="121">
        <v>1</v>
      </c>
      <c r="BO11" s="122">
        <f>IFERROR(BN11/BK11,"-")</f>
        <v>0.16666666666667</v>
      </c>
      <c r="BP11" s="123">
        <v>9000</v>
      </c>
      <c r="BQ11" s="124">
        <f>IFERROR(BP11/BK11,"-")</f>
        <v>1500</v>
      </c>
      <c r="BR11" s="125"/>
      <c r="BS11" s="125"/>
      <c r="BT11" s="125">
        <v>1</v>
      </c>
      <c r="BU11" s="126">
        <v>3</v>
      </c>
      <c r="BV11" s="127">
        <f>IF(M11=0,"",IF(BU11=0,"",(BU11/M11)))</f>
        <v>0.25</v>
      </c>
      <c r="BW11" s="128"/>
      <c r="BX11" s="129">
        <f>IFERROR(BW11/BU11,"-")</f>
        <v>0</v>
      </c>
      <c r="BY11" s="130"/>
      <c r="BZ11" s="131">
        <f>IFERROR(BY11/BU11,"-")</f>
        <v>0</v>
      </c>
      <c r="CA11" s="132"/>
      <c r="CB11" s="132"/>
      <c r="CC11" s="132"/>
      <c r="CD11" s="133"/>
      <c r="CE11" s="134">
        <f>IF(M11=0,"",IF(CD11=0,"",(CD11/M11)))</f>
        <v>0</v>
      </c>
      <c r="CF11" s="135"/>
      <c r="CG11" s="136" t="str">
        <f>IFERROR(CF11/CD11,"-")</f>
        <v>-</v>
      </c>
      <c r="CH11" s="137"/>
      <c r="CI11" s="138" t="str">
        <f>IFERROR(CH11/CD11,"-")</f>
        <v>-</v>
      </c>
      <c r="CJ11" s="139"/>
      <c r="CK11" s="139"/>
      <c r="CL11" s="139"/>
      <c r="CM11" s="140">
        <v>3</v>
      </c>
      <c r="CN11" s="141">
        <v>20000</v>
      </c>
      <c r="CO11" s="141">
        <v>9000</v>
      </c>
      <c r="CP11" s="141"/>
      <c r="CQ11" s="142" t="str">
        <f>IF(AND(CO11=0,CP11=0),"",IF(AND(CO11&lt;=100000,CP11&lt;=100000),"",IF(CO11/CN11&gt;0.7,"男高",IF(CP11/CN11&gt;0.7,"女高",""))))</f>
        <v/>
      </c>
    </row>
    <row r="12" spans="1:97">
      <c r="A12" s="30"/>
      <c r="B12" s="86"/>
      <c r="C12" s="86"/>
      <c r="D12" s="87"/>
      <c r="E12" s="88"/>
      <c r="F12" s="89"/>
      <c r="G12" s="89"/>
      <c r="H12" s="182"/>
      <c r="I12" s="90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58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30"/>
      <c r="B13" s="37"/>
      <c r="C13" s="37"/>
      <c r="D13" s="31"/>
      <c r="E13" s="31"/>
      <c r="F13" s="36"/>
      <c r="G13" s="74"/>
      <c r="H13" s="183"/>
      <c r="I13" s="34"/>
      <c r="J13" s="34"/>
      <c r="K13" s="34"/>
      <c r="L13" s="31"/>
      <c r="M13" s="31"/>
      <c r="N13" s="31"/>
      <c r="O13" s="33"/>
      <c r="P13" s="33"/>
      <c r="Q13" s="31"/>
      <c r="R13" s="33"/>
      <c r="S13" s="25"/>
      <c r="T13" s="25"/>
      <c r="U13" s="25"/>
      <c r="V13" s="188"/>
      <c r="W13" s="188"/>
      <c r="X13" s="188"/>
      <c r="Y13" s="188"/>
      <c r="Z13" s="33"/>
      <c r="AA13" s="60"/>
      <c r="AB13" s="62"/>
      <c r="AC13" s="63"/>
      <c r="AD13" s="62"/>
      <c r="AE13" s="66"/>
      <c r="AF13" s="67"/>
      <c r="AG13" s="68"/>
      <c r="AH13" s="69"/>
      <c r="AI13" s="69"/>
      <c r="AJ13" s="69"/>
      <c r="AK13" s="62"/>
      <c r="AL13" s="63"/>
      <c r="AM13" s="62"/>
      <c r="AN13" s="66"/>
      <c r="AO13" s="67"/>
      <c r="AP13" s="68"/>
      <c r="AQ13" s="69"/>
      <c r="AR13" s="69"/>
      <c r="AS13" s="69"/>
      <c r="AT13" s="62"/>
      <c r="AU13" s="63"/>
      <c r="AV13" s="62"/>
      <c r="AW13" s="66"/>
      <c r="AX13" s="67"/>
      <c r="AY13" s="68"/>
      <c r="AZ13" s="69"/>
      <c r="BA13" s="69"/>
      <c r="BB13" s="69"/>
      <c r="BC13" s="62"/>
      <c r="BD13" s="63"/>
      <c r="BE13" s="62"/>
      <c r="BF13" s="66"/>
      <c r="BG13" s="67"/>
      <c r="BH13" s="68"/>
      <c r="BI13" s="69"/>
      <c r="BJ13" s="69"/>
      <c r="BK13" s="69"/>
      <c r="BL13" s="64"/>
      <c r="BM13" s="65"/>
      <c r="BN13" s="62"/>
      <c r="BO13" s="66"/>
      <c r="BP13" s="67"/>
      <c r="BQ13" s="68"/>
      <c r="BR13" s="69"/>
      <c r="BS13" s="69"/>
      <c r="BT13" s="69"/>
      <c r="BU13" s="64"/>
      <c r="BV13" s="65"/>
      <c r="BW13" s="62"/>
      <c r="BX13" s="66"/>
      <c r="BY13" s="67"/>
      <c r="BZ13" s="68"/>
      <c r="CA13" s="69"/>
      <c r="CB13" s="69"/>
      <c r="CC13" s="69"/>
      <c r="CD13" s="64"/>
      <c r="CE13" s="65"/>
      <c r="CF13" s="62"/>
      <c r="CG13" s="66"/>
      <c r="CH13" s="67"/>
      <c r="CI13" s="68"/>
      <c r="CJ13" s="69"/>
      <c r="CK13" s="69"/>
      <c r="CL13" s="69"/>
      <c r="CM13" s="70"/>
      <c r="CN13" s="67"/>
      <c r="CO13" s="67"/>
      <c r="CP13" s="67"/>
      <c r="CQ13" s="71"/>
    </row>
    <row r="14" spans="1:97">
      <c r="A14" s="19" t="str">
        <f>Z14</f>
        <v>0</v>
      </c>
      <c r="B14" s="41"/>
      <c r="C14" s="41"/>
      <c r="D14" s="41"/>
      <c r="E14" s="41"/>
      <c r="F14" s="40" t="s">
        <v>206</v>
      </c>
      <c r="G14" s="40"/>
      <c r="H14" s="184"/>
      <c r="I14" s="45"/>
      <c r="J14" s="41">
        <f>SUM(J6:J13)</f>
        <v>0</v>
      </c>
      <c r="K14" s="41">
        <f>SUM(K6:K13)</f>
        <v>0</v>
      </c>
      <c r="L14" s="41">
        <f>SUM(L6:L13)</f>
        <v>1618</v>
      </c>
      <c r="M14" s="41">
        <f>SUM(M6:M13)</f>
        <v>152</v>
      </c>
      <c r="N14" s="41">
        <f>SUM(N6:N13)</f>
        <v>143</v>
      </c>
      <c r="O14" s="42">
        <f>IFERROR(M14/L14,"-")</f>
        <v>0.093943139678616</v>
      </c>
      <c r="P14" s="77">
        <f>SUM(P6:P13)</f>
        <v>3</v>
      </c>
      <c r="Q14" s="77">
        <f>SUM(Q6:Q13)</f>
        <v>65</v>
      </c>
      <c r="R14" s="42">
        <f>IFERROR(P14/M14,"-")</f>
        <v>0.019736842105263</v>
      </c>
      <c r="S14" s="43">
        <f>IFERROR(H14/M14,"-")</f>
        <v>0</v>
      </c>
      <c r="T14" s="44">
        <f>SUM(T6:T13)</f>
        <v>19</v>
      </c>
      <c r="U14" s="42">
        <f>IFERROR(T14/M14,"-")</f>
        <v>0.125</v>
      </c>
      <c r="V14" s="184">
        <f>SUM(V6:V13)</f>
        <v>318000</v>
      </c>
      <c r="W14" s="184">
        <f>IFERROR(V14/M14,"-")</f>
        <v>2092.1052631579</v>
      </c>
      <c r="X14" s="184">
        <f>IFERROR(V14/T14,"-")</f>
        <v>16736.842105263</v>
      </c>
      <c r="Y14" s="184">
        <f>V14-H14</f>
        <v>318000</v>
      </c>
      <c r="Z14" s="46" t="str">
        <f>V14/H14</f>
        <v>0</v>
      </c>
      <c r="AA14" s="59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207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208</v>
      </c>
      <c r="C6" s="189" t="s">
        <v>187</v>
      </c>
      <c r="D6" s="189" t="s">
        <v>209</v>
      </c>
      <c r="E6" s="189" t="s">
        <v>210</v>
      </c>
      <c r="F6" s="89" t="s">
        <v>211</v>
      </c>
      <c r="G6" s="89" t="s">
        <v>191</v>
      </c>
      <c r="H6" s="181">
        <v>0</v>
      </c>
      <c r="I6" s="80">
        <v>0</v>
      </c>
      <c r="J6" s="80">
        <v>0</v>
      </c>
      <c r="K6" s="80">
        <v>610430</v>
      </c>
      <c r="L6" s="93">
        <v>5470</v>
      </c>
      <c r="M6" s="81">
        <f>IFERROR(L6/K6,"-")</f>
        <v>0.0089608964172796</v>
      </c>
      <c r="N6" s="80">
        <v>117</v>
      </c>
      <c r="O6" s="80">
        <v>2229</v>
      </c>
      <c r="P6" s="81">
        <f>IFERROR(N6/(L6),"-")</f>
        <v>0.021389396709324</v>
      </c>
      <c r="Q6" s="82">
        <f>IFERROR(H6/SUM(L6:L6),"-")</f>
        <v>0</v>
      </c>
      <c r="R6" s="83">
        <v>552</v>
      </c>
      <c r="S6" s="81">
        <f>IF(L6=0,"-",R6/L6)</f>
        <v>0.10091407678245</v>
      </c>
      <c r="T6" s="186">
        <v>23063420</v>
      </c>
      <c r="U6" s="187">
        <f>IFERROR(T6/L6,"-")</f>
        <v>4216.3473491773</v>
      </c>
      <c r="V6" s="187">
        <f>IFERROR(T6/R6,"-")</f>
        <v>41781.557971014</v>
      </c>
      <c r="W6" s="181">
        <f>SUM(T6:T6)-SUM(H6:H6)</f>
        <v>23063420</v>
      </c>
      <c r="X6" s="85" t="str">
        <f>SUM(T6:T6)/SUM(H6:H6)</f>
        <v>0</v>
      </c>
      <c r="Y6" s="78"/>
      <c r="Z6" s="94">
        <v>355</v>
      </c>
      <c r="AA6" s="95">
        <f>IF(L6=0,"",IF(Z6=0,"",(Z6/L6)))</f>
        <v>0.064899451553931</v>
      </c>
      <c r="AB6" s="94">
        <v>9</v>
      </c>
      <c r="AC6" s="96">
        <f>IFERROR(AB6/Z6,"-")</f>
        <v>0.025352112676056</v>
      </c>
      <c r="AD6" s="97">
        <v>1351000</v>
      </c>
      <c r="AE6" s="98">
        <f>IFERROR(AD6/Z6,"-")</f>
        <v>3805.6338028169</v>
      </c>
      <c r="AF6" s="99">
        <v>2</v>
      </c>
      <c r="AG6" s="99">
        <v>2</v>
      </c>
      <c r="AH6" s="99">
        <v>5</v>
      </c>
      <c r="AI6" s="100">
        <v>860</v>
      </c>
      <c r="AJ6" s="101">
        <f>IF(L6=0,"",IF(AI6=0,"",(AI6/L6)))</f>
        <v>0.15722120658135</v>
      </c>
      <c r="AK6" s="100">
        <v>57</v>
      </c>
      <c r="AL6" s="102">
        <f>IFERROR(AK6/AI6,"-")</f>
        <v>0.066279069767442</v>
      </c>
      <c r="AM6" s="103">
        <v>753000</v>
      </c>
      <c r="AN6" s="104">
        <f>IFERROR(AM6/AI6,"-")</f>
        <v>875.58139534884</v>
      </c>
      <c r="AO6" s="105">
        <v>29</v>
      </c>
      <c r="AP6" s="105">
        <v>11</v>
      </c>
      <c r="AQ6" s="105">
        <v>17</v>
      </c>
      <c r="AR6" s="106">
        <v>1252</v>
      </c>
      <c r="AS6" s="107">
        <f>IF(L6=0,"",IF(AR6=0,"",(AR6/L6)))</f>
        <v>0.22888482632541</v>
      </c>
      <c r="AT6" s="106">
        <v>92</v>
      </c>
      <c r="AU6" s="108">
        <f>IFERROR(AT6/AR6,"-")</f>
        <v>0.073482428115016</v>
      </c>
      <c r="AV6" s="109">
        <v>1228000</v>
      </c>
      <c r="AW6" s="110">
        <f>IFERROR(AV6/AR6,"-")</f>
        <v>980.83067092652</v>
      </c>
      <c r="AX6" s="111">
        <v>53</v>
      </c>
      <c r="AY6" s="111">
        <v>20</v>
      </c>
      <c r="AZ6" s="111">
        <v>19</v>
      </c>
      <c r="BA6" s="112">
        <v>1809</v>
      </c>
      <c r="BB6" s="113">
        <f>IF(L6=0,"",IF(BA6=0,"",(BA6/L6)))</f>
        <v>0.33071297989031</v>
      </c>
      <c r="BC6" s="112">
        <v>189</v>
      </c>
      <c r="BD6" s="114">
        <f>IFERROR(BC6/BA6,"-")</f>
        <v>0.1044776119403</v>
      </c>
      <c r="BE6" s="115">
        <v>5076060</v>
      </c>
      <c r="BF6" s="116">
        <f>IFERROR(BE6/BA6,"-")</f>
        <v>2806.0033167496</v>
      </c>
      <c r="BG6" s="117">
        <v>76</v>
      </c>
      <c r="BH6" s="117">
        <v>29</v>
      </c>
      <c r="BI6" s="117">
        <v>84</v>
      </c>
      <c r="BJ6" s="119">
        <v>883</v>
      </c>
      <c r="BK6" s="120">
        <f>IF(L6=0,"",IF(BJ6=0,"",(BJ6/L6)))</f>
        <v>0.16142595978062</v>
      </c>
      <c r="BL6" s="121">
        <v>141</v>
      </c>
      <c r="BM6" s="122">
        <f>IFERROR(BL6/BJ6,"-")</f>
        <v>0.15968289920725</v>
      </c>
      <c r="BN6" s="123">
        <v>7062360</v>
      </c>
      <c r="BO6" s="124">
        <f>IFERROR(BN6/BJ6,"-")</f>
        <v>7998.1426953567</v>
      </c>
      <c r="BP6" s="125">
        <v>46</v>
      </c>
      <c r="BQ6" s="125">
        <v>21</v>
      </c>
      <c r="BR6" s="125">
        <v>74</v>
      </c>
      <c r="BS6" s="126">
        <v>255</v>
      </c>
      <c r="BT6" s="127">
        <f>IF(L6=0,"",IF(BS6=0,"",(BS6/L6)))</f>
        <v>0.046617915904936</v>
      </c>
      <c r="BU6" s="128">
        <v>51</v>
      </c>
      <c r="BV6" s="129">
        <f>IFERROR(BU6/BS6,"-")</f>
        <v>0.2</v>
      </c>
      <c r="BW6" s="130">
        <v>5416000</v>
      </c>
      <c r="BX6" s="131">
        <f>IFERROR(BW6/BS6,"-")</f>
        <v>21239.215686275</v>
      </c>
      <c r="BY6" s="132">
        <v>13</v>
      </c>
      <c r="BZ6" s="132">
        <v>5</v>
      </c>
      <c r="CA6" s="132">
        <v>33</v>
      </c>
      <c r="CB6" s="133">
        <v>56</v>
      </c>
      <c r="CC6" s="134">
        <f>IF(L6=0,"",IF(CB6=0,"",(CB6/L6)))</f>
        <v>0.010237659963437</v>
      </c>
      <c r="CD6" s="135">
        <v>13</v>
      </c>
      <c r="CE6" s="136">
        <f>IFERROR(CD6/CB6,"-")</f>
        <v>0.23214285714286</v>
      </c>
      <c r="CF6" s="137">
        <v>2177000</v>
      </c>
      <c r="CG6" s="138">
        <f>IFERROR(CF6/CB6,"-")</f>
        <v>38875</v>
      </c>
      <c r="CH6" s="139">
        <v>3</v>
      </c>
      <c r="CI6" s="139"/>
      <c r="CJ6" s="139">
        <v>10</v>
      </c>
      <c r="CK6" s="140">
        <v>552</v>
      </c>
      <c r="CL6" s="141">
        <v>23063420</v>
      </c>
      <c r="CM6" s="141">
        <v>1195000</v>
      </c>
      <c r="CN6" s="141">
        <v>258000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212</v>
      </c>
      <c r="C7" s="189" t="s">
        <v>187</v>
      </c>
      <c r="D7" s="189" t="s">
        <v>209</v>
      </c>
      <c r="E7" s="189" t="s">
        <v>213</v>
      </c>
      <c r="F7" s="89" t="s">
        <v>214</v>
      </c>
      <c r="G7" s="89" t="s">
        <v>191</v>
      </c>
      <c r="H7" s="181">
        <v>0</v>
      </c>
      <c r="I7" s="80">
        <v>0</v>
      </c>
      <c r="J7" s="80">
        <v>0</v>
      </c>
      <c r="K7" s="80">
        <v>37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215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610467</v>
      </c>
      <c r="L10" s="41">
        <f>SUM(L6:L9)</f>
        <v>5470</v>
      </c>
      <c r="M10" s="42">
        <f>IFERROR(L10/K10,"-")</f>
        <v>0.0089603533032908</v>
      </c>
      <c r="N10" s="77">
        <f>SUM(N6:N9)</f>
        <v>117</v>
      </c>
      <c r="O10" s="77">
        <f>SUM(O6:O9)</f>
        <v>2229</v>
      </c>
      <c r="P10" s="42">
        <f>IFERROR(N10/L10,"-")</f>
        <v>0.021389396709324</v>
      </c>
      <c r="Q10" s="43">
        <f>IFERROR(H10/L10,"-")</f>
        <v>0</v>
      </c>
      <c r="R10" s="44">
        <f>SUM(R6:R9)</f>
        <v>552</v>
      </c>
      <c r="S10" s="42">
        <f>IFERROR(R10/L10,"-")</f>
        <v>0.10091407678245</v>
      </c>
      <c r="T10" s="184">
        <f>SUM(T6:T9)</f>
        <v>23063420</v>
      </c>
      <c r="U10" s="184">
        <f>IFERROR(T10/L10,"-")</f>
        <v>4216.3473491773</v>
      </c>
      <c r="V10" s="184">
        <f>IFERROR(T10/R10,"-")</f>
        <v>41781.557971014</v>
      </c>
      <c r="W10" s="184">
        <f>T10-H10</f>
        <v>23063420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216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217</v>
      </c>
      <c r="C6" s="189" t="s">
        <v>203</v>
      </c>
      <c r="D6" s="189" t="s">
        <v>218</v>
      </c>
      <c r="E6" s="189" t="s">
        <v>219</v>
      </c>
      <c r="F6" s="89" t="s">
        <v>220</v>
      </c>
      <c r="G6" s="89" t="s">
        <v>191</v>
      </c>
      <c r="H6" s="181">
        <v>0</v>
      </c>
      <c r="I6" s="80">
        <v>0</v>
      </c>
      <c r="J6" s="80">
        <v>0</v>
      </c>
      <c r="K6" s="80">
        <v>0</v>
      </c>
      <c r="L6" s="93">
        <v>9</v>
      </c>
      <c r="M6" s="81" t="str">
        <f>IFERROR(L6/K6,"-")</f>
        <v>-</v>
      </c>
      <c r="N6" s="80">
        <v>0</v>
      </c>
      <c r="O6" s="80">
        <v>4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>
        <v>2</v>
      </c>
      <c r="AA6" s="95">
        <f>IF(L6=0,"",IF(Z6=0,"",(Z6/L6)))</f>
        <v>0.22222222222222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3</v>
      </c>
      <c r="AJ6" s="101">
        <f>IF(L6=0,"",IF(AI6=0,"",(AI6/L6)))</f>
        <v>0.33333333333333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3</v>
      </c>
      <c r="AS6" s="107">
        <f>IF(L6=0,"",IF(AR6=0,"",(AR6/L6)))</f>
        <v>0.33333333333333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</v>
      </c>
      <c r="BB6" s="113">
        <f>IF(L6=0,"",IF(BA6=0,"",(BA6/L6)))</f>
        <v>0.11111111111111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221</v>
      </c>
      <c r="C7" s="189" t="s">
        <v>203</v>
      </c>
      <c r="D7" s="189" t="s">
        <v>218</v>
      </c>
      <c r="E7" s="189" t="s">
        <v>219</v>
      </c>
      <c r="F7" s="89" t="s">
        <v>222</v>
      </c>
      <c r="G7" s="89" t="s">
        <v>191</v>
      </c>
      <c r="H7" s="181">
        <v>0</v>
      </c>
      <c r="I7" s="80">
        <v>0</v>
      </c>
      <c r="J7" s="80">
        <v>0</v>
      </c>
      <c r="K7" s="80">
        <v>0</v>
      </c>
      <c r="L7" s="93">
        <v>80</v>
      </c>
      <c r="M7" s="81" t="str">
        <f>IFERROR(L7/K7,"-")</f>
        <v>-</v>
      </c>
      <c r="N7" s="80">
        <v>0</v>
      </c>
      <c r="O7" s="80">
        <v>32</v>
      </c>
      <c r="P7" s="81">
        <f>IFERROR(N7/(L7),"-")</f>
        <v>0</v>
      </c>
      <c r="Q7" s="82">
        <f>IFERROR(H7/SUM(L7:L7),"-")</f>
        <v>0</v>
      </c>
      <c r="R7" s="83">
        <v>5</v>
      </c>
      <c r="S7" s="81">
        <f>IF(L7=0,"-",R7/L7)</f>
        <v>0.0625</v>
      </c>
      <c r="T7" s="186">
        <v>26000</v>
      </c>
      <c r="U7" s="187">
        <f>IFERROR(T7/L7,"-")</f>
        <v>325</v>
      </c>
      <c r="V7" s="187">
        <f>IFERROR(T7/R7,"-")</f>
        <v>5200</v>
      </c>
      <c r="W7" s="181">
        <f>SUM(T7:T7)-SUM(H7:H7)</f>
        <v>26000</v>
      </c>
      <c r="X7" s="85" t="str">
        <f>SUM(T7:T7)/SUM(H7:H7)</f>
        <v>0</v>
      </c>
      <c r="Y7" s="78"/>
      <c r="Z7" s="94">
        <v>11</v>
      </c>
      <c r="AA7" s="95">
        <f>IF(L7=0,"",IF(Z7=0,"",(Z7/L7)))</f>
        <v>0.1375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30</v>
      </c>
      <c r="AJ7" s="101">
        <f>IF(L7=0,"",IF(AI7=0,"",(AI7/L7)))</f>
        <v>0.375</v>
      </c>
      <c r="AK7" s="100">
        <v>3</v>
      </c>
      <c r="AL7" s="102">
        <f>IFERROR(AK7/AI7,"-")</f>
        <v>0.1</v>
      </c>
      <c r="AM7" s="103">
        <v>17000</v>
      </c>
      <c r="AN7" s="104">
        <f>IFERROR(AM7/AI7,"-")</f>
        <v>566.66666666667</v>
      </c>
      <c r="AO7" s="105">
        <v>1</v>
      </c>
      <c r="AP7" s="105">
        <v>2</v>
      </c>
      <c r="AQ7" s="105"/>
      <c r="AR7" s="106">
        <v>20</v>
      </c>
      <c r="AS7" s="107">
        <f>IF(L7=0,"",IF(AR7=0,"",(AR7/L7)))</f>
        <v>0.25</v>
      </c>
      <c r="AT7" s="106">
        <v>1</v>
      </c>
      <c r="AU7" s="108">
        <f>IFERROR(AT7/AR7,"-")</f>
        <v>0.05</v>
      </c>
      <c r="AV7" s="109">
        <v>3000</v>
      </c>
      <c r="AW7" s="110">
        <f>IFERROR(AV7/AR7,"-")</f>
        <v>150</v>
      </c>
      <c r="AX7" s="111">
        <v>1</v>
      </c>
      <c r="AY7" s="111"/>
      <c r="AZ7" s="111"/>
      <c r="BA7" s="112">
        <v>11</v>
      </c>
      <c r="BB7" s="113">
        <f>IF(L7=0,"",IF(BA7=0,"",(BA7/L7)))</f>
        <v>0.1375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6</v>
      </c>
      <c r="BK7" s="120">
        <f>IF(L7=0,"",IF(BJ7=0,"",(BJ7/L7)))</f>
        <v>0.075</v>
      </c>
      <c r="BL7" s="121">
        <v>1</v>
      </c>
      <c r="BM7" s="122">
        <f>IFERROR(BL7/BJ7,"-")</f>
        <v>0.16666666666667</v>
      </c>
      <c r="BN7" s="123">
        <v>6000</v>
      </c>
      <c r="BO7" s="124">
        <f>IFERROR(BN7/BJ7,"-")</f>
        <v>1000</v>
      </c>
      <c r="BP7" s="125"/>
      <c r="BQ7" s="125">
        <v>1</v>
      </c>
      <c r="BR7" s="125"/>
      <c r="BS7" s="126">
        <v>2</v>
      </c>
      <c r="BT7" s="127">
        <f>IF(L7=0,"",IF(BS7=0,"",(BS7/L7)))</f>
        <v>0.025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5</v>
      </c>
      <c r="CL7" s="141">
        <v>26000</v>
      </c>
      <c r="CM7" s="141">
        <v>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223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89</v>
      </c>
      <c r="M10" s="42" t="str">
        <f>IFERROR(L10/K10,"-")</f>
        <v>-</v>
      </c>
      <c r="N10" s="77">
        <f>SUM(N6:N9)</f>
        <v>0</v>
      </c>
      <c r="O10" s="77">
        <f>SUM(O6:O9)</f>
        <v>36</v>
      </c>
      <c r="P10" s="42">
        <f>IFERROR(N10/L10,"-")</f>
        <v>0</v>
      </c>
      <c r="Q10" s="43">
        <f>IFERROR(H10/L10,"-")</f>
        <v>0</v>
      </c>
      <c r="R10" s="44">
        <f>SUM(R6:R9)</f>
        <v>5</v>
      </c>
      <c r="S10" s="42">
        <f>IFERROR(R10/L10,"-")</f>
        <v>0.056179775280899</v>
      </c>
      <c r="T10" s="184">
        <f>SUM(T6:T9)</f>
        <v>26000</v>
      </c>
      <c r="U10" s="184">
        <f>IFERROR(T10/L10,"-")</f>
        <v>292.13483146067</v>
      </c>
      <c r="V10" s="184">
        <f>IFERROR(T10/R10,"-")</f>
        <v>5200</v>
      </c>
      <c r="W10" s="184">
        <f>T10-H10</f>
        <v>26000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