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<sst xmlns="http://schemas.openxmlformats.org/spreadsheetml/2006/main" uniqueCount="245">
  <si>
    <t>11月</t>
  </si>
  <si>
    <t>アイメール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</si>
  <si>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</si>
  <si>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</si>
  <si>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</si>
  <si>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</si>
  <si>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</si>
  <si>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</si>
  <si>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</si>
  <si>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</si>
  <si>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</si>
  <si>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</si>
  <si>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</si>
  <si>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</si>
  <si>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</si>
  <si>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</si>
  <si>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</si>
  <si>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</si>
  <si>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</si>
  <si>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</si>
  <si>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</si>
  <si>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</si>
  <si>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</si>
  <si>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</si>
  <si>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</si>
  <si>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</si>
  <si>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</si>
  <si>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</si>
  <si>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</si>
  <si>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</si>
  <si>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</si>
  <si>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</si>
  <si>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</si>
  <si>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</si>
  <si>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</si>
  <si>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</si>
  <si>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</si>
  <si>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</si>
  <si>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</si>
  <si>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</si>
  <si>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</si>
  <si>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</si>
  <si>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</si>
  <si>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</si>
  <si>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</si>
  <si>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</si>
  <si>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</si>
  <si>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</si>
  <si>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</si>
  <si>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</si>
  <si>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</si>
  <si>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</si>
  <si>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</si>
  <si>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</si>
  <si>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</si>
  <si>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</si>
  <si>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</si>
  <si>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sms_w307</t>
  </si>
  <si>
    <t>インターカラー</t>
  </si>
  <si>
    <t>デリヘル版</t>
  </si>
  <si>
    <t>中高年の出会いの場である○○に危機</t>
  </si>
  <si>
    <t>i38</t>
  </si>
  <si>
    <t>スポニチ関東</t>
  </si>
  <si>
    <t>4C終面全5段</t>
  </si>
  <si>
    <t>sms_w308</t>
  </si>
  <si>
    <t>スポニチ関西</t>
  </si>
  <si>
    <t>sms_w309</t>
  </si>
  <si>
    <t>スポニチ西部</t>
  </si>
  <si>
    <t>sms_w310</t>
  </si>
  <si>
    <t>スポニチ北海道</t>
  </si>
  <si>
    <t>smss2001</t>
  </si>
  <si>
    <t>(空電共通)</t>
  </si>
  <si>
    <t>空電</t>
  </si>
  <si>
    <t>空電(共通)</t>
  </si>
  <si>
    <t>sms_w311</t>
  </si>
  <si>
    <t>サンスポ関東</t>
  </si>
  <si>
    <t>11月17日(日)</t>
  </si>
  <si>
    <t>smss2002</t>
  </si>
  <si>
    <t>sms_w312</t>
  </si>
  <si>
    <t>GOGO(i31)</t>
  </si>
  <si>
    <t>サンスポ関西</t>
  </si>
  <si>
    <t>全5段</t>
  </si>
  <si>
    <t>11月04日(月)</t>
  </si>
  <si>
    <t>smss2003</t>
  </si>
  <si>
    <t>sms_w313</t>
  </si>
  <si>
    <t>黒：記事版</t>
  </si>
  <si>
    <t>(新txt)もう50代の熟女だけど</t>
  </si>
  <si>
    <t>i34</t>
  </si>
  <si>
    <t>11月23日(土)</t>
  </si>
  <si>
    <t>smss2004</t>
  </si>
  <si>
    <t>sms_w314</t>
  </si>
  <si>
    <t>右女３</t>
  </si>
  <si>
    <t>①もう５０代の熟女だけど・・・</t>
  </si>
  <si>
    <t>半2段つかみ20段保証</t>
  </si>
  <si>
    <t>20段保証</t>
  </si>
  <si>
    <t>sms_w315</t>
  </si>
  <si>
    <t>②ユニセックスか！どっちがどっちだかわかんねーよ！</t>
  </si>
  <si>
    <t>sms_w316</t>
  </si>
  <si>
    <t>③求む！５０歳以上の女性と…</t>
  </si>
  <si>
    <t>sms_w317</t>
  </si>
  <si>
    <t>smss2005</t>
  </si>
  <si>
    <t>sms_w318</t>
  </si>
  <si>
    <t>黒：右女３</t>
  </si>
  <si>
    <t>ニッカン北海道</t>
  </si>
  <si>
    <t>半2段つかみ10回以上</t>
  </si>
  <si>
    <t>1～10日</t>
  </si>
  <si>
    <t>sms_w319</t>
  </si>
  <si>
    <t>11～20日</t>
  </si>
  <si>
    <t>sms_w320</t>
  </si>
  <si>
    <t>21～31日</t>
  </si>
  <si>
    <t>smss2006</t>
  </si>
  <si>
    <t>sms_w321</t>
  </si>
  <si>
    <t>11月03日(日)</t>
  </si>
  <si>
    <t>smss2007</t>
  </si>
  <si>
    <t>sms_w322</t>
  </si>
  <si>
    <t>11月01日(金)</t>
  </si>
  <si>
    <t>smss2008</t>
  </si>
  <si>
    <t>sms_w323</t>
  </si>
  <si>
    <t>デイリースポーツ関西</t>
  </si>
  <si>
    <t>11月02日(土)</t>
  </si>
  <si>
    <t>smss2009</t>
  </si>
  <si>
    <t>sms_w324</t>
  </si>
  <si>
    <t>ニッカン関西</t>
  </si>
  <si>
    <t>11月24日(日)</t>
  </si>
  <si>
    <t>smss2010</t>
  </si>
  <si>
    <t>sms_w325</t>
  </si>
  <si>
    <t>九スポ</t>
  </si>
  <si>
    <t>smss2011</t>
  </si>
  <si>
    <t>sms_w326</t>
  </si>
  <si>
    <t>スポーツ報知関東 1回目</t>
  </si>
  <si>
    <t>4C終面雑報</t>
  </si>
  <si>
    <t>smss2012</t>
  </si>
  <si>
    <t>sms_w327</t>
  </si>
  <si>
    <t>ユニセックスか！どっちがどっちだかわかんねーよ！</t>
  </si>
  <si>
    <t>スポーツ報知関東 2回目</t>
  </si>
  <si>
    <t>11月14日(木)</t>
  </si>
  <si>
    <t>smss2013</t>
  </si>
  <si>
    <t>新聞 TOTAL</t>
  </si>
  <si>
    <t>●雑誌 広告</t>
  </si>
  <si>
    <t>sms_a955</t>
  </si>
  <si>
    <t>アドライヴ</t>
  </si>
  <si>
    <t>コアマガジン</t>
  </si>
  <si>
    <t>5P_着エロ画像メイン(加藤あやの)</t>
  </si>
  <si>
    <t>実話BUNKA超タブー</t>
  </si>
  <si>
    <t>1C5P</t>
  </si>
  <si>
    <t>smss1989</t>
  </si>
  <si>
    <t>sms_a956</t>
  </si>
  <si>
    <t>日本ジャーナル出版</t>
  </si>
  <si>
    <t>週刊実話ザ・モンスター</t>
  </si>
  <si>
    <t>11月05日(火)</t>
  </si>
  <si>
    <t>smss1990</t>
  </si>
  <si>
    <t>sms_a958</t>
  </si>
  <si>
    <t>大洋図書</t>
  </si>
  <si>
    <t>2Pスポーツ新聞_v02_アイ(下着)桃瀬さん</t>
  </si>
  <si>
    <t>実話ナックルズGOLD</t>
  </si>
  <si>
    <t>4C2P</t>
  </si>
  <si>
    <t>11月09日(土)</t>
  </si>
  <si>
    <t>smss1992</t>
  </si>
  <si>
    <t>sms_a957</t>
  </si>
  <si>
    <t>2P逆ナンインタビュー版_アイ</t>
  </si>
  <si>
    <t>実話BUNKAタブー</t>
  </si>
  <si>
    <t>11月16日(土)</t>
  </si>
  <si>
    <t>smss1991</t>
  </si>
  <si>
    <t>sms_a959</t>
  </si>
  <si>
    <t>臨増ナックルズDX</t>
  </si>
  <si>
    <t>11月13日(水)</t>
  </si>
  <si>
    <t>smss1993</t>
  </si>
  <si>
    <t>sms_a960</t>
  </si>
  <si>
    <t>ナックルズ極ベスト</t>
  </si>
  <si>
    <t>smss1994</t>
  </si>
  <si>
    <t>sms_a966</t>
  </si>
  <si>
    <t>1P記事_求む！中高年男性版_アイ</t>
  </si>
  <si>
    <t>別冊ラヴァーズ</t>
  </si>
  <si>
    <t>表3　4C1P</t>
  </si>
  <si>
    <t>11月18日(月)</t>
  </si>
  <si>
    <t>smss2000</t>
  </si>
  <si>
    <t>sms_a964</t>
  </si>
  <si>
    <t>週刊実話増刊「実話ザ・タブー」</t>
  </si>
  <si>
    <t>11月27日(水)</t>
  </si>
  <si>
    <t>smss1998</t>
  </si>
  <si>
    <t>sms_a965</t>
  </si>
  <si>
    <t>三和出版</t>
  </si>
  <si>
    <t>実話NEOヴィーナス</t>
  </si>
  <si>
    <t>表4　4C1P</t>
  </si>
  <si>
    <t>11月29日(金)</t>
  </si>
  <si>
    <t>smss1999</t>
  </si>
  <si>
    <t>雑誌 TOTAL</t>
  </si>
  <si>
    <t>●DVD 広告</t>
  </si>
  <si>
    <t>sms_a961</t>
  </si>
  <si>
    <t>DVD漫画まさお</t>
  </si>
  <si>
    <t>A4判、全国書店売、1320円、4c48P、3万部</t>
  </si>
  <si>
    <t>mv20i</t>
  </si>
  <si>
    <t>裏・夜遊び天国!</t>
  </si>
  <si>
    <t>DVD貼付面4C1/3P</t>
  </si>
  <si>
    <t>11月08日(金)</t>
  </si>
  <si>
    <t>smss1995</t>
  </si>
  <si>
    <t>sms_a962</t>
  </si>
  <si>
    <t>DVD4コマ</t>
  </si>
  <si>
    <t>A4判、全国書店売、1320円、4c48P、4万部</t>
  </si>
  <si>
    <t>美女絢爛ハーレム天国</t>
  </si>
  <si>
    <t>DVD袋表4C</t>
  </si>
  <si>
    <t>smss1996</t>
  </si>
  <si>
    <t>sms_a963</t>
  </si>
  <si>
    <t>美美少女限定!MGS動画</t>
  </si>
  <si>
    <t>smss1997</t>
  </si>
  <si>
    <t>DVD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</si>
  <si>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</si>
  <si>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</si>
  <si>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</si>
  <si>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</si>
  <si>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</si>
  <si>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</si>
  <si>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</si>
  <si>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</si>
  <si>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</si>
  <si>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11/1～11/30</t>
  </si>
  <si>
    <t>dsn291</t>
  </si>
  <si>
    <t>MB</t>
  </si>
  <si>
    <t>ドコモ公式SEO</t>
  </si>
  <si>
    <t>frk005</t>
  </si>
  <si>
    <t>ファーストアール</t>
  </si>
  <si>
    <t>frk007</t>
  </si>
  <si>
    <t>KY-LINE＠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</si>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</sst>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0.78285714285714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/>
      <c r="K6" s="181">
        <v>700000</v>
      </c>
      <c r="L6" s="80">
        <v>0</v>
      </c>
      <c r="M6" s="80">
        <v>0</v>
      </c>
      <c r="N6" s="80">
        <v>170</v>
      </c>
      <c r="O6" s="91">
        <v>18</v>
      </c>
      <c r="P6" s="92">
        <v>0</v>
      </c>
      <c r="Q6" s="93">
        <f>O6+P6</f>
        <v>18</v>
      </c>
      <c r="R6" s="81">
        <f>IFERROR(Q6/N6,"-")</f>
        <v>0.10588235294118</v>
      </c>
      <c r="S6" s="80">
        <v>1</v>
      </c>
      <c r="T6" s="80">
        <v>7</v>
      </c>
      <c r="U6" s="81">
        <f>IFERROR(T6/(Q6),"-")</f>
        <v>0.38888888888889</v>
      </c>
      <c r="V6" s="82">
        <f>IFERROR(K6/SUM(Q6:Q10),"-")</f>
        <v>7954.5454545455</v>
      </c>
      <c r="W6" s="83">
        <v>2</v>
      </c>
      <c r="X6" s="81">
        <f>IF(Q6=0,"-",W6/Q6)</f>
        <v>0.11111111111111</v>
      </c>
      <c r="Y6" s="186">
        <v>8000</v>
      </c>
      <c r="Z6" s="187">
        <f>IFERROR(Y6/Q6,"-")</f>
        <v>444.44444444444</v>
      </c>
      <c r="AA6" s="187">
        <f>IFERROR(Y6/W6,"-")</f>
        <v>4000</v>
      </c>
      <c r="AB6" s="181">
        <f>SUM(Y6:Y10)-SUM(K6:K10)</f>
        <v>-152000</v>
      </c>
      <c r="AC6" s="85">
        <f>SUM(Y6:Y10)/SUM(K6:K10)</f>
        <v>0.78285714285714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0.11111111111111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2</v>
      </c>
      <c r="BG6" s="113">
        <f>IF(Q6=0,"",IF(BF6=0,"",(BF6/Q6)))</f>
        <v>0.11111111111111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7</v>
      </c>
      <c r="BP6" s="120">
        <f>IF(Q6=0,"",IF(BO6=0,"",(BO6/Q6)))</f>
        <v>0.38888888888889</v>
      </c>
      <c r="BQ6" s="121">
        <v>4</v>
      </c>
      <c r="BR6" s="122">
        <f>IFERROR(BQ6/BO6,"-")</f>
        <v>0.57142857142857</v>
      </c>
      <c r="BS6" s="123">
        <v>451000</v>
      </c>
      <c r="BT6" s="124">
        <f>IFERROR(BS6/BO6,"-")</f>
        <v>64428.571428571</v>
      </c>
      <c r="BU6" s="125">
        <v>3</v>
      </c>
      <c r="BV6" s="125"/>
      <c r="BW6" s="125">
        <v>1</v>
      </c>
      <c r="BX6" s="126">
        <v>5</v>
      </c>
      <c r="BY6" s="127">
        <f>IF(Q6=0,"",IF(BX6=0,"",(BX6/Q6)))</f>
        <v>0.27777777777778</v>
      </c>
      <c r="BZ6" s="128">
        <v>3</v>
      </c>
      <c r="CA6" s="129">
        <f>IFERROR(BZ6/BX6,"-")</f>
        <v>0.6</v>
      </c>
      <c r="CB6" s="130">
        <v>1694000</v>
      </c>
      <c r="CC6" s="131">
        <f>IFERROR(CB6/BX6,"-")</f>
        <v>338800</v>
      </c>
      <c r="CD6" s="132"/>
      <c r="CE6" s="132"/>
      <c r="CF6" s="132">
        <v>3</v>
      </c>
      <c r="CG6" s="133">
        <v>2</v>
      </c>
      <c r="CH6" s="134">
        <f>IF(Q6=0,"",IF(CG6=0,"",(CG6/Q6)))</f>
        <v>0.11111111111111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8000</v>
      </c>
      <c r="CR6" s="141">
        <v>1544000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64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65</v>
      </c>
      <c r="I7" s="89" t="s">
        <v>63</v>
      </c>
      <c r="J7" s="89"/>
      <c r="K7" s="181"/>
      <c r="L7" s="80">
        <v>0</v>
      </c>
      <c r="M7" s="80">
        <v>0</v>
      </c>
      <c r="N7" s="80">
        <v>160</v>
      </c>
      <c r="O7" s="91">
        <v>18</v>
      </c>
      <c r="P7" s="92">
        <v>0</v>
      </c>
      <c r="Q7" s="93">
        <f>O7+P7</f>
        <v>18</v>
      </c>
      <c r="R7" s="81">
        <f>IFERROR(Q7/N7,"-")</f>
        <v>0.1125</v>
      </c>
      <c r="S7" s="80">
        <v>0</v>
      </c>
      <c r="T7" s="80">
        <v>8</v>
      </c>
      <c r="U7" s="81">
        <f>IFERROR(T7/(Q7),"-")</f>
        <v>0.44444444444444</v>
      </c>
      <c r="V7" s="82"/>
      <c r="W7" s="83">
        <v>2</v>
      </c>
      <c r="X7" s="81">
        <f>IF(Q7=0,"-",W7/Q7)</f>
        <v>0.11111111111111</v>
      </c>
      <c r="Y7" s="186">
        <v>29000</v>
      </c>
      <c r="Z7" s="187">
        <f>IFERROR(Y7/Q7,"-")</f>
        <v>1611.1111111111</v>
      </c>
      <c r="AA7" s="187">
        <f>IFERROR(Y7/W7,"-")</f>
        <v>14500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0.055555555555556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7</v>
      </c>
      <c r="BG7" s="113">
        <f>IF(Q7=0,"",IF(BF7=0,"",(BF7/Q7)))</f>
        <v>0.38888888888889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6</v>
      </c>
      <c r="BP7" s="120">
        <f>IF(Q7=0,"",IF(BO7=0,"",(BO7/Q7)))</f>
        <v>0.33333333333333</v>
      </c>
      <c r="BQ7" s="121">
        <v>1</v>
      </c>
      <c r="BR7" s="122">
        <f>IFERROR(BQ7/BO7,"-")</f>
        <v>0.16666666666667</v>
      </c>
      <c r="BS7" s="123">
        <v>6000</v>
      </c>
      <c r="BT7" s="124">
        <f>IFERROR(BS7/BO7,"-")</f>
        <v>1000</v>
      </c>
      <c r="BU7" s="125"/>
      <c r="BV7" s="125">
        <v>1</v>
      </c>
      <c r="BW7" s="125"/>
      <c r="BX7" s="126">
        <v>4</v>
      </c>
      <c r="BY7" s="127">
        <f>IF(Q7=0,"",IF(BX7=0,"",(BX7/Q7)))</f>
        <v>0.22222222222222</v>
      </c>
      <c r="BZ7" s="128">
        <v>2</v>
      </c>
      <c r="CA7" s="129">
        <f>IFERROR(BZ7/BX7,"-")</f>
        <v>0.5</v>
      </c>
      <c r="CB7" s="130">
        <v>2049000</v>
      </c>
      <c r="CC7" s="131">
        <f>IFERROR(CB7/BX7,"-")</f>
        <v>512250</v>
      </c>
      <c r="CD7" s="132">
        <v>1</v>
      </c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29000</v>
      </c>
      <c r="CR7" s="141">
        <v>2046000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66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67</v>
      </c>
      <c r="I8" s="89" t="s">
        <v>63</v>
      </c>
      <c r="J8" s="89"/>
      <c r="K8" s="181"/>
      <c r="L8" s="80">
        <v>0</v>
      </c>
      <c r="M8" s="80">
        <v>0</v>
      </c>
      <c r="N8" s="80">
        <v>60</v>
      </c>
      <c r="O8" s="91">
        <v>7</v>
      </c>
      <c r="P8" s="92">
        <v>0</v>
      </c>
      <c r="Q8" s="93">
        <f>O8+P8</f>
        <v>7</v>
      </c>
      <c r="R8" s="81">
        <f>IFERROR(Q8/N8,"-")</f>
        <v>0.11666666666667</v>
      </c>
      <c r="S8" s="80">
        <v>0</v>
      </c>
      <c r="T8" s="80">
        <v>3</v>
      </c>
      <c r="U8" s="81">
        <f>IFERROR(T8/(Q8),"-")</f>
        <v>0.42857142857143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1</v>
      </c>
      <c r="AX8" s="107">
        <f>IF(Q8=0,"",IF(AW8=0,"",(AW8/Q8)))</f>
        <v>0.14285714285714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1</v>
      </c>
      <c r="BG8" s="113">
        <f>IF(Q8=0,"",IF(BF8=0,"",(BF8/Q8)))</f>
        <v>0.14285714285714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3</v>
      </c>
      <c r="BP8" s="120">
        <f>IF(Q8=0,"",IF(BO8=0,"",(BO8/Q8)))</f>
        <v>0.42857142857143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0.28571428571429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68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69</v>
      </c>
      <c r="I9" s="89" t="s">
        <v>63</v>
      </c>
      <c r="J9" s="89"/>
      <c r="K9" s="181"/>
      <c r="L9" s="80">
        <v>0</v>
      </c>
      <c r="M9" s="80">
        <v>0</v>
      </c>
      <c r="N9" s="80">
        <v>66</v>
      </c>
      <c r="O9" s="91">
        <v>6</v>
      </c>
      <c r="P9" s="92">
        <v>0</v>
      </c>
      <c r="Q9" s="93">
        <f>O9+P9</f>
        <v>6</v>
      </c>
      <c r="R9" s="81">
        <f>IFERROR(Q9/N9,"-")</f>
        <v>0.090909090909091</v>
      </c>
      <c r="S9" s="80">
        <v>0</v>
      </c>
      <c r="T9" s="80">
        <v>2</v>
      </c>
      <c r="U9" s="81">
        <f>IFERROR(T9/(Q9),"-")</f>
        <v>0.33333333333333</v>
      </c>
      <c r="V9" s="82"/>
      <c r="W9" s="83">
        <v>1</v>
      </c>
      <c r="X9" s="81">
        <f>IF(Q9=0,"-",W9/Q9)</f>
        <v>0.16666666666667</v>
      </c>
      <c r="Y9" s="186">
        <v>44000</v>
      </c>
      <c r="Z9" s="187">
        <f>IFERROR(Y9/Q9,"-")</f>
        <v>7333.3333333333</v>
      </c>
      <c r="AA9" s="187">
        <f>IFERROR(Y9/W9,"-")</f>
        <v>44000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0.16666666666667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</v>
      </c>
      <c r="BG9" s="113">
        <f>IF(Q9=0,"",IF(BF9=0,"",(BF9/Q9)))</f>
        <v>0.16666666666667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4</v>
      </c>
      <c r="BP9" s="120">
        <f>IF(Q9=0,"",IF(BO9=0,"",(BO9/Q9)))</f>
        <v>0.66666666666667</v>
      </c>
      <c r="BQ9" s="121">
        <v>2</v>
      </c>
      <c r="BR9" s="122">
        <f>IFERROR(BQ9/BO9,"-")</f>
        <v>0.5</v>
      </c>
      <c r="BS9" s="123">
        <v>49000</v>
      </c>
      <c r="BT9" s="124">
        <f>IFERROR(BS9/BO9,"-")</f>
        <v>12250</v>
      </c>
      <c r="BU9" s="125"/>
      <c r="BV9" s="125"/>
      <c r="BW9" s="125">
        <v>2</v>
      </c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44000</v>
      </c>
      <c r="CR9" s="141">
        <v>35000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71</v>
      </c>
      <c r="G10" s="189" t="s">
        <v>72</v>
      </c>
      <c r="H10" s="89" t="s">
        <v>73</v>
      </c>
      <c r="I10" s="89"/>
      <c r="J10" s="89"/>
      <c r="K10" s="181"/>
      <c r="L10" s="80">
        <v>0</v>
      </c>
      <c r="M10" s="80">
        <v>0</v>
      </c>
      <c r="N10" s="80">
        <v>89</v>
      </c>
      <c r="O10" s="91">
        <v>39</v>
      </c>
      <c r="P10" s="92">
        <v>0</v>
      </c>
      <c r="Q10" s="93">
        <f>O10+P10</f>
        <v>39</v>
      </c>
      <c r="R10" s="81">
        <f>IFERROR(Q10/N10,"-")</f>
        <v>0.43820224719101</v>
      </c>
      <c r="S10" s="80">
        <v>4</v>
      </c>
      <c r="T10" s="80">
        <v>4</v>
      </c>
      <c r="U10" s="81">
        <f>IFERROR(T10/(Q10),"-")</f>
        <v>0.1025641025641</v>
      </c>
      <c r="V10" s="82"/>
      <c r="W10" s="83">
        <v>5</v>
      </c>
      <c r="X10" s="81">
        <f>IF(Q10=0,"-",W10/Q10)</f>
        <v>0.12820512820513</v>
      </c>
      <c r="Y10" s="186">
        <v>467000</v>
      </c>
      <c r="Z10" s="187">
        <f>IFERROR(Y10/Q10,"-")</f>
        <v>11974.358974359</v>
      </c>
      <c r="AA10" s="187">
        <f>IFERROR(Y10/W10,"-")</f>
        <v>93400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6</v>
      </c>
      <c r="BG10" s="113">
        <f>IF(Q10=0,"",IF(BF10=0,"",(BF10/Q10)))</f>
        <v>0.15384615384615</v>
      </c>
      <c r="BH10" s="112">
        <v>1</v>
      </c>
      <c r="BI10" s="114">
        <f>IFERROR(BH10/BF10,"-")</f>
        <v>0.16666666666667</v>
      </c>
      <c r="BJ10" s="115">
        <v>3000</v>
      </c>
      <c r="BK10" s="116">
        <f>IFERROR(BJ10/BF10,"-")</f>
        <v>500</v>
      </c>
      <c r="BL10" s="117">
        <v>1</v>
      </c>
      <c r="BM10" s="117"/>
      <c r="BN10" s="117"/>
      <c r="BO10" s="119">
        <v>16</v>
      </c>
      <c r="BP10" s="120">
        <f>IF(Q10=0,"",IF(BO10=0,"",(BO10/Q10)))</f>
        <v>0.41025641025641</v>
      </c>
      <c r="BQ10" s="121">
        <v>4</v>
      </c>
      <c r="BR10" s="122">
        <f>IFERROR(BQ10/BO10,"-")</f>
        <v>0.25</v>
      </c>
      <c r="BS10" s="123">
        <v>271000</v>
      </c>
      <c r="BT10" s="124">
        <f>IFERROR(BS10/BO10,"-")</f>
        <v>16937.5</v>
      </c>
      <c r="BU10" s="125"/>
      <c r="BV10" s="125"/>
      <c r="BW10" s="125">
        <v>4</v>
      </c>
      <c r="BX10" s="126">
        <v>14</v>
      </c>
      <c r="BY10" s="127">
        <f>IF(Q10=0,"",IF(BX10=0,"",(BX10/Q10)))</f>
        <v>0.35897435897436</v>
      </c>
      <c r="BZ10" s="128">
        <v>6</v>
      </c>
      <c r="CA10" s="129">
        <f>IFERROR(BZ10/BX10,"-")</f>
        <v>0.42857142857143</v>
      </c>
      <c r="CB10" s="130">
        <v>431000</v>
      </c>
      <c r="CC10" s="131">
        <f>IFERROR(CB10/BX10,"-")</f>
        <v>30785.714285714</v>
      </c>
      <c r="CD10" s="132"/>
      <c r="CE10" s="132">
        <v>2</v>
      </c>
      <c r="CF10" s="132">
        <v>4</v>
      </c>
      <c r="CG10" s="133">
        <v>3</v>
      </c>
      <c r="CH10" s="134">
        <f>IF(Q10=0,"",IF(CG10=0,"",(CG10/Q10)))</f>
        <v>0.076923076923077</v>
      </c>
      <c r="CI10" s="135">
        <v>1</v>
      </c>
      <c r="CJ10" s="136">
        <f>IFERROR(CI10/CG10,"-")</f>
        <v>0.33333333333333</v>
      </c>
      <c r="CK10" s="137">
        <v>14000</v>
      </c>
      <c r="CL10" s="138">
        <f>IFERROR(CK10/CG10,"-")</f>
        <v>4666.6666666667</v>
      </c>
      <c r="CM10" s="139"/>
      <c r="CN10" s="139"/>
      <c r="CO10" s="139">
        <v>1</v>
      </c>
      <c r="CP10" s="140">
        <v>5</v>
      </c>
      <c r="CQ10" s="141">
        <v>467000</v>
      </c>
      <c r="CR10" s="141">
        <v>275000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1.2228070175439</v>
      </c>
      <c r="B11" s="189" t="s">
        <v>74</v>
      </c>
      <c r="C11" s="189" t="s">
        <v>58</v>
      </c>
      <c r="D11" s="189"/>
      <c r="E11" s="189" t="s">
        <v>59</v>
      </c>
      <c r="F11" s="189" t="s">
        <v>60</v>
      </c>
      <c r="G11" s="189" t="s">
        <v>61</v>
      </c>
      <c r="H11" s="89" t="s">
        <v>75</v>
      </c>
      <c r="I11" s="89" t="s">
        <v>63</v>
      </c>
      <c r="J11" s="190" t="s">
        <v>76</v>
      </c>
      <c r="K11" s="181">
        <v>570000</v>
      </c>
      <c r="L11" s="80">
        <v>0</v>
      </c>
      <c r="M11" s="80">
        <v>0</v>
      </c>
      <c r="N11" s="80">
        <v>130</v>
      </c>
      <c r="O11" s="91">
        <v>11</v>
      </c>
      <c r="P11" s="92">
        <v>0</v>
      </c>
      <c r="Q11" s="93">
        <f>O11+P11</f>
        <v>11</v>
      </c>
      <c r="R11" s="81">
        <f>IFERROR(Q11/N11,"-")</f>
        <v>0.084615384615385</v>
      </c>
      <c r="S11" s="80">
        <v>2</v>
      </c>
      <c r="T11" s="80">
        <v>2</v>
      </c>
      <c r="U11" s="81">
        <f>IFERROR(T11/(Q11),"-")</f>
        <v>0.18181818181818</v>
      </c>
      <c r="V11" s="82">
        <f>IFERROR(K11/SUM(Q11:Q16),"-")</f>
        <v>11176.470588235</v>
      </c>
      <c r="W11" s="83">
        <v>3</v>
      </c>
      <c r="X11" s="81">
        <f>IF(Q11=0,"-",W11/Q11)</f>
        <v>0.27272727272727</v>
      </c>
      <c r="Y11" s="186">
        <v>154000</v>
      </c>
      <c r="Z11" s="187">
        <f>IFERROR(Y11/Q11,"-")</f>
        <v>14000</v>
      </c>
      <c r="AA11" s="187">
        <f>IFERROR(Y11/W11,"-")</f>
        <v>51333.333333333</v>
      </c>
      <c r="AB11" s="181">
        <f>SUM(Y11:Y16)-SUM(K11:K16)</f>
        <v>127000</v>
      </c>
      <c r="AC11" s="85">
        <f>SUM(Y11:Y16)/SUM(K11:K16)</f>
        <v>1.2228070175439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5</v>
      </c>
      <c r="BG11" s="113">
        <f>IF(Q11=0,"",IF(BF11=0,"",(BF11/Q11)))</f>
        <v>0.45454545454545</v>
      </c>
      <c r="BH11" s="112">
        <v>1</v>
      </c>
      <c r="BI11" s="114">
        <f>IFERROR(BH11/BF11,"-")</f>
        <v>0.2</v>
      </c>
      <c r="BJ11" s="115">
        <v>9000</v>
      </c>
      <c r="BK11" s="116">
        <f>IFERROR(BJ11/BF11,"-")</f>
        <v>1800</v>
      </c>
      <c r="BL11" s="117"/>
      <c r="BM11" s="117"/>
      <c r="BN11" s="117">
        <v>1</v>
      </c>
      <c r="BO11" s="119">
        <v>5</v>
      </c>
      <c r="BP11" s="120">
        <f>IF(Q11=0,"",IF(BO11=0,"",(BO11/Q11)))</f>
        <v>0.45454545454545</v>
      </c>
      <c r="BQ11" s="121">
        <v>3</v>
      </c>
      <c r="BR11" s="122">
        <f>IFERROR(BQ11/BO11,"-")</f>
        <v>0.6</v>
      </c>
      <c r="BS11" s="123">
        <v>349000</v>
      </c>
      <c r="BT11" s="124">
        <f>IFERROR(BS11/BO11,"-")</f>
        <v>69800</v>
      </c>
      <c r="BU11" s="125">
        <v>1</v>
      </c>
      <c r="BV11" s="125"/>
      <c r="BW11" s="125">
        <v>2</v>
      </c>
      <c r="BX11" s="126">
        <v>1</v>
      </c>
      <c r="BY11" s="127">
        <f>IF(Q11=0,"",IF(BX11=0,"",(BX11/Q11)))</f>
        <v>0.090909090909091</v>
      </c>
      <c r="BZ11" s="128">
        <v>1</v>
      </c>
      <c r="CA11" s="129">
        <f>IFERROR(BZ11/BX11,"-")</f>
        <v>1</v>
      </c>
      <c r="CB11" s="130">
        <v>8000</v>
      </c>
      <c r="CC11" s="131">
        <f>IFERROR(CB11/BX11,"-")</f>
        <v>8000</v>
      </c>
      <c r="CD11" s="132"/>
      <c r="CE11" s="132">
        <v>1</v>
      </c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3</v>
      </c>
      <c r="CQ11" s="141">
        <v>154000</v>
      </c>
      <c r="CR11" s="141">
        <v>204000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/>
      <c r="B12" s="189" t="s">
        <v>77</v>
      </c>
      <c r="C12" s="189" t="s">
        <v>58</v>
      </c>
      <c r="D12" s="189"/>
      <c r="E12" s="189" t="s">
        <v>59</v>
      </c>
      <c r="F12" s="189" t="s">
        <v>60</v>
      </c>
      <c r="G12" s="189" t="s">
        <v>72</v>
      </c>
      <c r="H12" s="89"/>
      <c r="I12" s="89"/>
      <c r="J12" s="89"/>
      <c r="K12" s="181"/>
      <c r="L12" s="80">
        <v>0</v>
      </c>
      <c r="M12" s="80">
        <v>0</v>
      </c>
      <c r="N12" s="80">
        <v>12</v>
      </c>
      <c r="O12" s="91">
        <v>11</v>
      </c>
      <c r="P12" s="92">
        <v>0</v>
      </c>
      <c r="Q12" s="93">
        <f>O12+P12</f>
        <v>11</v>
      </c>
      <c r="R12" s="81">
        <f>IFERROR(Q12/N12,"-")</f>
        <v>0.91666666666667</v>
      </c>
      <c r="S12" s="80">
        <v>3</v>
      </c>
      <c r="T12" s="80">
        <v>1</v>
      </c>
      <c r="U12" s="81">
        <f>IFERROR(T12/(Q12),"-")</f>
        <v>0.090909090909091</v>
      </c>
      <c r="V12" s="82"/>
      <c r="W12" s="83">
        <v>2</v>
      </c>
      <c r="X12" s="81">
        <f>IF(Q12=0,"-",W12/Q12)</f>
        <v>0.18181818181818</v>
      </c>
      <c r="Y12" s="186">
        <v>416000</v>
      </c>
      <c r="Z12" s="187">
        <f>IFERROR(Y12/Q12,"-")</f>
        <v>37818.181818182</v>
      </c>
      <c r="AA12" s="187">
        <f>IFERROR(Y12/W12,"-")</f>
        <v>208000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0.090909090909091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3</v>
      </c>
      <c r="BG12" s="113">
        <f>IF(Q12=0,"",IF(BF12=0,"",(BF12/Q12)))</f>
        <v>0.27272727272727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3</v>
      </c>
      <c r="BP12" s="120">
        <f>IF(Q12=0,"",IF(BO12=0,"",(BO12/Q12)))</f>
        <v>0.27272727272727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4</v>
      </c>
      <c r="BY12" s="127">
        <f>IF(Q12=0,"",IF(BX12=0,"",(BX12/Q12)))</f>
        <v>0.36363636363636</v>
      </c>
      <c r="BZ12" s="128">
        <v>3</v>
      </c>
      <c r="CA12" s="129">
        <f>IFERROR(BZ12/BX12,"-")</f>
        <v>0.75</v>
      </c>
      <c r="CB12" s="130">
        <v>416000</v>
      </c>
      <c r="CC12" s="131">
        <f>IFERROR(CB12/BX12,"-")</f>
        <v>104000</v>
      </c>
      <c r="CD12" s="132"/>
      <c r="CE12" s="132"/>
      <c r="CF12" s="132">
        <v>3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2</v>
      </c>
      <c r="CQ12" s="141">
        <v>416000</v>
      </c>
      <c r="CR12" s="141">
        <v>362000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78</v>
      </c>
      <c r="C13" s="189" t="s">
        <v>58</v>
      </c>
      <c r="D13" s="189"/>
      <c r="E13" s="189" t="s">
        <v>59</v>
      </c>
      <c r="F13" s="189" t="s">
        <v>60</v>
      </c>
      <c r="G13" s="189" t="s">
        <v>79</v>
      </c>
      <c r="H13" s="89" t="s">
        <v>80</v>
      </c>
      <c r="I13" s="89" t="s">
        <v>81</v>
      </c>
      <c r="J13" s="89" t="s">
        <v>82</v>
      </c>
      <c r="K13" s="181"/>
      <c r="L13" s="80">
        <v>0</v>
      </c>
      <c r="M13" s="80">
        <v>0</v>
      </c>
      <c r="N13" s="80">
        <v>92</v>
      </c>
      <c r="O13" s="91">
        <v>4</v>
      </c>
      <c r="P13" s="92">
        <v>0</v>
      </c>
      <c r="Q13" s="93">
        <f>O13+P13</f>
        <v>4</v>
      </c>
      <c r="R13" s="81">
        <f>IFERROR(Q13/N13,"-")</f>
        <v>0.043478260869565</v>
      </c>
      <c r="S13" s="80">
        <v>0</v>
      </c>
      <c r="T13" s="80">
        <v>0</v>
      </c>
      <c r="U13" s="81">
        <f>IFERROR(T13/(Q13),"-")</f>
        <v>0</v>
      </c>
      <c r="V13" s="82"/>
      <c r="W13" s="83">
        <v>1</v>
      </c>
      <c r="X13" s="81">
        <f>IF(Q13=0,"-",W13/Q13)</f>
        <v>0.25</v>
      </c>
      <c r="Y13" s="186">
        <v>15000</v>
      </c>
      <c r="Z13" s="187">
        <f>IFERROR(Y13/Q13,"-")</f>
        <v>3750</v>
      </c>
      <c r="AA13" s="187">
        <f>IFERROR(Y13/W13,"-")</f>
        <v>15000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2</v>
      </c>
      <c r="BP13" s="120">
        <f>IF(Q13=0,"",IF(BO13=0,"",(BO13/Q13)))</f>
        <v>0.5</v>
      </c>
      <c r="BQ13" s="121">
        <v>1</v>
      </c>
      <c r="BR13" s="122">
        <f>IFERROR(BQ13/BO13,"-")</f>
        <v>0.5</v>
      </c>
      <c r="BS13" s="123">
        <v>15000</v>
      </c>
      <c r="BT13" s="124">
        <f>IFERROR(BS13/BO13,"-")</f>
        <v>7500</v>
      </c>
      <c r="BU13" s="125"/>
      <c r="BV13" s="125">
        <v>1</v>
      </c>
      <c r="BW13" s="125"/>
      <c r="BX13" s="126">
        <v>2</v>
      </c>
      <c r="BY13" s="127">
        <f>IF(Q13=0,"",IF(BX13=0,"",(BX13/Q13)))</f>
        <v>0.5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15000</v>
      </c>
      <c r="CR13" s="141">
        <v>15000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83</v>
      </c>
      <c r="C14" s="189" t="s">
        <v>58</v>
      </c>
      <c r="D14" s="189"/>
      <c r="E14" s="189" t="s">
        <v>59</v>
      </c>
      <c r="F14" s="189" t="s">
        <v>60</v>
      </c>
      <c r="G14" s="189" t="s">
        <v>72</v>
      </c>
      <c r="H14" s="89"/>
      <c r="I14" s="89"/>
      <c r="J14" s="89"/>
      <c r="K14" s="181"/>
      <c r="L14" s="80">
        <v>0</v>
      </c>
      <c r="M14" s="80">
        <v>0</v>
      </c>
      <c r="N14" s="80">
        <v>28</v>
      </c>
      <c r="O14" s="91">
        <v>10</v>
      </c>
      <c r="P14" s="92">
        <v>0</v>
      </c>
      <c r="Q14" s="93">
        <f>O14+P14</f>
        <v>10</v>
      </c>
      <c r="R14" s="81">
        <f>IFERROR(Q14/N14,"-")</f>
        <v>0.35714285714286</v>
      </c>
      <c r="S14" s="80">
        <v>1</v>
      </c>
      <c r="T14" s="80">
        <v>1</v>
      </c>
      <c r="U14" s="81">
        <f>IFERROR(T14/(Q14),"-")</f>
        <v>0.1</v>
      </c>
      <c r="V14" s="82"/>
      <c r="W14" s="83">
        <v>1</v>
      </c>
      <c r="X14" s="81">
        <f>IF(Q14=0,"-",W14/Q14)</f>
        <v>0.1</v>
      </c>
      <c r="Y14" s="186">
        <v>3000</v>
      </c>
      <c r="Z14" s="187">
        <f>IFERROR(Y14/Q14,"-")</f>
        <v>300</v>
      </c>
      <c r="AA14" s="187">
        <f>IFERROR(Y14/W14,"-")</f>
        <v>3000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0.1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5</v>
      </c>
      <c r="BP14" s="120">
        <f>IF(Q14=0,"",IF(BO14=0,"",(BO14/Q14)))</f>
        <v>0.5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3</v>
      </c>
      <c r="BY14" s="127">
        <f>IF(Q14=0,"",IF(BX14=0,"",(BX14/Q14)))</f>
        <v>0.3</v>
      </c>
      <c r="BZ14" s="128">
        <v>2</v>
      </c>
      <c r="CA14" s="129">
        <f>IFERROR(BZ14/BX14,"-")</f>
        <v>0.66666666666667</v>
      </c>
      <c r="CB14" s="130">
        <v>69000</v>
      </c>
      <c r="CC14" s="131">
        <f>IFERROR(CB14/BX14,"-")</f>
        <v>23000</v>
      </c>
      <c r="CD14" s="132">
        <v>1</v>
      </c>
      <c r="CE14" s="132"/>
      <c r="CF14" s="132">
        <v>1</v>
      </c>
      <c r="CG14" s="133">
        <v>1</v>
      </c>
      <c r="CH14" s="134">
        <f>IF(Q14=0,"",IF(CG14=0,"",(CG14/Q14)))</f>
        <v>0.1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1</v>
      </c>
      <c r="CQ14" s="141">
        <v>3000</v>
      </c>
      <c r="CR14" s="141">
        <v>66000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84</v>
      </c>
      <c r="C15" s="189" t="s">
        <v>58</v>
      </c>
      <c r="D15" s="189"/>
      <c r="E15" s="189" t="s">
        <v>85</v>
      </c>
      <c r="F15" s="189" t="s">
        <v>86</v>
      </c>
      <c r="G15" s="189" t="s">
        <v>87</v>
      </c>
      <c r="H15" s="89" t="s">
        <v>80</v>
      </c>
      <c r="I15" s="89" t="s">
        <v>81</v>
      </c>
      <c r="J15" s="191" t="s">
        <v>88</v>
      </c>
      <c r="K15" s="181"/>
      <c r="L15" s="80">
        <v>0</v>
      </c>
      <c r="M15" s="80">
        <v>0</v>
      </c>
      <c r="N15" s="80">
        <v>47</v>
      </c>
      <c r="O15" s="91">
        <v>5</v>
      </c>
      <c r="P15" s="92">
        <v>0</v>
      </c>
      <c r="Q15" s="93">
        <f>O15+P15</f>
        <v>5</v>
      </c>
      <c r="R15" s="81">
        <f>IFERROR(Q15/N15,"-")</f>
        <v>0.1063829787234</v>
      </c>
      <c r="S15" s="80">
        <v>0</v>
      </c>
      <c r="T15" s="80">
        <v>2</v>
      </c>
      <c r="U15" s="81">
        <f>IFERROR(T15/(Q15),"-")</f>
        <v>0.4</v>
      </c>
      <c r="V15" s="82"/>
      <c r="W15" s="83">
        <v>2</v>
      </c>
      <c r="X15" s="81">
        <f>IF(Q15=0,"-",W15/Q15)</f>
        <v>0.4</v>
      </c>
      <c r="Y15" s="186">
        <v>21000</v>
      </c>
      <c r="Z15" s="187">
        <f>IFERROR(Y15/Q15,"-")</f>
        <v>4200</v>
      </c>
      <c r="AA15" s="187">
        <f>IFERROR(Y15/W15,"-")</f>
        <v>10500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2</v>
      </c>
      <c r="AX15" s="107">
        <f>IF(Q15=0,"",IF(AW15=0,"",(AW15/Q15)))</f>
        <v>0.4</v>
      </c>
      <c r="AY15" s="106">
        <v>1</v>
      </c>
      <c r="AZ15" s="108">
        <f>IFERROR(AY15/AW15,"-")</f>
        <v>0.5</v>
      </c>
      <c r="BA15" s="109">
        <v>3000</v>
      </c>
      <c r="BB15" s="110">
        <f>IFERROR(BA15/AW15,"-")</f>
        <v>1500</v>
      </c>
      <c r="BC15" s="111">
        <v>1</v>
      </c>
      <c r="BD15" s="111"/>
      <c r="BE15" s="111"/>
      <c r="BF15" s="112">
        <v>2</v>
      </c>
      <c r="BG15" s="113">
        <f>IF(Q15=0,"",IF(BF15=0,"",(BF15/Q15)))</f>
        <v>0.4</v>
      </c>
      <c r="BH15" s="112">
        <v>1</v>
      </c>
      <c r="BI15" s="114">
        <f>IFERROR(BH15/BF15,"-")</f>
        <v>0.5</v>
      </c>
      <c r="BJ15" s="115">
        <v>18000</v>
      </c>
      <c r="BK15" s="116">
        <f>IFERROR(BJ15/BF15,"-")</f>
        <v>9000</v>
      </c>
      <c r="BL15" s="117"/>
      <c r="BM15" s="117"/>
      <c r="BN15" s="117">
        <v>1</v>
      </c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1</v>
      </c>
      <c r="BY15" s="127">
        <f>IF(Q15=0,"",IF(BX15=0,"",(BX15/Q15)))</f>
        <v>0.2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2</v>
      </c>
      <c r="CQ15" s="141">
        <v>21000</v>
      </c>
      <c r="CR15" s="141">
        <v>18000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89</v>
      </c>
      <c r="C16" s="189" t="s">
        <v>58</v>
      </c>
      <c r="D16" s="189"/>
      <c r="E16" s="189" t="s">
        <v>85</v>
      </c>
      <c r="F16" s="189" t="s">
        <v>86</v>
      </c>
      <c r="G16" s="189" t="s">
        <v>72</v>
      </c>
      <c r="H16" s="89"/>
      <c r="I16" s="89"/>
      <c r="J16" s="89"/>
      <c r="K16" s="181"/>
      <c r="L16" s="80">
        <v>0</v>
      </c>
      <c r="M16" s="80">
        <v>0</v>
      </c>
      <c r="N16" s="80">
        <v>21</v>
      </c>
      <c r="O16" s="91">
        <v>10</v>
      </c>
      <c r="P16" s="92">
        <v>0</v>
      </c>
      <c r="Q16" s="93">
        <f>O16+P16</f>
        <v>10</v>
      </c>
      <c r="R16" s="81">
        <f>IFERROR(Q16/N16,"-")</f>
        <v>0.47619047619048</v>
      </c>
      <c r="S16" s="80">
        <v>2</v>
      </c>
      <c r="T16" s="80">
        <v>5</v>
      </c>
      <c r="U16" s="81">
        <f>IFERROR(T16/(Q16),"-")</f>
        <v>0.5</v>
      </c>
      <c r="V16" s="82"/>
      <c r="W16" s="83">
        <v>3</v>
      </c>
      <c r="X16" s="81">
        <f>IF(Q16=0,"-",W16/Q16)</f>
        <v>0.3</v>
      </c>
      <c r="Y16" s="186">
        <v>88000</v>
      </c>
      <c r="Z16" s="187">
        <f>IFERROR(Y16/Q16,"-")</f>
        <v>8800</v>
      </c>
      <c r="AA16" s="187">
        <f>IFERROR(Y16/W16,"-")</f>
        <v>29333.333333333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1</v>
      </c>
      <c r="BG16" s="113">
        <f>IF(Q16=0,"",IF(BF16=0,"",(BF16/Q16)))</f>
        <v>0.1</v>
      </c>
      <c r="BH16" s="112">
        <v>1</v>
      </c>
      <c r="BI16" s="114">
        <f>IFERROR(BH16/BF16,"-")</f>
        <v>1</v>
      </c>
      <c r="BJ16" s="115">
        <v>6000</v>
      </c>
      <c r="BK16" s="116">
        <f>IFERROR(BJ16/BF16,"-")</f>
        <v>6000</v>
      </c>
      <c r="BL16" s="117"/>
      <c r="BM16" s="117">
        <v>1</v>
      </c>
      <c r="BN16" s="117"/>
      <c r="BO16" s="119">
        <v>6</v>
      </c>
      <c r="BP16" s="120">
        <f>IF(Q16=0,"",IF(BO16=0,"",(BO16/Q16)))</f>
        <v>0.6</v>
      </c>
      <c r="BQ16" s="121">
        <v>2</v>
      </c>
      <c r="BR16" s="122">
        <f>IFERROR(BQ16/BO16,"-")</f>
        <v>0.33333333333333</v>
      </c>
      <c r="BS16" s="123">
        <v>15000</v>
      </c>
      <c r="BT16" s="124">
        <f>IFERROR(BS16/BO16,"-")</f>
        <v>2500</v>
      </c>
      <c r="BU16" s="125">
        <v>1</v>
      </c>
      <c r="BV16" s="125"/>
      <c r="BW16" s="125">
        <v>1</v>
      </c>
      <c r="BX16" s="126">
        <v>2</v>
      </c>
      <c r="BY16" s="127">
        <f>IF(Q16=0,"",IF(BX16=0,"",(BX16/Q16)))</f>
        <v>0.2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>
        <v>1</v>
      </c>
      <c r="CH16" s="134">
        <f>IF(Q16=0,"",IF(CG16=0,"",(CG16/Q16)))</f>
        <v>0.1</v>
      </c>
      <c r="CI16" s="135">
        <v>1</v>
      </c>
      <c r="CJ16" s="136">
        <f>IFERROR(CI16/CG16,"-")</f>
        <v>1</v>
      </c>
      <c r="CK16" s="137">
        <v>68000</v>
      </c>
      <c r="CL16" s="138">
        <f>IFERROR(CK16/CG16,"-")</f>
        <v>68000</v>
      </c>
      <c r="CM16" s="139"/>
      <c r="CN16" s="139"/>
      <c r="CO16" s="139">
        <v>1</v>
      </c>
      <c r="CP16" s="140">
        <v>3</v>
      </c>
      <c r="CQ16" s="141">
        <v>88000</v>
      </c>
      <c r="CR16" s="141">
        <v>68000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2.5675</v>
      </c>
      <c r="B17" s="189" t="s">
        <v>90</v>
      </c>
      <c r="C17" s="189" t="s">
        <v>58</v>
      </c>
      <c r="D17" s="189"/>
      <c r="E17" s="189" t="s">
        <v>91</v>
      </c>
      <c r="F17" s="189" t="s">
        <v>92</v>
      </c>
      <c r="G17" s="189" t="s">
        <v>61</v>
      </c>
      <c r="H17" s="89" t="s">
        <v>65</v>
      </c>
      <c r="I17" s="89" t="s">
        <v>93</v>
      </c>
      <c r="J17" s="89" t="s">
        <v>94</v>
      </c>
      <c r="K17" s="181">
        <v>400000</v>
      </c>
      <c r="L17" s="80">
        <v>0</v>
      </c>
      <c r="M17" s="80">
        <v>0</v>
      </c>
      <c r="N17" s="80">
        <v>65</v>
      </c>
      <c r="O17" s="91">
        <v>6</v>
      </c>
      <c r="P17" s="92">
        <v>0</v>
      </c>
      <c r="Q17" s="93">
        <f>O17+P17</f>
        <v>6</v>
      </c>
      <c r="R17" s="81">
        <f>IFERROR(Q17/N17,"-")</f>
        <v>0.092307692307692</v>
      </c>
      <c r="S17" s="80">
        <v>0</v>
      </c>
      <c r="T17" s="80">
        <v>1</v>
      </c>
      <c r="U17" s="81">
        <f>IFERROR(T17/(Q17),"-")</f>
        <v>0.16666666666667</v>
      </c>
      <c r="V17" s="82">
        <f>IFERROR(K17/SUM(Q17:Q21),"-")</f>
        <v>6349.2063492063</v>
      </c>
      <c r="W17" s="83">
        <v>2</v>
      </c>
      <c r="X17" s="81">
        <f>IF(Q17=0,"-",W17/Q17)</f>
        <v>0.33333333333333</v>
      </c>
      <c r="Y17" s="186">
        <v>49000</v>
      </c>
      <c r="Z17" s="187">
        <f>IFERROR(Y17/Q17,"-")</f>
        <v>8166.6666666667</v>
      </c>
      <c r="AA17" s="187">
        <f>IFERROR(Y17/W17,"-")</f>
        <v>24500</v>
      </c>
      <c r="AB17" s="181">
        <f>SUM(Y17:Y21)-SUM(K17:K21)</f>
        <v>627000</v>
      </c>
      <c r="AC17" s="85">
        <f>SUM(Y17:Y21)/SUM(K17:K21)</f>
        <v>2.5675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0.16666666666667</v>
      </c>
      <c r="AP17" s="100">
        <v>1</v>
      </c>
      <c r="AQ17" s="102">
        <f>IFERROR(AP17/AN17,"-")</f>
        <v>1</v>
      </c>
      <c r="AR17" s="103">
        <v>3000</v>
      </c>
      <c r="AS17" s="104">
        <f>IFERROR(AR17/AN17,"-")</f>
        <v>3000</v>
      </c>
      <c r="AT17" s="105">
        <v>1</v>
      </c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2</v>
      </c>
      <c r="BG17" s="113">
        <f>IF(Q17=0,"",IF(BF17=0,"",(BF17/Q17)))</f>
        <v>0.33333333333333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1</v>
      </c>
      <c r="BP17" s="120">
        <f>IF(Q17=0,"",IF(BO17=0,"",(BO17/Q17)))</f>
        <v>0.16666666666667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1</v>
      </c>
      <c r="BY17" s="127">
        <f>IF(Q17=0,"",IF(BX17=0,"",(BX17/Q17)))</f>
        <v>0.16666666666667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>
        <v>1</v>
      </c>
      <c r="CH17" s="134">
        <f>IF(Q17=0,"",IF(CG17=0,"",(CG17/Q17)))</f>
        <v>0.16666666666667</v>
      </c>
      <c r="CI17" s="135">
        <v>1</v>
      </c>
      <c r="CJ17" s="136">
        <f>IFERROR(CI17/CG17,"-")</f>
        <v>1</v>
      </c>
      <c r="CK17" s="137">
        <v>46000</v>
      </c>
      <c r="CL17" s="138">
        <f>IFERROR(CK17/CG17,"-")</f>
        <v>46000</v>
      </c>
      <c r="CM17" s="139"/>
      <c r="CN17" s="139"/>
      <c r="CO17" s="139">
        <v>1</v>
      </c>
      <c r="CP17" s="140">
        <v>2</v>
      </c>
      <c r="CQ17" s="141">
        <v>49000</v>
      </c>
      <c r="CR17" s="141">
        <v>46000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95</v>
      </c>
      <c r="C18" s="189" t="s">
        <v>58</v>
      </c>
      <c r="D18" s="189"/>
      <c r="E18" s="189" t="s">
        <v>91</v>
      </c>
      <c r="F18" s="189" t="s">
        <v>96</v>
      </c>
      <c r="G18" s="189" t="s">
        <v>61</v>
      </c>
      <c r="H18" s="89"/>
      <c r="I18" s="89" t="s">
        <v>93</v>
      </c>
      <c r="J18" s="89"/>
      <c r="K18" s="181"/>
      <c r="L18" s="80">
        <v>0</v>
      </c>
      <c r="M18" s="80">
        <v>0</v>
      </c>
      <c r="N18" s="80">
        <v>112</v>
      </c>
      <c r="O18" s="91">
        <v>10</v>
      </c>
      <c r="P18" s="92">
        <v>1</v>
      </c>
      <c r="Q18" s="93">
        <f>O18+P18</f>
        <v>11</v>
      </c>
      <c r="R18" s="81">
        <f>IFERROR(Q18/N18,"-")</f>
        <v>0.098214285714286</v>
      </c>
      <c r="S18" s="80">
        <v>0</v>
      </c>
      <c r="T18" s="80">
        <v>2</v>
      </c>
      <c r="U18" s="81">
        <f>IFERROR(T18/(Q18),"-")</f>
        <v>0.18181818181818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0.090909090909091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4</v>
      </c>
      <c r="BG18" s="113">
        <f>IF(Q18=0,"",IF(BF18=0,"",(BF18/Q18)))</f>
        <v>0.36363636363636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3</v>
      </c>
      <c r="BP18" s="120">
        <f>IF(Q18=0,"",IF(BO18=0,"",(BO18/Q18)))</f>
        <v>0.27272727272727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2</v>
      </c>
      <c r="BY18" s="127">
        <f>IF(Q18=0,"",IF(BX18=0,"",(BX18/Q18)))</f>
        <v>0.18181818181818</v>
      </c>
      <c r="BZ18" s="128">
        <v>1</v>
      </c>
      <c r="CA18" s="129">
        <f>IFERROR(BZ18/BX18,"-")</f>
        <v>0.5</v>
      </c>
      <c r="CB18" s="130">
        <v>9000</v>
      </c>
      <c r="CC18" s="131">
        <f>IFERROR(CB18/BX18,"-")</f>
        <v>4500</v>
      </c>
      <c r="CD18" s="132"/>
      <c r="CE18" s="132"/>
      <c r="CF18" s="132">
        <v>1</v>
      </c>
      <c r="CG18" s="133">
        <v>1</v>
      </c>
      <c r="CH18" s="134">
        <f>IF(Q18=0,"",IF(CG18=0,"",(CG18/Q18)))</f>
        <v>0.090909090909091</v>
      </c>
      <c r="CI18" s="135">
        <v>1</v>
      </c>
      <c r="CJ18" s="136">
        <f>IFERROR(CI18/CG18,"-")</f>
        <v>1</v>
      </c>
      <c r="CK18" s="137">
        <v>377000</v>
      </c>
      <c r="CL18" s="138">
        <f>IFERROR(CK18/CG18,"-")</f>
        <v>377000</v>
      </c>
      <c r="CM18" s="139"/>
      <c r="CN18" s="139"/>
      <c r="CO18" s="139">
        <v>1</v>
      </c>
      <c r="CP18" s="140">
        <v>0</v>
      </c>
      <c r="CQ18" s="141">
        <v>0</v>
      </c>
      <c r="CR18" s="141">
        <v>377000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97</v>
      </c>
      <c r="C19" s="189" t="s">
        <v>58</v>
      </c>
      <c r="D19" s="189"/>
      <c r="E19" s="189" t="s">
        <v>91</v>
      </c>
      <c r="F19" s="189" t="s">
        <v>98</v>
      </c>
      <c r="G19" s="189" t="s">
        <v>61</v>
      </c>
      <c r="H19" s="89"/>
      <c r="I19" s="89" t="s">
        <v>93</v>
      </c>
      <c r="J19" s="89"/>
      <c r="K19" s="181"/>
      <c r="L19" s="80">
        <v>0</v>
      </c>
      <c r="M19" s="80">
        <v>0</v>
      </c>
      <c r="N19" s="80">
        <v>81</v>
      </c>
      <c r="O19" s="91">
        <v>7</v>
      </c>
      <c r="P19" s="92">
        <v>0</v>
      </c>
      <c r="Q19" s="93">
        <f>O19+P19</f>
        <v>7</v>
      </c>
      <c r="R19" s="81">
        <f>IFERROR(Q19/N19,"-")</f>
        <v>0.08641975308642</v>
      </c>
      <c r="S19" s="80">
        <v>1</v>
      </c>
      <c r="T19" s="80">
        <v>2</v>
      </c>
      <c r="U19" s="81">
        <f>IFERROR(T19/(Q19),"-")</f>
        <v>0.28571428571429</v>
      </c>
      <c r="V19" s="82"/>
      <c r="W19" s="83">
        <v>2</v>
      </c>
      <c r="X19" s="81">
        <f>IF(Q19=0,"-",W19/Q19)</f>
        <v>0.28571428571429</v>
      </c>
      <c r="Y19" s="186">
        <v>398000</v>
      </c>
      <c r="Z19" s="187">
        <f>IFERROR(Y19/Q19,"-")</f>
        <v>56857.142857143</v>
      </c>
      <c r="AA19" s="187">
        <f>IFERROR(Y19/W19,"-")</f>
        <v>199000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3</v>
      </c>
      <c r="BG19" s="113">
        <f>IF(Q19=0,"",IF(BF19=0,"",(BF19/Q19)))</f>
        <v>0.42857142857143</v>
      </c>
      <c r="BH19" s="112">
        <v>1</v>
      </c>
      <c r="BI19" s="114">
        <f>IFERROR(BH19/BF19,"-")</f>
        <v>0.33333333333333</v>
      </c>
      <c r="BJ19" s="115">
        <v>383000</v>
      </c>
      <c r="BK19" s="116">
        <f>IFERROR(BJ19/BF19,"-")</f>
        <v>127666.66666667</v>
      </c>
      <c r="BL19" s="117"/>
      <c r="BM19" s="117"/>
      <c r="BN19" s="117">
        <v>1</v>
      </c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3</v>
      </c>
      <c r="BY19" s="127">
        <f>IF(Q19=0,"",IF(BX19=0,"",(BX19/Q19)))</f>
        <v>0.42857142857143</v>
      </c>
      <c r="BZ19" s="128">
        <v>1</v>
      </c>
      <c r="CA19" s="129">
        <f>IFERROR(BZ19/BX19,"-")</f>
        <v>0.33333333333333</v>
      </c>
      <c r="CB19" s="130">
        <v>15000</v>
      </c>
      <c r="CC19" s="131">
        <f>IFERROR(CB19/BX19,"-")</f>
        <v>5000</v>
      </c>
      <c r="CD19" s="132"/>
      <c r="CE19" s="132"/>
      <c r="CF19" s="132">
        <v>1</v>
      </c>
      <c r="CG19" s="133">
        <v>1</v>
      </c>
      <c r="CH19" s="134">
        <f>IF(Q19=0,"",IF(CG19=0,"",(CG19/Q19)))</f>
        <v>0.14285714285714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2</v>
      </c>
      <c r="CQ19" s="141">
        <v>398000</v>
      </c>
      <c r="CR19" s="141">
        <v>383000</v>
      </c>
      <c r="CS19" s="141"/>
      <c r="CT19" s="142" t="str">
        <f>IF(AND(CR19=0,CS19=0),"",IF(AND(CR19&lt;=100000,CS19&lt;=100000),"",IF(CR19/CQ19&gt;0.7,"男高",IF(CS19/CQ19&gt;0.7,"女高",""))))</f>
        <v>男高</v>
      </c>
    </row>
    <row r="20" spans="1:99">
      <c r="A20" s="79"/>
      <c r="B20" s="189" t="s">
        <v>99</v>
      </c>
      <c r="C20" s="189" t="s">
        <v>58</v>
      </c>
      <c r="D20" s="189"/>
      <c r="E20" s="189" t="s">
        <v>91</v>
      </c>
      <c r="F20" s="189"/>
      <c r="G20" s="189" t="s">
        <v>61</v>
      </c>
      <c r="H20" s="89"/>
      <c r="I20" s="89" t="s">
        <v>93</v>
      </c>
      <c r="J20" s="89"/>
      <c r="K20" s="181"/>
      <c r="L20" s="80">
        <v>0</v>
      </c>
      <c r="M20" s="80">
        <v>0</v>
      </c>
      <c r="N20" s="80">
        <v>76</v>
      </c>
      <c r="O20" s="91">
        <v>3</v>
      </c>
      <c r="P20" s="92">
        <v>0</v>
      </c>
      <c r="Q20" s="93">
        <f>O20+P20</f>
        <v>3</v>
      </c>
      <c r="R20" s="81">
        <f>IFERROR(Q20/N20,"-")</f>
        <v>0.039473684210526</v>
      </c>
      <c r="S20" s="80">
        <v>1</v>
      </c>
      <c r="T20" s="80">
        <v>0</v>
      </c>
      <c r="U20" s="81">
        <f>IFERROR(T20/(Q20),"-")</f>
        <v>0</v>
      </c>
      <c r="V20" s="82"/>
      <c r="W20" s="83">
        <v>1</v>
      </c>
      <c r="X20" s="81">
        <f>IF(Q20=0,"-",W20/Q20)</f>
        <v>0.33333333333333</v>
      </c>
      <c r="Y20" s="186">
        <v>65000</v>
      </c>
      <c r="Z20" s="187">
        <f>IFERROR(Y20/Q20,"-")</f>
        <v>21666.666666667</v>
      </c>
      <c r="AA20" s="187">
        <f>IFERROR(Y20/W20,"-")</f>
        <v>65000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0.33333333333333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1</v>
      </c>
      <c r="BP20" s="120">
        <f>IF(Q20=0,"",IF(BO20=0,"",(BO20/Q20)))</f>
        <v>0.33333333333333</v>
      </c>
      <c r="BQ20" s="121">
        <v>1</v>
      </c>
      <c r="BR20" s="122">
        <f>IFERROR(BQ20/BO20,"-")</f>
        <v>1</v>
      </c>
      <c r="BS20" s="123">
        <v>65000</v>
      </c>
      <c r="BT20" s="124">
        <f>IFERROR(BS20/BO20,"-")</f>
        <v>65000</v>
      </c>
      <c r="BU20" s="125"/>
      <c r="BV20" s="125"/>
      <c r="BW20" s="125">
        <v>1</v>
      </c>
      <c r="BX20" s="126">
        <v>1</v>
      </c>
      <c r="BY20" s="127">
        <f>IF(Q20=0,"",IF(BX20=0,"",(BX20/Q20)))</f>
        <v>0.33333333333333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65000</v>
      </c>
      <c r="CR20" s="141">
        <v>65000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100</v>
      </c>
      <c r="C21" s="189" t="s">
        <v>58</v>
      </c>
      <c r="D21" s="189"/>
      <c r="E21" s="189" t="s">
        <v>71</v>
      </c>
      <c r="F21" s="189" t="s">
        <v>71</v>
      </c>
      <c r="G21" s="189" t="s">
        <v>72</v>
      </c>
      <c r="H21" s="89"/>
      <c r="I21" s="89"/>
      <c r="J21" s="89"/>
      <c r="K21" s="181"/>
      <c r="L21" s="80">
        <v>0</v>
      </c>
      <c r="M21" s="80">
        <v>0</v>
      </c>
      <c r="N21" s="80">
        <v>47</v>
      </c>
      <c r="O21" s="91">
        <v>36</v>
      </c>
      <c r="P21" s="92">
        <v>0</v>
      </c>
      <c r="Q21" s="93">
        <f>O21+P21</f>
        <v>36</v>
      </c>
      <c r="R21" s="81">
        <f>IFERROR(Q21/N21,"-")</f>
        <v>0.76595744680851</v>
      </c>
      <c r="S21" s="80">
        <v>5</v>
      </c>
      <c r="T21" s="80">
        <v>7</v>
      </c>
      <c r="U21" s="81">
        <f>IFERROR(T21/(Q21),"-")</f>
        <v>0.19444444444444</v>
      </c>
      <c r="V21" s="82"/>
      <c r="W21" s="83">
        <v>7</v>
      </c>
      <c r="X21" s="81">
        <f>IF(Q21=0,"-",W21/Q21)</f>
        <v>0.19444444444444</v>
      </c>
      <c r="Y21" s="186">
        <v>515000</v>
      </c>
      <c r="Z21" s="187">
        <f>IFERROR(Y21/Q21,"-")</f>
        <v>14305.555555556</v>
      </c>
      <c r="AA21" s="187">
        <f>IFERROR(Y21/W21,"-")</f>
        <v>73571.428571429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4</v>
      </c>
      <c r="BG21" s="113">
        <f>IF(Q21=0,"",IF(BF21=0,"",(BF21/Q21)))</f>
        <v>0.11111111111111</v>
      </c>
      <c r="BH21" s="112">
        <v>1</v>
      </c>
      <c r="BI21" s="114">
        <f>IFERROR(BH21/BF21,"-")</f>
        <v>0.25</v>
      </c>
      <c r="BJ21" s="115">
        <v>13000</v>
      </c>
      <c r="BK21" s="116">
        <f>IFERROR(BJ21/BF21,"-")</f>
        <v>3250</v>
      </c>
      <c r="BL21" s="117"/>
      <c r="BM21" s="117"/>
      <c r="BN21" s="117">
        <v>1</v>
      </c>
      <c r="BO21" s="119">
        <v>18</v>
      </c>
      <c r="BP21" s="120">
        <f>IF(Q21=0,"",IF(BO21=0,"",(BO21/Q21)))</f>
        <v>0.5</v>
      </c>
      <c r="BQ21" s="121">
        <v>6</v>
      </c>
      <c r="BR21" s="122">
        <f>IFERROR(BQ21/BO21,"-")</f>
        <v>0.33333333333333</v>
      </c>
      <c r="BS21" s="123">
        <v>52000</v>
      </c>
      <c r="BT21" s="124">
        <f>IFERROR(BS21/BO21,"-")</f>
        <v>2888.8888888889</v>
      </c>
      <c r="BU21" s="125">
        <v>4</v>
      </c>
      <c r="BV21" s="125"/>
      <c r="BW21" s="125">
        <v>2</v>
      </c>
      <c r="BX21" s="126">
        <v>11</v>
      </c>
      <c r="BY21" s="127">
        <f>IF(Q21=0,"",IF(BX21=0,"",(BX21/Q21)))</f>
        <v>0.30555555555556</v>
      </c>
      <c r="BZ21" s="128">
        <v>4</v>
      </c>
      <c r="CA21" s="129">
        <f>IFERROR(BZ21/BX21,"-")</f>
        <v>0.36363636363636</v>
      </c>
      <c r="CB21" s="130">
        <v>100000</v>
      </c>
      <c r="CC21" s="131">
        <f>IFERROR(CB21/BX21,"-")</f>
        <v>9090.9090909091</v>
      </c>
      <c r="CD21" s="132">
        <v>1</v>
      </c>
      <c r="CE21" s="132">
        <v>1</v>
      </c>
      <c r="CF21" s="132">
        <v>2</v>
      </c>
      <c r="CG21" s="133">
        <v>3</v>
      </c>
      <c r="CH21" s="134">
        <f>IF(Q21=0,"",IF(CG21=0,"",(CG21/Q21)))</f>
        <v>0.083333333333333</v>
      </c>
      <c r="CI21" s="135">
        <v>2</v>
      </c>
      <c r="CJ21" s="136">
        <f>IFERROR(CI21/CG21,"-")</f>
        <v>0.66666666666667</v>
      </c>
      <c r="CK21" s="137">
        <v>438000</v>
      </c>
      <c r="CL21" s="138">
        <f>IFERROR(CK21/CG21,"-")</f>
        <v>146000</v>
      </c>
      <c r="CM21" s="139"/>
      <c r="CN21" s="139"/>
      <c r="CO21" s="139">
        <v>2</v>
      </c>
      <c r="CP21" s="140">
        <v>7</v>
      </c>
      <c r="CQ21" s="141">
        <v>515000</v>
      </c>
      <c r="CR21" s="141">
        <v>420000</v>
      </c>
      <c r="CS21" s="141"/>
      <c r="CT21" s="142" t="str">
        <f>IF(AND(CR21=0,CS21=0),"",IF(AND(CR21&lt;=100000,CS21&lt;=100000),"",IF(CR21/CQ21&gt;0.7,"男高",IF(CS21/CQ21&gt;0.7,"女高",""))))</f>
        <v>男高</v>
      </c>
    </row>
    <row r="22" spans="1:99">
      <c r="A22" s="79">
        <f>AC22</f>
        <v>0.96</v>
      </c>
      <c r="B22" s="189" t="s">
        <v>101</v>
      </c>
      <c r="C22" s="189" t="s">
        <v>58</v>
      </c>
      <c r="D22" s="189"/>
      <c r="E22" s="189" t="s">
        <v>102</v>
      </c>
      <c r="F22" s="189" t="s">
        <v>92</v>
      </c>
      <c r="G22" s="189" t="s">
        <v>61</v>
      </c>
      <c r="H22" s="89" t="s">
        <v>103</v>
      </c>
      <c r="I22" s="89" t="s">
        <v>104</v>
      </c>
      <c r="J22" s="89" t="s">
        <v>105</v>
      </c>
      <c r="K22" s="181">
        <v>125000</v>
      </c>
      <c r="L22" s="80">
        <v>0</v>
      </c>
      <c r="M22" s="80">
        <v>0</v>
      </c>
      <c r="N22" s="80">
        <v>37</v>
      </c>
      <c r="O22" s="91">
        <v>5</v>
      </c>
      <c r="P22" s="92">
        <v>0</v>
      </c>
      <c r="Q22" s="93">
        <f>O22+P22</f>
        <v>5</v>
      </c>
      <c r="R22" s="81">
        <f>IFERROR(Q22/N22,"-")</f>
        <v>0.13513513513514</v>
      </c>
      <c r="S22" s="80">
        <v>0</v>
      </c>
      <c r="T22" s="80">
        <v>1</v>
      </c>
      <c r="U22" s="81">
        <f>IFERROR(T22/(Q22),"-")</f>
        <v>0.2</v>
      </c>
      <c r="V22" s="82">
        <f>IFERROR(K22/SUM(Q22:Q25),"-")</f>
        <v>5681.8181818182</v>
      </c>
      <c r="W22" s="83">
        <v>1</v>
      </c>
      <c r="X22" s="81">
        <f>IF(Q22=0,"-",W22/Q22)</f>
        <v>0.2</v>
      </c>
      <c r="Y22" s="186">
        <v>110000</v>
      </c>
      <c r="Z22" s="187">
        <f>IFERROR(Y22/Q22,"-")</f>
        <v>22000</v>
      </c>
      <c r="AA22" s="187">
        <f>IFERROR(Y22/W22,"-")</f>
        <v>110000</v>
      </c>
      <c r="AB22" s="181">
        <f>SUM(Y22:Y25)-SUM(K22:K25)</f>
        <v>-5000</v>
      </c>
      <c r="AC22" s="85">
        <f>SUM(Y22:Y25)/SUM(K22:K25)</f>
        <v>0.96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2</v>
      </c>
      <c r="BG22" s="113">
        <f>IF(Q22=0,"",IF(BF22=0,"",(BF22/Q22)))</f>
        <v>0.4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2</v>
      </c>
      <c r="BP22" s="120">
        <f>IF(Q22=0,"",IF(BO22=0,"",(BO22/Q22)))</f>
        <v>0.4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</v>
      </c>
      <c r="BY22" s="127">
        <f>IF(Q22=0,"",IF(BX22=0,"",(BX22/Q22)))</f>
        <v>0.2</v>
      </c>
      <c r="BZ22" s="128">
        <v>1</v>
      </c>
      <c r="CA22" s="129">
        <f>IFERROR(BZ22/BX22,"-")</f>
        <v>1</v>
      </c>
      <c r="CB22" s="130">
        <v>110000</v>
      </c>
      <c r="CC22" s="131">
        <f>IFERROR(CB22/BX22,"-")</f>
        <v>110000</v>
      </c>
      <c r="CD22" s="132"/>
      <c r="CE22" s="132"/>
      <c r="CF22" s="132">
        <v>1</v>
      </c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110000</v>
      </c>
      <c r="CR22" s="141">
        <v>110000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/>
      <c r="B23" s="189" t="s">
        <v>106</v>
      </c>
      <c r="C23" s="189" t="s">
        <v>58</v>
      </c>
      <c r="D23" s="189"/>
      <c r="E23" s="189" t="s">
        <v>102</v>
      </c>
      <c r="F23" s="189" t="s">
        <v>96</v>
      </c>
      <c r="G23" s="189" t="s">
        <v>61</v>
      </c>
      <c r="H23" s="89"/>
      <c r="I23" s="89" t="s">
        <v>104</v>
      </c>
      <c r="J23" s="89" t="s">
        <v>107</v>
      </c>
      <c r="K23" s="181"/>
      <c r="L23" s="80">
        <v>0</v>
      </c>
      <c r="M23" s="80">
        <v>0</v>
      </c>
      <c r="N23" s="80">
        <v>38</v>
      </c>
      <c r="O23" s="91">
        <v>8</v>
      </c>
      <c r="P23" s="92">
        <v>0</v>
      </c>
      <c r="Q23" s="93">
        <f>O23+P23</f>
        <v>8</v>
      </c>
      <c r="R23" s="81">
        <f>IFERROR(Q23/N23,"-")</f>
        <v>0.21052631578947</v>
      </c>
      <c r="S23" s="80">
        <v>0</v>
      </c>
      <c r="T23" s="80">
        <v>2</v>
      </c>
      <c r="U23" s="81">
        <f>IFERROR(T23/(Q23),"-")</f>
        <v>0.25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>
        <v>1</v>
      </c>
      <c r="AX23" s="107">
        <f>IF(Q23=0,"",IF(AW23=0,"",(AW23/Q23)))</f>
        <v>0.125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3</v>
      </c>
      <c r="BG23" s="113">
        <f>IF(Q23=0,"",IF(BF23=0,"",(BF23/Q23)))</f>
        <v>0.375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2</v>
      </c>
      <c r="BP23" s="120">
        <f>IF(Q23=0,"",IF(BO23=0,"",(BO23/Q23)))</f>
        <v>0.25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2</v>
      </c>
      <c r="BY23" s="127">
        <f>IF(Q23=0,"",IF(BX23=0,"",(BX23/Q23)))</f>
        <v>0.25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108</v>
      </c>
      <c r="C24" s="189" t="s">
        <v>58</v>
      </c>
      <c r="D24" s="189"/>
      <c r="E24" s="189" t="s">
        <v>102</v>
      </c>
      <c r="F24" s="189" t="s">
        <v>98</v>
      </c>
      <c r="G24" s="189" t="s">
        <v>61</v>
      </c>
      <c r="H24" s="89"/>
      <c r="I24" s="89" t="s">
        <v>104</v>
      </c>
      <c r="J24" s="89" t="s">
        <v>109</v>
      </c>
      <c r="K24" s="181"/>
      <c r="L24" s="80">
        <v>0</v>
      </c>
      <c r="M24" s="80">
        <v>0</v>
      </c>
      <c r="N24" s="80">
        <v>25</v>
      </c>
      <c r="O24" s="91">
        <v>3</v>
      </c>
      <c r="P24" s="92">
        <v>0</v>
      </c>
      <c r="Q24" s="93">
        <f>O24+P24</f>
        <v>3</v>
      </c>
      <c r="R24" s="81">
        <f>IFERROR(Q24/N24,"-")</f>
        <v>0.12</v>
      </c>
      <c r="S24" s="80">
        <v>0</v>
      </c>
      <c r="T24" s="80">
        <v>1</v>
      </c>
      <c r="U24" s="81">
        <f>IFERROR(T24/(Q24),"-")</f>
        <v>0.33333333333333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3</v>
      </c>
      <c r="BP24" s="120">
        <f>IF(Q24=0,"",IF(BO24=0,"",(BO24/Q24)))</f>
        <v>1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110</v>
      </c>
      <c r="C25" s="189" t="s">
        <v>58</v>
      </c>
      <c r="D25" s="189"/>
      <c r="E25" s="189" t="s">
        <v>71</v>
      </c>
      <c r="F25" s="189" t="s">
        <v>71</v>
      </c>
      <c r="G25" s="189" t="s">
        <v>72</v>
      </c>
      <c r="H25" s="89"/>
      <c r="I25" s="89"/>
      <c r="J25" s="89"/>
      <c r="K25" s="181"/>
      <c r="L25" s="80">
        <v>0</v>
      </c>
      <c r="M25" s="80">
        <v>0</v>
      </c>
      <c r="N25" s="80">
        <v>5</v>
      </c>
      <c r="O25" s="91">
        <v>6</v>
      </c>
      <c r="P25" s="92">
        <v>0</v>
      </c>
      <c r="Q25" s="93">
        <f>O25+P25</f>
        <v>6</v>
      </c>
      <c r="R25" s="81">
        <f>IFERROR(Q25/N25,"-")</f>
        <v>1.2</v>
      </c>
      <c r="S25" s="80">
        <v>0</v>
      </c>
      <c r="T25" s="80">
        <v>1</v>
      </c>
      <c r="U25" s="81">
        <f>IFERROR(T25/(Q25),"-")</f>
        <v>0.16666666666667</v>
      </c>
      <c r="V25" s="82"/>
      <c r="W25" s="83">
        <v>1</v>
      </c>
      <c r="X25" s="81">
        <f>IF(Q25=0,"-",W25/Q25)</f>
        <v>0.16666666666667</v>
      </c>
      <c r="Y25" s="186">
        <v>10000</v>
      </c>
      <c r="Z25" s="187">
        <f>IFERROR(Y25/Q25,"-")</f>
        <v>1666.6666666667</v>
      </c>
      <c r="AA25" s="187">
        <f>IFERROR(Y25/W25,"-")</f>
        <v>10000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3</v>
      </c>
      <c r="BG25" s="113">
        <f>IF(Q25=0,"",IF(BF25=0,"",(BF25/Q25)))</f>
        <v>0.5</v>
      </c>
      <c r="BH25" s="112">
        <v>1</v>
      </c>
      <c r="BI25" s="114">
        <f>IFERROR(BH25/BF25,"-")</f>
        <v>0.33333333333333</v>
      </c>
      <c r="BJ25" s="115">
        <v>10000</v>
      </c>
      <c r="BK25" s="116">
        <f>IFERROR(BJ25/BF25,"-")</f>
        <v>3333.3333333333</v>
      </c>
      <c r="BL25" s="117">
        <v>1</v>
      </c>
      <c r="BM25" s="117"/>
      <c r="BN25" s="117"/>
      <c r="BO25" s="119">
        <v>2</v>
      </c>
      <c r="BP25" s="120">
        <f>IF(Q25=0,"",IF(BO25=0,"",(BO25/Q25)))</f>
        <v>0.33333333333333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1</v>
      </c>
      <c r="BY25" s="127">
        <f>IF(Q25=0,"",IF(BX25=0,"",(BX25/Q25)))</f>
        <v>0.16666666666667</v>
      </c>
      <c r="BZ25" s="128">
        <v>1</v>
      </c>
      <c r="CA25" s="129">
        <f>IFERROR(BZ25/BX25,"-")</f>
        <v>1</v>
      </c>
      <c r="CB25" s="130">
        <v>19000</v>
      </c>
      <c r="CC25" s="131">
        <f>IFERROR(CB25/BX25,"-")</f>
        <v>19000</v>
      </c>
      <c r="CD25" s="132"/>
      <c r="CE25" s="132"/>
      <c r="CF25" s="132">
        <v>1</v>
      </c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1</v>
      </c>
      <c r="CQ25" s="141">
        <v>10000</v>
      </c>
      <c r="CR25" s="141">
        <v>19000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5.0916666666667</v>
      </c>
      <c r="B26" s="189" t="s">
        <v>111</v>
      </c>
      <c r="C26" s="189" t="s">
        <v>58</v>
      </c>
      <c r="D26" s="189"/>
      <c r="E26" s="189" t="s">
        <v>85</v>
      </c>
      <c r="F26" s="189" t="s">
        <v>86</v>
      </c>
      <c r="G26" s="189" t="s">
        <v>87</v>
      </c>
      <c r="H26" s="89" t="s">
        <v>62</v>
      </c>
      <c r="I26" s="89" t="s">
        <v>81</v>
      </c>
      <c r="J26" s="190" t="s">
        <v>112</v>
      </c>
      <c r="K26" s="181">
        <v>120000</v>
      </c>
      <c r="L26" s="80">
        <v>0</v>
      </c>
      <c r="M26" s="80">
        <v>0</v>
      </c>
      <c r="N26" s="80">
        <v>41</v>
      </c>
      <c r="O26" s="91">
        <v>5</v>
      </c>
      <c r="P26" s="92">
        <v>0</v>
      </c>
      <c r="Q26" s="93">
        <f>O26+P26</f>
        <v>5</v>
      </c>
      <c r="R26" s="81">
        <f>IFERROR(Q26/N26,"-")</f>
        <v>0.1219512195122</v>
      </c>
      <c r="S26" s="80">
        <v>0</v>
      </c>
      <c r="T26" s="80">
        <v>0</v>
      </c>
      <c r="U26" s="81">
        <f>IFERROR(T26/(Q26),"-")</f>
        <v>0</v>
      </c>
      <c r="V26" s="82">
        <f>IFERROR(K26/SUM(Q26:Q27),"-")</f>
        <v>5714.2857142857</v>
      </c>
      <c r="W26" s="83">
        <v>1</v>
      </c>
      <c r="X26" s="81">
        <f>IF(Q26=0,"-",W26/Q26)</f>
        <v>0.2</v>
      </c>
      <c r="Y26" s="186">
        <v>9000</v>
      </c>
      <c r="Z26" s="187">
        <f>IFERROR(Y26/Q26,"-")</f>
        <v>1800</v>
      </c>
      <c r="AA26" s="187">
        <f>IFERROR(Y26/W26,"-")</f>
        <v>9000</v>
      </c>
      <c r="AB26" s="181">
        <f>SUM(Y26:Y27)-SUM(K26:K27)</f>
        <v>491000</v>
      </c>
      <c r="AC26" s="85">
        <f>SUM(Y26:Y27)/SUM(K26:K27)</f>
        <v>5.0916666666667</v>
      </c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2</v>
      </c>
      <c r="BG26" s="113">
        <f>IF(Q26=0,"",IF(BF26=0,"",(BF26/Q26)))</f>
        <v>0.4</v>
      </c>
      <c r="BH26" s="112">
        <v>1</v>
      </c>
      <c r="BI26" s="114">
        <f>IFERROR(BH26/BF26,"-")</f>
        <v>0.5</v>
      </c>
      <c r="BJ26" s="115">
        <v>9000</v>
      </c>
      <c r="BK26" s="116">
        <f>IFERROR(BJ26/BF26,"-")</f>
        <v>4500</v>
      </c>
      <c r="BL26" s="117"/>
      <c r="BM26" s="117"/>
      <c r="BN26" s="117">
        <v>1</v>
      </c>
      <c r="BO26" s="119">
        <v>3</v>
      </c>
      <c r="BP26" s="120">
        <f>IF(Q26=0,"",IF(BO26=0,"",(BO26/Q26)))</f>
        <v>0.6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9000</v>
      </c>
      <c r="CR26" s="141">
        <v>9000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113</v>
      </c>
      <c r="C27" s="189" t="s">
        <v>58</v>
      </c>
      <c r="D27" s="189"/>
      <c r="E27" s="189" t="s">
        <v>85</v>
      </c>
      <c r="F27" s="189" t="s">
        <v>86</v>
      </c>
      <c r="G27" s="189" t="s">
        <v>72</v>
      </c>
      <c r="H27" s="89"/>
      <c r="I27" s="89"/>
      <c r="J27" s="89"/>
      <c r="K27" s="181"/>
      <c r="L27" s="80">
        <v>0</v>
      </c>
      <c r="M27" s="80">
        <v>0</v>
      </c>
      <c r="N27" s="80">
        <v>27</v>
      </c>
      <c r="O27" s="91">
        <v>16</v>
      </c>
      <c r="P27" s="92">
        <v>0</v>
      </c>
      <c r="Q27" s="93">
        <f>O27+P27</f>
        <v>16</v>
      </c>
      <c r="R27" s="81">
        <f>IFERROR(Q27/N27,"-")</f>
        <v>0.59259259259259</v>
      </c>
      <c r="S27" s="80">
        <v>2</v>
      </c>
      <c r="T27" s="80">
        <v>2</v>
      </c>
      <c r="U27" s="81">
        <f>IFERROR(T27/(Q27),"-")</f>
        <v>0.125</v>
      </c>
      <c r="V27" s="82"/>
      <c r="W27" s="83">
        <v>4</v>
      </c>
      <c r="X27" s="81">
        <f>IF(Q27=0,"-",W27/Q27)</f>
        <v>0.25</v>
      </c>
      <c r="Y27" s="186">
        <v>602000</v>
      </c>
      <c r="Z27" s="187">
        <f>IFERROR(Y27/Q27,"-")</f>
        <v>37625</v>
      </c>
      <c r="AA27" s="187">
        <f>IFERROR(Y27/W27,"-")</f>
        <v>150500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>
        <v>1</v>
      </c>
      <c r="AX27" s="107">
        <f>IF(Q27=0,"",IF(AW27=0,"",(AW27/Q27)))</f>
        <v>0.0625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>
        <v>4</v>
      </c>
      <c r="BG27" s="113">
        <f>IF(Q27=0,"",IF(BF27=0,"",(BF27/Q27)))</f>
        <v>0.25</v>
      </c>
      <c r="BH27" s="112">
        <v>1</v>
      </c>
      <c r="BI27" s="114">
        <f>IFERROR(BH27/BF27,"-")</f>
        <v>0.25</v>
      </c>
      <c r="BJ27" s="115">
        <v>20000</v>
      </c>
      <c r="BK27" s="116">
        <f>IFERROR(BJ27/BF27,"-")</f>
        <v>5000</v>
      </c>
      <c r="BL27" s="117"/>
      <c r="BM27" s="117">
        <v>1</v>
      </c>
      <c r="BN27" s="117"/>
      <c r="BO27" s="119">
        <v>3</v>
      </c>
      <c r="BP27" s="120">
        <f>IF(Q27=0,"",IF(BO27=0,"",(BO27/Q27)))</f>
        <v>0.1875</v>
      </c>
      <c r="BQ27" s="121">
        <v>2</v>
      </c>
      <c r="BR27" s="122">
        <f>IFERROR(BQ27/BO27,"-")</f>
        <v>0.66666666666667</v>
      </c>
      <c r="BS27" s="123">
        <v>6000</v>
      </c>
      <c r="BT27" s="124">
        <f>IFERROR(BS27/BO27,"-")</f>
        <v>2000</v>
      </c>
      <c r="BU27" s="125">
        <v>2</v>
      </c>
      <c r="BV27" s="125"/>
      <c r="BW27" s="125"/>
      <c r="BX27" s="126">
        <v>7</v>
      </c>
      <c r="BY27" s="127">
        <f>IF(Q27=0,"",IF(BX27=0,"",(BX27/Q27)))</f>
        <v>0.4375</v>
      </c>
      <c r="BZ27" s="128">
        <v>3</v>
      </c>
      <c r="CA27" s="129">
        <f>IFERROR(BZ27/BX27,"-")</f>
        <v>0.42857142857143</v>
      </c>
      <c r="CB27" s="130">
        <v>615000</v>
      </c>
      <c r="CC27" s="131">
        <f>IFERROR(CB27/BX27,"-")</f>
        <v>87857.142857143</v>
      </c>
      <c r="CD27" s="132"/>
      <c r="CE27" s="132"/>
      <c r="CF27" s="132">
        <v>3</v>
      </c>
      <c r="CG27" s="133">
        <v>1</v>
      </c>
      <c r="CH27" s="134">
        <f>IF(Q27=0,"",IF(CG27=0,"",(CG27/Q27)))</f>
        <v>0.0625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4</v>
      </c>
      <c r="CQ27" s="141">
        <v>602000</v>
      </c>
      <c r="CR27" s="141">
        <v>451000</v>
      </c>
      <c r="CS27" s="141"/>
      <c r="CT27" s="142" t="str">
        <f>IF(AND(CR27=0,CS27=0),"",IF(AND(CR27&lt;=100000,CS27&lt;=100000),"",IF(CR27/CQ27&gt;0.7,"男高",IF(CS27/CQ27&gt;0.7,"女高",""))))</f>
        <v>男高</v>
      </c>
    </row>
    <row r="28" spans="1:99">
      <c r="A28" s="79">
        <f>AC28</f>
        <v>0</v>
      </c>
      <c r="B28" s="189" t="s">
        <v>114</v>
      </c>
      <c r="C28" s="189" t="s">
        <v>58</v>
      </c>
      <c r="D28" s="189"/>
      <c r="E28" s="189" t="s">
        <v>85</v>
      </c>
      <c r="F28" s="189" t="s">
        <v>86</v>
      </c>
      <c r="G28" s="189" t="s">
        <v>79</v>
      </c>
      <c r="H28" s="89" t="s">
        <v>75</v>
      </c>
      <c r="I28" s="89" t="s">
        <v>81</v>
      </c>
      <c r="J28" s="89" t="s">
        <v>115</v>
      </c>
      <c r="K28" s="181">
        <v>130000</v>
      </c>
      <c r="L28" s="80">
        <v>0</v>
      </c>
      <c r="M28" s="80">
        <v>0</v>
      </c>
      <c r="N28" s="80">
        <v>25</v>
      </c>
      <c r="O28" s="91">
        <v>1</v>
      </c>
      <c r="P28" s="92">
        <v>0</v>
      </c>
      <c r="Q28" s="93">
        <f>O28+P28</f>
        <v>1</v>
      </c>
      <c r="R28" s="81">
        <f>IFERROR(Q28/N28,"-")</f>
        <v>0.04</v>
      </c>
      <c r="S28" s="80">
        <v>0</v>
      </c>
      <c r="T28" s="80">
        <v>0</v>
      </c>
      <c r="U28" s="81">
        <f>IFERROR(T28/(Q28),"-")</f>
        <v>0</v>
      </c>
      <c r="V28" s="82">
        <f>IFERROR(K28/SUM(Q28:Q29),"-")</f>
        <v>26000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SUM(Y28:Y29)-SUM(K28:K29)</f>
        <v>-130000</v>
      </c>
      <c r="AC28" s="85">
        <f>SUM(Y28:Y29)/SUM(K28:K29)</f>
        <v>0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1</v>
      </c>
      <c r="BP28" s="120">
        <f>IF(Q28=0,"",IF(BO28=0,"",(BO28/Q28)))</f>
        <v>1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116</v>
      </c>
      <c r="C29" s="189" t="s">
        <v>58</v>
      </c>
      <c r="D29" s="189"/>
      <c r="E29" s="189" t="s">
        <v>85</v>
      </c>
      <c r="F29" s="189" t="s">
        <v>86</v>
      </c>
      <c r="G29" s="189" t="s">
        <v>72</v>
      </c>
      <c r="H29" s="89"/>
      <c r="I29" s="89"/>
      <c r="J29" s="89"/>
      <c r="K29" s="181"/>
      <c r="L29" s="80">
        <v>0</v>
      </c>
      <c r="M29" s="80">
        <v>0</v>
      </c>
      <c r="N29" s="80">
        <v>5</v>
      </c>
      <c r="O29" s="91">
        <v>4</v>
      </c>
      <c r="P29" s="92">
        <v>0</v>
      </c>
      <c r="Q29" s="93">
        <f>O29+P29</f>
        <v>4</v>
      </c>
      <c r="R29" s="81">
        <f>IFERROR(Q29/N29,"-")</f>
        <v>0.8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0.25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1</v>
      </c>
      <c r="BP29" s="120">
        <f>IF(Q29=0,"",IF(BO29=0,"",(BO29/Q29)))</f>
        <v>0.25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1</v>
      </c>
      <c r="BY29" s="127">
        <f>IF(Q29=0,"",IF(BX29=0,"",(BX29/Q29)))</f>
        <v>0.25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>
        <v>1</v>
      </c>
      <c r="CH29" s="134">
        <f>IF(Q29=0,"",IF(CG29=0,"",(CG29/Q29)))</f>
        <v>0.25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0.2</v>
      </c>
      <c r="B30" s="189" t="s">
        <v>117</v>
      </c>
      <c r="C30" s="189" t="s">
        <v>58</v>
      </c>
      <c r="D30" s="189"/>
      <c r="E30" s="189" t="s">
        <v>59</v>
      </c>
      <c r="F30" s="189" t="s">
        <v>60</v>
      </c>
      <c r="G30" s="189" t="s">
        <v>61</v>
      </c>
      <c r="H30" s="89" t="s">
        <v>118</v>
      </c>
      <c r="I30" s="89" t="s">
        <v>63</v>
      </c>
      <c r="J30" s="191" t="s">
        <v>119</v>
      </c>
      <c r="K30" s="181">
        <v>120000</v>
      </c>
      <c r="L30" s="80">
        <v>0</v>
      </c>
      <c r="M30" s="80">
        <v>0</v>
      </c>
      <c r="N30" s="80">
        <v>96</v>
      </c>
      <c r="O30" s="91">
        <v>7</v>
      </c>
      <c r="P30" s="92">
        <v>0</v>
      </c>
      <c r="Q30" s="93">
        <f>O30+P30</f>
        <v>7</v>
      </c>
      <c r="R30" s="81">
        <f>IFERROR(Q30/N30,"-")</f>
        <v>0.072916666666667</v>
      </c>
      <c r="S30" s="80">
        <v>0</v>
      </c>
      <c r="T30" s="80">
        <v>3</v>
      </c>
      <c r="U30" s="81">
        <f>IFERROR(T30/(Q30),"-")</f>
        <v>0.42857142857143</v>
      </c>
      <c r="V30" s="82">
        <f>IFERROR(K30/SUM(Q30:Q31),"-")</f>
        <v>6000</v>
      </c>
      <c r="W30" s="83">
        <v>1</v>
      </c>
      <c r="X30" s="81">
        <f>IF(Q30=0,"-",W30/Q30)</f>
        <v>0.14285714285714</v>
      </c>
      <c r="Y30" s="186">
        <v>11000</v>
      </c>
      <c r="Z30" s="187">
        <f>IFERROR(Y30/Q30,"-")</f>
        <v>1571.4285714286</v>
      </c>
      <c r="AA30" s="187">
        <f>IFERROR(Y30/W30,"-")</f>
        <v>11000</v>
      </c>
      <c r="AB30" s="181">
        <f>SUM(Y30:Y31)-SUM(K30:K31)</f>
        <v>-96000</v>
      </c>
      <c r="AC30" s="85">
        <f>SUM(Y30:Y31)/SUM(K30:K31)</f>
        <v>0.2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5</v>
      </c>
      <c r="BP30" s="120">
        <f>IF(Q30=0,"",IF(BO30=0,"",(BO30/Q30)))</f>
        <v>0.71428571428571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2</v>
      </c>
      <c r="BY30" s="127">
        <f>IF(Q30=0,"",IF(BX30=0,"",(BX30/Q30)))</f>
        <v>0.28571428571429</v>
      </c>
      <c r="BZ30" s="128">
        <v>1</v>
      </c>
      <c r="CA30" s="129">
        <f>IFERROR(BZ30/BX30,"-")</f>
        <v>0.5</v>
      </c>
      <c r="CB30" s="130">
        <v>11000</v>
      </c>
      <c r="CC30" s="131">
        <f>IFERROR(CB30/BX30,"-")</f>
        <v>5500</v>
      </c>
      <c r="CD30" s="132"/>
      <c r="CE30" s="132"/>
      <c r="CF30" s="132">
        <v>1</v>
      </c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11000</v>
      </c>
      <c r="CR30" s="141">
        <v>11000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120</v>
      </c>
      <c r="C31" s="189" t="s">
        <v>58</v>
      </c>
      <c r="D31" s="189"/>
      <c r="E31" s="189" t="s">
        <v>59</v>
      </c>
      <c r="F31" s="189" t="s">
        <v>60</v>
      </c>
      <c r="G31" s="189" t="s">
        <v>72</v>
      </c>
      <c r="H31" s="89"/>
      <c r="I31" s="89"/>
      <c r="J31" s="89"/>
      <c r="K31" s="181"/>
      <c r="L31" s="80">
        <v>0</v>
      </c>
      <c r="M31" s="80">
        <v>0</v>
      </c>
      <c r="N31" s="80">
        <v>53</v>
      </c>
      <c r="O31" s="91">
        <v>13</v>
      </c>
      <c r="P31" s="92">
        <v>0</v>
      </c>
      <c r="Q31" s="93">
        <f>O31+P31</f>
        <v>13</v>
      </c>
      <c r="R31" s="81">
        <f>IFERROR(Q31/N31,"-")</f>
        <v>0.24528301886792</v>
      </c>
      <c r="S31" s="80">
        <v>1</v>
      </c>
      <c r="T31" s="80">
        <v>1</v>
      </c>
      <c r="U31" s="81">
        <f>IFERROR(T31/(Q31),"-")</f>
        <v>0.076923076923077</v>
      </c>
      <c r="V31" s="82"/>
      <c r="W31" s="83">
        <v>2</v>
      </c>
      <c r="X31" s="81">
        <f>IF(Q31=0,"-",W31/Q31)</f>
        <v>0.15384615384615</v>
      </c>
      <c r="Y31" s="186">
        <v>13000</v>
      </c>
      <c r="Z31" s="187">
        <f>IFERROR(Y31/Q31,"-")</f>
        <v>1000</v>
      </c>
      <c r="AA31" s="187">
        <f>IFERROR(Y31/W31,"-")</f>
        <v>6500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2</v>
      </c>
      <c r="BG31" s="113">
        <f>IF(Q31=0,"",IF(BF31=0,"",(BF31/Q31)))</f>
        <v>0.15384615384615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4</v>
      </c>
      <c r="BP31" s="120">
        <f>IF(Q31=0,"",IF(BO31=0,"",(BO31/Q31)))</f>
        <v>0.30769230769231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6</v>
      </c>
      <c r="BY31" s="127">
        <f>IF(Q31=0,"",IF(BX31=0,"",(BX31/Q31)))</f>
        <v>0.46153846153846</v>
      </c>
      <c r="BZ31" s="128">
        <v>3</v>
      </c>
      <c r="CA31" s="129">
        <f>IFERROR(BZ31/BX31,"-")</f>
        <v>0.5</v>
      </c>
      <c r="CB31" s="130">
        <v>16000</v>
      </c>
      <c r="CC31" s="131">
        <f>IFERROR(CB31/BX31,"-")</f>
        <v>2666.6666666667</v>
      </c>
      <c r="CD31" s="132">
        <v>3</v>
      </c>
      <c r="CE31" s="132"/>
      <c r="CF31" s="132"/>
      <c r="CG31" s="133">
        <v>1</v>
      </c>
      <c r="CH31" s="134">
        <f>IF(Q31=0,"",IF(CG31=0,"",(CG31/Q31)))</f>
        <v>0.076923076923077</v>
      </c>
      <c r="CI31" s="135"/>
      <c r="CJ31" s="136">
        <f>IFERROR(CI31/CG31,"-")</f>
        <v>0</v>
      </c>
      <c r="CK31" s="137"/>
      <c r="CL31" s="138">
        <f>IFERROR(CK31/CG31,"-")</f>
        <v>0</v>
      </c>
      <c r="CM31" s="139"/>
      <c r="CN31" s="139"/>
      <c r="CO31" s="139"/>
      <c r="CP31" s="140">
        <v>2</v>
      </c>
      <c r="CQ31" s="141">
        <v>13000</v>
      </c>
      <c r="CR31" s="141">
        <v>10000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0</v>
      </c>
      <c r="B32" s="189" t="s">
        <v>121</v>
      </c>
      <c r="C32" s="189" t="s">
        <v>58</v>
      </c>
      <c r="D32" s="189"/>
      <c r="E32" s="189" t="s">
        <v>85</v>
      </c>
      <c r="F32" s="189" t="s">
        <v>86</v>
      </c>
      <c r="G32" s="189" t="s">
        <v>79</v>
      </c>
      <c r="H32" s="89" t="s">
        <v>122</v>
      </c>
      <c r="I32" s="89" t="s">
        <v>81</v>
      </c>
      <c r="J32" s="190" t="s">
        <v>123</v>
      </c>
      <c r="K32" s="181">
        <v>130000</v>
      </c>
      <c r="L32" s="80">
        <v>0</v>
      </c>
      <c r="M32" s="80">
        <v>0</v>
      </c>
      <c r="N32" s="80">
        <v>28</v>
      </c>
      <c r="O32" s="91">
        <v>2</v>
      </c>
      <c r="P32" s="92">
        <v>0</v>
      </c>
      <c r="Q32" s="93">
        <f>O32+P32</f>
        <v>2</v>
      </c>
      <c r="R32" s="81">
        <f>IFERROR(Q32/N32,"-")</f>
        <v>0.071428571428571</v>
      </c>
      <c r="S32" s="80">
        <v>0</v>
      </c>
      <c r="T32" s="80">
        <v>1</v>
      </c>
      <c r="U32" s="81">
        <f>IFERROR(T32/(Q32),"-")</f>
        <v>0.5</v>
      </c>
      <c r="V32" s="82">
        <f>IFERROR(K32/SUM(Q32:Q33),"-")</f>
        <v>16250</v>
      </c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>
        <f>SUM(Y32:Y33)-SUM(K32:K33)</f>
        <v>-130000</v>
      </c>
      <c r="AC32" s="85">
        <f>SUM(Y32:Y33)/SUM(K32:K33)</f>
        <v>0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2</v>
      </c>
      <c r="BP32" s="120">
        <f>IF(Q32=0,"",IF(BO32=0,"",(BO32/Q32)))</f>
        <v>1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124</v>
      </c>
      <c r="C33" s="189" t="s">
        <v>58</v>
      </c>
      <c r="D33" s="189"/>
      <c r="E33" s="189" t="s">
        <v>85</v>
      </c>
      <c r="F33" s="189" t="s">
        <v>86</v>
      </c>
      <c r="G33" s="189" t="s">
        <v>72</v>
      </c>
      <c r="H33" s="89"/>
      <c r="I33" s="89"/>
      <c r="J33" s="89"/>
      <c r="K33" s="181"/>
      <c r="L33" s="80">
        <v>0</v>
      </c>
      <c r="M33" s="80">
        <v>0</v>
      </c>
      <c r="N33" s="80">
        <v>12</v>
      </c>
      <c r="O33" s="91">
        <v>6</v>
      </c>
      <c r="P33" s="92">
        <v>0</v>
      </c>
      <c r="Q33" s="93">
        <f>O33+P33</f>
        <v>6</v>
      </c>
      <c r="R33" s="81">
        <f>IFERROR(Q33/N33,"-")</f>
        <v>0.5</v>
      </c>
      <c r="S33" s="80">
        <v>0</v>
      </c>
      <c r="T33" s="80">
        <v>0</v>
      </c>
      <c r="U33" s="81">
        <f>IFERROR(T33/(Q33),"-")</f>
        <v>0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2</v>
      </c>
      <c r="BG33" s="113">
        <f>IF(Q33=0,"",IF(BF33=0,"",(BF33/Q33)))</f>
        <v>0.33333333333333</v>
      </c>
      <c r="BH33" s="112">
        <v>1</v>
      </c>
      <c r="BI33" s="114">
        <f>IFERROR(BH33/BF33,"-")</f>
        <v>0.5</v>
      </c>
      <c r="BJ33" s="115">
        <v>6000</v>
      </c>
      <c r="BK33" s="116">
        <f>IFERROR(BJ33/BF33,"-")</f>
        <v>3000</v>
      </c>
      <c r="BL33" s="117"/>
      <c r="BM33" s="117">
        <v>1</v>
      </c>
      <c r="BN33" s="117"/>
      <c r="BO33" s="119">
        <v>2</v>
      </c>
      <c r="BP33" s="120">
        <f>IF(Q33=0,"",IF(BO33=0,"",(BO33/Q33)))</f>
        <v>0.33333333333333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2</v>
      </c>
      <c r="BY33" s="127">
        <f>IF(Q33=0,"",IF(BX33=0,"",(BX33/Q33)))</f>
        <v>0.33333333333333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>
        <v>6000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0.375</v>
      </c>
      <c r="B34" s="189" t="s">
        <v>125</v>
      </c>
      <c r="C34" s="189" t="s">
        <v>58</v>
      </c>
      <c r="D34" s="189"/>
      <c r="E34" s="189" t="s">
        <v>59</v>
      </c>
      <c r="F34" s="189" t="s">
        <v>60</v>
      </c>
      <c r="G34" s="189" t="s">
        <v>61</v>
      </c>
      <c r="H34" s="89" t="s">
        <v>126</v>
      </c>
      <c r="I34" s="89" t="s">
        <v>81</v>
      </c>
      <c r="J34" s="191" t="s">
        <v>119</v>
      </c>
      <c r="K34" s="181">
        <v>80000</v>
      </c>
      <c r="L34" s="80">
        <v>0</v>
      </c>
      <c r="M34" s="80">
        <v>0</v>
      </c>
      <c r="N34" s="80">
        <v>29</v>
      </c>
      <c r="O34" s="91">
        <v>4</v>
      </c>
      <c r="P34" s="92">
        <v>0</v>
      </c>
      <c r="Q34" s="93">
        <f>O34+P34</f>
        <v>4</v>
      </c>
      <c r="R34" s="81">
        <f>IFERROR(Q34/N34,"-")</f>
        <v>0.13793103448276</v>
      </c>
      <c r="S34" s="80">
        <v>0</v>
      </c>
      <c r="T34" s="80">
        <v>2</v>
      </c>
      <c r="U34" s="81">
        <f>IFERROR(T34/(Q34),"-")</f>
        <v>0.5</v>
      </c>
      <c r="V34" s="82">
        <f>IFERROR(K34/SUM(Q34:Q35),"-")</f>
        <v>7272.7272727273</v>
      </c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>
        <f>SUM(Y34:Y35)-SUM(K34:K35)</f>
        <v>-50000</v>
      </c>
      <c r="AC34" s="85">
        <f>SUM(Y34:Y35)/SUM(K34:K35)</f>
        <v>0.375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2</v>
      </c>
      <c r="BG34" s="113">
        <f>IF(Q34=0,"",IF(BF34=0,"",(BF34/Q34)))</f>
        <v>0.5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1</v>
      </c>
      <c r="BP34" s="120">
        <f>IF(Q34=0,"",IF(BO34=0,"",(BO34/Q34)))</f>
        <v>0.25</v>
      </c>
      <c r="BQ34" s="121">
        <v>1</v>
      </c>
      <c r="BR34" s="122">
        <f>IFERROR(BQ34/BO34,"-")</f>
        <v>1</v>
      </c>
      <c r="BS34" s="123">
        <v>9000</v>
      </c>
      <c r="BT34" s="124">
        <f>IFERROR(BS34/BO34,"-")</f>
        <v>9000</v>
      </c>
      <c r="BU34" s="125"/>
      <c r="BV34" s="125">
        <v>1</v>
      </c>
      <c r="BW34" s="125"/>
      <c r="BX34" s="126">
        <v>1</v>
      </c>
      <c r="BY34" s="127">
        <f>IF(Q34=0,"",IF(BX34=0,"",(BX34/Q34)))</f>
        <v>0.25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>
        <v>9000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127</v>
      </c>
      <c r="C35" s="189" t="s">
        <v>58</v>
      </c>
      <c r="D35" s="189"/>
      <c r="E35" s="189" t="s">
        <v>59</v>
      </c>
      <c r="F35" s="189" t="s">
        <v>60</v>
      </c>
      <c r="G35" s="189" t="s">
        <v>72</v>
      </c>
      <c r="H35" s="89"/>
      <c r="I35" s="89"/>
      <c r="J35" s="89"/>
      <c r="K35" s="181"/>
      <c r="L35" s="80">
        <v>0</v>
      </c>
      <c r="M35" s="80">
        <v>0</v>
      </c>
      <c r="N35" s="80">
        <v>11</v>
      </c>
      <c r="O35" s="91">
        <v>7</v>
      </c>
      <c r="P35" s="92">
        <v>0</v>
      </c>
      <c r="Q35" s="93">
        <f>O35+P35</f>
        <v>7</v>
      </c>
      <c r="R35" s="81">
        <f>IFERROR(Q35/N35,"-")</f>
        <v>0.63636363636364</v>
      </c>
      <c r="S35" s="80">
        <v>1</v>
      </c>
      <c r="T35" s="80">
        <v>1</v>
      </c>
      <c r="U35" s="81">
        <f>IFERROR(T35/(Q35),"-")</f>
        <v>0.14285714285714</v>
      </c>
      <c r="V35" s="82"/>
      <c r="W35" s="83">
        <v>1</v>
      </c>
      <c r="X35" s="81">
        <f>IF(Q35=0,"-",W35/Q35)</f>
        <v>0.14285714285714</v>
      </c>
      <c r="Y35" s="186">
        <v>30000</v>
      </c>
      <c r="Z35" s="187">
        <f>IFERROR(Y35/Q35,"-")</f>
        <v>4285.7142857143</v>
      </c>
      <c r="AA35" s="187">
        <f>IFERROR(Y35/W35,"-")</f>
        <v>30000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2</v>
      </c>
      <c r="BG35" s="113">
        <f>IF(Q35=0,"",IF(BF35=0,"",(BF35/Q35)))</f>
        <v>0.28571428571429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1</v>
      </c>
      <c r="BP35" s="120">
        <f>IF(Q35=0,"",IF(BO35=0,"",(BO35/Q35)))</f>
        <v>0.14285714285714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4</v>
      </c>
      <c r="BY35" s="127">
        <f>IF(Q35=0,"",IF(BX35=0,"",(BX35/Q35)))</f>
        <v>0.57142857142857</v>
      </c>
      <c r="BZ35" s="128">
        <v>1</v>
      </c>
      <c r="CA35" s="129">
        <f>IFERROR(BZ35/BX35,"-")</f>
        <v>0.25</v>
      </c>
      <c r="CB35" s="130">
        <v>30000</v>
      </c>
      <c r="CC35" s="131">
        <f>IFERROR(CB35/BX35,"-")</f>
        <v>7500</v>
      </c>
      <c r="CD35" s="132"/>
      <c r="CE35" s="132"/>
      <c r="CF35" s="132">
        <v>1</v>
      </c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30000</v>
      </c>
      <c r="CR35" s="141">
        <v>30000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>
        <f>AC36</f>
        <v>0.06</v>
      </c>
      <c r="B36" s="189" t="s">
        <v>128</v>
      </c>
      <c r="C36" s="189" t="s">
        <v>58</v>
      </c>
      <c r="D36" s="189"/>
      <c r="E36" s="189" t="s">
        <v>72</v>
      </c>
      <c r="F36" s="189" t="s">
        <v>86</v>
      </c>
      <c r="G36" s="189" t="s">
        <v>61</v>
      </c>
      <c r="H36" s="89" t="s">
        <v>129</v>
      </c>
      <c r="I36" s="89" t="s">
        <v>130</v>
      </c>
      <c r="J36" s="89" t="s">
        <v>115</v>
      </c>
      <c r="K36" s="181">
        <v>50000</v>
      </c>
      <c r="L36" s="80">
        <v>0</v>
      </c>
      <c r="M36" s="80">
        <v>0</v>
      </c>
      <c r="N36" s="80">
        <v>26</v>
      </c>
      <c r="O36" s="91">
        <v>5</v>
      </c>
      <c r="P36" s="92">
        <v>0</v>
      </c>
      <c r="Q36" s="93">
        <f>O36+P36</f>
        <v>5</v>
      </c>
      <c r="R36" s="81">
        <f>IFERROR(Q36/N36,"-")</f>
        <v>0.19230769230769</v>
      </c>
      <c r="S36" s="80">
        <v>0</v>
      </c>
      <c r="T36" s="80">
        <v>2</v>
      </c>
      <c r="U36" s="81">
        <f>IFERROR(T36/(Q36),"-")</f>
        <v>0.4</v>
      </c>
      <c r="V36" s="82">
        <f>IFERROR(K36/SUM(Q36:Q37),"-")</f>
        <v>4545.4545454545</v>
      </c>
      <c r="W36" s="83">
        <v>1</v>
      </c>
      <c r="X36" s="81">
        <f>IF(Q36=0,"-",W36/Q36)</f>
        <v>0.2</v>
      </c>
      <c r="Y36" s="186">
        <v>3000</v>
      </c>
      <c r="Z36" s="187">
        <f>IFERROR(Y36/Q36,"-")</f>
        <v>600</v>
      </c>
      <c r="AA36" s="187">
        <f>IFERROR(Y36/W36,"-")</f>
        <v>3000</v>
      </c>
      <c r="AB36" s="181">
        <f>SUM(Y36:Y37)-SUM(K36:K37)</f>
        <v>-47000</v>
      </c>
      <c r="AC36" s="85">
        <f>SUM(Y36:Y37)/SUM(K36:K37)</f>
        <v>0.06</v>
      </c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3</v>
      </c>
      <c r="BG36" s="113">
        <f>IF(Q36=0,"",IF(BF36=0,"",(BF36/Q36)))</f>
        <v>0.6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2</v>
      </c>
      <c r="BP36" s="120">
        <f>IF(Q36=0,"",IF(BO36=0,"",(BO36/Q36)))</f>
        <v>0.4</v>
      </c>
      <c r="BQ36" s="121">
        <v>1</v>
      </c>
      <c r="BR36" s="122">
        <f>IFERROR(BQ36/BO36,"-")</f>
        <v>0.5</v>
      </c>
      <c r="BS36" s="123">
        <v>3000</v>
      </c>
      <c r="BT36" s="124">
        <f>IFERROR(BS36/BO36,"-")</f>
        <v>1500</v>
      </c>
      <c r="BU36" s="125">
        <v>1</v>
      </c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1</v>
      </c>
      <c r="CQ36" s="141">
        <v>3000</v>
      </c>
      <c r="CR36" s="141">
        <v>3000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131</v>
      </c>
      <c r="C37" s="189" t="s">
        <v>58</v>
      </c>
      <c r="D37" s="189"/>
      <c r="E37" s="189" t="s">
        <v>72</v>
      </c>
      <c r="F37" s="189" t="s">
        <v>86</v>
      </c>
      <c r="G37" s="189" t="s">
        <v>72</v>
      </c>
      <c r="H37" s="89"/>
      <c r="I37" s="89"/>
      <c r="J37" s="89"/>
      <c r="K37" s="181"/>
      <c r="L37" s="80">
        <v>0</v>
      </c>
      <c r="M37" s="80">
        <v>0</v>
      </c>
      <c r="N37" s="80">
        <v>4</v>
      </c>
      <c r="O37" s="91">
        <v>6</v>
      </c>
      <c r="P37" s="92">
        <v>0</v>
      </c>
      <c r="Q37" s="93">
        <f>O37+P37</f>
        <v>6</v>
      </c>
      <c r="R37" s="81">
        <f>IFERROR(Q37/N37,"-")</f>
        <v>1.5</v>
      </c>
      <c r="S37" s="80">
        <v>0</v>
      </c>
      <c r="T37" s="80">
        <v>1</v>
      </c>
      <c r="U37" s="81">
        <f>IFERROR(T37/(Q37),"-")</f>
        <v>0.16666666666667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1</v>
      </c>
      <c r="AO37" s="101">
        <f>IF(Q37=0,"",IF(AN37=0,"",(AN37/Q37)))</f>
        <v>0.16666666666667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2</v>
      </c>
      <c r="BP37" s="120">
        <f>IF(Q37=0,"",IF(BO37=0,"",(BO37/Q37)))</f>
        <v>0.33333333333333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3</v>
      </c>
      <c r="BY37" s="127">
        <f>IF(Q37=0,"",IF(BX37=0,"",(BX37/Q37)))</f>
        <v>0.5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1.06</v>
      </c>
      <c r="B38" s="189" t="s">
        <v>132</v>
      </c>
      <c r="C38" s="189" t="s">
        <v>58</v>
      </c>
      <c r="D38" s="189"/>
      <c r="E38" s="189" t="s">
        <v>72</v>
      </c>
      <c r="F38" s="189" t="s">
        <v>133</v>
      </c>
      <c r="G38" s="189" t="s">
        <v>79</v>
      </c>
      <c r="H38" s="89" t="s">
        <v>134</v>
      </c>
      <c r="I38" s="89" t="s">
        <v>130</v>
      </c>
      <c r="J38" s="89" t="s">
        <v>135</v>
      </c>
      <c r="K38" s="181">
        <v>50000</v>
      </c>
      <c r="L38" s="80">
        <v>0</v>
      </c>
      <c r="M38" s="80">
        <v>0</v>
      </c>
      <c r="N38" s="80">
        <v>18</v>
      </c>
      <c r="O38" s="91">
        <v>1</v>
      </c>
      <c r="P38" s="92">
        <v>0</v>
      </c>
      <c r="Q38" s="93">
        <f>O38+P38</f>
        <v>1</v>
      </c>
      <c r="R38" s="81">
        <f>IFERROR(Q38/N38,"-")</f>
        <v>0.055555555555556</v>
      </c>
      <c r="S38" s="80">
        <v>0</v>
      </c>
      <c r="T38" s="80">
        <v>0</v>
      </c>
      <c r="U38" s="81">
        <f>IFERROR(T38/(Q38),"-")</f>
        <v>0</v>
      </c>
      <c r="V38" s="82">
        <f>IFERROR(K38/SUM(Q38:Q39),"-")</f>
        <v>25000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SUM(Y38:Y39)-SUM(K38:K39)</f>
        <v>3000</v>
      </c>
      <c r="AC38" s="85">
        <f>SUM(Y38:Y39)/SUM(K38:K39)</f>
        <v>1.06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1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136</v>
      </c>
      <c r="C39" s="189" t="s">
        <v>58</v>
      </c>
      <c r="D39" s="189"/>
      <c r="E39" s="189" t="s">
        <v>72</v>
      </c>
      <c r="F39" s="189" t="s">
        <v>133</v>
      </c>
      <c r="G39" s="189" t="s">
        <v>72</v>
      </c>
      <c r="H39" s="89"/>
      <c r="I39" s="89"/>
      <c r="J39" s="89"/>
      <c r="K39" s="181"/>
      <c r="L39" s="80">
        <v>0</v>
      </c>
      <c r="M39" s="80">
        <v>0</v>
      </c>
      <c r="N39" s="80">
        <v>39</v>
      </c>
      <c r="O39" s="91">
        <v>1</v>
      </c>
      <c r="P39" s="92">
        <v>0</v>
      </c>
      <c r="Q39" s="93">
        <f>O39+P39</f>
        <v>1</v>
      </c>
      <c r="R39" s="81">
        <f>IFERROR(Q39/N39,"-")</f>
        <v>0.025641025641026</v>
      </c>
      <c r="S39" s="80">
        <v>0</v>
      </c>
      <c r="T39" s="80">
        <v>1</v>
      </c>
      <c r="U39" s="81">
        <f>IFERROR(T39/(Q39),"-")</f>
        <v>1</v>
      </c>
      <c r="V39" s="82"/>
      <c r="W39" s="83">
        <v>1</v>
      </c>
      <c r="X39" s="81">
        <f>IF(Q39=0,"-",W39/Q39)</f>
        <v>1</v>
      </c>
      <c r="Y39" s="186">
        <v>53000</v>
      </c>
      <c r="Z39" s="187">
        <f>IFERROR(Y39/Q39,"-")</f>
        <v>53000</v>
      </c>
      <c r="AA39" s="187">
        <f>IFERROR(Y39/W39,"-")</f>
        <v>53000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1</v>
      </c>
      <c r="BQ39" s="121">
        <v>1</v>
      </c>
      <c r="BR39" s="122">
        <f>IFERROR(BQ39/BO39,"-")</f>
        <v>1</v>
      </c>
      <c r="BS39" s="123">
        <v>53000</v>
      </c>
      <c r="BT39" s="124">
        <f>IFERROR(BS39/BO39,"-")</f>
        <v>53000</v>
      </c>
      <c r="BU39" s="125"/>
      <c r="BV39" s="125"/>
      <c r="BW39" s="125">
        <v>1</v>
      </c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1</v>
      </c>
      <c r="CQ39" s="141">
        <v>53000</v>
      </c>
      <c r="CR39" s="141">
        <v>53000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30"/>
      <c r="B40" s="86"/>
      <c r="C40" s="86"/>
      <c r="D40" s="87"/>
      <c r="E40" s="87"/>
      <c r="F40" s="87"/>
      <c r="G40" s="88"/>
      <c r="H40" s="89"/>
      <c r="I40" s="89"/>
      <c r="J40" s="89"/>
      <c r="K40" s="182"/>
      <c r="L40" s="34"/>
      <c r="M40" s="34"/>
      <c r="N40" s="31"/>
      <c r="O40" s="23"/>
      <c r="P40" s="23"/>
      <c r="Q40" s="23"/>
      <c r="R40" s="32"/>
      <c r="S40" s="32"/>
      <c r="T40" s="23"/>
      <c r="U40" s="32"/>
      <c r="V40" s="25"/>
      <c r="W40" s="25"/>
      <c r="X40" s="25"/>
      <c r="Y40" s="188"/>
      <c r="Z40" s="188"/>
      <c r="AA40" s="188"/>
      <c r="AB40" s="188"/>
      <c r="AC40" s="33"/>
      <c r="AD40" s="58"/>
      <c r="AE40" s="62"/>
      <c r="AF40" s="63"/>
      <c r="AG40" s="62"/>
      <c r="AH40" s="66"/>
      <c r="AI40" s="67"/>
      <c r="AJ40" s="68"/>
      <c r="AK40" s="69"/>
      <c r="AL40" s="69"/>
      <c r="AM40" s="69"/>
      <c r="AN40" s="62"/>
      <c r="AO40" s="63"/>
      <c r="AP40" s="62"/>
      <c r="AQ40" s="66"/>
      <c r="AR40" s="67"/>
      <c r="AS40" s="68"/>
      <c r="AT40" s="69"/>
      <c r="AU40" s="69"/>
      <c r="AV40" s="69"/>
      <c r="AW40" s="62"/>
      <c r="AX40" s="63"/>
      <c r="AY40" s="62"/>
      <c r="AZ40" s="66"/>
      <c r="BA40" s="67"/>
      <c r="BB40" s="68"/>
      <c r="BC40" s="69"/>
      <c r="BD40" s="69"/>
      <c r="BE40" s="69"/>
      <c r="BF40" s="62"/>
      <c r="BG40" s="63"/>
      <c r="BH40" s="62"/>
      <c r="BI40" s="66"/>
      <c r="BJ40" s="67"/>
      <c r="BK40" s="68"/>
      <c r="BL40" s="69"/>
      <c r="BM40" s="69"/>
      <c r="BN40" s="69"/>
      <c r="BO40" s="64"/>
      <c r="BP40" s="65"/>
      <c r="BQ40" s="62"/>
      <c r="BR40" s="66"/>
      <c r="BS40" s="67"/>
      <c r="BT40" s="68"/>
      <c r="BU40" s="69"/>
      <c r="BV40" s="69"/>
      <c r="BW40" s="69"/>
      <c r="BX40" s="64"/>
      <c r="BY40" s="65"/>
      <c r="BZ40" s="62"/>
      <c r="CA40" s="66"/>
      <c r="CB40" s="67"/>
      <c r="CC40" s="68"/>
      <c r="CD40" s="69"/>
      <c r="CE40" s="69"/>
      <c r="CF40" s="69"/>
      <c r="CG40" s="64"/>
      <c r="CH40" s="65"/>
      <c r="CI40" s="62"/>
      <c r="CJ40" s="66"/>
      <c r="CK40" s="67"/>
      <c r="CL40" s="68"/>
      <c r="CM40" s="69"/>
      <c r="CN40" s="69"/>
      <c r="CO40" s="69"/>
      <c r="CP40" s="70"/>
      <c r="CQ40" s="67"/>
      <c r="CR40" s="67"/>
      <c r="CS40" s="67"/>
      <c r="CT40" s="71"/>
    </row>
    <row r="41" spans="1:99">
      <c r="A41" s="30"/>
      <c r="B41" s="37"/>
      <c r="C41" s="37"/>
      <c r="D41" s="21"/>
      <c r="E41" s="21"/>
      <c r="F41" s="21"/>
      <c r="G41" s="22"/>
      <c r="H41" s="36"/>
      <c r="I41" s="36"/>
      <c r="J41" s="74"/>
      <c r="K41" s="183"/>
      <c r="L41" s="34"/>
      <c r="M41" s="34"/>
      <c r="N41" s="31"/>
      <c r="O41" s="23"/>
      <c r="P41" s="23"/>
      <c r="Q41" s="23"/>
      <c r="R41" s="32"/>
      <c r="S41" s="32"/>
      <c r="T41" s="23"/>
      <c r="U41" s="32"/>
      <c r="V41" s="25"/>
      <c r="W41" s="25"/>
      <c r="X41" s="25"/>
      <c r="Y41" s="188"/>
      <c r="Z41" s="188"/>
      <c r="AA41" s="188"/>
      <c r="AB41" s="188"/>
      <c r="AC41" s="33"/>
      <c r="AD41" s="60"/>
      <c r="AE41" s="62"/>
      <c r="AF41" s="63"/>
      <c r="AG41" s="62"/>
      <c r="AH41" s="66"/>
      <c r="AI41" s="67"/>
      <c r="AJ41" s="68"/>
      <c r="AK41" s="69"/>
      <c r="AL41" s="69"/>
      <c r="AM41" s="69"/>
      <c r="AN41" s="62"/>
      <c r="AO41" s="63"/>
      <c r="AP41" s="62"/>
      <c r="AQ41" s="66"/>
      <c r="AR41" s="67"/>
      <c r="AS41" s="68"/>
      <c r="AT41" s="69"/>
      <c r="AU41" s="69"/>
      <c r="AV41" s="69"/>
      <c r="AW41" s="62"/>
      <c r="AX41" s="63"/>
      <c r="AY41" s="62"/>
      <c r="AZ41" s="66"/>
      <c r="BA41" s="67"/>
      <c r="BB41" s="68"/>
      <c r="BC41" s="69"/>
      <c r="BD41" s="69"/>
      <c r="BE41" s="69"/>
      <c r="BF41" s="62"/>
      <c r="BG41" s="63"/>
      <c r="BH41" s="62"/>
      <c r="BI41" s="66"/>
      <c r="BJ41" s="67"/>
      <c r="BK41" s="68"/>
      <c r="BL41" s="69"/>
      <c r="BM41" s="69"/>
      <c r="BN41" s="69"/>
      <c r="BO41" s="64"/>
      <c r="BP41" s="65"/>
      <c r="BQ41" s="62"/>
      <c r="BR41" s="66"/>
      <c r="BS41" s="67"/>
      <c r="BT41" s="68"/>
      <c r="BU41" s="69"/>
      <c r="BV41" s="69"/>
      <c r="BW41" s="69"/>
      <c r="BX41" s="64"/>
      <c r="BY41" s="65"/>
      <c r="BZ41" s="62"/>
      <c r="CA41" s="66"/>
      <c r="CB41" s="67"/>
      <c r="CC41" s="68"/>
      <c r="CD41" s="69"/>
      <c r="CE41" s="69"/>
      <c r="CF41" s="69"/>
      <c r="CG41" s="64"/>
      <c r="CH41" s="65"/>
      <c r="CI41" s="62"/>
      <c r="CJ41" s="66"/>
      <c r="CK41" s="67"/>
      <c r="CL41" s="68"/>
      <c r="CM41" s="69"/>
      <c r="CN41" s="69"/>
      <c r="CO41" s="69"/>
      <c r="CP41" s="70"/>
      <c r="CQ41" s="67"/>
      <c r="CR41" s="67"/>
      <c r="CS41" s="67"/>
      <c r="CT41" s="71"/>
    </row>
    <row r="42" spans="1:99">
      <c r="A42" s="19">
        <f>AC42</f>
        <v>1.2577777777778</v>
      </c>
      <c r="B42" s="39"/>
      <c r="C42" s="39"/>
      <c r="D42" s="39"/>
      <c r="E42" s="39"/>
      <c r="F42" s="39"/>
      <c r="G42" s="39"/>
      <c r="H42" s="40" t="s">
        <v>137</v>
      </c>
      <c r="I42" s="40"/>
      <c r="J42" s="40"/>
      <c r="K42" s="184">
        <f>SUM(K6:K41)</f>
        <v>2475000</v>
      </c>
      <c r="L42" s="41">
        <f>SUM(L6:L41)</f>
        <v>0</v>
      </c>
      <c r="M42" s="41">
        <f>SUM(M6:M41)</f>
        <v>0</v>
      </c>
      <c r="N42" s="41">
        <f>SUM(N6:N41)</f>
        <v>1775</v>
      </c>
      <c r="O42" s="41">
        <f>SUM(O6:O41)</f>
        <v>301</v>
      </c>
      <c r="P42" s="41">
        <f>SUM(P6:P41)</f>
        <v>1</v>
      </c>
      <c r="Q42" s="41">
        <f>SUM(Q6:Q41)</f>
        <v>302</v>
      </c>
      <c r="R42" s="42">
        <f>IFERROR(Q42/N42,"-")</f>
        <v>0.17014084507042</v>
      </c>
      <c r="S42" s="77">
        <f>SUM(S6:S41)</f>
        <v>24</v>
      </c>
      <c r="T42" s="77">
        <f>SUM(T6:T41)</f>
        <v>66</v>
      </c>
      <c r="U42" s="42">
        <f>IFERROR(S42/Q42,"-")</f>
        <v>0.079470198675497</v>
      </c>
      <c r="V42" s="43">
        <f>IFERROR(K42/Q42,"-")</f>
        <v>8195.3642384106</v>
      </c>
      <c r="W42" s="44">
        <f>SUM(W6:W41)</f>
        <v>47</v>
      </c>
      <c r="X42" s="42">
        <f>IFERROR(W42/Q42,"-")</f>
        <v>0.15562913907285</v>
      </c>
      <c r="Y42" s="184">
        <f>SUM(Y6:Y41)</f>
        <v>3113000</v>
      </c>
      <c r="Z42" s="184">
        <f>IFERROR(Y42/Q42,"-")</f>
        <v>10307.947019868</v>
      </c>
      <c r="AA42" s="184">
        <f>IFERROR(Y42/W42,"-")</f>
        <v>66234.042553191</v>
      </c>
      <c r="AB42" s="184">
        <f>Y42-K42</f>
        <v>638000</v>
      </c>
      <c r="AC42" s="46">
        <f>Y42/K42</f>
        <v>1.2577777777778</v>
      </c>
      <c r="AD42" s="59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1"/>
    <mergeCell ref="K17:K21"/>
    <mergeCell ref="V17:V21"/>
    <mergeCell ref="AB17:AB21"/>
    <mergeCell ref="AC17:AC21"/>
    <mergeCell ref="A22:A25"/>
    <mergeCell ref="K22:K25"/>
    <mergeCell ref="V22:V25"/>
    <mergeCell ref="AB22:AB25"/>
    <mergeCell ref="AC22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138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3.3538461538462</v>
      </c>
      <c r="B6" s="189" t="s">
        <v>139</v>
      </c>
      <c r="C6" s="189" t="s">
        <v>140</v>
      </c>
      <c r="D6" s="189" t="s">
        <v>141</v>
      </c>
      <c r="E6" s="189" t="s">
        <v>142</v>
      </c>
      <c r="F6" s="189"/>
      <c r="G6" s="189" t="s">
        <v>61</v>
      </c>
      <c r="H6" s="89" t="s">
        <v>143</v>
      </c>
      <c r="I6" s="89" t="s">
        <v>144</v>
      </c>
      <c r="J6" s="89" t="s">
        <v>115</v>
      </c>
      <c r="K6" s="181">
        <v>65000</v>
      </c>
      <c r="L6" s="80">
        <v>0</v>
      </c>
      <c r="M6" s="80">
        <v>0</v>
      </c>
      <c r="N6" s="80">
        <v>47</v>
      </c>
      <c r="O6" s="91">
        <v>6</v>
      </c>
      <c r="P6" s="92">
        <v>0</v>
      </c>
      <c r="Q6" s="93">
        <f>O6+P6</f>
        <v>6</v>
      </c>
      <c r="R6" s="81">
        <f>IFERROR(Q6/N6,"-")</f>
        <v>0.12765957446809</v>
      </c>
      <c r="S6" s="80">
        <v>1</v>
      </c>
      <c r="T6" s="80">
        <v>1</v>
      </c>
      <c r="U6" s="81">
        <f>IFERROR(T6/(Q6),"-")</f>
        <v>0.16666666666667</v>
      </c>
      <c r="V6" s="82">
        <f>IFERROR(K6/SUM(Q6:Q7),"-")</f>
        <v>6500</v>
      </c>
      <c r="W6" s="83">
        <v>1</v>
      </c>
      <c r="X6" s="81">
        <f>IF(Q6=0,"-",W6/Q6)</f>
        <v>0.16666666666667</v>
      </c>
      <c r="Y6" s="186">
        <v>218000</v>
      </c>
      <c r="Z6" s="187">
        <f>IFERROR(Y6/Q6,"-")</f>
        <v>36333.333333333</v>
      </c>
      <c r="AA6" s="187">
        <f>IFERROR(Y6/W6,"-")</f>
        <v>218000</v>
      </c>
      <c r="AB6" s="181">
        <f>SUM(Y6:Y7)-SUM(K6:K7)</f>
        <v>153000</v>
      </c>
      <c r="AC6" s="85">
        <f>SUM(Y6:Y7)/SUM(K6:K7)</f>
        <v>3.3538461538462</v>
      </c>
      <c r="AD6" s="78"/>
      <c r="AE6" s="94">
        <v>1</v>
      </c>
      <c r="AF6" s="95">
        <f>IF(Q6=0,"",IF(AE6=0,"",(AE6/Q6)))</f>
        <v>0.16666666666667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2</v>
      </c>
      <c r="AO6" s="101">
        <f>IF(Q6=0,"",IF(AN6=0,"",(AN6/Q6)))</f>
        <v>0.33333333333333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0.16666666666667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0.16666666666667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0.16666666666667</v>
      </c>
      <c r="BQ6" s="121">
        <v>1</v>
      </c>
      <c r="BR6" s="122">
        <f>IFERROR(BQ6/BO6,"-")</f>
        <v>1</v>
      </c>
      <c r="BS6" s="123">
        <v>218000</v>
      </c>
      <c r="BT6" s="124">
        <f>IFERROR(BS6/BO6,"-")</f>
        <v>218000</v>
      </c>
      <c r="BU6" s="125"/>
      <c r="BV6" s="125"/>
      <c r="BW6" s="125">
        <v>1</v>
      </c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218000</v>
      </c>
      <c r="CR6" s="141">
        <v>218000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145</v>
      </c>
      <c r="C7" s="189" t="s">
        <v>140</v>
      </c>
      <c r="D7" s="189"/>
      <c r="E7" s="189"/>
      <c r="F7" s="189"/>
      <c r="G7" s="189" t="s">
        <v>72</v>
      </c>
      <c r="H7" s="89"/>
      <c r="I7" s="89"/>
      <c r="J7" s="89"/>
      <c r="K7" s="181"/>
      <c r="L7" s="80">
        <v>0</v>
      </c>
      <c r="M7" s="80">
        <v>0</v>
      </c>
      <c r="N7" s="80">
        <v>11</v>
      </c>
      <c r="O7" s="91">
        <v>4</v>
      </c>
      <c r="P7" s="92">
        <v>0</v>
      </c>
      <c r="Q7" s="93">
        <f>O7+P7</f>
        <v>4</v>
      </c>
      <c r="R7" s="81">
        <f>IFERROR(Q7/N7,"-")</f>
        <v>0.36363636363636</v>
      </c>
      <c r="S7" s="80">
        <v>0</v>
      </c>
      <c r="T7" s="80">
        <v>2</v>
      </c>
      <c r="U7" s="81">
        <f>IFERROR(T7/(Q7),"-")</f>
        <v>0.5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3</v>
      </c>
      <c r="BP7" s="120">
        <f>IF(Q7=0,"",IF(BO7=0,"",(BO7/Q7)))</f>
        <v>0.75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0.4</v>
      </c>
      <c r="B8" s="189" t="s">
        <v>146</v>
      </c>
      <c r="C8" s="189" t="s">
        <v>140</v>
      </c>
      <c r="D8" s="189" t="s">
        <v>147</v>
      </c>
      <c r="E8" s="189" t="s">
        <v>142</v>
      </c>
      <c r="F8" s="189"/>
      <c r="G8" s="189" t="s">
        <v>61</v>
      </c>
      <c r="H8" s="89" t="s">
        <v>148</v>
      </c>
      <c r="I8" s="89" t="s">
        <v>144</v>
      </c>
      <c r="J8" s="89" t="s">
        <v>149</v>
      </c>
      <c r="K8" s="181">
        <v>85000</v>
      </c>
      <c r="L8" s="80">
        <v>0</v>
      </c>
      <c r="M8" s="80">
        <v>0</v>
      </c>
      <c r="N8" s="80">
        <v>34</v>
      </c>
      <c r="O8" s="91">
        <v>6</v>
      </c>
      <c r="P8" s="92">
        <v>0</v>
      </c>
      <c r="Q8" s="93">
        <f>O8+P8</f>
        <v>6</v>
      </c>
      <c r="R8" s="81">
        <f>IFERROR(Q8/N8,"-")</f>
        <v>0.17647058823529</v>
      </c>
      <c r="S8" s="80">
        <v>0</v>
      </c>
      <c r="T8" s="80">
        <v>2</v>
      </c>
      <c r="U8" s="81">
        <f>IFERROR(T8/(Q8),"-")</f>
        <v>0.33333333333333</v>
      </c>
      <c r="V8" s="82">
        <f>IFERROR(K8/SUM(Q8:Q9),"-")</f>
        <v>6538.4615384615</v>
      </c>
      <c r="W8" s="83">
        <v>2</v>
      </c>
      <c r="X8" s="81">
        <f>IF(Q8=0,"-",W8/Q8)</f>
        <v>0.33333333333333</v>
      </c>
      <c r="Y8" s="186">
        <v>31000</v>
      </c>
      <c r="Z8" s="187">
        <f>IFERROR(Y8/Q8,"-")</f>
        <v>5166.6666666667</v>
      </c>
      <c r="AA8" s="187">
        <f>IFERROR(Y8/W8,"-")</f>
        <v>15500</v>
      </c>
      <c r="AB8" s="181">
        <f>SUM(Y8:Y9)-SUM(K8:K9)</f>
        <v>-51000</v>
      </c>
      <c r="AC8" s="85">
        <f>SUM(Y8:Y9)/SUM(K8:K9)</f>
        <v>0.4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4</v>
      </c>
      <c r="BG8" s="113">
        <f>IF(Q8=0,"",IF(BF8=0,"",(BF8/Q8)))</f>
        <v>0.66666666666667</v>
      </c>
      <c r="BH8" s="112">
        <v>2</v>
      </c>
      <c r="BI8" s="114">
        <f>IFERROR(BH8/BF8,"-")</f>
        <v>0.5</v>
      </c>
      <c r="BJ8" s="115">
        <v>31000</v>
      </c>
      <c r="BK8" s="116">
        <f>IFERROR(BJ8/BF8,"-")</f>
        <v>7750</v>
      </c>
      <c r="BL8" s="117">
        <v>1</v>
      </c>
      <c r="BM8" s="117"/>
      <c r="BN8" s="117">
        <v>1</v>
      </c>
      <c r="BO8" s="119">
        <v>1</v>
      </c>
      <c r="BP8" s="120">
        <f>IF(Q8=0,"",IF(BO8=0,"",(BO8/Q8)))</f>
        <v>0.16666666666667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0.16666666666667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31000</v>
      </c>
      <c r="CR8" s="141">
        <v>28000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150</v>
      </c>
      <c r="C9" s="189" t="s">
        <v>140</v>
      </c>
      <c r="D9" s="189"/>
      <c r="E9" s="189"/>
      <c r="F9" s="189"/>
      <c r="G9" s="189" t="s">
        <v>72</v>
      </c>
      <c r="H9" s="89"/>
      <c r="I9" s="89"/>
      <c r="J9" s="89"/>
      <c r="K9" s="181"/>
      <c r="L9" s="80">
        <v>0</v>
      </c>
      <c r="M9" s="80">
        <v>0</v>
      </c>
      <c r="N9" s="80">
        <v>18</v>
      </c>
      <c r="O9" s="91">
        <v>7</v>
      </c>
      <c r="P9" s="92">
        <v>0</v>
      </c>
      <c r="Q9" s="93">
        <f>O9+P9</f>
        <v>7</v>
      </c>
      <c r="R9" s="81">
        <f>IFERROR(Q9/N9,"-")</f>
        <v>0.38888888888889</v>
      </c>
      <c r="S9" s="80">
        <v>0</v>
      </c>
      <c r="T9" s="80">
        <v>2</v>
      </c>
      <c r="U9" s="81">
        <f>IFERROR(T9/(Q9),"-")</f>
        <v>0.28571428571429</v>
      </c>
      <c r="V9" s="82"/>
      <c r="W9" s="83">
        <v>1</v>
      </c>
      <c r="X9" s="81">
        <f>IF(Q9=0,"-",W9/Q9)</f>
        <v>0.14285714285714</v>
      </c>
      <c r="Y9" s="186">
        <v>3000</v>
      </c>
      <c r="Z9" s="187">
        <f>IFERROR(Y9/Q9,"-")</f>
        <v>428.57142857143</v>
      </c>
      <c r="AA9" s="187">
        <f>IFERROR(Y9/W9,"-")</f>
        <v>3000</v>
      </c>
      <c r="AB9" s="181"/>
      <c r="AC9" s="85"/>
      <c r="AD9" s="78"/>
      <c r="AE9" s="94">
        <v>2</v>
      </c>
      <c r="AF9" s="95">
        <f>IF(Q9=0,"",IF(AE9=0,"",(AE9/Q9)))</f>
        <v>0.28571428571429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0.14285714285714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</v>
      </c>
      <c r="BG9" s="113">
        <f>IF(Q9=0,"",IF(BF9=0,"",(BF9/Q9)))</f>
        <v>0.14285714285714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2</v>
      </c>
      <c r="BP9" s="120">
        <f>IF(Q9=0,"",IF(BO9=0,"",(BO9/Q9)))</f>
        <v>0.28571428571429</v>
      </c>
      <c r="BQ9" s="121">
        <v>1</v>
      </c>
      <c r="BR9" s="122">
        <f>IFERROR(BQ9/BO9,"-")</f>
        <v>0.5</v>
      </c>
      <c r="BS9" s="123">
        <v>3000</v>
      </c>
      <c r="BT9" s="124">
        <f>IFERROR(BS9/BO9,"-")</f>
        <v>1500</v>
      </c>
      <c r="BU9" s="125">
        <v>1</v>
      </c>
      <c r="BV9" s="125"/>
      <c r="BW9" s="125"/>
      <c r="BX9" s="126">
        <v>1</v>
      </c>
      <c r="BY9" s="127">
        <f>IF(Q9=0,"",IF(BX9=0,"",(BX9/Q9)))</f>
        <v>0.14285714285714</v>
      </c>
      <c r="BZ9" s="128">
        <v>1</v>
      </c>
      <c r="CA9" s="129">
        <f>IFERROR(BZ9/BX9,"-")</f>
        <v>1</v>
      </c>
      <c r="CB9" s="130">
        <v>6000</v>
      </c>
      <c r="CC9" s="131">
        <f>IFERROR(CB9/BX9,"-")</f>
        <v>6000</v>
      </c>
      <c r="CD9" s="132">
        <v>1</v>
      </c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3000</v>
      </c>
      <c r="CR9" s="141">
        <v>6000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0.30588235294118</v>
      </c>
      <c r="B10" s="189" t="s">
        <v>151</v>
      </c>
      <c r="C10" s="189" t="s">
        <v>140</v>
      </c>
      <c r="D10" s="189" t="s">
        <v>152</v>
      </c>
      <c r="E10" s="189" t="s">
        <v>153</v>
      </c>
      <c r="F10" s="189"/>
      <c r="G10" s="189" t="s">
        <v>61</v>
      </c>
      <c r="H10" s="89" t="s">
        <v>154</v>
      </c>
      <c r="I10" s="89" t="s">
        <v>155</v>
      </c>
      <c r="J10" s="191" t="s">
        <v>156</v>
      </c>
      <c r="K10" s="181">
        <v>85000</v>
      </c>
      <c r="L10" s="80">
        <v>0</v>
      </c>
      <c r="M10" s="80">
        <v>0</v>
      </c>
      <c r="N10" s="80">
        <v>25</v>
      </c>
      <c r="O10" s="91">
        <v>5</v>
      </c>
      <c r="P10" s="92">
        <v>0</v>
      </c>
      <c r="Q10" s="93">
        <f>O10+P10</f>
        <v>5</v>
      </c>
      <c r="R10" s="81">
        <f>IFERROR(Q10/N10,"-")</f>
        <v>0.2</v>
      </c>
      <c r="S10" s="80">
        <v>0</v>
      </c>
      <c r="T10" s="80">
        <v>2</v>
      </c>
      <c r="U10" s="81">
        <f>IFERROR(T10/(Q10),"-")</f>
        <v>0.4</v>
      </c>
      <c r="V10" s="82">
        <f>IFERROR(K10/SUM(Q10:Q11),"-")</f>
        <v>4722.2222222222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-59000</v>
      </c>
      <c r="AC10" s="85">
        <f>SUM(Y10:Y11)/SUM(K10:K11)</f>
        <v>0.30588235294118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0.2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0.2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2</v>
      </c>
      <c r="BG10" s="113">
        <f>IF(Q10=0,"",IF(BF10=0,"",(BF10/Q10)))</f>
        <v>0.4</v>
      </c>
      <c r="BH10" s="112">
        <v>1</v>
      </c>
      <c r="BI10" s="114">
        <f>IFERROR(BH10/BF10,"-")</f>
        <v>0.5</v>
      </c>
      <c r="BJ10" s="115">
        <v>64000</v>
      </c>
      <c r="BK10" s="116">
        <f>IFERROR(BJ10/BF10,"-")</f>
        <v>32000</v>
      </c>
      <c r="BL10" s="117"/>
      <c r="BM10" s="117"/>
      <c r="BN10" s="117">
        <v>1</v>
      </c>
      <c r="BO10" s="119">
        <v>1</v>
      </c>
      <c r="BP10" s="120">
        <f>IF(Q10=0,"",IF(BO10=0,"",(BO10/Q10)))</f>
        <v>0.2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>
        <v>64000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157</v>
      </c>
      <c r="C11" s="189" t="s">
        <v>140</v>
      </c>
      <c r="D11" s="189"/>
      <c r="E11" s="189"/>
      <c r="F11" s="189"/>
      <c r="G11" s="189" t="s">
        <v>72</v>
      </c>
      <c r="H11" s="89"/>
      <c r="I11" s="89"/>
      <c r="J11" s="89"/>
      <c r="K11" s="181"/>
      <c r="L11" s="80">
        <v>0</v>
      </c>
      <c r="M11" s="80">
        <v>0</v>
      </c>
      <c r="N11" s="80">
        <v>28</v>
      </c>
      <c r="O11" s="91">
        <v>13</v>
      </c>
      <c r="P11" s="92">
        <v>0</v>
      </c>
      <c r="Q11" s="93">
        <f>O11+P11</f>
        <v>13</v>
      </c>
      <c r="R11" s="81">
        <f>IFERROR(Q11/N11,"-")</f>
        <v>0.46428571428571</v>
      </c>
      <c r="S11" s="80">
        <v>1</v>
      </c>
      <c r="T11" s="80">
        <v>2</v>
      </c>
      <c r="U11" s="81">
        <f>IFERROR(T11/(Q11),"-")</f>
        <v>0.15384615384615</v>
      </c>
      <c r="V11" s="82"/>
      <c r="W11" s="83">
        <v>1</v>
      </c>
      <c r="X11" s="81">
        <f>IF(Q11=0,"-",W11/Q11)</f>
        <v>0.076923076923077</v>
      </c>
      <c r="Y11" s="186">
        <v>26000</v>
      </c>
      <c r="Z11" s="187">
        <f>IFERROR(Y11/Q11,"-")</f>
        <v>2000</v>
      </c>
      <c r="AA11" s="187">
        <f>IFERROR(Y11/W11,"-")</f>
        <v>26000</v>
      </c>
      <c r="AB11" s="181"/>
      <c r="AC11" s="85"/>
      <c r="AD11" s="78"/>
      <c r="AE11" s="94">
        <v>1</v>
      </c>
      <c r="AF11" s="95">
        <f>IF(Q11=0,"",IF(AE11=0,"",(AE11/Q11)))</f>
        <v>0.076923076923077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3</v>
      </c>
      <c r="BG11" s="113">
        <f>IF(Q11=0,"",IF(BF11=0,"",(BF11/Q11)))</f>
        <v>0.23076923076923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6</v>
      </c>
      <c r="BP11" s="120">
        <f>IF(Q11=0,"",IF(BO11=0,"",(BO11/Q11)))</f>
        <v>0.46153846153846</v>
      </c>
      <c r="BQ11" s="121">
        <v>3</v>
      </c>
      <c r="BR11" s="122">
        <f>IFERROR(BQ11/BO11,"-")</f>
        <v>0.5</v>
      </c>
      <c r="BS11" s="123">
        <v>29000</v>
      </c>
      <c r="BT11" s="124">
        <f>IFERROR(BS11/BO11,"-")</f>
        <v>4833.3333333333</v>
      </c>
      <c r="BU11" s="125">
        <v>1</v>
      </c>
      <c r="BV11" s="125">
        <v>1</v>
      </c>
      <c r="BW11" s="125">
        <v>1</v>
      </c>
      <c r="BX11" s="126">
        <v>3</v>
      </c>
      <c r="BY11" s="127">
        <f>IF(Q11=0,"",IF(BX11=0,"",(BX11/Q11)))</f>
        <v>0.23076923076923</v>
      </c>
      <c r="BZ11" s="128">
        <v>1</v>
      </c>
      <c r="CA11" s="129">
        <f>IFERROR(BZ11/BX11,"-")</f>
        <v>0.33333333333333</v>
      </c>
      <c r="CB11" s="130">
        <v>8000</v>
      </c>
      <c r="CC11" s="131">
        <f>IFERROR(CB11/BX11,"-")</f>
        <v>2666.6666666667</v>
      </c>
      <c r="CD11" s="132"/>
      <c r="CE11" s="132">
        <v>1</v>
      </c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26000</v>
      </c>
      <c r="CR11" s="141">
        <v>16000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3.3636363636364</v>
      </c>
      <c r="B12" s="189" t="s">
        <v>158</v>
      </c>
      <c r="C12" s="189" t="s">
        <v>140</v>
      </c>
      <c r="D12" s="189" t="s">
        <v>141</v>
      </c>
      <c r="E12" s="189" t="s">
        <v>159</v>
      </c>
      <c r="F12" s="189"/>
      <c r="G12" s="189" t="s">
        <v>61</v>
      </c>
      <c r="H12" s="89" t="s">
        <v>160</v>
      </c>
      <c r="I12" s="89" t="s">
        <v>155</v>
      </c>
      <c r="J12" s="191" t="s">
        <v>161</v>
      </c>
      <c r="K12" s="181">
        <v>55000</v>
      </c>
      <c r="L12" s="80">
        <v>0</v>
      </c>
      <c r="M12" s="80">
        <v>0</v>
      </c>
      <c r="N12" s="80">
        <v>36</v>
      </c>
      <c r="O12" s="91">
        <v>8</v>
      </c>
      <c r="P12" s="92">
        <v>0</v>
      </c>
      <c r="Q12" s="93">
        <f>O12+P12</f>
        <v>8</v>
      </c>
      <c r="R12" s="81">
        <f>IFERROR(Q12/N12,"-")</f>
        <v>0.22222222222222</v>
      </c>
      <c r="S12" s="80">
        <v>1</v>
      </c>
      <c r="T12" s="80">
        <v>2</v>
      </c>
      <c r="U12" s="81">
        <f>IFERROR(T12/(Q12),"-")</f>
        <v>0.25</v>
      </c>
      <c r="V12" s="82">
        <f>IFERROR(K12/SUM(Q12:Q13),"-")</f>
        <v>3666.6666666667</v>
      </c>
      <c r="W12" s="83">
        <v>2</v>
      </c>
      <c r="X12" s="81">
        <f>IF(Q12=0,"-",W12/Q12)</f>
        <v>0.25</v>
      </c>
      <c r="Y12" s="186">
        <v>102000</v>
      </c>
      <c r="Z12" s="187">
        <f>IFERROR(Y12/Q12,"-")</f>
        <v>12750</v>
      </c>
      <c r="AA12" s="187">
        <f>IFERROR(Y12/W12,"-")</f>
        <v>51000</v>
      </c>
      <c r="AB12" s="181">
        <f>SUM(Y12:Y13)-SUM(K12:K13)</f>
        <v>130000</v>
      </c>
      <c r="AC12" s="85">
        <f>SUM(Y12:Y13)/SUM(K12:K13)</f>
        <v>3.3636363636364</v>
      </c>
      <c r="AD12" s="78"/>
      <c r="AE12" s="94">
        <v>3</v>
      </c>
      <c r="AF12" s="95">
        <f>IF(Q12=0,"",IF(AE12=0,"",(AE12/Q12)))</f>
        <v>0.375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2</v>
      </c>
      <c r="AO12" s="101">
        <f>IF(Q12=0,"",IF(AN12=0,"",(AN12/Q12)))</f>
        <v>0.25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0.125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1</v>
      </c>
      <c r="BG12" s="113">
        <f>IF(Q12=0,"",IF(BF12=0,"",(BF12/Q12)))</f>
        <v>0.125</v>
      </c>
      <c r="BH12" s="112">
        <v>1</v>
      </c>
      <c r="BI12" s="114">
        <f>IFERROR(BH12/BF12,"-")</f>
        <v>1</v>
      </c>
      <c r="BJ12" s="115">
        <v>15000</v>
      </c>
      <c r="BK12" s="116">
        <f>IFERROR(BJ12/BF12,"-")</f>
        <v>15000</v>
      </c>
      <c r="BL12" s="117"/>
      <c r="BM12" s="117">
        <v>1</v>
      </c>
      <c r="BN12" s="117"/>
      <c r="BO12" s="119"/>
      <c r="BP12" s="120">
        <f>IF(Q12=0,"",IF(BO12=0,"",(BO12/Q12)))</f>
        <v>0</v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>
        <v>1</v>
      </c>
      <c r="BY12" s="127">
        <f>IF(Q12=0,"",IF(BX12=0,"",(BX12/Q12)))</f>
        <v>0.125</v>
      </c>
      <c r="BZ12" s="128">
        <v>1</v>
      </c>
      <c r="CA12" s="129">
        <f>IFERROR(BZ12/BX12,"-")</f>
        <v>1</v>
      </c>
      <c r="CB12" s="130">
        <v>87000</v>
      </c>
      <c r="CC12" s="131">
        <f>IFERROR(CB12/BX12,"-")</f>
        <v>87000</v>
      </c>
      <c r="CD12" s="132"/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2</v>
      </c>
      <c r="CQ12" s="141">
        <v>102000</v>
      </c>
      <c r="CR12" s="141">
        <v>87000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162</v>
      </c>
      <c r="C13" s="189" t="s">
        <v>140</v>
      </c>
      <c r="D13" s="189"/>
      <c r="E13" s="189"/>
      <c r="F13" s="189"/>
      <c r="G13" s="189" t="s">
        <v>72</v>
      </c>
      <c r="H13" s="89"/>
      <c r="I13" s="89"/>
      <c r="J13" s="89"/>
      <c r="K13" s="181"/>
      <c r="L13" s="80">
        <v>0</v>
      </c>
      <c r="M13" s="80">
        <v>0</v>
      </c>
      <c r="N13" s="80">
        <v>3</v>
      </c>
      <c r="O13" s="91">
        <v>7</v>
      </c>
      <c r="P13" s="92">
        <v>0</v>
      </c>
      <c r="Q13" s="93">
        <f>O13+P13</f>
        <v>7</v>
      </c>
      <c r="R13" s="81">
        <f>IFERROR(Q13/N13,"-")</f>
        <v>2.3333333333333</v>
      </c>
      <c r="S13" s="80">
        <v>0</v>
      </c>
      <c r="T13" s="80">
        <v>1</v>
      </c>
      <c r="U13" s="81">
        <f>IFERROR(T13/(Q13),"-")</f>
        <v>0.14285714285714</v>
      </c>
      <c r="V13" s="82"/>
      <c r="W13" s="83">
        <v>1</v>
      </c>
      <c r="X13" s="81">
        <f>IF(Q13=0,"-",W13/Q13)</f>
        <v>0.14285714285714</v>
      </c>
      <c r="Y13" s="186">
        <v>83000</v>
      </c>
      <c r="Z13" s="187">
        <f>IFERROR(Y13/Q13,"-")</f>
        <v>11857.142857143</v>
      </c>
      <c r="AA13" s="187">
        <f>IFERROR(Y13/W13,"-")</f>
        <v>83000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0.14285714285714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0.28571428571429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3</v>
      </c>
      <c r="BY13" s="127">
        <f>IF(Q13=0,"",IF(BX13=0,"",(BX13/Q13)))</f>
        <v>0.42857142857143</v>
      </c>
      <c r="BZ13" s="128">
        <v>2</v>
      </c>
      <c r="CA13" s="129">
        <f>IFERROR(BZ13/BX13,"-")</f>
        <v>0.66666666666667</v>
      </c>
      <c r="CB13" s="130">
        <v>83000</v>
      </c>
      <c r="CC13" s="131">
        <f>IFERROR(CB13/BX13,"-")</f>
        <v>27666.666666667</v>
      </c>
      <c r="CD13" s="132">
        <v>1</v>
      </c>
      <c r="CE13" s="132"/>
      <c r="CF13" s="132">
        <v>1</v>
      </c>
      <c r="CG13" s="133">
        <v>1</v>
      </c>
      <c r="CH13" s="134">
        <f>IF(Q13=0,"",IF(CG13=0,"",(CG13/Q13)))</f>
        <v>0.14285714285714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1</v>
      </c>
      <c r="CQ13" s="141">
        <v>83000</v>
      </c>
      <c r="CR13" s="141">
        <v>80000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0.18823529411765</v>
      </c>
      <c r="B14" s="189" t="s">
        <v>163</v>
      </c>
      <c r="C14" s="189" t="s">
        <v>140</v>
      </c>
      <c r="D14" s="189" t="s">
        <v>152</v>
      </c>
      <c r="E14" s="189" t="s">
        <v>142</v>
      </c>
      <c r="F14" s="189"/>
      <c r="G14" s="189" t="s">
        <v>61</v>
      </c>
      <c r="H14" s="89" t="s">
        <v>164</v>
      </c>
      <c r="I14" s="89" t="s">
        <v>144</v>
      </c>
      <c r="J14" s="89" t="s">
        <v>165</v>
      </c>
      <c r="K14" s="181">
        <v>85000</v>
      </c>
      <c r="L14" s="80">
        <v>0</v>
      </c>
      <c r="M14" s="80">
        <v>0</v>
      </c>
      <c r="N14" s="80">
        <v>42</v>
      </c>
      <c r="O14" s="91">
        <v>7</v>
      </c>
      <c r="P14" s="92">
        <v>0</v>
      </c>
      <c r="Q14" s="93">
        <f>O14+P14</f>
        <v>7</v>
      </c>
      <c r="R14" s="81">
        <f>IFERROR(Q14/N14,"-")</f>
        <v>0.16666666666667</v>
      </c>
      <c r="S14" s="80">
        <v>0</v>
      </c>
      <c r="T14" s="80">
        <v>2</v>
      </c>
      <c r="U14" s="81">
        <f>IFERROR(T14/(Q14),"-")</f>
        <v>0.28571428571429</v>
      </c>
      <c r="V14" s="82">
        <f>IFERROR(K14/SUM(Q14:Q15),"-")</f>
        <v>5666.6666666667</v>
      </c>
      <c r="W14" s="83">
        <v>1</v>
      </c>
      <c r="X14" s="81">
        <f>IF(Q14=0,"-",W14/Q14)</f>
        <v>0.14285714285714</v>
      </c>
      <c r="Y14" s="186">
        <v>6000</v>
      </c>
      <c r="Z14" s="187">
        <f>IFERROR(Y14/Q14,"-")</f>
        <v>857.14285714286</v>
      </c>
      <c r="AA14" s="187">
        <f>IFERROR(Y14/W14,"-")</f>
        <v>6000</v>
      </c>
      <c r="AB14" s="181">
        <f>SUM(Y14:Y15)-SUM(K14:K15)</f>
        <v>-69000</v>
      </c>
      <c r="AC14" s="85">
        <f>SUM(Y14:Y15)/SUM(K14:K15)</f>
        <v>0.18823529411765</v>
      </c>
      <c r="AD14" s="78"/>
      <c r="AE14" s="94">
        <v>2</v>
      </c>
      <c r="AF14" s="95">
        <f>IF(Q14=0,"",IF(AE14=0,"",(AE14/Q14)))</f>
        <v>0.28571428571429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>
        <v>2</v>
      </c>
      <c r="AO14" s="101">
        <f>IF(Q14=0,"",IF(AN14=0,"",(AN14/Q14)))</f>
        <v>0.28571428571429</v>
      </c>
      <c r="AP14" s="100">
        <v>1</v>
      </c>
      <c r="AQ14" s="102">
        <f>IFERROR(AP14/AN14,"-")</f>
        <v>0.5</v>
      </c>
      <c r="AR14" s="103">
        <v>6000</v>
      </c>
      <c r="AS14" s="104">
        <f>IFERROR(AR14/AN14,"-")</f>
        <v>3000</v>
      </c>
      <c r="AT14" s="105"/>
      <c r="AU14" s="105">
        <v>1</v>
      </c>
      <c r="AV14" s="105"/>
      <c r="AW14" s="106">
        <v>1</v>
      </c>
      <c r="AX14" s="107">
        <f>IF(Q14=0,"",IF(AW14=0,"",(AW14/Q14)))</f>
        <v>0.14285714285714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2</v>
      </c>
      <c r="BG14" s="113">
        <f>IF(Q14=0,"",IF(BF14=0,"",(BF14/Q14)))</f>
        <v>0.28571428571429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6000</v>
      </c>
      <c r="CR14" s="141">
        <v>6000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166</v>
      </c>
      <c r="C15" s="189" t="s">
        <v>140</v>
      </c>
      <c r="D15" s="189"/>
      <c r="E15" s="189"/>
      <c r="F15" s="189"/>
      <c r="G15" s="189" t="s">
        <v>72</v>
      </c>
      <c r="H15" s="89"/>
      <c r="I15" s="89"/>
      <c r="J15" s="89"/>
      <c r="K15" s="181"/>
      <c r="L15" s="80">
        <v>0</v>
      </c>
      <c r="M15" s="80">
        <v>0</v>
      </c>
      <c r="N15" s="80">
        <v>16</v>
      </c>
      <c r="O15" s="91">
        <v>8</v>
      </c>
      <c r="P15" s="92">
        <v>0</v>
      </c>
      <c r="Q15" s="93">
        <f>O15+P15</f>
        <v>8</v>
      </c>
      <c r="R15" s="81">
        <f>IFERROR(Q15/N15,"-")</f>
        <v>0.5</v>
      </c>
      <c r="S15" s="80">
        <v>1</v>
      </c>
      <c r="T15" s="80">
        <v>0</v>
      </c>
      <c r="U15" s="81">
        <f>IFERROR(T15/(Q15),"-")</f>
        <v>0</v>
      </c>
      <c r="V15" s="82"/>
      <c r="W15" s="83">
        <v>1</v>
      </c>
      <c r="X15" s="81">
        <f>IF(Q15=0,"-",W15/Q15)</f>
        <v>0.125</v>
      </c>
      <c r="Y15" s="186">
        <v>10000</v>
      </c>
      <c r="Z15" s="187">
        <f>IFERROR(Y15/Q15,"-")</f>
        <v>1250</v>
      </c>
      <c r="AA15" s="187">
        <f>IFERROR(Y15/W15,"-")</f>
        <v>10000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2</v>
      </c>
      <c r="AO15" s="101">
        <f>IF(Q15=0,"",IF(AN15=0,"",(AN15/Q15)))</f>
        <v>0.25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3</v>
      </c>
      <c r="BG15" s="113">
        <f>IF(Q15=0,"",IF(BF15=0,"",(BF15/Q15)))</f>
        <v>0.375</v>
      </c>
      <c r="BH15" s="112">
        <v>1</v>
      </c>
      <c r="BI15" s="114">
        <f>IFERROR(BH15/BF15,"-")</f>
        <v>0.33333333333333</v>
      </c>
      <c r="BJ15" s="115">
        <v>10000</v>
      </c>
      <c r="BK15" s="116">
        <f>IFERROR(BJ15/BF15,"-")</f>
        <v>3333.3333333333</v>
      </c>
      <c r="BL15" s="117"/>
      <c r="BM15" s="117"/>
      <c r="BN15" s="117">
        <v>1</v>
      </c>
      <c r="BO15" s="119">
        <v>3</v>
      </c>
      <c r="BP15" s="120">
        <f>IF(Q15=0,"",IF(BO15=0,"",(BO15/Q15)))</f>
        <v>0.375</v>
      </c>
      <c r="BQ15" s="121">
        <v>2</v>
      </c>
      <c r="BR15" s="122">
        <f>IFERROR(BQ15/BO15,"-")</f>
        <v>0.66666666666667</v>
      </c>
      <c r="BS15" s="123">
        <v>13000</v>
      </c>
      <c r="BT15" s="124">
        <f>IFERROR(BS15/BO15,"-")</f>
        <v>4333.3333333333</v>
      </c>
      <c r="BU15" s="125">
        <v>1</v>
      </c>
      <c r="BV15" s="125">
        <v>1</v>
      </c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10000</v>
      </c>
      <c r="CR15" s="141">
        <v>10000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1.2769230769231</v>
      </c>
      <c r="B16" s="189" t="s">
        <v>167</v>
      </c>
      <c r="C16" s="189" t="s">
        <v>140</v>
      </c>
      <c r="D16" s="189" t="s">
        <v>152</v>
      </c>
      <c r="E16" s="189" t="s">
        <v>159</v>
      </c>
      <c r="F16" s="189"/>
      <c r="G16" s="189" t="s">
        <v>61</v>
      </c>
      <c r="H16" s="89" t="s">
        <v>168</v>
      </c>
      <c r="I16" s="89" t="s">
        <v>155</v>
      </c>
      <c r="J16" s="89" t="s">
        <v>135</v>
      </c>
      <c r="K16" s="181">
        <v>65000</v>
      </c>
      <c r="L16" s="80">
        <v>0</v>
      </c>
      <c r="M16" s="80">
        <v>0</v>
      </c>
      <c r="N16" s="80">
        <v>56</v>
      </c>
      <c r="O16" s="91">
        <v>18</v>
      </c>
      <c r="P16" s="92">
        <v>0</v>
      </c>
      <c r="Q16" s="93">
        <f>O16+P16</f>
        <v>18</v>
      </c>
      <c r="R16" s="81">
        <f>IFERROR(Q16/N16,"-")</f>
        <v>0.32142857142857</v>
      </c>
      <c r="S16" s="80">
        <v>1</v>
      </c>
      <c r="T16" s="80">
        <v>10</v>
      </c>
      <c r="U16" s="81">
        <f>IFERROR(T16/(Q16),"-")</f>
        <v>0.55555555555556</v>
      </c>
      <c r="V16" s="82">
        <f>IFERROR(K16/SUM(Q16:Q17),"-")</f>
        <v>1585.3658536585</v>
      </c>
      <c r="W16" s="83">
        <v>2</v>
      </c>
      <c r="X16" s="81">
        <f>IF(Q16=0,"-",W16/Q16)</f>
        <v>0.11111111111111</v>
      </c>
      <c r="Y16" s="186">
        <v>21000</v>
      </c>
      <c r="Z16" s="187">
        <f>IFERROR(Y16/Q16,"-")</f>
        <v>1166.6666666667</v>
      </c>
      <c r="AA16" s="187">
        <f>IFERROR(Y16/W16,"-")</f>
        <v>10500</v>
      </c>
      <c r="AB16" s="181">
        <f>SUM(Y16:Y17)-SUM(K16:K17)</f>
        <v>18000</v>
      </c>
      <c r="AC16" s="85">
        <f>SUM(Y16:Y17)/SUM(K16:K17)</f>
        <v>1.2769230769231</v>
      </c>
      <c r="AD16" s="78"/>
      <c r="AE16" s="94">
        <v>1</v>
      </c>
      <c r="AF16" s="95">
        <f>IF(Q16=0,"",IF(AE16=0,"",(AE16/Q16)))</f>
        <v>0.055555555555556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>
        <v>8</v>
      </c>
      <c r="AO16" s="101">
        <f>IF(Q16=0,"",IF(AN16=0,"",(AN16/Q16)))</f>
        <v>0.44444444444444</v>
      </c>
      <c r="AP16" s="100">
        <v>1</v>
      </c>
      <c r="AQ16" s="102">
        <f>IFERROR(AP16/AN16,"-")</f>
        <v>0.125</v>
      </c>
      <c r="AR16" s="103">
        <v>12000</v>
      </c>
      <c r="AS16" s="104">
        <f>IFERROR(AR16/AN16,"-")</f>
        <v>1500</v>
      </c>
      <c r="AT16" s="105"/>
      <c r="AU16" s="105"/>
      <c r="AV16" s="105">
        <v>1</v>
      </c>
      <c r="AW16" s="106">
        <v>3</v>
      </c>
      <c r="AX16" s="107">
        <f>IF(Q16=0,"",IF(AW16=0,"",(AW16/Q16)))</f>
        <v>0.16666666666667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3</v>
      </c>
      <c r="BG16" s="113">
        <f>IF(Q16=0,"",IF(BF16=0,"",(BF16/Q16)))</f>
        <v>0.16666666666667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3</v>
      </c>
      <c r="BP16" s="120">
        <f>IF(Q16=0,"",IF(BO16=0,"",(BO16/Q16)))</f>
        <v>0.16666666666667</v>
      </c>
      <c r="BQ16" s="121">
        <v>1</v>
      </c>
      <c r="BR16" s="122">
        <f>IFERROR(BQ16/BO16,"-")</f>
        <v>0.33333333333333</v>
      </c>
      <c r="BS16" s="123">
        <v>9000</v>
      </c>
      <c r="BT16" s="124">
        <f>IFERROR(BS16/BO16,"-")</f>
        <v>3000</v>
      </c>
      <c r="BU16" s="125"/>
      <c r="BV16" s="125"/>
      <c r="BW16" s="125">
        <v>1</v>
      </c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2</v>
      </c>
      <c r="CQ16" s="141">
        <v>21000</v>
      </c>
      <c r="CR16" s="141">
        <v>12000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169</v>
      </c>
      <c r="C17" s="189" t="s">
        <v>140</v>
      </c>
      <c r="D17" s="189"/>
      <c r="E17" s="189"/>
      <c r="F17" s="189"/>
      <c r="G17" s="189" t="s">
        <v>72</v>
      </c>
      <c r="H17" s="89"/>
      <c r="I17" s="89"/>
      <c r="J17" s="89"/>
      <c r="K17" s="181"/>
      <c r="L17" s="80">
        <v>0</v>
      </c>
      <c r="M17" s="80">
        <v>0</v>
      </c>
      <c r="N17" s="80">
        <v>40</v>
      </c>
      <c r="O17" s="91">
        <v>23</v>
      </c>
      <c r="P17" s="92">
        <v>0</v>
      </c>
      <c r="Q17" s="93">
        <f>O17+P17</f>
        <v>23</v>
      </c>
      <c r="R17" s="81">
        <f>IFERROR(Q17/N17,"-")</f>
        <v>0.575</v>
      </c>
      <c r="S17" s="80">
        <v>0</v>
      </c>
      <c r="T17" s="80">
        <v>3</v>
      </c>
      <c r="U17" s="81">
        <f>IFERROR(T17/(Q17),"-")</f>
        <v>0.1304347826087</v>
      </c>
      <c r="V17" s="82"/>
      <c r="W17" s="83">
        <v>5</v>
      </c>
      <c r="X17" s="81">
        <f>IF(Q17=0,"-",W17/Q17)</f>
        <v>0.21739130434783</v>
      </c>
      <c r="Y17" s="186">
        <v>62000</v>
      </c>
      <c r="Z17" s="187">
        <f>IFERROR(Y17/Q17,"-")</f>
        <v>2695.652173913</v>
      </c>
      <c r="AA17" s="187">
        <f>IFERROR(Y17/W17,"-")</f>
        <v>12400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5</v>
      </c>
      <c r="AO17" s="101">
        <f>IF(Q17=0,"",IF(AN17=0,"",(AN17/Q17)))</f>
        <v>0.21739130434783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1</v>
      </c>
      <c r="AX17" s="107">
        <f>IF(Q17=0,"",IF(AW17=0,"",(AW17/Q17)))</f>
        <v>0.043478260869565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9</v>
      </c>
      <c r="BG17" s="113">
        <f>IF(Q17=0,"",IF(BF17=0,"",(BF17/Q17)))</f>
        <v>0.39130434782609</v>
      </c>
      <c r="BH17" s="112">
        <v>3</v>
      </c>
      <c r="BI17" s="114">
        <f>IFERROR(BH17/BF17,"-")</f>
        <v>0.33333333333333</v>
      </c>
      <c r="BJ17" s="115">
        <v>32000</v>
      </c>
      <c r="BK17" s="116">
        <f>IFERROR(BJ17/BF17,"-")</f>
        <v>3555.5555555556</v>
      </c>
      <c r="BL17" s="117">
        <v>2</v>
      </c>
      <c r="BM17" s="117"/>
      <c r="BN17" s="117">
        <v>1</v>
      </c>
      <c r="BO17" s="119">
        <v>6</v>
      </c>
      <c r="BP17" s="120">
        <f>IF(Q17=0,"",IF(BO17=0,"",(BO17/Q17)))</f>
        <v>0.26086956521739</v>
      </c>
      <c r="BQ17" s="121">
        <v>2</v>
      </c>
      <c r="BR17" s="122">
        <f>IFERROR(BQ17/BO17,"-")</f>
        <v>0.33333333333333</v>
      </c>
      <c r="BS17" s="123">
        <v>38000</v>
      </c>
      <c r="BT17" s="124">
        <f>IFERROR(BS17/BO17,"-")</f>
        <v>6333.3333333333</v>
      </c>
      <c r="BU17" s="125">
        <v>1</v>
      </c>
      <c r="BV17" s="125"/>
      <c r="BW17" s="125">
        <v>1</v>
      </c>
      <c r="BX17" s="126">
        <v>1</v>
      </c>
      <c r="BY17" s="127">
        <f>IF(Q17=0,"",IF(BX17=0,"",(BX17/Q17)))</f>
        <v>0.043478260869565</v>
      </c>
      <c r="BZ17" s="128">
        <v>1</v>
      </c>
      <c r="CA17" s="129">
        <f>IFERROR(BZ17/BX17,"-")</f>
        <v>1</v>
      </c>
      <c r="CB17" s="130">
        <v>16000</v>
      </c>
      <c r="CC17" s="131">
        <f>IFERROR(CB17/BX17,"-")</f>
        <v>16000</v>
      </c>
      <c r="CD17" s="132"/>
      <c r="CE17" s="132"/>
      <c r="CF17" s="132">
        <v>1</v>
      </c>
      <c r="CG17" s="133">
        <v>1</v>
      </c>
      <c r="CH17" s="134">
        <f>IF(Q17=0,"",IF(CG17=0,"",(CG17/Q17)))</f>
        <v>0.043478260869565</v>
      </c>
      <c r="CI17" s="135"/>
      <c r="CJ17" s="136">
        <f>IFERROR(CI17/CG17,"-")</f>
        <v>0</v>
      </c>
      <c r="CK17" s="137"/>
      <c r="CL17" s="138">
        <f>IFERROR(CK17/CG17,"-")</f>
        <v>0</v>
      </c>
      <c r="CM17" s="139"/>
      <c r="CN17" s="139"/>
      <c r="CO17" s="139"/>
      <c r="CP17" s="140">
        <v>5</v>
      </c>
      <c r="CQ17" s="141">
        <v>62000</v>
      </c>
      <c r="CR17" s="141">
        <v>37000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0.67142857142857</v>
      </c>
      <c r="B18" s="189" t="s">
        <v>170</v>
      </c>
      <c r="C18" s="189" t="s">
        <v>140</v>
      </c>
      <c r="D18" s="189" t="s">
        <v>152</v>
      </c>
      <c r="E18" s="189" t="s">
        <v>171</v>
      </c>
      <c r="F18" s="189"/>
      <c r="G18" s="189" t="s">
        <v>61</v>
      </c>
      <c r="H18" s="89" t="s">
        <v>172</v>
      </c>
      <c r="I18" s="89" t="s">
        <v>173</v>
      </c>
      <c r="J18" s="89" t="s">
        <v>174</v>
      </c>
      <c r="K18" s="181">
        <v>70000</v>
      </c>
      <c r="L18" s="80">
        <v>0</v>
      </c>
      <c r="M18" s="80">
        <v>0</v>
      </c>
      <c r="N18" s="80">
        <v>104</v>
      </c>
      <c r="O18" s="91">
        <v>16</v>
      </c>
      <c r="P18" s="92">
        <v>0</v>
      </c>
      <c r="Q18" s="93">
        <f>O18+P18</f>
        <v>16</v>
      </c>
      <c r="R18" s="81">
        <f>IFERROR(Q18/N18,"-")</f>
        <v>0.15384615384615</v>
      </c>
      <c r="S18" s="80">
        <v>2</v>
      </c>
      <c r="T18" s="80">
        <v>4</v>
      </c>
      <c r="U18" s="81">
        <f>IFERROR(T18/(Q18),"-")</f>
        <v>0.25</v>
      </c>
      <c r="V18" s="82">
        <f>IFERROR(K18/SUM(Q18:Q19),"-")</f>
        <v>2187.5</v>
      </c>
      <c r="W18" s="83">
        <v>3</v>
      </c>
      <c r="X18" s="81">
        <f>IF(Q18=0,"-",W18/Q18)</f>
        <v>0.1875</v>
      </c>
      <c r="Y18" s="186">
        <v>35000</v>
      </c>
      <c r="Z18" s="187">
        <f>IFERROR(Y18/Q18,"-")</f>
        <v>2187.5</v>
      </c>
      <c r="AA18" s="187">
        <f>IFERROR(Y18/W18,"-")</f>
        <v>11666.666666667</v>
      </c>
      <c r="AB18" s="181">
        <f>SUM(Y18:Y19)-SUM(K18:K19)</f>
        <v>-23000</v>
      </c>
      <c r="AC18" s="85">
        <f>SUM(Y18:Y19)/SUM(K18:K19)</f>
        <v>0.67142857142857</v>
      </c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>
        <v>1</v>
      </c>
      <c r="AX18" s="107">
        <f>IF(Q18=0,"",IF(AW18=0,"",(AW18/Q18)))</f>
        <v>0.0625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6</v>
      </c>
      <c r="BG18" s="113">
        <f>IF(Q18=0,"",IF(BF18=0,"",(BF18/Q18)))</f>
        <v>0.375</v>
      </c>
      <c r="BH18" s="112">
        <v>2</v>
      </c>
      <c r="BI18" s="114">
        <f>IFERROR(BH18/BF18,"-")</f>
        <v>0.33333333333333</v>
      </c>
      <c r="BJ18" s="115">
        <v>25000</v>
      </c>
      <c r="BK18" s="116">
        <f>IFERROR(BJ18/BF18,"-")</f>
        <v>4166.6666666667</v>
      </c>
      <c r="BL18" s="117"/>
      <c r="BM18" s="117">
        <v>1</v>
      </c>
      <c r="BN18" s="117">
        <v>1</v>
      </c>
      <c r="BO18" s="119">
        <v>4</v>
      </c>
      <c r="BP18" s="120">
        <f>IF(Q18=0,"",IF(BO18=0,"",(BO18/Q18)))</f>
        <v>0.25</v>
      </c>
      <c r="BQ18" s="121">
        <v>1</v>
      </c>
      <c r="BR18" s="122">
        <f>IFERROR(BQ18/BO18,"-")</f>
        <v>0.25</v>
      </c>
      <c r="BS18" s="123">
        <v>10000</v>
      </c>
      <c r="BT18" s="124">
        <f>IFERROR(BS18/BO18,"-")</f>
        <v>2500</v>
      </c>
      <c r="BU18" s="125">
        <v>1</v>
      </c>
      <c r="BV18" s="125"/>
      <c r="BW18" s="125"/>
      <c r="BX18" s="126">
        <v>4</v>
      </c>
      <c r="BY18" s="127">
        <f>IF(Q18=0,"",IF(BX18=0,"",(BX18/Q18)))</f>
        <v>0.25</v>
      </c>
      <c r="BZ18" s="128">
        <v>1</v>
      </c>
      <c r="CA18" s="129">
        <f>IFERROR(BZ18/BX18,"-")</f>
        <v>0.25</v>
      </c>
      <c r="CB18" s="130">
        <v>898000</v>
      </c>
      <c r="CC18" s="131">
        <f>IFERROR(CB18/BX18,"-")</f>
        <v>224500</v>
      </c>
      <c r="CD18" s="132"/>
      <c r="CE18" s="132"/>
      <c r="CF18" s="132">
        <v>1</v>
      </c>
      <c r="CG18" s="133">
        <v>1</v>
      </c>
      <c r="CH18" s="134">
        <f>IF(Q18=0,"",IF(CG18=0,"",(CG18/Q18)))</f>
        <v>0.0625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3</v>
      </c>
      <c r="CQ18" s="141">
        <v>35000</v>
      </c>
      <c r="CR18" s="141">
        <v>898000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/>
      <c r="B19" s="189" t="s">
        <v>175</v>
      </c>
      <c r="C19" s="189" t="s">
        <v>140</v>
      </c>
      <c r="D19" s="189"/>
      <c r="E19" s="189"/>
      <c r="F19" s="189"/>
      <c r="G19" s="189" t="s">
        <v>72</v>
      </c>
      <c r="H19" s="89"/>
      <c r="I19" s="89"/>
      <c r="J19" s="89"/>
      <c r="K19" s="181"/>
      <c r="L19" s="80">
        <v>0</v>
      </c>
      <c r="M19" s="80">
        <v>0</v>
      </c>
      <c r="N19" s="80">
        <v>38</v>
      </c>
      <c r="O19" s="91">
        <v>16</v>
      </c>
      <c r="P19" s="92">
        <v>0</v>
      </c>
      <c r="Q19" s="93">
        <f>O19+P19</f>
        <v>16</v>
      </c>
      <c r="R19" s="81">
        <f>IFERROR(Q19/N19,"-")</f>
        <v>0.42105263157895</v>
      </c>
      <c r="S19" s="80">
        <v>1</v>
      </c>
      <c r="T19" s="80">
        <v>0</v>
      </c>
      <c r="U19" s="81">
        <f>IFERROR(T19/(Q19),"-")</f>
        <v>0</v>
      </c>
      <c r="V19" s="82"/>
      <c r="W19" s="83">
        <v>2</v>
      </c>
      <c r="X19" s="81">
        <f>IF(Q19=0,"-",W19/Q19)</f>
        <v>0.125</v>
      </c>
      <c r="Y19" s="186">
        <v>12000</v>
      </c>
      <c r="Z19" s="187">
        <f>IFERROR(Y19/Q19,"-")</f>
        <v>750</v>
      </c>
      <c r="AA19" s="187">
        <f>IFERROR(Y19/W19,"-")</f>
        <v>6000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1</v>
      </c>
      <c r="AO19" s="101">
        <f>IF(Q19=0,"",IF(AN19=0,"",(AN19/Q19)))</f>
        <v>0.0625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2</v>
      </c>
      <c r="BG19" s="113">
        <f>IF(Q19=0,"",IF(BF19=0,"",(BF19/Q19)))</f>
        <v>0.125</v>
      </c>
      <c r="BH19" s="112">
        <v>1</v>
      </c>
      <c r="BI19" s="114">
        <f>IFERROR(BH19/BF19,"-")</f>
        <v>0.5</v>
      </c>
      <c r="BJ19" s="115">
        <v>105000</v>
      </c>
      <c r="BK19" s="116">
        <f>IFERROR(BJ19/BF19,"-")</f>
        <v>52500</v>
      </c>
      <c r="BL19" s="117"/>
      <c r="BM19" s="117"/>
      <c r="BN19" s="117">
        <v>1</v>
      </c>
      <c r="BO19" s="119">
        <v>8</v>
      </c>
      <c r="BP19" s="120">
        <f>IF(Q19=0,"",IF(BO19=0,"",(BO19/Q19)))</f>
        <v>0.5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4</v>
      </c>
      <c r="BY19" s="127">
        <f>IF(Q19=0,"",IF(BX19=0,"",(BX19/Q19)))</f>
        <v>0.25</v>
      </c>
      <c r="BZ19" s="128">
        <v>3</v>
      </c>
      <c r="CA19" s="129">
        <f>IFERROR(BZ19/BX19,"-")</f>
        <v>0.75</v>
      </c>
      <c r="CB19" s="130">
        <v>25000</v>
      </c>
      <c r="CC19" s="131">
        <f>IFERROR(CB19/BX19,"-")</f>
        <v>6250</v>
      </c>
      <c r="CD19" s="132">
        <v>1</v>
      </c>
      <c r="CE19" s="132">
        <v>1</v>
      </c>
      <c r="CF19" s="132">
        <v>1</v>
      </c>
      <c r="CG19" s="133">
        <v>1</v>
      </c>
      <c r="CH19" s="134">
        <f>IF(Q19=0,"",IF(CG19=0,"",(CG19/Q19)))</f>
        <v>0.0625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2</v>
      </c>
      <c r="CQ19" s="141">
        <v>12000</v>
      </c>
      <c r="CR19" s="141">
        <v>105000</v>
      </c>
      <c r="CS19" s="141"/>
      <c r="CT19" s="142" t="str">
        <f>IF(AND(CR19=0,CS19=0),"",IF(AND(CR19&lt;=100000,CS19&lt;=100000),"",IF(CR19/CQ19&gt;0.7,"男高",IF(CS19/CQ19&gt;0.7,"女高",""))))</f>
        <v>男高</v>
      </c>
    </row>
    <row r="20" spans="1:99">
      <c r="A20" s="79">
        <f>AC20</f>
        <v>0.24</v>
      </c>
      <c r="B20" s="189" t="s">
        <v>176</v>
      </c>
      <c r="C20" s="189" t="s">
        <v>140</v>
      </c>
      <c r="D20" s="189" t="s">
        <v>147</v>
      </c>
      <c r="E20" s="189" t="s">
        <v>142</v>
      </c>
      <c r="F20" s="189"/>
      <c r="G20" s="189" t="s">
        <v>61</v>
      </c>
      <c r="H20" s="89" t="s">
        <v>177</v>
      </c>
      <c r="I20" s="89" t="s">
        <v>144</v>
      </c>
      <c r="J20" s="89" t="s">
        <v>178</v>
      </c>
      <c r="K20" s="181">
        <v>125000</v>
      </c>
      <c r="L20" s="80">
        <v>0</v>
      </c>
      <c r="M20" s="80">
        <v>0</v>
      </c>
      <c r="N20" s="80">
        <v>40</v>
      </c>
      <c r="O20" s="91">
        <v>3</v>
      </c>
      <c r="P20" s="92">
        <v>0</v>
      </c>
      <c r="Q20" s="93">
        <f>O20+P20</f>
        <v>3</v>
      </c>
      <c r="R20" s="81">
        <f>IFERROR(Q20/N20,"-")</f>
        <v>0.075</v>
      </c>
      <c r="S20" s="80">
        <v>1</v>
      </c>
      <c r="T20" s="80">
        <v>0</v>
      </c>
      <c r="U20" s="81">
        <f>IFERROR(T20/(Q20),"-")</f>
        <v>0</v>
      </c>
      <c r="V20" s="82">
        <f>IFERROR(K20/SUM(Q20:Q21),"-")</f>
        <v>20833.333333333</v>
      </c>
      <c r="W20" s="83">
        <v>1</v>
      </c>
      <c r="X20" s="81">
        <f>IF(Q20=0,"-",W20/Q20)</f>
        <v>0.33333333333333</v>
      </c>
      <c r="Y20" s="186">
        <v>30000</v>
      </c>
      <c r="Z20" s="187">
        <f>IFERROR(Y20/Q20,"-")</f>
        <v>10000</v>
      </c>
      <c r="AA20" s="187">
        <f>IFERROR(Y20/W20,"-")</f>
        <v>30000</v>
      </c>
      <c r="AB20" s="181">
        <f>SUM(Y20:Y21)-SUM(K20:K21)</f>
        <v>-95000</v>
      </c>
      <c r="AC20" s="85">
        <f>SUM(Y20:Y21)/SUM(K20:K21)</f>
        <v>0.24</v>
      </c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1</v>
      </c>
      <c r="AX20" s="107">
        <f>IF(Q20=0,"",IF(AW20=0,"",(AW20/Q20)))</f>
        <v>0.33333333333333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1</v>
      </c>
      <c r="BP20" s="120">
        <f>IF(Q20=0,"",IF(BO20=0,"",(BO20/Q20)))</f>
        <v>0.33333333333333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1</v>
      </c>
      <c r="BY20" s="127">
        <f>IF(Q20=0,"",IF(BX20=0,"",(BX20/Q20)))</f>
        <v>0.33333333333333</v>
      </c>
      <c r="BZ20" s="128">
        <v>1</v>
      </c>
      <c r="CA20" s="129">
        <f>IFERROR(BZ20/BX20,"-")</f>
        <v>1</v>
      </c>
      <c r="CB20" s="130">
        <v>30000</v>
      </c>
      <c r="CC20" s="131">
        <f>IFERROR(CB20/BX20,"-")</f>
        <v>30000</v>
      </c>
      <c r="CD20" s="132"/>
      <c r="CE20" s="132"/>
      <c r="CF20" s="132">
        <v>1</v>
      </c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30000</v>
      </c>
      <c r="CR20" s="141">
        <v>30000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179</v>
      </c>
      <c r="C21" s="189" t="s">
        <v>140</v>
      </c>
      <c r="D21" s="189"/>
      <c r="E21" s="189"/>
      <c r="F21" s="189"/>
      <c r="G21" s="189" t="s">
        <v>72</v>
      </c>
      <c r="H21" s="89"/>
      <c r="I21" s="89"/>
      <c r="J21" s="89"/>
      <c r="K21" s="181"/>
      <c r="L21" s="80">
        <v>0</v>
      </c>
      <c r="M21" s="80">
        <v>0</v>
      </c>
      <c r="N21" s="80">
        <v>9</v>
      </c>
      <c r="O21" s="91">
        <v>3</v>
      </c>
      <c r="P21" s="92">
        <v>0</v>
      </c>
      <c r="Q21" s="93">
        <f>O21+P21</f>
        <v>3</v>
      </c>
      <c r="R21" s="81">
        <f>IFERROR(Q21/N21,"-")</f>
        <v>0.33333333333333</v>
      </c>
      <c r="S21" s="80">
        <v>0</v>
      </c>
      <c r="T21" s="80">
        <v>0</v>
      </c>
      <c r="U21" s="81">
        <f>IFERROR(T21/(Q21),"-")</f>
        <v>0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2</v>
      </c>
      <c r="BG21" s="113">
        <f>IF(Q21=0,"",IF(BF21=0,"",(BF21/Q21)))</f>
        <v>0.66666666666667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1</v>
      </c>
      <c r="BP21" s="120">
        <f>IF(Q21=0,"",IF(BO21=0,"",(BO21/Q21)))</f>
        <v>0.33333333333333</v>
      </c>
      <c r="BQ21" s="121">
        <v>1</v>
      </c>
      <c r="BR21" s="122">
        <f>IFERROR(BQ21/BO21,"-")</f>
        <v>1</v>
      </c>
      <c r="BS21" s="123">
        <v>5000</v>
      </c>
      <c r="BT21" s="124">
        <f>IFERROR(BS21/BO21,"-")</f>
        <v>5000</v>
      </c>
      <c r="BU21" s="125">
        <v>1</v>
      </c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>
        <v>5000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1.6421052631579</v>
      </c>
      <c r="B22" s="189" t="s">
        <v>180</v>
      </c>
      <c r="C22" s="189" t="s">
        <v>140</v>
      </c>
      <c r="D22" s="189" t="s">
        <v>181</v>
      </c>
      <c r="E22" s="189" t="s">
        <v>171</v>
      </c>
      <c r="F22" s="189"/>
      <c r="G22" s="189" t="s">
        <v>61</v>
      </c>
      <c r="H22" s="89" t="s">
        <v>182</v>
      </c>
      <c r="I22" s="89" t="s">
        <v>183</v>
      </c>
      <c r="J22" s="89" t="s">
        <v>184</v>
      </c>
      <c r="K22" s="181">
        <v>95000</v>
      </c>
      <c r="L22" s="80">
        <v>0</v>
      </c>
      <c r="M22" s="80">
        <v>0</v>
      </c>
      <c r="N22" s="80">
        <v>31</v>
      </c>
      <c r="O22" s="91">
        <v>8</v>
      </c>
      <c r="P22" s="92">
        <v>0</v>
      </c>
      <c r="Q22" s="93">
        <f>O22+P22</f>
        <v>8</v>
      </c>
      <c r="R22" s="81">
        <f>IFERROR(Q22/N22,"-")</f>
        <v>0.25806451612903</v>
      </c>
      <c r="S22" s="80">
        <v>0</v>
      </c>
      <c r="T22" s="80">
        <v>0</v>
      </c>
      <c r="U22" s="81">
        <f>IFERROR(T22/(Q22),"-")</f>
        <v>0</v>
      </c>
      <c r="V22" s="82">
        <f>IFERROR(K22/SUM(Q22:Q23),"-")</f>
        <v>6785.7142857143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SUM(Y22:Y23)-SUM(K22:K23)</f>
        <v>61000</v>
      </c>
      <c r="AC22" s="85">
        <f>SUM(Y22:Y23)/SUM(K22:K23)</f>
        <v>1.6421052631579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0.125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3</v>
      </c>
      <c r="BG22" s="113">
        <f>IF(Q22=0,"",IF(BF22=0,"",(BF22/Q22)))</f>
        <v>0.375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2</v>
      </c>
      <c r="BP22" s="120">
        <f>IF(Q22=0,"",IF(BO22=0,"",(BO22/Q22)))</f>
        <v>0.25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2</v>
      </c>
      <c r="BY22" s="127">
        <f>IF(Q22=0,"",IF(BX22=0,"",(BX22/Q22)))</f>
        <v>0.25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185</v>
      </c>
      <c r="C23" s="189" t="s">
        <v>140</v>
      </c>
      <c r="D23" s="189"/>
      <c r="E23" s="189"/>
      <c r="F23" s="189"/>
      <c r="G23" s="189" t="s">
        <v>72</v>
      </c>
      <c r="H23" s="89"/>
      <c r="I23" s="89"/>
      <c r="J23" s="89"/>
      <c r="K23" s="181"/>
      <c r="L23" s="80">
        <v>0</v>
      </c>
      <c r="M23" s="80">
        <v>0</v>
      </c>
      <c r="N23" s="80">
        <v>12</v>
      </c>
      <c r="O23" s="91">
        <v>6</v>
      </c>
      <c r="P23" s="92">
        <v>0</v>
      </c>
      <c r="Q23" s="93">
        <f>O23+P23</f>
        <v>6</v>
      </c>
      <c r="R23" s="81">
        <f>IFERROR(Q23/N23,"-")</f>
        <v>0.5</v>
      </c>
      <c r="S23" s="80">
        <v>0</v>
      </c>
      <c r="T23" s="80">
        <v>2</v>
      </c>
      <c r="U23" s="81">
        <f>IFERROR(T23/(Q23),"-")</f>
        <v>0.33333333333333</v>
      </c>
      <c r="V23" s="82"/>
      <c r="W23" s="83">
        <v>2</v>
      </c>
      <c r="X23" s="81">
        <f>IF(Q23=0,"-",W23/Q23)</f>
        <v>0.33333333333333</v>
      </c>
      <c r="Y23" s="186">
        <v>156000</v>
      </c>
      <c r="Z23" s="187">
        <f>IFERROR(Y23/Q23,"-")</f>
        <v>26000</v>
      </c>
      <c r="AA23" s="187">
        <f>IFERROR(Y23/W23,"-")</f>
        <v>78000</v>
      </c>
      <c r="AB23" s="181"/>
      <c r="AC23" s="85"/>
      <c r="AD23" s="78"/>
      <c r="AE23" s="94">
        <v>1</v>
      </c>
      <c r="AF23" s="95">
        <f>IF(Q23=0,"",IF(AE23=0,"",(AE23/Q23)))</f>
        <v>0.16666666666667</v>
      </c>
      <c r="AG23" s="94"/>
      <c r="AH23" s="96">
        <f>IFERROR(AG23/AE23,"-")</f>
        <v>0</v>
      </c>
      <c r="AI23" s="97"/>
      <c r="AJ23" s="98">
        <f>IFERROR(AI23/AE23,"-")</f>
        <v>0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>
        <v>1</v>
      </c>
      <c r="AX23" s="107">
        <f>IF(Q23=0,"",IF(AW23=0,"",(AW23/Q23)))</f>
        <v>0.16666666666667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3</v>
      </c>
      <c r="BG23" s="113">
        <f>IF(Q23=0,"",IF(BF23=0,"",(BF23/Q23)))</f>
        <v>0.5</v>
      </c>
      <c r="BH23" s="112">
        <v>1</v>
      </c>
      <c r="BI23" s="114">
        <f>IFERROR(BH23/BF23,"-")</f>
        <v>0.33333333333333</v>
      </c>
      <c r="BJ23" s="115">
        <v>3000</v>
      </c>
      <c r="BK23" s="116">
        <f>IFERROR(BJ23/BF23,"-")</f>
        <v>1000</v>
      </c>
      <c r="BL23" s="117">
        <v>1</v>
      </c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>
        <v>1</v>
      </c>
      <c r="CH23" s="134">
        <f>IF(Q23=0,"",IF(CG23=0,"",(CG23/Q23)))</f>
        <v>0.16666666666667</v>
      </c>
      <c r="CI23" s="135">
        <v>1</v>
      </c>
      <c r="CJ23" s="136">
        <f>IFERROR(CI23/CG23,"-")</f>
        <v>1</v>
      </c>
      <c r="CK23" s="137">
        <v>153000</v>
      </c>
      <c r="CL23" s="138">
        <f>IFERROR(CK23/CG23,"-")</f>
        <v>153000</v>
      </c>
      <c r="CM23" s="139"/>
      <c r="CN23" s="139"/>
      <c r="CO23" s="139">
        <v>1</v>
      </c>
      <c r="CP23" s="140">
        <v>2</v>
      </c>
      <c r="CQ23" s="141">
        <v>156000</v>
      </c>
      <c r="CR23" s="141">
        <v>153000</v>
      </c>
      <c r="CS23" s="141"/>
      <c r="CT23" s="142" t="str">
        <f>IF(AND(CR23=0,CS23=0),"",IF(AND(CR23&lt;=100000,CS23&lt;=100000),"",IF(CR23/CQ23&gt;0.7,"男高",IF(CS23/CQ23&gt;0.7,"女高",""))))</f>
        <v>男高</v>
      </c>
    </row>
    <row r="24" spans="1:99">
      <c r="A24" s="30"/>
      <c r="B24" s="86"/>
      <c r="C24" s="86"/>
      <c r="D24" s="87"/>
      <c r="E24" s="87"/>
      <c r="F24" s="87"/>
      <c r="G24" s="88"/>
      <c r="H24" s="89"/>
      <c r="I24" s="89"/>
      <c r="J24" s="89"/>
      <c r="K24" s="182"/>
      <c r="L24" s="34"/>
      <c r="M24" s="34"/>
      <c r="N24" s="31"/>
      <c r="O24" s="23"/>
      <c r="P24" s="23"/>
      <c r="Q24" s="23"/>
      <c r="R24" s="32"/>
      <c r="S24" s="32"/>
      <c r="T24" s="23"/>
      <c r="U24" s="32"/>
      <c r="V24" s="25"/>
      <c r="W24" s="25"/>
      <c r="X24" s="25"/>
      <c r="Y24" s="188"/>
      <c r="Z24" s="188"/>
      <c r="AA24" s="188"/>
      <c r="AB24" s="188"/>
      <c r="AC24" s="33"/>
      <c r="AD24" s="58"/>
      <c r="AE24" s="62"/>
      <c r="AF24" s="63"/>
      <c r="AG24" s="62"/>
      <c r="AH24" s="66"/>
      <c r="AI24" s="67"/>
      <c r="AJ24" s="68"/>
      <c r="AK24" s="69"/>
      <c r="AL24" s="69"/>
      <c r="AM24" s="69"/>
      <c r="AN24" s="62"/>
      <c r="AO24" s="63"/>
      <c r="AP24" s="62"/>
      <c r="AQ24" s="66"/>
      <c r="AR24" s="67"/>
      <c r="AS24" s="68"/>
      <c r="AT24" s="69"/>
      <c r="AU24" s="69"/>
      <c r="AV24" s="69"/>
      <c r="AW24" s="62"/>
      <c r="AX24" s="63"/>
      <c r="AY24" s="62"/>
      <c r="AZ24" s="66"/>
      <c r="BA24" s="67"/>
      <c r="BB24" s="68"/>
      <c r="BC24" s="69"/>
      <c r="BD24" s="69"/>
      <c r="BE24" s="69"/>
      <c r="BF24" s="62"/>
      <c r="BG24" s="63"/>
      <c r="BH24" s="62"/>
      <c r="BI24" s="66"/>
      <c r="BJ24" s="67"/>
      <c r="BK24" s="68"/>
      <c r="BL24" s="69"/>
      <c r="BM24" s="69"/>
      <c r="BN24" s="69"/>
      <c r="BO24" s="64"/>
      <c r="BP24" s="65"/>
      <c r="BQ24" s="62"/>
      <c r="BR24" s="66"/>
      <c r="BS24" s="67"/>
      <c r="BT24" s="68"/>
      <c r="BU24" s="69"/>
      <c r="BV24" s="69"/>
      <c r="BW24" s="69"/>
      <c r="BX24" s="64"/>
      <c r="BY24" s="65"/>
      <c r="BZ24" s="62"/>
      <c r="CA24" s="66"/>
      <c r="CB24" s="67"/>
      <c r="CC24" s="68"/>
      <c r="CD24" s="69"/>
      <c r="CE24" s="69"/>
      <c r="CF24" s="69"/>
      <c r="CG24" s="64"/>
      <c r="CH24" s="65"/>
      <c r="CI24" s="62"/>
      <c r="CJ24" s="66"/>
      <c r="CK24" s="67"/>
      <c r="CL24" s="68"/>
      <c r="CM24" s="69"/>
      <c r="CN24" s="69"/>
      <c r="CO24" s="69"/>
      <c r="CP24" s="70"/>
      <c r="CQ24" s="67"/>
      <c r="CR24" s="67"/>
      <c r="CS24" s="67"/>
      <c r="CT24" s="71"/>
    </row>
    <row r="25" spans="1:99">
      <c r="A25" s="30"/>
      <c r="B25" s="37"/>
      <c r="C25" s="37"/>
      <c r="D25" s="21"/>
      <c r="E25" s="21"/>
      <c r="F25" s="21"/>
      <c r="G25" s="22"/>
      <c r="H25" s="36"/>
      <c r="I25" s="36"/>
      <c r="J25" s="74"/>
      <c r="K25" s="183"/>
      <c r="L25" s="34"/>
      <c r="M25" s="34"/>
      <c r="N25" s="31"/>
      <c r="O25" s="23"/>
      <c r="P25" s="23"/>
      <c r="Q25" s="23"/>
      <c r="R25" s="32"/>
      <c r="S25" s="32"/>
      <c r="T25" s="23"/>
      <c r="U25" s="32"/>
      <c r="V25" s="25"/>
      <c r="W25" s="25"/>
      <c r="X25" s="25"/>
      <c r="Y25" s="188"/>
      <c r="Z25" s="188"/>
      <c r="AA25" s="188"/>
      <c r="AB25" s="188"/>
      <c r="AC25" s="33"/>
      <c r="AD25" s="60"/>
      <c r="AE25" s="62"/>
      <c r="AF25" s="63"/>
      <c r="AG25" s="62"/>
      <c r="AH25" s="66"/>
      <c r="AI25" s="67"/>
      <c r="AJ25" s="68"/>
      <c r="AK25" s="69"/>
      <c r="AL25" s="69"/>
      <c r="AM25" s="69"/>
      <c r="AN25" s="62"/>
      <c r="AO25" s="63"/>
      <c r="AP25" s="62"/>
      <c r="AQ25" s="66"/>
      <c r="AR25" s="67"/>
      <c r="AS25" s="68"/>
      <c r="AT25" s="69"/>
      <c r="AU25" s="69"/>
      <c r="AV25" s="69"/>
      <c r="AW25" s="62"/>
      <c r="AX25" s="63"/>
      <c r="AY25" s="62"/>
      <c r="AZ25" s="66"/>
      <c r="BA25" s="67"/>
      <c r="BB25" s="68"/>
      <c r="BC25" s="69"/>
      <c r="BD25" s="69"/>
      <c r="BE25" s="69"/>
      <c r="BF25" s="62"/>
      <c r="BG25" s="63"/>
      <c r="BH25" s="62"/>
      <c r="BI25" s="66"/>
      <c r="BJ25" s="67"/>
      <c r="BK25" s="68"/>
      <c r="BL25" s="69"/>
      <c r="BM25" s="69"/>
      <c r="BN25" s="69"/>
      <c r="BO25" s="64"/>
      <c r="BP25" s="65"/>
      <c r="BQ25" s="62"/>
      <c r="BR25" s="66"/>
      <c r="BS25" s="67"/>
      <c r="BT25" s="68"/>
      <c r="BU25" s="69"/>
      <c r="BV25" s="69"/>
      <c r="BW25" s="69"/>
      <c r="BX25" s="64"/>
      <c r="BY25" s="65"/>
      <c r="BZ25" s="62"/>
      <c r="CA25" s="66"/>
      <c r="CB25" s="67"/>
      <c r="CC25" s="68"/>
      <c r="CD25" s="69"/>
      <c r="CE25" s="69"/>
      <c r="CF25" s="69"/>
      <c r="CG25" s="64"/>
      <c r="CH25" s="65"/>
      <c r="CI25" s="62"/>
      <c r="CJ25" s="66"/>
      <c r="CK25" s="67"/>
      <c r="CL25" s="68"/>
      <c r="CM25" s="69"/>
      <c r="CN25" s="69"/>
      <c r="CO25" s="69"/>
      <c r="CP25" s="70"/>
      <c r="CQ25" s="67"/>
      <c r="CR25" s="67"/>
      <c r="CS25" s="67"/>
      <c r="CT25" s="71"/>
    </row>
    <row r="26" spans="1:99">
      <c r="A26" s="19">
        <f>AC26</f>
        <v>1.0890410958904</v>
      </c>
      <c r="B26" s="39"/>
      <c r="C26" s="39"/>
      <c r="D26" s="39"/>
      <c r="E26" s="39"/>
      <c r="F26" s="39"/>
      <c r="G26" s="39"/>
      <c r="H26" s="40" t="s">
        <v>186</v>
      </c>
      <c r="I26" s="40"/>
      <c r="J26" s="40"/>
      <c r="K26" s="184">
        <f>SUM(K6:K25)</f>
        <v>730000</v>
      </c>
      <c r="L26" s="41">
        <f>SUM(L6:L25)</f>
        <v>0</v>
      </c>
      <c r="M26" s="41">
        <f>SUM(M6:M25)</f>
        <v>0</v>
      </c>
      <c r="N26" s="41">
        <f>SUM(N6:N25)</f>
        <v>590</v>
      </c>
      <c r="O26" s="41">
        <f>SUM(O6:O25)</f>
        <v>164</v>
      </c>
      <c r="P26" s="41">
        <f>SUM(P6:P25)</f>
        <v>0</v>
      </c>
      <c r="Q26" s="41">
        <f>SUM(Q6:Q25)</f>
        <v>164</v>
      </c>
      <c r="R26" s="42">
        <f>IFERROR(Q26/N26,"-")</f>
        <v>0.27796610169492</v>
      </c>
      <c r="S26" s="77">
        <f>SUM(S6:S25)</f>
        <v>9</v>
      </c>
      <c r="T26" s="77">
        <f>SUM(T6:T25)</f>
        <v>35</v>
      </c>
      <c r="U26" s="42">
        <f>IFERROR(S26/Q26,"-")</f>
        <v>0.054878048780488</v>
      </c>
      <c r="V26" s="43">
        <f>IFERROR(K26/Q26,"-")</f>
        <v>4451.2195121951</v>
      </c>
      <c r="W26" s="44">
        <f>SUM(W6:W25)</f>
        <v>25</v>
      </c>
      <c r="X26" s="42">
        <f>IFERROR(W26/Q26,"-")</f>
        <v>0.15243902439024</v>
      </c>
      <c r="Y26" s="184">
        <f>SUM(Y6:Y25)</f>
        <v>795000</v>
      </c>
      <c r="Z26" s="184">
        <f>IFERROR(Y26/Q26,"-")</f>
        <v>4847.5609756098</v>
      </c>
      <c r="AA26" s="184">
        <f>IFERROR(Y26/W26,"-")</f>
        <v>31800</v>
      </c>
      <c r="AB26" s="184">
        <f>Y26-K26</f>
        <v>65000</v>
      </c>
      <c r="AC26" s="46">
        <f>Y26/K26</f>
        <v>1.0890410958904</v>
      </c>
      <c r="AD26" s="59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187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20.906666666667</v>
      </c>
      <c r="B6" s="189" t="s">
        <v>188</v>
      </c>
      <c r="C6" s="189" t="s">
        <v>140</v>
      </c>
      <c r="D6" s="189" t="s">
        <v>181</v>
      </c>
      <c r="E6" s="189" t="s">
        <v>189</v>
      </c>
      <c r="F6" s="189" t="s">
        <v>190</v>
      </c>
      <c r="G6" s="189" t="s">
        <v>191</v>
      </c>
      <c r="H6" s="89" t="s">
        <v>192</v>
      </c>
      <c r="I6" s="89" t="s">
        <v>193</v>
      </c>
      <c r="J6" s="89" t="s">
        <v>194</v>
      </c>
      <c r="K6" s="181">
        <v>75000</v>
      </c>
      <c r="L6" s="80">
        <v>0</v>
      </c>
      <c r="M6" s="80">
        <v>0</v>
      </c>
      <c r="N6" s="80">
        <v>5</v>
      </c>
      <c r="O6" s="91">
        <v>1</v>
      </c>
      <c r="P6" s="92">
        <v>0</v>
      </c>
      <c r="Q6" s="93">
        <f>O6+P6</f>
        <v>1</v>
      </c>
      <c r="R6" s="81">
        <f>IFERROR(Q6/N6,"-")</f>
        <v>0.2</v>
      </c>
      <c r="S6" s="80">
        <v>0</v>
      </c>
      <c r="T6" s="80">
        <v>0</v>
      </c>
      <c r="U6" s="81">
        <f>IFERROR(T6/(Q6),"-")</f>
        <v>0</v>
      </c>
      <c r="V6" s="82">
        <f>IFERROR(K6/SUM(Q6:Q7),"-")</f>
        <v>1027.397260274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1493000</v>
      </c>
      <c r="AC6" s="85">
        <f>SUM(Y6:Y7)/SUM(K6:K7)</f>
        <v>20.906666666667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1</v>
      </c>
      <c r="BP6" s="120">
        <f>IF(Q6=0,"",IF(BO6=0,"",(BO6/Q6)))</f>
        <v>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195</v>
      </c>
      <c r="C7" s="189" t="s">
        <v>140</v>
      </c>
      <c r="D7" s="189"/>
      <c r="E7" s="189"/>
      <c r="F7" s="189"/>
      <c r="G7" s="189" t="s">
        <v>72</v>
      </c>
      <c r="H7" s="89"/>
      <c r="I7" s="89"/>
      <c r="J7" s="89"/>
      <c r="K7" s="181"/>
      <c r="L7" s="80">
        <v>0</v>
      </c>
      <c r="M7" s="80">
        <v>0</v>
      </c>
      <c r="N7" s="80">
        <v>129</v>
      </c>
      <c r="O7" s="91">
        <v>71</v>
      </c>
      <c r="P7" s="92">
        <v>1</v>
      </c>
      <c r="Q7" s="93">
        <f>O7+P7</f>
        <v>72</v>
      </c>
      <c r="R7" s="81">
        <f>IFERROR(Q7/N7,"-")</f>
        <v>0.55813953488372</v>
      </c>
      <c r="S7" s="80">
        <v>12</v>
      </c>
      <c r="T7" s="80">
        <v>14</v>
      </c>
      <c r="U7" s="81">
        <f>IFERROR(T7/(Q7),"-")</f>
        <v>0.19444444444444</v>
      </c>
      <c r="V7" s="82"/>
      <c r="W7" s="83">
        <v>4</v>
      </c>
      <c r="X7" s="81">
        <f>IF(Q7=0,"-",W7/Q7)</f>
        <v>0.055555555555556</v>
      </c>
      <c r="Y7" s="186">
        <v>1568000</v>
      </c>
      <c r="Z7" s="187">
        <f>IFERROR(Y7/Q7,"-")</f>
        <v>21777.777777778</v>
      </c>
      <c r="AA7" s="187">
        <f>IFERROR(Y7/W7,"-")</f>
        <v>392000</v>
      </c>
      <c r="AB7" s="181"/>
      <c r="AC7" s="85"/>
      <c r="AD7" s="78"/>
      <c r="AE7" s="94">
        <v>3</v>
      </c>
      <c r="AF7" s="95">
        <f>IF(Q7=0,"",IF(AE7=0,"",(AE7/Q7)))</f>
        <v>0.041666666666667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11</v>
      </c>
      <c r="AO7" s="101">
        <f>IF(Q7=0,"",IF(AN7=0,"",(AN7/Q7)))</f>
        <v>0.15277777777778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11</v>
      </c>
      <c r="AX7" s="107">
        <f>IF(Q7=0,"",IF(AW7=0,"",(AW7/Q7)))</f>
        <v>0.15277777777778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14</v>
      </c>
      <c r="BG7" s="113">
        <f>IF(Q7=0,"",IF(BF7=0,"",(BF7/Q7)))</f>
        <v>0.19444444444444</v>
      </c>
      <c r="BH7" s="112">
        <v>1</v>
      </c>
      <c r="BI7" s="114">
        <f>IFERROR(BH7/BF7,"-")</f>
        <v>0.071428571428571</v>
      </c>
      <c r="BJ7" s="115">
        <v>10000</v>
      </c>
      <c r="BK7" s="116">
        <f>IFERROR(BJ7/BF7,"-")</f>
        <v>714.28571428571</v>
      </c>
      <c r="BL7" s="117"/>
      <c r="BM7" s="117">
        <v>1</v>
      </c>
      <c r="BN7" s="117"/>
      <c r="BO7" s="119">
        <v>21</v>
      </c>
      <c r="BP7" s="120">
        <f>IF(Q7=0,"",IF(BO7=0,"",(BO7/Q7)))</f>
        <v>0.29166666666667</v>
      </c>
      <c r="BQ7" s="121">
        <v>3</v>
      </c>
      <c r="BR7" s="122">
        <f>IFERROR(BQ7/BO7,"-")</f>
        <v>0.14285714285714</v>
      </c>
      <c r="BS7" s="123">
        <v>72000</v>
      </c>
      <c r="BT7" s="124">
        <f>IFERROR(BS7/BO7,"-")</f>
        <v>3428.5714285714</v>
      </c>
      <c r="BU7" s="125">
        <v>1</v>
      </c>
      <c r="BV7" s="125"/>
      <c r="BW7" s="125">
        <v>2</v>
      </c>
      <c r="BX7" s="126">
        <v>11</v>
      </c>
      <c r="BY7" s="127">
        <f>IF(Q7=0,"",IF(BX7=0,"",(BX7/Q7)))</f>
        <v>0.15277777777778</v>
      </c>
      <c r="BZ7" s="128">
        <v>1</v>
      </c>
      <c r="CA7" s="129">
        <f>IFERROR(BZ7/BX7,"-")</f>
        <v>0.090909090909091</v>
      </c>
      <c r="CB7" s="130">
        <v>1523000</v>
      </c>
      <c r="CC7" s="131">
        <f>IFERROR(CB7/BX7,"-")</f>
        <v>138454.54545455</v>
      </c>
      <c r="CD7" s="132"/>
      <c r="CE7" s="132"/>
      <c r="CF7" s="132">
        <v>1</v>
      </c>
      <c r="CG7" s="133">
        <v>1</v>
      </c>
      <c r="CH7" s="134">
        <f>IF(Q7=0,"",IF(CG7=0,"",(CG7/Q7)))</f>
        <v>0.013888888888889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4</v>
      </c>
      <c r="CQ7" s="141">
        <v>1568000</v>
      </c>
      <c r="CR7" s="141">
        <v>1523000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2.5066666666667</v>
      </c>
      <c r="B8" s="189" t="s">
        <v>196</v>
      </c>
      <c r="C8" s="189" t="s">
        <v>140</v>
      </c>
      <c r="D8" s="189" t="s">
        <v>181</v>
      </c>
      <c r="E8" s="189" t="s">
        <v>197</v>
      </c>
      <c r="F8" s="189" t="s">
        <v>198</v>
      </c>
      <c r="G8" s="189" t="s">
        <v>191</v>
      </c>
      <c r="H8" s="89" t="s">
        <v>199</v>
      </c>
      <c r="I8" s="89" t="s">
        <v>200</v>
      </c>
      <c r="J8" s="89" t="s">
        <v>135</v>
      </c>
      <c r="K8" s="181">
        <v>75000</v>
      </c>
      <c r="L8" s="80">
        <v>0</v>
      </c>
      <c r="M8" s="80">
        <v>0</v>
      </c>
      <c r="N8" s="80">
        <v>31</v>
      </c>
      <c r="O8" s="91">
        <v>10</v>
      </c>
      <c r="P8" s="92">
        <v>0</v>
      </c>
      <c r="Q8" s="93">
        <f>O8+P8</f>
        <v>10</v>
      </c>
      <c r="R8" s="81">
        <f>IFERROR(Q8/N8,"-")</f>
        <v>0.32258064516129</v>
      </c>
      <c r="S8" s="80">
        <v>0</v>
      </c>
      <c r="T8" s="80">
        <v>6</v>
      </c>
      <c r="U8" s="81">
        <f>IFERROR(T8/(Q8),"-")</f>
        <v>0.6</v>
      </c>
      <c r="V8" s="82">
        <f>IFERROR(K8/SUM(Q8:Q9),"-")</f>
        <v>1470.5882352941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113000</v>
      </c>
      <c r="AC8" s="85">
        <f>SUM(Y8:Y9)/SUM(K8:K9)</f>
        <v>2.5066666666667</v>
      </c>
      <c r="AD8" s="78"/>
      <c r="AE8" s="94">
        <v>1</v>
      </c>
      <c r="AF8" s="95">
        <f>IF(Q8=0,"",IF(AE8=0,"",(AE8/Q8)))</f>
        <v>0.1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5</v>
      </c>
      <c r="AO8" s="101">
        <f>IF(Q8=0,"",IF(AN8=0,"",(AN8/Q8)))</f>
        <v>0.5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2</v>
      </c>
      <c r="AX8" s="107">
        <f>IF(Q8=0,"",IF(AW8=0,"",(AW8/Q8)))</f>
        <v>0.2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2</v>
      </c>
      <c r="BP8" s="120">
        <f>IF(Q8=0,"",IF(BO8=0,"",(BO8/Q8)))</f>
        <v>0.2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201</v>
      </c>
      <c r="C9" s="189" t="s">
        <v>140</v>
      </c>
      <c r="D9" s="189"/>
      <c r="E9" s="189"/>
      <c r="F9" s="189"/>
      <c r="G9" s="189" t="s">
        <v>72</v>
      </c>
      <c r="H9" s="89"/>
      <c r="I9" s="89"/>
      <c r="J9" s="89"/>
      <c r="K9" s="181"/>
      <c r="L9" s="80">
        <v>0</v>
      </c>
      <c r="M9" s="80">
        <v>0</v>
      </c>
      <c r="N9" s="80">
        <v>69</v>
      </c>
      <c r="O9" s="91">
        <v>41</v>
      </c>
      <c r="P9" s="92">
        <v>0</v>
      </c>
      <c r="Q9" s="93">
        <f>O9+P9</f>
        <v>41</v>
      </c>
      <c r="R9" s="81">
        <f>IFERROR(Q9/N9,"-")</f>
        <v>0.59420289855072</v>
      </c>
      <c r="S9" s="80">
        <v>3</v>
      </c>
      <c r="T9" s="80">
        <v>7</v>
      </c>
      <c r="U9" s="81">
        <f>IFERROR(T9/(Q9),"-")</f>
        <v>0.17073170731707</v>
      </c>
      <c r="V9" s="82"/>
      <c r="W9" s="83">
        <v>3</v>
      </c>
      <c r="X9" s="81">
        <f>IF(Q9=0,"-",W9/Q9)</f>
        <v>0.073170731707317</v>
      </c>
      <c r="Y9" s="186">
        <v>188000</v>
      </c>
      <c r="Z9" s="187">
        <f>IFERROR(Y9/Q9,"-")</f>
        <v>4585.3658536585</v>
      </c>
      <c r="AA9" s="187">
        <f>IFERROR(Y9/W9,"-")</f>
        <v>62666.666666667</v>
      </c>
      <c r="AB9" s="181"/>
      <c r="AC9" s="85"/>
      <c r="AD9" s="78"/>
      <c r="AE9" s="94">
        <v>1</v>
      </c>
      <c r="AF9" s="95">
        <f>IF(Q9=0,"",IF(AE9=0,"",(AE9/Q9)))</f>
        <v>0.024390243902439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6</v>
      </c>
      <c r="AO9" s="101">
        <f>IF(Q9=0,"",IF(AN9=0,"",(AN9/Q9)))</f>
        <v>0.14634146341463</v>
      </c>
      <c r="AP9" s="100">
        <v>1</v>
      </c>
      <c r="AQ9" s="102">
        <f>IFERROR(AP9/AN9,"-")</f>
        <v>0.16666666666667</v>
      </c>
      <c r="AR9" s="103">
        <v>103000</v>
      </c>
      <c r="AS9" s="104">
        <f>IFERROR(AR9/AN9,"-")</f>
        <v>17166.666666667</v>
      </c>
      <c r="AT9" s="105"/>
      <c r="AU9" s="105"/>
      <c r="AV9" s="105">
        <v>1</v>
      </c>
      <c r="AW9" s="106">
        <v>7</v>
      </c>
      <c r="AX9" s="107">
        <f>IF(Q9=0,"",IF(AW9=0,"",(AW9/Q9)))</f>
        <v>0.17073170731707</v>
      </c>
      <c r="AY9" s="106">
        <v>1</v>
      </c>
      <c r="AZ9" s="108">
        <f>IFERROR(AY9/AW9,"-")</f>
        <v>0.14285714285714</v>
      </c>
      <c r="BA9" s="109">
        <v>15000</v>
      </c>
      <c r="BB9" s="110">
        <f>IFERROR(BA9/AW9,"-")</f>
        <v>2142.8571428571</v>
      </c>
      <c r="BC9" s="111"/>
      <c r="BD9" s="111"/>
      <c r="BE9" s="111">
        <v>1</v>
      </c>
      <c r="BF9" s="112">
        <v>10</v>
      </c>
      <c r="BG9" s="113">
        <f>IF(Q9=0,"",IF(BF9=0,"",(BF9/Q9)))</f>
        <v>0.24390243902439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14</v>
      </c>
      <c r="BP9" s="120">
        <f>IF(Q9=0,"",IF(BO9=0,"",(BO9/Q9)))</f>
        <v>0.34146341463415</v>
      </c>
      <c r="BQ9" s="121">
        <v>1</v>
      </c>
      <c r="BR9" s="122">
        <f>IFERROR(BQ9/BO9,"-")</f>
        <v>0.071428571428571</v>
      </c>
      <c r="BS9" s="123">
        <v>70000</v>
      </c>
      <c r="BT9" s="124">
        <f>IFERROR(BS9/BO9,"-")</f>
        <v>5000</v>
      </c>
      <c r="BU9" s="125"/>
      <c r="BV9" s="125"/>
      <c r="BW9" s="125">
        <v>1</v>
      </c>
      <c r="BX9" s="126">
        <v>2</v>
      </c>
      <c r="BY9" s="127">
        <f>IF(Q9=0,"",IF(BX9=0,"",(BX9/Q9)))</f>
        <v>0.048780487804878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0.024390243902439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3</v>
      </c>
      <c r="CQ9" s="141">
        <v>188000</v>
      </c>
      <c r="CR9" s="141">
        <v>103000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0.30666666666667</v>
      </c>
      <c r="B10" s="189" t="s">
        <v>202</v>
      </c>
      <c r="C10" s="189" t="s">
        <v>140</v>
      </c>
      <c r="D10" s="189" t="s">
        <v>181</v>
      </c>
      <c r="E10" s="189" t="s">
        <v>189</v>
      </c>
      <c r="F10" s="189" t="s">
        <v>198</v>
      </c>
      <c r="G10" s="189" t="s">
        <v>191</v>
      </c>
      <c r="H10" s="89" t="s">
        <v>203</v>
      </c>
      <c r="I10" s="89" t="s">
        <v>200</v>
      </c>
      <c r="J10" s="89" t="s">
        <v>184</v>
      </c>
      <c r="K10" s="181">
        <v>75000</v>
      </c>
      <c r="L10" s="80">
        <v>0</v>
      </c>
      <c r="M10" s="80">
        <v>0</v>
      </c>
      <c r="N10" s="80">
        <v>28</v>
      </c>
      <c r="O10" s="91">
        <v>6</v>
      </c>
      <c r="P10" s="92">
        <v>0</v>
      </c>
      <c r="Q10" s="93">
        <f>O10+P10</f>
        <v>6</v>
      </c>
      <c r="R10" s="81">
        <f>IFERROR(Q10/N10,"-")</f>
        <v>0.21428571428571</v>
      </c>
      <c r="S10" s="80">
        <v>1</v>
      </c>
      <c r="T10" s="80">
        <v>0</v>
      </c>
      <c r="U10" s="81">
        <f>IFERROR(T10/(Q10),"-")</f>
        <v>0</v>
      </c>
      <c r="V10" s="82">
        <f>IFERROR(K10/SUM(Q10:Q11),"-")</f>
        <v>1630.4347826087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-52000</v>
      </c>
      <c r="AC10" s="85">
        <f>SUM(Y10:Y11)/SUM(K10:K11)</f>
        <v>0.30666666666667</v>
      </c>
      <c r="AD10" s="78"/>
      <c r="AE10" s="94">
        <v>1</v>
      </c>
      <c r="AF10" s="95">
        <f>IF(Q10=0,"",IF(AE10=0,"",(AE10/Q10)))</f>
        <v>0.16666666666667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2</v>
      </c>
      <c r="AO10" s="101">
        <f>IF(Q10=0,"",IF(AN10=0,"",(AN10/Q10)))</f>
        <v>0.33333333333333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0.16666666666667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2</v>
      </c>
      <c r="BG10" s="113">
        <f>IF(Q10=0,"",IF(BF10=0,"",(BF10/Q10)))</f>
        <v>0.33333333333333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204</v>
      </c>
      <c r="C11" s="189" t="s">
        <v>140</v>
      </c>
      <c r="D11" s="189"/>
      <c r="E11" s="189"/>
      <c r="F11" s="189"/>
      <c r="G11" s="189" t="s">
        <v>72</v>
      </c>
      <c r="H11" s="89"/>
      <c r="I11" s="89"/>
      <c r="J11" s="89"/>
      <c r="K11" s="181"/>
      <c r="L11" s="80">
        <v>0</v>
      </c>
      <c r="M11" s="80">
        <v>0</v>
      </c>
      <c r="N11" s="80">
        <v>146</v>
      </c>
      <c r="O11" s="91">
        <v>40</v>
      </c>
      <c r="P11" s="92">
        <v>0</v>
      </c>
      <c r="Q11" s="93">
        <f>O11+P11</f>
        <v>40</v>
      </c>
      <c r="R11" s="81">
        <f>IFERROR(Q11/N11,"-")</f>
        <v>0.27397260273973</v>
      </c>
      <c r="S11" s="80">
        <v>6</v>
      </c>
      <c r="T11" s="80">
        <v>3</v>
      </c>
      <c r="U11" s="81">
        <f>IFERROR(T11/(Q11),"-")</f>
        <v>0.075</v>
      </c>
      <c r="V11" s="82"/>
      <c r="W11" s="83">
        <v>2</v>
      </c>
      <c r="X11" s="81">
        <f>IF(Q11=0,"-",W11/Q11)</f>
        <v>0.05</v>
      </c>
      <c r="Y11" s="186">
        <v>23000</v>
      </c>
      <c r="Z11" s="187">
        <f>IFERROR(Y11/Q11,"-")</f>
        <v>575</v>
      </c>
      <c r="AA11" s="187">
        <f>IFERROR(Y11/W11,"-")</f>
        <v>11500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7</v>
      </c>
      <c r="AO11" s="101">
        <f>IF(Q11=0,"",IF(AN11=0,"",(AN11/Q11)))</f>
        <v>0.175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5</v>
      </c>
      <c r="AX11" s="107">
        <f>IF(Q11=0,"",IF(AW11=0,"",(AW11/Q11)))</f>
        <v>0.125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9</v>
      </c>
      <c r="BG11" s="113">
        <f>IF(Q11=0,"",IF(BF11=0,"",(BF11/Q11)))</f>
        <v>0.225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11</v>
      </c>
      <c r="BP11" s="120">
        <f>IF(Q11=0,"",IF(BO11=0,"",(BO11/Q11)))</f>
        <v>0.275</v>
      </c>
      <c r="BQ11" s="121">
        <v>1</v>
      </c>
      <c r="BR11" s="122">
        <f>IFERROR(BQ11/BO11,"-")</f>
        <v>0.090909090909091</v>
      </c>
      <c r="BS11" s="123">
        <v>3000</v>
      </c>
      <c r="BT11" s="124">
        <f>IFERROR(BS11/BO11,"-")</f>
        <v>272.72727272727</v>
      </c>
      <c r="BU11" s="125">
        <v>1</v>
      </c>
      <c r="BV11" s="125"/>
      <c r="BW11" s="125"/>
      <c r="BX11" s="126">
        <v>6</v>
      </c>
      <c r="BY11" s="127">
        <f>IF(Q11=0,"",IF(BX11=0,"",(BX11/Q11)))</f>
        <v>0.15</v>
      </c>
      <c r="BZ11" s="128">
        <v>1</v>
      </c>
      <c r="CA11" s="129">
        <f>IFERROR(BZ11/BX11,"-")</f>
        <v>0.16666666666667</v>
      </c>
      <c r="CB11" s="130">
        <v>20000</v>
      </c>
      <c r="CC11" s="131">
        <f>IFERROR(CB11/BX11,"-")</f>
        <v>3333.3333333333</v>
      </c>
      <c r="CD11" s="132"/>
      <c r="CE11" s="132"/>
      <c r="CF11" s="132">
        <v>1</v>
      </c>
      <c r="CG11" s="133">
        <v>2</v>
      </c>
      <c r="CH11" s="134">
        <f>IF(Q11=0,"",IF(CG11=0,"",(CG11/Q11)))</f>
        <v>0.05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2</v>
      </c>
      <c r="CQ11" s="141">
        <v>23000</v>
      </c>
      <c r="CR11" s="141">
        <v>20000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7.9066666666667</v>
      </c>
      <c r="B14" s="39"/>
      <c r="C14" s="39"/>
      <c r="D14" s="39"/>
      <c r="E14" s="39"/>
      <c r="F14" s="39"/>
      <c r="G14" s="39"/>
      <c r="H14" s="40" t="s">
        <v>205</v>
      </c>
      <c r="I14" s="40"/>
      <c r="J14" s="40"/>
      <c r="K14" s="184">
        <f>SUM(K6:K13)</f>
        <v>225000</v>
      </c>
      <c r="L14" s="41">
        <f>SUM(L6:L13)</f>
        <v>0</v>
      </c>
      <c r="M14" s="41">
        <f>SUM(M6:M13)</f>
        <v>0</v>
      </c>
      <c r="N14" s="41">
        <f>SUM(N6:N13)</f>
        <v>408</v>
      </c>
      <c r="O14" s="41">
        <f>SUM(O6:O13)</f>
        <v>169</v>
      </c>
      <c r="P14" s="41">
        <f>SUM(P6:P13)</f>
        <v>1</v>
      </c>
      <c r="Q14" s="41">
        <f>SUM(Q6:Q13)</f>
        <v>170</v>
      </c>
      <c r="R14" s="42">
        <f>IFERROR(Q14/N14,"-")</f>
        <v>0.41666666666667</v>
      </c>
      <c r="S14" s="77">
        <f>SUM(S6:S13)</f>
        <v>22</v>
      </c>
      <c r="T14" s="77">
        <f>SUM(T6:T13)</f>
        <v>30</v>
      </c>
      <c r="U14" s="42">
        <f>IFERROR(S14/Q14,"-")</f>
        <v>0.12941176470588</v>
      </c>
      <c r="V14" s="43">
        <f>IFERROR(K14/Q14,"-")</f>
        <v>1323.5294117647</v>
      </c>
      <c r="W14" s="44">
        <f>SUM(W6:W13)</f>
        <v>9</v>
      </c>
      <c r="X14" s="42">
        <f>IFERROR(W14/Q14,"-")</f>
        <v>0.052941176470588</v>
      </c>
      <c r="Y14" s="184">
        <f>SUM(Y6:Y13)</f>
        <v>1779000</v>
      </c>
      <c r="Z14" s="184">
        <f>IFERROR(Y14/Q14,"-")</f>
        <v>10464.705882353</v>
      </c>
      <c r="AA14" s="184">
        <f>IFERROR(Y14/W14,"-")</f>
        <v>197666.66666667</v>
      </c>
      <c r="AB14" s="184">
        <f>Y14-K14</f>
        <v>1554000</v>
      </c>
      <c r="AC14" s="46">
        <f>Y14/K14</f>
        <v>7.9066666666667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206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207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208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209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210</v>
      </c>
      <c r="C6" s="189" t="s">
        <v>211</v>
      </c>
      <c r="D6" s="189" t="s">
        <v>212</v>
      </c>
      <c r="E6" s="189" t="s">
        <v>213</v>
      </c>
      <c r="F6" s="89" t="s">
        <v>214</v>
      </c>
      <c r="G6" s="89" t="s">
        <v>215</v>
      </c>
      <c r="H6" s="181">
        <v>0</v>
      </c>
      <c r="I6" s="84">
        <v>3000</v>
      </c>
      <c r="J6" s="80">
        <v>0</v>
      </c>
      <c r="K6" s="80">
        <v>0</v>
      </c>
      <c r="L6" s="80">
        <v>5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0.79081632653061</v>
      </c>
      <c r="B7" s="189" t="s">
        <v>216</v>
      </c>
      <c r="C7" s="189" t="s">
        <v>211</v>
      </c>
      <c r="D7" s="189" t="s">
        <v>217</v>
      </c>
      <c r="E7" s="189">
        <v>25</v>
      </c>
      <c r="F7" s="89" t="s">
        <v>218</v>
      </c>
      <c r="G7" s="89" t="s">
        <v>215</v>
      </c>
      <c r="H7" s="181">
        <v>39200</v>
      </c>
      <c r="I7" s="84">
        <v>2800</v>
      </c>
      <c r="J7" s="80">
        <v>0</v>
      </c>
      <c r="K7" s="80">
        <v>0</v>
      </c>
      <c r="L7" s="80">
        <v>864</v>
      </c>
      <c r="M7" s="93">
        <v>14</v>
      </c>
      <c r="N7" s="144">
        <v>14</v>
      </c>
      <c r="O7" s="81">
        <f>IFERROR(M7/L7,"-")</f>
        <v>0.016203703703704</v>
      </c>
      <c r="P7" s="80">
        <v>1</v>
      </c>
      <c r="Q7" s="80">
        <v>4</v>
      </c>
      <c r="R7" s="81">
        <f>IFERROR(P7/M7,"-")</f>
        <v>0.071428571428571</v>
      </c>
      <c r="S7" s="82">
        <f>IFERROR(H7/SUM(M7:M7),"-")</f>
        <v>2800</v>
      </c>
      <c r="T7" s="83">
        <v>3</v>
      </c>
      <c r="U7" s="81">
        <f>IF(M7=0,"-",T7/M7)</f>
        <v>0.21428571428571</v>
      </c>
      <c r="V7" s="186">
        <v>31000</v>
      </c>
      <c r="W7" s="187">
        <f>IFERROR(V7/M7,"-")</f>
        <v>2214.2857142857</v>
      </c>
      <c r="X7" s="187">
        <f>IFERROR(V7/T7,"-")</f>
        <v>10333.333333333</v>
      </c>
      <c r="Y7" s="181">
        <f>SUM(V7:V7)-SUM(H7:H7)</f>
        <v>-8200</v>
      </c>
      <c r="Z7" s="85">
        <f>SUM(V7:V7)/SUM(H7:H7)</f>
        <v>0.79081632653061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>
        <v>3</v>
      </c>
      <c r="AU7" s="107" t="str">
        <f>IF(M7=0,"",IF(AW7=0,"",(AW7/M7)))</f>
        <v>0</v>
      </c>
      <c r="AV7" s="106">
        <v>1</v>
      </c>
      <c r="AW7" s="108" t="str">
        <f>IFERROR(AY7/AW7,"-")</f>
        <v>-</v>
      </c>
      <c r="AX7" s="109">
        <v>15000</v>
      </c>
      <c r="AY7" s="110" t="str">
        <f>IFERROR(BA7/AW7,"-")</f>
        <v>-</v>
      </c>
      <c r="AZ7" s="111"/>
      <c r="BA7" s="111"/>
      <c r="BB7" s="111">
        <v>1</v>
      </c>
      <c r="BC7" s="112">
        <v>6</v>
      </c>
      <c r="BD7" s="113">
        <f>IF(M7=0,"",IF(BC7=0,"",(BC7/M7)))</f>
        <v>0.42857142857143</v>
      </c>
      <c r="BE7" s="112"/>
      <c r="BF7" s="114">
        <f>IFERROR(BE7/BC7,"-")</f>
        <v>0</v>
      </c>
      <c r="BG7" s="115"/>
      <c r="BH7" s="116">
        <f>IFERROR(BG7/BC7,"-")</f>
        <v>0</v>
      </c>
      <c r="BI7" s="117"/>
      <c r="BJ7" s="117"/>
      <c r="BK7" s="117">
        <v>4</v>
      </c>
      <c r="BL7" s="119"/>
      <c r="BM7" s="120">
        <f>IF(M7=0,"",IF(BK7=0,"",(BK7/M7)))</f>
        <v>0.28571428571429</v>
      </c>
      <c r="BN7" s="121">
        <v>2</v>
      </c>
      <c r="BO7" s="122">
        <f>IFERROR(BN7/BK7,"-")</f>
        <v>0.5</v>
      </c>
      <c r="BP7" s="123">
        <v>16000</v>
      </c>
      <c r="BQ7" s="124">
        <f>IFERROR(BP7/BK7,"-")</f>
        <v>4000</v>
      </c>
      <c r="BR7" s="125">
        <v>1</v>
      </c>
      <c r="BS7" s="125"/>
      <c r="BT7" s="125">
        <v>1</v>
      </c>
      <c r="BU7" s="126">
        <v>1</v>
      </c>
      <c r="BV7" s="127">
        <f>IF(M7=0,"",IF(BU7=0,"",(BU7/M7)))</f>
        <v>0.071428571428571</v>
      </c>
      <c r="BW7" s="128"/>
      <c r="BX7" s="129">
        <f>IFERROR(BW7/BU7,"-")</f>
        <v>0</v>
      </c>
      <c r="BY7" s="130"/>
      <c r="BZ7" s="131">
        <f>IFERROR(BY7/BU7,"-")</f>
        <v>0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3</v>
      </c>
      <c r="CN7" s="141">
        <v>31000</v>
      </c>
      <c r="CO7" s="141">
        <v>15000</v>
      </c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0</v>
      </c>
      <c r="B8" s="189" t="s">
        <v>219</v>
      </c>
      <c r="C8" s="189" t="s">
        <v>220</v>
      </c>
      <c r="D8" s="189" t="s">
        <v>217</v>
      </c>
      <c r="E8" s="189">
        <v>25</v>
      </c>
      <c r="F8" s="89" t="s">
        <v>218</v>
      </c>
      <c r="G8" s="89" t="s">
        <v>215</v>
      </c>
      <c r="H8" s="181">
        <v>5400</v>
      </c>
      <c r="I8" s="84">
        <v>2700</v>
      </c>
      <c r="J8" s="80">
        <v>0</v>
      </c>
      <c r="K8" s="80">
        <v>0</v>
      </c>
      <c r="L8" s="80">
        <v>78</v>
      </c>
      <c r="M8" s="93">
        <v>2</v>
      </c>
      <c r="N8" s="144">
        <v>2</v>
      </c>
      <c r="O8" s="81">
        <f>IFERROR(M8/L8,"-")</f>
        <v>0.025641025641026</v>
      </c>
      <c r="P8" s="80">
        <v>0</v>
      </c>
      <c r="Q8" s="80">
        <v>1</v>
      </c>
      <c r="R8" s="81">
        <f>IFERROR(P8/M8,"-")</f>
        <v>0</v>
      </c>
      <c r="S8" s="82">
        <f>IFERROR(H8/SUM(M8:M8),"-")</f>
        <v>2700</v>
      </c>
      <c r="T8" s="83">
        <v>0</v>
      </c>
      <c r="U8" s="81">
        <f>IF(M8=0,"-",T8/M8)</f>
        <v>0</v>
      </c>
      <c r="V8" s="186"/>
      <c r="W8" s="187">
        <f>IFERROR(V8/M8,"-")</f>
        <v>0</v>
      </c>
      <c r="X8" s="187" t="str">
        <f>IFERROR(V8/T8,"-")</f>
        <v>-</v>
      </c>
      <c r="Y8" s="181">
        <f>SUM(V8:V8)-SUM(H8:H8)</f>
        <v>-5400</v>
      </c>
      <c r="Z8" s="85">
        <f>SUM(V8:V8)/SUM(H8:H8)</f>
        <v>0</v>
      </c>
      <c r="AA8" s="78"/>
      <c r="AB8" s="94"/>
      <c r="AC8" s="95">
        <f>IF(M8=0,"",IF(AB8=0,"",(AB8/M8)))</f>
        <v>0</v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>
        <f>IF(M8=0,"",IF(AK8=0,"",(AK8/M8)))</f>
        <v>0</v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2</v>
      </c>
      <c r="BD8" s="113">
        <f>IF(M8=0,"",IF(BC8=0,"",(BC8/M8)))</f>
        <v>1</v>
      </c>
      <c r="BE8" s="112"/>
      <c r="BF8" s="114">
        <f>IFERROR(BE8/BC8,"-")</f>
        <v>0</v>
      </c>
      <c r="BG8" s="115"/>
      <c r="BH8" s="116">
        <f>IFERROR(BG8/BC8,"-")</f>
        <v>0</v>
      </c>
      <c r="BI8" s="117"/>
      <c r="BJ8" s="117"/>
      <c r="BK8" s="117"/>
      <c r="BL8" s="119"/>
      <c r="BM8" s="120">
        <f>IF(M8=0,"",IF(BK8=0,"",(BK8/M8)))</f>
        <v>0</v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>
        <f>IF(M8=0,"",IF(BU8=0,"",(BU8/M8)))</f>
        <v>0</v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221</v>
      </c>
      <c r="C9" s="189" t="s">
        <v>220</v>
      </c>
      <c r="D9" s="189" t="s">
        <v>217</v>
      </c>
      <c r="E9" s="189">
        <v>25</v>
      </c>
      <c r="F9" s="89" t="s">
        <v>222</v>
      </c>
      <c r="G9" s="89" t="s">
        <v>215</v>
      </c>
      <c r="H9" s="181">
        <v>0</v>
      </c>
      <c r="I9" s="84">
        <v>2300</v>
      </c>
      <c r="J9" s="80">
        <v>0</v>
      </c>
      <c r="K9" s="80">
        <v>0</v>
      </c>
      <c r="L9" s="80">
        <v>82</v>
      </c>
      <c r="M9" s="93">
        <v>0</v>
      </c>
      <c r="N9" s="144">
        <v>0</v>
      </c>
      <c r="O9" s="81">
        <f>IFERROR(M9/L9,"-")</f>
        <v>0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223</v>
      </c>
      <c r="C10" s="189" t="s">
        <v>224</v>
      </c>
      <c r="D10" s="189"/>
      <c r="E10" s="189" t="s">
        <v>225</v>
      </c>
      <c r="F10" s="89" t="s">
        <v>226</v>
      </c>
      <c r="G10" s="89" t="s">
        <v>215</v>
      </c>
      <c r="H10" s="181">
        <v>0</v>
      </c>
      <c r="I10" s="84"/>
      <c r="J10" s="80">
        <v>0</v>
      </c>
      <c r="K10" s="80">
        <v>0</v>
      </c>
      <c r="L10" s="80">
        <v>0</v>
      </c>
      <c r="M10" s="93">
        <v>13</v>
      </c>
      <c r="N10" s="144">
        <v>13</v>
      </c>
      <c r="O10" s="81" t="str">
        <f>IFERROR(M10/L10,"-")</f>
        <v>-</v>
      </c>
      <c r="P10" s="80">
        <v>0</v>
      </c>
      <c r="Q10" s="80">
        <v>3</v>
      </c>
      <c r="R10" s="81">
        <f>IFERROR(P10/M10,"-")</f>
        <v>0</v>
      </c>
      <c r="S10" s="82">
        <f>IFERROR(H10/SUM(M10:M10),"-")</f>
        <v>0</v>
      </c>
      <c r="T10" s="83">
        <v>2</v>
      </c>
      <c r="U10" s="81">
        <f>IF(M10=0,"-",T10/M10)</f>
        <v>0.15384615384615</v>
      </c>
      <c r="V10" s="186">
        <v>16000</v>
      </c>
      <c r="W10" s="187">
        <f>IFERROR(V10/M10,"-")</f>
        <v>1230.7692307692</v>
      </c>
      <c r="X10" s="187">
        <f>IFERROR(V10/T10,"-")</f>
        <v>8000</v>
      </c>
      <c r="Y10" s="181">
        <f>SUM(V10:V10)-SUM(H10:H10)</f>
        <v>16000</v>
      </c>
      <c r="Z10" s="85" t="str">
        <f>SUM(V10:V10)/SUM(H10:H10)</f>
        <v>0</v>
      </c>
      <c r="AA10" s="78"/>
      <c r="AB10" s="94"/>
      <c r="AC10" s="95">
        <f>IF(M10=0,"",IF(AB10=0,"",(AB10/M10)))</f>
        <v>0</v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>
        <f>IF(M10=0,"",IF(AK10=0,"",(AK10/M10)))</f>
        <v>0</v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>
        <v>1</v>
      </c>
      <c r="AU10" s="107" t="str">
        <f>IF(M10=0,"",IF(AW10=0,"",(AW10/M10)))</f>
        <v>0</v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>
        <v>3</v>
      </c>
      <c r="BD10" s="113">
        <f>IF(M10=0,"",IF(BC10=0,"",(BC10/M10)))</f>
        <v>0.23076923076923</v>
      </c>
      <c r="BE10" s="112"/>
      <c r="BF10" s="114">
        <f>IFERROR(BE10/BC10,"-")</f>
        <v>0</v>
      </c>
      <c r="BG10" s="115"/>
      <c r="BH10" s="116">
        <f>IFERROR(BG10/BC10,"-")</f>
        <v>0</v>
      </c>
      <c r="BI10" s="117"/>
      <c r="BJ10" s="117"/>
      <c r="BK10" s="117">
        <v>4</v>
      </c>
      <c r="BL10" s="119"/>
      <c r="BM10" s="120">
        <f>IF(M10=0,"",IF(BK10=0,"",(BK10/M10)))</f>
        <v>0.30769230769231</v>
      </c>
      <c r="BN10" s="121"/>
      <c r="BO10" s="122">
        <f>IFERROR(BN10/BK10,"-")</f>
        <v>0</v>
      </c>
      <c r="BP10" s="123"/>
      <c r="BQ10" s="124">
        <f>IFERROR(BP10/BK10,"-")</f>
        <v>0</v>
      </c>
      <c r="BR10" s="125"/>
      <c r="BS10" s="125"/>
      <c r="BT10" s="125"/>
      <c r="BU10" s="126">
        <v>5</v>
      </c>
      <c r="BV10" s="127">
        <f>IF(M10=0,"",IF(BU10=0,"",(BU10/M10)))</f>
        <v>0.38461538461538</v>
      </c>
      <c r="BW10" s="128">
        <v>2</v>
      </c>
      <c r="BX10" s="129">
        <f>IFERROR(BW10/BU10,"-")</f>
        <v>0.4</v>
      </c>
      <c r="BY10" s="130">
        <v>16000</v>
      </c>
      <c r="BZ10" s="131">
        <f>IFERROR(BY10/BU10,"-")</f>
        <v>3200</v>
      </c>
      <c r="CA10" s="132">
        <v>1</v>
      </c>
      <c r="CB10" s="132"/>
      <c r="CC10" s="132">
        <v>1</v>
      </c>
      <c r="CD10" s="133"/>
      <c r="CE10" s="134">
        <f>IF(M10=0,"",IF(CD10=0,"",(CD10/M10)))</f>
        <v>0</v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2</v>
      </c>
      <c r="CN10" s="141">
        <v>16000</v>
      </c>
      <c r="CO10" s="141">
        <v>11000</v>
      </c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30"/>
      <c r="B11" s="86"/>
      <c r="C11" s="86"/>
      <c r="D11" s="87"/>
      <c r="E11" s="88"/>
      <c r="F11" s="89"/>
      <c r="G11" s="89"/>
      <c r="H11" s="182"/>
      <c r="I11" s="90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58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60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19" t="str">
        <f>Z13</f>
        <v>0</v>
      </c>
      <c r="B13" s="41"/>
      <c r="C13" s="41"/>
      <c r="D13" s="41"/>
      <c r="E13" s="41"/>
      <c r="F13" s="40" t="s">
        <v>227</v>
      </c>
      <c r="G13" s="40"/>
      <c r="H13" s="184"/>
      <c r="I13" s="45"/>
      <c r="J13" s="41">
        <f>SUM(J6:J12)</f>
        <v>0</v>
      </c>
      <c r="K13" s="41">
        <f>SUM(K6:K12)</f>
        <v>0</v>
      </c>
      <c r="L13" s="41">
        <f>SUM(L6:L12)</f>
        <v>1029</v>
      </c>
      <c r="M13" s="41">
        <f>SUM(M6:M12)</f>
        <v>29</v>
      </c>
      <c r="N13" s="41">
        <f>SUM(N6:N12)</f>
        <v>29</v>
      </c>
      <c r="O13" s="42">
        <f>IFERROR(M13/L13,"-")</f>
        <v>0.028182701652089</v>
      </c>
      <c r="P13" s="77">
        <f>SUM(P6:P12)</f>
        <v>1</v>
      </c>
      <c r="Q13" s="77">
        <f>SUM(Q6:Q12)</f>
        <v>8</v>
      </c>
      <c r="R13" s="42">
        <f>IFERROR(P13/M13,"-")</f>
        <v>0.03448275862069</v>
      </c>
      <c r="S13" s="43">
        <f>IFERROR(H13/M13,"-")</f>
        <v>0</v>
      </c>
      <c r="T13" s="44">
        <f>SUM(T6:T12)</f>
        <v>5</v>
      </c>
      <c r="U13" s="42">
        <f>IFERROR(T13/M13,"-")</f>
        <v>0.17241379310345</v>
      </c>
      <c r="V13" s="184">
        <f>SUM(V6:V12)</f>
        <v>47000</v>
      </c>
      <c r="W13" s="184">
        <f>IFERROR(V13/M13,"-")</f>
        <v>1620.6896551724</v>
      </c>
      <c r="X13" s="184">
        <f>IFERROR(V13/T13,"-")</f>
        <v>9400</v>
      </c>
      <c r="Y13" s="184">
        <f>V13-H13</f>
        <v>47000</v>
      </c>
      <c r="Z13" s="46" t="str">
        <f>V13/H13</f>
        <v>0</v>
      </c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228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207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229</v>
      </c>
      <c r="C6" s="189" t="s">
        <v>211</v>
      </c>
      <c r="D6" s="189" t="s">
        <v>230</v>
      </c>
      <c r="E6" s="189" t="s">
        <v>231</v>
      </c>
      <c r="F6" s="89" t="s">
        <v>232</v>
      </c>
      <c r="G6" s="89" t="s">
        <v>215</v>
      </c>
      <c r="H6" s="181">
        <v>0</v>
      </c>
      <c r="I6" s="80">
        <v>0</v>
      </c>
      <c r="J6" s="80">
        <v>0</v>
      </c>
      <c r="K6" s="80">
        <v>760489</v>
      </c>
      <c r="L6" s="93">
        <v>4360</v>
      </c>
      <c r="M6" s="81">
        <f>IFERROR(L6/K6,"-")</f>
        <v>0.0057331532737489</v>
      </c>
      <c r="N6" s="80">
        <v>94</v>
      </c>
      <c r="O6" s="80">
        <v>1830</v>
      </c>
      <c r="P6" s="81">
        <f>IFERROR(N6/(L6),"-")</f>
        <v>0.021559633027523</v>
      </c>
      <c r="Q6" s="82">
        <f>IFERROR(H6/SUM(L6:L6),"-")</f>
        <v>0</v>
      </c>
      <c r="R6" s="83">
        <v>426</v>
      </c>
      <c r="S6" s="81">
        <f>IF(L6=0,"-",R6/L6)</f>
        <v>0.097706422018349</v>
      </c>
      <c r="T6" s="186">
        <v>16854840</v>
      </c>
      <c r="U6" s="187">
        <f>IFERROR(T6/L6,"-")</f>
        <v>3865.7889908257</v>
      </c>
      <c r="V6" s="187">
        <f>IFERROR(T6/R6,"-")</f>
        <v>39565.352112676</v>
      </c>
      <c r="W6" s="181">
        <f>SUM(T6:T6)-SUM(H6:H6)</f>
        <v>16854840</v>
      </c>
      <c r="X6" s="85" t="str">
        <f>SUM(T6:T6)/SUM(H6:H6)</f>
        <v>0</v>
      </c>
      <c r="Y6" s="78"/>
      <c r="Z6" s="94">
        <v>209</v>
      </c>
      <c r="AA6" s="95">
        <f>IF(L6=0,"",IF(Z6=0,"",(Z6/L6)))</f>
        <v>0.047935779816514</v>
      </c>
      <c r="AB6" s="94">
        <v>4</v>
      </c>
      <c r="AC6" s="96">
        <f>IFERROR(AB6/Z6,"-")</f>
        <v>0.019138755980861</v>
      </c>
      <c r="AD6" s="97">
        <v>54000</v>
      </c>
      <c r="AE6" s="98">
        <f>IFERROR(AD6/Z6,"-")</f>
        <v>258.37320574163</v>
      </c>
      <c r="AF6" s="99">
        <v>1</v>
      </c>
      <c r="AG6" s="99">
        <v>2</v>
      </c>
      <c r="AH6" s="99">
        <v>1</v>
      </c>
      <c r="AI6" s="100">
        <v>914</v>
      </c>
      <c r="AJ6" s="101">
        <f>IF(L6=0,"",IF(AI6=0,"",(AI6/L6)))</f>
        <v>0.20963302752294</v>
      </c>
      <c r="AK6" s="100">
        <v>48</v>
      </c>
      <c r="AL6" s="102">
        <f>IFERROR(AK6/AI6,"-")</f>
        <v>0.052516411378556</v>
      </c>
      <c r="AM6" s="103">
        <v>987440</v>
      </c>
      <c r="AN6" s="104">
        <f>IFERROR(AM6/AI6,"-")</f>
        <v>1080.3501094092</v>
      </c>
      <c r="AO6" s="105">
        <v>26</v>
      </c>
      <c r="AP6" s="105">
        <v>10</v>
      </c>
      <c r="AQ6" s="105">
        <v>12</v>
      </c>
      <c r="AR6" s="106">
        <v>956</v>
      </c>
      <c r="AS6" s="107">
        <f>IF(L6=0,"",IF(AR6=0,"",(AR6/L6)))</f>
        <v>0.21926605504587</v>
      </c>
      <c r="AT6" s="106">
        <v>55</v>
      </c>
      <c r="AU6" s="108">
        <f>IFERROR(AT6/AR6,"-")</f>
        <v>0.057531380753138</v>
      </c>
      <c r="AV6" s="109">
        <v>1818000</v>
      </c>
      <c r="AW6" s="110">
        <f>IFERROR(AV6/AR6,"-")</f>
        <v>1901.6736401674</v>
      </c>
      <c r="AX6" s="111">
        <v>21</v>
      </c>
      <c r="AY6" s="111">
        <v>15</v>
      </c>
      <c r="AZ6" s="111">
        <v>19</v>
      </c>
      <c r="BA6" s="112">
        <v>1281</v>
      </c>
      <c r="BB6" s="113">
        <f>IF(L6=0,"",IF(BA6=0,"",(BA6/L6)))</f>
        <v>0.29380733944954</v>
      </c>
      <c r="BC6" s="112">
        <v>138</v>
      </c>
      <c r="BD6" s="114">
        <f>IFERROR(BC6/BA6,"-")</f>
        <v>0.10772833723653</v>
      </c>
      <c r="BE6" s="115">
        <v>2997000</v>
      </c>
      <c r="BF6" s="116">
        <f>IFERROR(BE6/BA6,"-")</f>
        <v>2339.5784543326</v>
      </c>
      <c r="BG6" s="117">
        <v>65</v>
      </c>
      <c r="BH6" s="117">
        <v>26</v>
      </c>
      <c r="BI6" s="117">
        <v>47</v>
      </c>
      <c r="BJ6" s="119">
        <v>718</v>
      </c>
      <c r="BK6" s="120">
        <f>IF(L6=0,"",IF(BJ6=0,"",(BJ6/L6)))</f>
        <v>0.16467889908257</v>
      </c>
      <c r="BL6" s="121">
        <v>113</v>
      </c>
      <c r="BM6" s="122">
        <f>IFERROR(BL6/BJ6,"-")</f>
        <v>0.15738161559889</v>
      </c>
      <c r="BN6" s="123">
        <v>4713000</v>
      </c>
      <c r="BO6" s="124">
        <f>IFERROR(BN6/BJ6,"-")</f>
        <v>6564.0668523677</v>
      </c>
      <c r="BP6" s="125">
        <v>33</v>
      </c>
      <c r="BQ6" s="125">
        <v>24</v>
      </c>
      <c r="BR6" s="125">
        <v>56</v>
      </c>
      <c r="BS6" s="126">
        <v>237</v>
      </c>
      <c r="BT6" s="127">
        <f>IF(L6=0,"",IF(BS6=0,"",(BS6/L6)))</f>
        <v>0.054357798165138</v>
      </c>
      <c r="BU6" s="128">
        <v>56</v>
      </c>
      <c r="BV6" s="129">
        <f>IFERROR(BU6/BS6,"-")</f>
        <v>0.23628691983122</v>
      </c>
      <c r="BW6" s="130">
        <v>3127400</v>
      </c>
      <c r="BX6" s="131">
        <f>IFERROR(BW6/BS6,"-")</f>
        <v>13195.780590717</v>
      </c>
      <c r="BY6" s="132">
        <v>21</v>
      </c>
      <c r="BZ6" s="132">
        <v>8</v>
      </c>
      <c r="CA6" s="132">
        <v>27</v>
      </c>
      <c r="CB6" s="133">
        <v>45</v>
      </c>
      <c r="CC6" s="134">
        <f>IF(L6=0,"",IF(CB6=0,"",(CB6/L6)))</f>
        <v>0.010321100917431</v>
      </c>
      <c r="CD6" s="135">
        <v>12</v>
      </c>
      <c r="CE6" s="136">
        <f>IFERROR(CD6/CB6,"-")</f>
        <v>0.26666666666667</v>
      </c>
      <c r="CF6" s="137">
        <v>3158000</v>
      </c>
      <c r="CG6" s="138">
        <f>IFERROR(CF6/CB6,"-")</f>
        <v>70177.777777778</v>
      </c>
      <c r="CH6" s="139">
        <v>1</v>
      </c>
      <c r="CI6" s="139">
        <v>5</v>
      </c>
      <c r="CJ6" s="139">
        <v>6</v>
      </c>
      <c r="CK6" s="140">
        <v>426</v>
      </c>
      <c r="CL6" s="141">
        <v>16854840</v>
      </c>
      <c r="CM6" s="141">
        <v>1465000</v>
      </c>
      <c r="CN6" s="141">
        <v>105000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233</v>
      </c>
      <c r="C7" s="189" t="s">
        <v>211</v>
      </c>
      <c r="D7" s="189" t="s">
        <v>230</v>
      </c>
      <c r="E7" s="189" t="s">
        <v>234</v>
      </c>
      <c r="F7" s="89" t="s">
        <v>235</v>
      </c>
      <c r="G7" s="89" t="s">
        <v>215</v>
      </c>
      <c r="H7" s="181">
        <v>0</v>
      </c>
      <c r="I7" s="80">
        <v>0</v>
      </c>
      <c r="J7" s="80">
        <v>0</v>
      </c>
      <c r="K7" s="80">
        <v>12</v>
      </c>
      <c r="L7" s="93">
        <v>0</v>
      </c>
      <c r="M7" s="81">
        <f>IFERROR(L7/K7,"-")</f>
        <v>0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236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760501</v>
      </c>
      <c r="L10" s="41">
        <f>SUM(L6:L9)</f>
        <v>4360</v>
      </c>
      <c r="M10" s="42">
        <f>IFERROR(L10/K10,"-")</f>
        <v>0.0057330628099108</v>
      </c>
      <c r="N10" s="77">
        <f>SUM(N6:N9)</f>
        <v>94</v>
      </c>
      <c r="O10" s="77">
        <f>SUM(O6:O9)</f>
        <v>1830</v>
      </c>
      <c r="P10" s="42">
        <f>IFERROR(N10/L10,"-")</f>
        <v>0.021559633027523</v>
      </c>
      <c r="Q10" s="43">
        <f>IFERROR(H10/L10,"-")</f>
        <v>0</v>
      </c>
      <c r="R10" s="44">
        <f>SUM(R6:R9)</f>
        <v>426</v>
      </c>
      <c r="S10" s="42">
        <f>IFERROR(R10/L10,"-")</f>
        <v>0.097706422018349</v>
      </c>
      <c r="T10" s="184">
        <f>SUM(T6:T9)</f>
        <v>16854840</v>
      </c>
      <c r="U10" s="184">
        <f>IFERROR(T10/L10,"-")</f>
        <v>3865.7889908257</v>
      </c>
      <c r="V10" s="184">
        <f>IFERROR(T10/R10,"-")</f>
        <v>39565.352112676</v>
      </c>
      <c r="W10" s="184">
        <f>T10-H10</f>
        <v>16854840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237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207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238</v>
      </c>
      <c r="C6" s="189" t="s">
        <v>224</v>
      </c>
      <c r="D6" s="189" t="s">
        <v>239</v>
      </c>
      <c r="E6" s="189" t="s">
        <v>240</v>
      </c>
      <c r="F6" s="89" t="s">
        <v>241</v>
      </c>
      <c r="G6" s="89" t="s">
        <v>215</v>
      </c>
      <c r="H6" s="181">
        <v>0</v>
      </c>
      <c r="I6" s="80">
        <v>0</v>
      </c>
      <c r="J6" s="80">
        <v>0</v>
      </c>
      <c r="K6" s="80">
        <v>0</v>
      </c>
      <c r="L6" s="93">
        <v>19</v>
      </c>
      <c r="M6" s="81" t="str">
        <f>IFERROR(L6/K6,"-")</f>
        <v>-</v>
      </c>
      <c r="N6" s="80">
        <v>0</v>
      </c>
      <c r="O6" s="80">
        <v>9</v>
      </c>
      <c r="P6" s="81">
        <f>IFERROR(N6/(L6),"-")</f>
        <v>0</v>
      </c>
      <c r="Q6" s="82">
        <f>IFERROR(H6/SUM(L6:L6),"-")</f>
        <v>0</v>
      </c>
      <c r="R6" s="83">
        <v>3</v>
      </c>
      <c r="S6" s="81">
        <f>IF(L6=0,"-",R6/L6)</f>
        <v>0.15789473684211</v>
      </c>
      <c r="T6" s="186">
        <v>35200</v>
      </c>
      <c r="U6" s="187">
        <f>IFERROR(T6/L6,"-")</f>
        <v>1852.6315789474</v>
      </c>
      <c r="V6" s="187">
        <f>IFERROR(T6/R6,"-")</f>
        <v>11733.333333333</v>
      </c>
      <c r="W6" s="181">
        <f>SUM(T6:T6)-SUM(H6:H6)</f>
        <v>35200</v>
      </c>
      <c r="X6" s="85" t="str">
        <f>SUM(T6:T6)/SUM(H6:H6)</f>
        <v>0</v>
      </c>
      <c r="Y6" s="78"/>
      <c r="Z6" s="94">
        <v>3</v>
      </c>
      <c r="AA6" s="95">
        <f>IF(L6=0,"",IF(Z6=0,"",(Z6/L6)))</f>
        <v>0.15789473684211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11</v>
      </c>
      <c r="AJ6" s="101">
        <f>IF(L6=0,"",IF(AI6=0,"",(AI6/L6)))</f>
        <v>0.57894736842105</v>
      </c>
      <c r="AK6" s="100">
        <v>1</v>
      </c>
      <c r="AL6" s="102">
        <f>IFERROR(AK6/AI6,"-")</f>
        <v>0.090909090909091</v>
      </c>
      <c r="AM6" s="103">
        <v>3000</v>
      </c>
      <c r="AN6" s="104">
        <f>IFERROR(AM6/AI6,"-")</f>
        <v>272.72727272727</v>
      </c>
      <c r="AO6" s="105">
        <v>1</v>
      </c>
      <c r="AP6" s="105"/>
      <c r="AQ6" s="105"/>
      <c r="AR6" s="106">
        <v>3</v>
      </c>
      <c r="AS6" s="107">
        <f>IF(L6=0,"",IF(AR6=0,"",(AR6/L6)))</f>
        <v>0.15789473684211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2</v>
      </c>
      <c r="BB6" s="113">
        <f>IF(L6=0,"",IF(BA6=0,"",(BA6/L6)))</f>
        <v>0.10526315789474</v>
      </c>
      <c r="BC6" s="112">
        <v>2</v>
      </c>
      <c r="BD6" s="114">
        <f>IFERROR(BC6/BA6,"-")</f>
        <v>1</v>
      </c>
      <c r="BE6" s="115">
        <v>32200</v>
      </c>
      <c r="BF6" s="116">
        <f>IFERROR(BE6/BA6,"-")</f>
        <v>16100</v>
      </c>
      <c r="BG6" s="117">
        <v>1</v>
      </c>
      <c r="BH6" s="117"/>
      <c r="BI6" s="117">
        <v>1</v>
      </c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3</v>
      </c>
      <c r="CL6" s="141">
        <v>35200</v>
      </c>
      <c r="CM6" s="141">
        <v>31000</v>
      </c>
      <c r="CN6" s="141">
        <v>1200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242</v>
      </c>
      <c r="C7" s="189" t="s">
        <v>224</v>
      </c>
      <c r="D7" s="189" t="s">
        <v>239</v>
      </c>
      <c r="E7" s="189" t="s">
        <v>240</v>
      </c>
      <c r="F7" s="89" t="s">
        <v>243</v>
      </c>
      <c r="G7" s="89" t="s">
        <v>215</v>
      </c>
      <c r="H7" s="181">
        <v>0</v>
      </c>
      <c r="I7" s="80">
        <v>0</v>
      </c>
      <c r="J7" s="80">
        <v>0</v>
      </c>
      <c r="K7" s="80">
        <v>0</v>
      </c>
      <c r="L7" s="93">
        <v>81</v>
      </c>
      <c r="M7" s="81" t="str">
        <f>IFERROR(L7/K7,"-")</f>
        <v>-</v>
      </c>
      <c r="N7" s="80">
        <v>0</v>
      </c>
      <c r="O7" s="80">
        <v>20</v>
      </c>
      <c r="P7" s="81">
        <f>IFERROR(N7/(L7),"-")</f>
        <v>0</v>
      </c>
      <c r="Q7" s="82">
        <f>IFERROR(H7/SUM(L7:L7),"-")</f>
        <v>0</v>
      </c>
      <c r="R7" s="83">
        <v>5</v>
      </c>
      <c r="S7" s="81">
        <f>IF(L7=0,"-",R7/L7)</f>
        <v>0.061728395061728</v>
      </c>
      <c r="T7" s="186">
        <v>20000</v>
      </c>
      <c r="U7" s="187">
        <f>IFERROR(T7/L7,"-")</f>
        <v>246.91358024691</v>
      </c>
      <c r="V7" s="187">
        <f>IFERROR(T7/R7,"-")</f>
        <v>4000</v>
      </c>
      <c r="W7" s="181">
        <f>SUM(T7:T7)-SUM(H7:H7)</f>
        <v>20000</v>
      </c>
      <c r="X7" s="85" t="str">
        <f>SUM(T7:T7)/SUM(H7:H7)</f>
        <v>0</v>
      </c>
      <c r="Y7" s="78"/>
      <c r="Z7" s="94">
        <v>12</v>
      </c>
      <c r="AA7" s="95">
        <f>IF(L7=0,"",IF(Z7=0,"",(Z7/L7)))</f>
        <v>0.14814814814815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39</v>
      </c>
      <c r="AJ7" s="101">
        <f>IF(L7=0,"",IF(AI7=0,"",(AI7/L7)))</f>
        <v>0.48148148148148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12</v>
      </c>
      <c r="AS7" s="107">
        <f>IF(L7=0,"",IF(AR7=0,"",(AR7/L7)))</f>
        <v>0.14814814814815</v>
      </c>
      <c r="AT7" s="106">
        <v>1</v>
      </c>
      <c r="AU7" s="108">
        <f>IFERROR(AT7/AR7,"-")</f>
        <v>0.083333333333333</v>
      </c>
      <c r="AV7" s="109">
        <v>6000</v>
      </c>
      <c r="AW7" s="110">
        <f>IFERROR(AV7/AR7,"-")</f>
        <v>500</v>
      </c>
      <c r="AX7" s="111"/>
      <c r="AY7" s="111">
        <v>1</v>
      </c>
      <c r="AZ7" s="111"/>
      <c r="BA7" s="112">
        <v>11</v>
      </c>
      <c r="BB7" s="113">
        <f>IF(L7=0,"",IF(BA7=0,"",(BA7/L7)))</f>
        <v>0.1358024691358</v>
      </c>
      <c r="BC7" s="112">
        <v>2</v>
      </c>
      <c r="BD7" s="114">
        <f>IFERROR(BC7/BA7,"-")</f>
        <v>0.18181818181818</v>
      </c>
      <c r="BE7" s="115">
        <v>6000</v>
      </c>
      <c r="BF7" s="116">
        <f>IFERROR(BE7/BA7,"-")</f>
        <v>545.45454545455</v>
      </c>
      <c r="BG7" s="117">
        <v>2</v>
      </c>
      <c r="BH7" s="117"/>
      <c r="BI7" s="117"/>
      <c r="BJ7" s="119">
        <v>6</v>
      </c>
      <c r="BK7" s="120">
        <f>IF(L7=0,"",IF(BJ7=0,"",(BJ7/L7)))</f>
        <v>0.074074074074074</v>
      </c>
      <c r="BL7" s="121">
        <v>2</v>
      </c>
      <c r="BM7" s="122">
        <f>IFERROR(BL7/BJ7,"-")</f>
        <v>0.33333333333333</v>
      </c>
      <c r="BN7" s="123">
        <v>8000</v>
      </c>
      <c r="BO7" s="124">
        <f>IFERROR(BN7/BJ7,"-")</f>
        <v>1333.3333333333</v>
      </c>
      <c r="BP7" s="125">
        <v>2</v>
      </c>
      <c r="BQ7" s="125"/>
      <c r="BR7" s="125"/>
      <c r="BS7" s="126">
        <v>1</v>
      </c>
      <c r="BT7" s="127">
        <f>IF(L7=0,"",IF(BS7=0,"",(BS7/L7)))</f>
        <v>0.012345679012346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5</v>
      </c>
      <c r="CL7" s="141">
        <v>20000</v>
      </c>
      <c r="CM7" s="141">
        <v>6000</v>
      </c>
      <c r="CN7" s="141">
        <v>3000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244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100</v>
      </c>
      <c r="M10" s="42" t="str">
        <f>IFERROR(L10/K10,"-")</f>
        <v>-</v>
      </c>
      <c r="N10" s="77">
        <f>SUM(N6:N9)</f>
        <v>0</v>
      </c>
      <c r="O10" s="77">
        <f>SUM(O6:O9)</f>
        <v>29</v>
      </c>
      <c r="P10" s="42">
        <f>IFERROR(N10/L10,"-")</f>
        <v>0</v>
      </c>
      <c r="Q10" s="43">
        <f>IFERROR(H10/L10,"-")</f>
        <v>0</v>
      </c>
      <c r="R10" s="44">
        <f>SUM(R6:R9)</f>
        <v>8</v>
      </c>
      <c r="S10" s="42">
        <f>IFERROR(R10/L10,"-")</f>
        <v>0.08</v>
      </c>
      <c r="T10" s="184">
        <f>SUM(T6:T9)</f>
        <v>55200</v>
      </c>
      <c r="U10" s="184">
        <f>IFERROR(T10/L10,"-")</f>
        <v>552</v>
      </c>
      <c r="V10" s="184">
        <f>IFERROR(T10/R10,"-")</f>
        <v>6900</v>
      </c>
      <c r="W10" s="184">
        <f>T10-H10</f>
        <v>55200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