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WEB純広広告" sheetId="4" r:id="rId7"/>
    <sheet name="アフィリエイト" sheetId="5" r:id="rId8"/>
    <sheet name="リスティング" sheetId="6" r:id="rId9"/>
    <sheet name="アプリストア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<sst xmlns="http://schemas.openxmlformats.org/spreadsheetml/2006/main" uniqueCount="339">
  <si>
    <t>10月</t>
  </si>
  <si>
    <t>アイメール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</si>
  <si>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</si>
  <si>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</si>
  <si>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</si>
  <si>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</si>
  <si>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</si>
  <si>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</si>
  <si>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</si>
  <si>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</si>
  <si>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</si>
  <si>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</si>
  <si>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</si>
  <si>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</si>
  <si>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</si>
  <si>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</si>
  <si>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</si>
  <si>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</si>
  <si>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</si>
  <si>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</si>
  <si>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</si>
  <si>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</si>
  <si>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</si>
  <si>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</si>
  <si>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</si>
  <si>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</si>
  <si>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</si>
  <si>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</si>
  <si>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</si>
  <si>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</si>
  <si>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</si>
  <si>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</si>
  <si>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</si>
  <si>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</si>
  <si>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</si>
  <si>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</si>
  <si>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</si>
  <si>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</si>
  <si>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</si>
  <si>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</si>
  <si>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</si>
  <si>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</si>
  <si>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</si>
  <si>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</si>
  <si>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</si>
  <si>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</si>
  <si>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</si>
  <si>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</si>
  <si>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</si>
  <si>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</si>
  <si>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</si>
  <si>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</si>
  <si>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</si>
  <si>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</si>
  <si>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</si>
  <si>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</si>
  <si>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</si>
  <si>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sms_w267</t>
  </si>
  <si>
    <t>インターカラー</t>
  </si>
  <si>
    <t>雑誌版 SPA</t>
  </si>
  <si>
    <t>献身交際。キュートな四十路妻。</t>
  </si>
  <si>
    <t>i34</t>
  </si>
  <si>
    <t>スポニチ関東</t>
  </si>
  <si>
    <t>4C終面全5段</t>
  </si>
  <si>
    <t>10月19日(土)</t>
  </si>
  <si>
    <t>sms_w268</t>
  </si>
  <si>
    <t>スポニチ関西</t>
  </si>
  <si>
    <t>sms_w269</t>
  </si>
  <si>
    <t>スポニチ西部</t>
  </si>
  <si>
    <t>sms_w270</t>
  </si>
  <si>
    <t>スポニチ北海道</t>
  </si>
  <si>
    <t>smss1957</t>
  </si>
  <si>
    <t>(空電共通)</t>
  </si>
  <si>
    <t>空電</t>
  </si>
  <si>
    <t>空電(共通)</t>
  </si>
  <si>
    <t>sms_w271</t>
  </si>
  <si>
    <t>右女３</t>
  </si>
  <si>
    <t>サンスポ関西</t>
  </si>
  <si>
    <t>10月14日(月)</t>
  </si>
  <si>
    <t>smss1958</t>
  </si>
  <si>
    <t>sms_w272</t>
  </si>
  <si>
    <t>黒：右女３</t>
  </si>
  <si>
    <t>GOGO(i31)</t>
  </si>
  <si>
    <t>サンスポ関東</t>
  </si>
  <si>
    <t>全5段</t>
  </si>
  <si>
    <t>smss1959</t>
  </si>
  <si>
    <t>sms_w273</t>
  </si>
  <si>
    <t>記事風版</t>
  </si>
  <si>
    <t>(新txt)男の夢をかなえます 超美熟女から逆指名</t>
  </si>
  <si>
    <t>10月26日(土)</t>
  </si>
  <si>
    <t>smss1960</t>
  </si>
  <si>
    <t>sms_w274</t>
  </si>
  <si>
    <t>もう５０代の熟女だけど・・・</t>
  </si>
  <si>
    <t>半2段つかみ10段保証</t>
  </si>
  <si>
    <t>10段保証</t>
  </si>
  <si>
    <t>smss1961</t>
  </si>
  <si>
    <t>sms_w275</t>
  </si>
  <si>
    <t>①もう５０代の熟女だけど・・・</t>
  </si>
  <si>
    <t>ニッカン関西</t>
  </si>
  <si>
    <t>1～10日</t>
  </si>
  <si>
    <t>sms_w276</t>
  </si>
  <si>
    <t>②献身交際。キュートな四十路妻。</t>
  </si>
  <si>
    <t>11～20日</t>
  </si>
  <si>
    <t>sms_w277</t>
  </si>
  <si>
    <t>③求む！５０歳以上の女性と…</t>
  </si>
  <si>
    <t>21～31日</t>
  </si>
  <si>
    <t>smss1962</t>
  </si>
  <si>
    <t>sms_w278</t>
  </si>
  <si>
    <t>東スポ 8回セット</t>
  </si>
  <si>
    <t>半2段金土</t>
  </si>
  <si>
    <t>10/1～</t>
  </si>
  <si>
    <t>sms_w279</t>
  </si>
  <si>
    <t>sms_w280</t>
  </si>
  <si>
    <t>smss1963</t>
  </si>
  <si>
    <t>sms_w281</t>
  </si>
  <si>
    <t>★デリヘル版2</t>
  </si>
  <si>
    <t>40代以上限定。40代50代60代 中年女性が多いサイト</t>
  </si>
  <si>
    <t>10月10日(木)</t>
  </si>
  <si>
    <t>smss1964</t>
  </si>
  <si>
    <t>sms_w282</t>
  </si>
  <si>
    <t>smss1965</t>
  </si>
  <si>
    <t>sms_w283</t>
  </si>
  <si>
    <t>出会いの大御所〇〇に危機！サービス史上最大の男性不足</t>
  </si>
  <si>
    <t>10月28日(月)</t>
  </si>
  <si>
    <t>smss1966</t>
  </si>
  <si>
    <t>sms_w284</t>
  </si>
  <si>
    <t>10月25日(金)</t>
  </si>
  <si>
    <t>smss1967</t>
  </si>
  <si>
    <t>sms_w285</t>
  </si>
  <si>
    <t>smss1968</t>
  </si>
  <si>
    <t>sms_w286</t>
  </si>
  <si>
    <t>スポーツ報知関東</t>
  </si>
  <si>
    <t>終面全5段</t>
  </si>
  <si>
    <t>10月05日(土)</t>
  </si>
  <si>
    <t>smss1969</t>
  </si>
  <si>
    <t>sms_w287</t>
  </si>
  <si>
    <t>10月12日(土)</t>
  </si>
  <si>
    <t>smss1970</t>
  </si>
  <si>
    <t>sms_w288</t>
  </si>
  <si>
    <t>10月20日(日)</t>
  </si>
  <si>
    <t>smss1971</t>
  </si>
  <si>
    <t>sms_w289</t>
  </si>
  <si>
    <t>デイリースポーツ関西</t>
  </si>
  <si>
    <t>smss1972</t>
  </si>
  <si>
    <t>sms_w290</t>
  </si>
  <si>
    <t>smss1973</t>
  </si>
  <si>
    <t>sms_w291</t>
  </si>
  <si>
    <t>smss1974</t>
  </si>
  <si>
    <t>sms_w292</t>
  </si>
  <si>
    <t>10月13日(日)</t>
  </si>
  <si>
    <t>smss1975</t>
  </si>
  <si>
    <t>sms_w293</t>
  </si>
  <si>
    <t>九スポ</t>
  </si>
  <si>
    <t>smss1976</t>
  </si>
  <si>
    <t>sms_w294</t>
  </si>
  <si>
    <t>smss1977</t>
  </si>
  <si>
    <t>sms_w295</t>
  </si>
  <si>
    <t>４コマ漫画版</t>
  </si>
  <si>
    <t>4C半5段</t>
  </si>
  <si>
    <t>smss1978</t>
  </si>
  <si>
    <t>sms_w296</t>
  </si>
  <si>
    <t>10月04日(金)</t>
  </si>
  <si>
    <t>smss1979</t>
  </si>
  <si>
    <t>sms_w297</t>
  </si>
  <si>
    <t>10月11日(金)</t>
  </si>
  <si>
    <t>smss1980</t>
  </si>
  <si>
    <t>sms_w298</t>
  </si>
  <si>
    <t>smss1981</t>
  </si>
  <si>
    <t>sms_w299</t>
  </si>
  <si>
    <t>スポーツ報知関東 1回目</t>
  </si>
  <si>
    <t>4C終面雑報</t>
  </si>
  <si>
    <t>10月02日(水)</t>
  </si>
  <si>
    <t>smss1982</t>
  </si>
  <si>
    <t>sms_w300</t>
  </si>
  <si>
    <t>スポーツ報知関東 2回目</t>
  </si>
  <si>
    <t>10月07日(月)</t>
  </si>
  <si>
    <t>smss1983</t>
  </si>
  <si>
    <t>sms_w301</t>
  </si>
  <si>
    <t>スポーツ報知関西</t>
  </si>
  <si>
    <t>4C全面</t>
  </si>
  <si>
    <t>smss1984</t>
  </si>
  <si>
    <t>sms_w302</t>
  </si>
  <si>
    <t>東スポ・大スポ・中京スポ・九スポ</t>
  </si>
  <si>
    <t>記事枠</t>
  </si>
  <si>
    <t>10月24日(木)</t>
  </si>
  <si>
    <t>smss1985</t>
  </si>
  <si>
    <t>sms_w303</t>
  </si>
  <si>
    <t>中京スポーツ</t>
  </si>
  <si>
    <t>smss1986</t>
  </si>
  <si>
    <t>sms_w304</t>
  </si>
  <si>
    <t>10月18日(金)</t>
  </si>
  <si>
    <t>smss1987</t>
  </si>
  <si>
    <t>sms_w261</t>
  </si>
  <si>
    <t>求む！50歳以上の女性と</t>
  </si>
  <si>
    <t>smss1932</t>
  </si>
  <si>
    <t>新聞 TOTAL</t>
  </si>
  <si>
    <t>●雑誌 広告</t>
  </si>
  <si>
    <t>sms_w265</t>
  </si>
  <si>
    <t>リイド社</t>
  </si>
  <si>
    <t>コミック乱TWINS</t>
  </si>
  <si>
    <t>1C2P</t>
  </si>
  <si>
    <t>smss1955</t>
  </si>
  <si>
    <t>sms_w266</t>
  </si>
  <si>
    <t>徳間書店</t>
  </si>
  <si>
    <t>新50代</t>
  </si>
  <si>
    <t>アサヒ芸能</t>
  </si>
  <si>
    <t>4C1P</t>
  </si>
  <si>
    <t>10月15日(火)</t>
  </si>
  <si>
    <t>smss1956</t>
  </si>
  <si>
    <t>sms_a947</t>
  </si>
  <si>
    <t>アドライヴ</t>
  </si>
  <si>
    <t>コアマガジン</t>
  </si>
  <si>
    <t>2P_対談風原稿_アイ</t>
  </si>
  <si>
    <t>実話BUNKA超タブー</t>
  </si>
  <si>
    <t>4C2P</t>
  </si>
  <si>
    <t>10月01日(火)</t>
  </si>
  <si>
    <t>smss1947</t>
  </si>
  <si>
    <t>sms_a949</t>
  </si>
  <si>
    <t>大洋図書</t>
  </si>
  <si>
    <t>5P_着エロ画像メイン(加藤あやの)</t>
  </si>
  <si>
    <t>実話ナックルズ　ウルトラ</t>
  </si>
  <si>
    <t>1C5P</t>
  </si>
  <si>
    <t>smss1949</t>
  </si>
  <si>
    <t>sms_a951</t>
  </si>
  <si>
    <t>1P記事_求む！中高年男性版_アイ</t>
  </si>
  <si>
    <t>実話BUNKAタブー</t>
  </si>
  <si>
    <t>表4　4C1P</t>
  </si>
  <si>
    <t>10月16日(水)</t>
  </si>
  <si>
    <t>smss1951</t>
  </si>
  <si>
    <t>sms_a952</t>
  </si>
  <si>
    <t>日本ジャーナル出版</t>
  </si>
  <si>
    <t>週刊実話増刊「実話ザ・タブー」</t>
  </si>
  <si>
    <t>表4</t>
  </si>
  <si>
    <t>10月23日(水)</t>
  </si>
  <si>
    <t>smss1952</t>
  </si>
  <si>
    <t>sms_a953</t>
  </si>
  <si>
    <t>臨時増刊　ラヴァーズ</t>
  </si>
  <si>
    <t>smss1953</t>
  </si>
  <si>
    <t>sms_a954</t>
  </si>
  <si>
    <t>1C2P記事風_肉食女子</t>
  </si>
  <si>
    <t>劇画ラヴァーズ</t>
  </si>
  <si>
    <t>smss1954</t>
  </si>
  <si>
    <t>雑誌 TOTAL</t>
  </si>
  <si>
    <t>●DVD 広告</t>
  </si>
  <si>
    <t>sms_a937</t>
  </si>
  <si>
    <t>インフォメディア</t>
  </si>
  <si>
    <t>DVD漫画まさお</t>
  </si>
  <si>
    <t>A4判、書店売、1250円、4c32P、2万部</t>
  </si>
  <si>
    <t>mv20i</t>
  </si>
  <si>
    <t>即ズボ絶頂!!またがり艶熟婦人</t>
  </si>
  <si>
    <t>DVD袋裏1C+コンテンツ枠</t>
  </si>
  <si>
    <t>smss1936</t>
  </si>
  <si>
    <t>sms_a938</t>
  </si>
  <si>
    <t>一水社</t>
  </si>
  <si>
    <t>DVD4コマ</t>
  </si>
  <si>
    <t>A4判、書店売、1963円、4c32P</t>
  </si>
  <si>
    <t>しろうと美人妻中出し地下DVD18時間　焦らせて膣内射精</t>
  </si>
  <si>
    <t>DVD貼付面4C1/2P</t>
  </si>
  <si>
    <t>smss1937</t>
  </si>
  <si>
    <t>sms_a939</t>
  </si>
  <si>
    <t>メディアックス</t>
  </si>
  <si>
    <t>A4判、書店売、2500円、4c32P</t>
  </si>
  <si>
    <t>しろうと美人妻最新地下DVD27時間　性器痙攣絶頂</t>
  </si>
  <si>
    <t>smss1938</t>
  </si>
  <si>
    <t>sms_a948</t>
  </si>
  <si>
    <t>若生出版</t>
  </si>
  <si>
    <t>A4判、書店売</t>
  </si>
  <si>
    <t>絶対美人secretベスト</t>
  </si>
  <si>
    <t>DVD袋表4C</t>
  </si>
  <si>
    <t>smss1948</t>
  </si>
  <si>
    <t>sms_a942</t>
  </si>
  <si>
    <t>レイニシアリゼ</t>
  </si>
  <si>
    <t>SMネット</t>
  </si>
  <si>
    <t>DVD貼付面4C1/3P</t>
  </si>
  <si>
    <t>smss1942</t>
  </si>
  <si>
    <t>sms_a943</t>
  </si>
  <si>
    <t>A4判、書店売、2454円、4c32P</t>
  </si>
  <si>
    <t>しろうと美人妻最新地下DVD27時間　貞淑妻の生ハメ情事</t>
  </si>
  <si>
    <t>smss1943</t>
  </si>
  <si>
    <t>sms_a944</t>
  </si>
  <si>
    <t>B5判、書店売、1250円、4c32P、2万部</t>
  </si>
  <si>
    <t>性感治療と性交クリニック!</t>
  </si>
  <si>
    <t>smss1944</t>
  </si>
  <si>
    <t>sms_a950</t>
  </si>
  <si>
    <t>A4判、書店売、2553円、4c32P、1万部</t>
  </si>
  <si>
    <t>80人16時間流出DVD　しろうと少女中出し！</t>
  </si>
  <si>
    <t>smss1950</t>
  </si>
  <si>
    <t>sms_a945</t>
  </si>
  <si>
    <t>書店売</t>
  </si>
  <si>
    <t>ゲッチュ</t>
  </si>
  <si>
    <t>DVD袋表4C+コンテンツ枠</t>
  </si>
  <si>
    <t>smss1945</t>
  </si>
  <si>
    <t>sms_a946</t>
  </si>
  <si>
    <t>A4判、書店売、1650円、4c32P</t>
  </si>
  <si>
    <t>しろうと美人妻中出し新作地下DVD9時間　中出しの快楽に理性を</t>
  </si>
  <si>
    <t>smss1946</t>
  </si>
  <si>
    <t>DVD TOTAL</t>
  </si>
  <si>
    <t>●WEB純広広告 広告</t>
  </si>
  <si>
    <t>sms_w305</t>
  </si>
  <si>
    <t>九州風俗サイト</t>
  </si>
  <si>
    <t>WEB純広広告 TOTAL</t>
  </si>
  <si>
    <t>●アフィリエイト 広告</t>
  </si>
  <si>
    <t>UA</t>
  </si>
  <si>
    <t>AF単価</t>
  </si>
  <si>
    <t>20歳以上</t>
  </si>
  <si>
    <t>dsn214</t>
  </si>
  <si>
    <t>レアゾン</t>
  </si>
  <si>
    <t>SP</t>
  </si>
  <si>
    <t>i09</t>
  </si>
  <si>
    <t>悪徳サーチパック PC</t>
  </si>
  <si>
    <t>10/1～10/31</t>
  </si>
  <si>
    <t>dsn291</t>
  </si>
  <si>
    <t>MB</t>
  </si>
  <si>
    <t>ドコモ公式SEO</t>
  </si>
  <si>
    <t>frk005</t>
  </si>
  <si>
    <t>ファーストアール</t>
  </si>
  <si>
    <t>frk007</t>
  </si>
  <si>
    <t>KY-LINE＠</t>
  </si>
  <si>
    <t>m_retry</t>
  </si>
  <si>
    <t>ADIT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</si>
  <si>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</si>
  <si>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</si>
  <si>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</si>
  <si>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</si>
  <si>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</si>
  <si>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</si>
  <si>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yi06</t>
  </si>
  <si>
    <t>YDN</t>
  </si>
  <si>
    <t>sms_yss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</si>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</sst>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9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0.37714285714286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700000</v>
      </c>
      <c r="L6" s="80">
        <v>0</v>
      </c>
      <c r="M6" s="80">
        <v>0</v>
      </c>
      <c r="N6" s="80">
        <v>181</v>
      </c>
      <c r="O6" s="91">
        <v>18</v>
      </c>
      <c r="P6" s="92">
        <v>0</v>
      </c>
      <c r="Q6" s="93">
        <f>O6+P6</f>
        <v>18</v>
      </c>
      <c r="R6" s="81">
        <f>IFERROR(Q6/N6,"-")</f>
        <v>0.099447513812155</v>
      </c>
      <c r="S6" s="80">
        <v>0</v>
      </c>
      <c r="T6" s="80">
        <v>4</v>
      </c>
      <c r="U6" s="81">
        <f>IFERROR(T6/(Q6),"-")</f>
        <v>0.22222222222222</v>
      </c>
      <c r="V6" s="82">
        <f>IFERROR(K6/SUM(Q6:Q10),"-")</f>
        <v>11111.111111111</v>
      </c>
      <c r="W6" s="83">
        <v>4</v>
      </c>
      <c r="X6" s="81">
        <f>IF(Q6=0,"-",W6/Q6)</f>
        <v>0.22222222222222</v>
      </c>
      <c r="Y6" s="186">
        <v>124000</v>
      </c>
      <c r="Z6" s="187">
        <f>IFERROR(Y6/Q6,"-")</f>
        <v>6888.8888888889</v>
      </c>
      <c r="AA6" s="187">
        <f>IFERROR(Y6/W6,"-")</f>
        <v>31000</v>
      </c>
      <c r="AB6" s="181">
        <f>SUM(Y6:Y10)-SUM(K6:K10)</f>
        <v>-436000</v>
      </c>
      <c r="AC6" s="85">
        <f>SUM(Y6:Y10)/SUM(K6:K10)</f>
        <v>0.37714285714286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0.055555555555556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1</v>
      </c>
      <c r="AX6" s="107">
        <f>IF(Q6=0,"",IF(AW6=0,"",(AW6/Q6)))</f>
        <v>0.055555555555556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6</v>
      </c>
      <c r="BG6" s="113">
        <f>IF(Q6=0,"",IF(BF6=0,"",(BF6/Q6)))</f>
        <v>0.33333333333333</v>
      </c>
      <c r="BH6" s="112">
        <v>1</v>
      </c>
      <c r="BI6" s="114">
        <f>IFERROR(BH6/BF6,"-")</f>
        <v>0.16666666666667</v>
      </c>
      <c r="BJ6" s="115">
        <v>6000</v>
      </c>
      <c r="BK6" s="116">
        <f>IFERROR(BJ6/BF6,"-")</f>
        <v>1000</v>
      </c>
      <c r="BL6" s="117"/>
      <c r="BM6" s="117">
        <v>1</v>
      </c>
      <c r="BN6" s="117"/>
      <c r="BO6" s="119">
        <v>5</v>
      </c>
      <c r="BP6" s="120">
        <f>IF(Q6=0,"",IF(BO6=0,"",(BO6/Q6)))</f>
        <v>0.27777777777778</v>
      </c>
      <c r="BQ6" s="121">
        <v>1</v>
      </c>
      <c r="BR6" s="122">
        <f>IFERROR(BQ6/BO6,"-")</f>
        <v>0.2</v>
      </c>
      <c r="BS6" s="123">
        <v>5000</v>
      </c>
      <c r="BT6" s="124">
        <f>IFERROR(BS6/BO6,"-")</f>
        <v>1000</v>
      </c>
      <c r="BU6" s="125">
        <v>1</v>
      </c>
      <c r="BV6" s="125"/>
      <c r="BW6" s="125"/>
      <c r="BX6" s="126">
        <v>4</v>
      </c>
      <c r="BY6" s="127">
        <f>IF(Q6=0,"",IF(BX6=0,"",(BX6/Q6)))</f>
        <v>0.22222222222222</v>
      </c>
      <c r="BZ6" s="128">
        <v>2</v>
      </c>
      <c r="CA6" s="129">
        <f>IFERROR(BZ6/BX6,"-")</f>
        <v>0.5</v>
      </c>
      <c r="CB6" s="130">
        <v>353000</v>
      </c>
      <c r="CC6" s="131">
        <f>IFERROR(CB6/BX6,"-")</f>
        <v>88250</v>
      </c>
      <c r="CD6" s="132">
        <v>1</v>
      </c>
      <c r="CE6" s="132"/>
      <c r="CF6" s="132">
        <v>1</v>
      </c>
      <c r="CG6" s="133">
        <v>1</v>
      </c>
      <c r="CH6" s="134">
        <f>IF(Q6=0,"",IF(CG6=0,"",(CG6/Q6)))</f>
        <v>0.055555555555556</v>
      </c>
      <c r="CI6" s="135">
        <v>1</v>
      </c>
      <c r="CJ6" s="136">
        <f>IFERROR(CI6/CG6,"-")</f>
        <v>1</v>
      </c>
      <c r="CK6" s="137">
        <v>112000</v>
      </c>
      <c r="CL6" s="138">
        <f>IFERROR(CK6/CG6,"-")</f>
        <v>112000</v>
      </c>
      <c r="CM6" s="139"/>
      <c r="CN6" s="139"/>
      <c r="CO6" s="139">
        <v>1</v>
      </c>
      <c r="CP6" s="140">
        <v>4</v>
      </c>
      <c r="CQ6" s="141">
        <v>124000</v>
      </c>
      <c r="CR6" s="141">
        <v>352000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 t="s">
        <v>66</v>
      </c>
      <c r="I7" s="89" t="s">
        <v>63</v>
      </c>
      <c r="J7" s="190" t="s">
        <v>64</v>
      </c>
      <c r="K7" s="181"/>
      <c r="L7" s="80">
        <v>0</v>
      </c>
      <c r="M7" s="80">
        <v>0</v>
      </c>
      <c r="N7" s="80">
        <v>114</v>
      </c>
      <c r="O7" s="91">
        <v>13</v>
      </c>
      <c r="P7" s="92">
        <v>0</v>
      </c>
      <c r="Q7" s="93">
        <f>O7+P7</f>
        <v>13</v>
      </c>
      <c r="R7" s="81">
        <f>IFERROR(Q7/N7,"-")</f>
        <v>0.1140350877193</v>
      </c>
      <c r="S7" s="80">
        <v>1</v>
      </c>
      <c r="T7" s="80">
        <v>6</v>
      </c>
      <c r="U7" s="81">
        <f>IFERROR(T7/(Q7),"-")</f>
        <v>0.46153846153846</v>
      </c>
      <c r="V7" s="82"/>
      <c r="W7" s="83">
        <v>2</v>
      </c>
      <c r="X7" s="81">
        <f>IF(Q7=0,"-",W7/Q7)</f>
        <v>0.15384615384615</v>
      </c>
      <c r="Y7" s="186">
        <v>16000</v>
      </c>
      <c r="Z7" s="187">
        <f>IFERROR(Y7/Q7,"-")</f>
        <v>1230.7692307692</v>
      </c>
      <c r="AA7" s="187">
        <f>IFERROR(Y7/W7,"-")</f>
        <v>8000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2</v>
      </c>
      <c r="AO7" s="101">
        <f>IF(Q7=0,"",IF(AN7=0,"",(AN7/Q7)))</f>
        <v>0.15384615384615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3</v>
      </c>
      <c r="BG7" s="113">
        <f>IF(Q7=0,"",IF(BF7=0,"",(BF7/Q7)))</f>
        <v>0.23076923076923</v>
      </c>
      <c r="BH7" s="112">
        <v>1</v>
      </c>
      <c r="BI7" s="114">
        <f>IFERROR(BH7/BF7,"-")</f>
        <v>0.33333333333333</v>
      </c>
      <c r="BJ7" s="115">
        <v>11000</v>
      </c>
      <c r="BK7" s="116">
        <f>IFERROR(BJ7/BF7,"-")</f>
        <v>3666.6666666667</v>
      </c>
      <c r="BL7" s="117"/>
      <c r="BM7" s="117"/>
      <c r="BN7" s="117">
        <v>1</v>
      </c>
      <c r="BO7" s="119">
        <v>7</v>
      </c>
      <c r="BP7" s="120">
        <f>IF(Q7=0,"",IF(BO7=0,"",(BO7/Q7)))</f>
        <v>0.53846153846154</v>
      </c>
      <c r="BQ7" s="121">
        <v>1</v>
      </c>
      <c r="BR7" s="122">
        <f>IFERROR(BQ7/BO7,"-")</f>
        <v>0.14285714285714</v>
      </c>
      <c r="BS7" s="123">
        <v>5000</v>
      </c>
      <c r="BT7" s="124">
        <f>IFERROR(BS7/BO7,"-")</f>
        <v>714.28571428571</v>
      </c>
      <c r="BU7" s="125">
        <v>1</v>
      </c>
      <c r="BV7" s="125"/>
      <c r="BW7" s="125"/>
      <c r="BX7" s="126">
        <v>1</v>
      </c>
      <c r="BY7" s="127">
        <f>IF(Q7=0,"",IF(BX7=0,"",(BX7/Q7)))</f>
        <v>0.076923076923077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2</v>
      </c>
      <c r="CQ7" s="141">
        <v>16000</v>
      </c>
      <c r="CR7" s="141">
        <v>11000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68</v>
      </c>
      <c r="I8" s="89" t="s">
        <v>63</v>
      </c>
      <c r="J8" s="190" t="s">
        <v>64</v>
      </c>
      <c r="K8" s="181"/>
      <c r="L8" s="80">
        <v>0</v>
      </c>
      <c r="M8" s="80">
        <v>0</v>
      </c>
      <c r="N8" s="80">
        <v>65</v>
      </c>
      <c r="O8" s="91">
        <v>5</v>
      </c>
      <c r="P8" s="92">
        <v>0</v>
      </c>
      <c r="Q8" s="93">
        <f>O8+P8</f>
        <v>5</v>
      </c>
      <c r="R8" s="81">
        <f>IFERROR(Q8/N8,"-")</f>
        <v>0.076923076923077</v>
      </c>
      <c r="S8" s="80">
        <v>0</v>
      </c>
      <c r="T8" s="80">
        <v>2</v>
      </c>
      <c r="U8" s="81">
        <f>IFERROR(T8/(Q8),"-")</f>
        <v>0.4</v>
      </c>
      <c r="V8" s="82"/>
      <c r="W8" s="83">
        <v>1</v>
      </c>
      <c r="X8" s="81">
        <f>IF(Q8=0,"-",W8/Q8)</f>
        <v>0.2</v>
      </c>
      <c r="Y8" s="186">
        <v>5000</v>
      </c>
      <c r="Z8" s="187">
        <f>IFERROR(Y8/Q8,"-")</f>
        <v>1000</v>
      </c>
      <c r="AA8" s="187">
        <f>IFERROR(Y8/W8,"-")</f>
        <v>5000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>
        <v>1</v>
      </c>
      <c r="AX8" s="107">
        <f>IF(Q8=0,"",IF(AW8=0,"",(AW8/Q8)))</f>
        <v>0.2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3</v>
      </c>
      <c r="BG8" s="113">
        <f>IF(Q8=0,"",IF(BF8=0,"",(BF8/Q8)))</f>
        <v>0.6</v>
      </c>
      <c r="BH8" s="112">
        <v>1</v>
      </c>
      <c r="BI8" s="114">
        <f>IFERROR(BH8/BF8,"-")</f>
        <v>0.33333333333333</v>
      </c>
      <c r="BJ8" s="115">
        <v>5000</v>
      </c>
      <c r="BK8" s="116">
        <f>IFERROR(BJ8/BF8,"-")</f>
        <v>1666.6666666667</v>
      </c>
      <c r="BL8" s="117">
        <v>1</v>
      </c>
      <c r="BM8" s="117"/>
      <c r="BN8" s="117"/>
      <c r="BO8" s="119">
        <v>1</v>
      </c>
      <c r="BP8" s="120">
        <f>IF(Q8=0,"",IF(BO8=0,"",(BO8/Q8)))</f>
        <v>0.2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5000</v>
      </c>
      <c r="CR8" s="141">
        <v>5000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 t="s">
        <v>70</v>
      </c>
      <c r="I9" s="89" t="s">
        <v>63</v>
      </c>
      <c r="J9" s="190" t="s">
        <v>64</v>
      </c>
      <c r="K9" s="181"/>
      <c r="L9" s="80">
        <v>0</v>
      </c>
      <c r="M9" s="80">
        <v>0</v>
      </c>
      <c r="N9" s="80">
        <v>30</v>
      </c>
      <c r="O9" s="91">
        <v>3</v>
      </c>
      <c r="P9" s="92">
        <v>0</v>
      </c>
      <c r="Q9" s="93">
        <f>O9+P9</f>
        <v>3</v>
      </c>
      <c r="R9" s="81">
        <f>IFERROR(Q9/N9,"-")</f>
        <v>0.1</v>
      </c>
      <c r="S9" s="80">
        <v>0</v>
      </c>
      <c r="T9" s="80">
        <v>0</v>
      </c>
      <c r="U9" s="81">
        <f>IFERROR(T9/(Q9),"-")</f>
        <v>0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3</v>
      </c>
      <c r="BG9" s="113">
        <f>IF(Q9=0,"",IF(BF9=0,"",(BF9/Q9)))</f>
        <v>1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/>
      <c r="BP9" s="120">
        <f>IF(Q9=0,"",IF(BO9=0,"",(BO9/Q9)))</f>
        <v>0</v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71</v>
      </c>
      <c r="C10" s="189" t="s">
        <v>58</v>
      </c>
      <c r="D10" s="189"/>
      <c r="E10" s="189" t="s">
        <v>72</v>
      </c>
      <c r="F10" s="189" t="s">
        <v>72</v>
      </c>
      <c r="G10" s="189" t="s">
        <v>73</v>
      </c>
      <c r="H10" s="89" t="s">
        <v>74</v>
      </c>
      <c r="I10" s="89"/>
      <c r="J10" s="89"/>
      <c r="K10" s="181"/>
      <c r="L10" s="80">
        <v>0</v>
      </c>
      <c r="M10" s="80">
        <v>0</v>
      </c>
      <c r="N10" s="80">
        <v>60</v>
      </c>
      <c r="O10" s="91">
        <v>24</v>
      </c>
      <c r="P10" s="92">
        <v>0</v>
      </c>
      <c r="Q10" s="93">
        <f>O10+P10</f>
        <v>24</v>
      </c>
      <c r="R10" s="81">
        <f>IFERROR(Q10/N10,"-")</f>
        <v>0.4</v>
      </c>
      <c r="S10" s="80">
        <v>3</v>
      </c>
      <c r="T10" s="80">
        <v>2</v>
      </c>
      <c r="U10" s="81">
        <f>IFERROR(T10/(Q10),"-")</f>
        <v>0.083333333333333</v>
      </c>
      <c r="V10" s="82"/>
      <c r="W10" s="83">
        <v>2</v>
      </c>
      <c r="X10" s="81">
        <f>IF(Q10=0,"-",W10/Q10)</f>
        <v>0.083333333333333</v>
      </c>
      <c r="Y10" s="186">
        <v>119000</v>
      </c>
      <c r="Z10" s="187">
        <f>IFERROR(Y10/Q10,"-")</f>
        <v>4958.3333333333</v>
      </c>
      <c r="AA10" s="187">
        <f>IFERROR(Y10/W10,"-")</f>
        <v>59500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4</v>
      </c>
      <c r="BG10" s="113">
        <f>IF(Q10=0,"",IF(BF10=0,"",(BF10/Q10)))</f>
        <v>0.16666666666667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14</v>
      </c>
      <c r="BP10" s="120">
        <f>IF(Q10=0,"",IF(BO10=0,"",(BO10/Q10)))</f>
        <v>0.58333333333333</v>
      </c>
      <c r="BQ10" s="121">
        <v>3</v>
      </c>
      <c r="BR10" s="122">
        <f>IFERROR(BQ10/BO10,"-")</f>
        <v>0.21428571428571</v>
      </c>
      <c r="BS10" s="123">
        <v>164000</v>
      </c>
      <c r="BT10" s="124">
        <f>IFERROR(BS10/BO10,"-")</f>
        <v>11714.285714286</v>
      </c>
      <c r="BU10" s="125"/>
      <c r="BV10" s="125"/>
      <c r="BW10" s="125">
        <v>3</v>
      </c>
      <c r="BX10" s="126">
        <v>3</v>
      </c>
      <c r="BY10" s="127">
        <f>IF(Q10=0,"",IF(BX10=0,"",(BX10/Q10)))</f>
        <v>0.125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>
        <v>3</v>
      </c>
      <c r="CH10" s="134">
        <f>IF(Q10=0,"",IF(CG10=0,"",(CG10/Q10)))</f>
        <v>0.125</v>
      </c>
      <c r="CI10" s="135">
        <v>2</v>
      </c>
      <c r="CJ10" s="136">
        <f>IFERROR(CI10/CG10,"-")</f>
        <v>0.66666666666667</v>
      </c>
      <c r="CK10" s="137">
        <v>216000</v>
      </c>
      <c r="CL10" s="138">
        <f>IFERROR(CK10/CG10,"-")</f>
        <v>72000</v>
      </c>
      <c r="CM10" s="139"/>
      <c r="CN10" s="139"/>
      <c r="CO10" s="139">
        <v>2</v>
      </c>
      <c r="CP10" s="140">
        <v>2</v>
      </c>
      <c r="CQ10" s="141">
        <v>119000</v>
      </c>
      <c r="CR10" s="141">
        <v>193000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>
        <f>AC11</f>
        <v>1.4070175438596</v>
      </c>
      <c r="B11" s="189" t="s">
        <v>75</v>
      </c>
      <c r="C11" s="189" t="s">
        <v>58</v>
      </c>
      <c r="D11" s="189"/>
      <c r="E11" s="189" t="s">
        <v>76</v>
      </c>
      <c r="F11" s="189" t="s">
        <v>60</v>
      </c>
      <c r="G11" s="189" t="s">
        <v>61</v>
      </c>
      <c r="H11" s="89" t="s">
        <v>77</v>
      </c>
      <c r="I11" s="89" t="s">
        <v>63</v>
      </c>
      <c r="J11" s="89" t="s">
        <v>78</v>
      </c>
      <c r="K11" s="181">
        <v>570000</v>
      </c>
      <c r="L11" s="80">
        <v>0</v>
      </c>
      <c r="M11" s="80">
        <v>0</v>
      </c>
      <c r="N11" s="80">
        <v>102</v>
      </c>
      <c r="O11" s="91">
        <v>12</v>
      </c>
      <c r="P11" s="92">
        <v>0</v>
      </c>
      <c r="Q11" s="93">
        <f>O11+P11</f>
        <v>12</v>
      </c>
      <c r="R11" s="81">
        <f>IFERROR(Q11/N11,"-")</f>
        <v>0.11764705882353</v>
      </c>
      <c r="S11" s="80">
        <v>0</v>
      </c>
      <c r="T11" s="80">
        <v>5</v>
      </c>
      <c r="U11" s="81">
        <f>IFERROR(T11/(Q11),"-")</f>
        <v>0.41666666666667</v>
      </c>
      <c r="V11" s="82">
        <f>IFERROR(K11/SUM(Q11:Q16),"-")</f>
        <v>15833.333333333</v>
      </c>
      <c r="W11" s="83">
        <v>4</v>
      </c>
      <c r="X11" s="81">
        <f>IF(Q11=0,"-",W11/Q11)</f>
        <v>0.33333333333333</v>
      </c>
      <c r="Y11" s="186">
        <v>23000</v>
      </c>
      <c r="Z11" s="187">
        <f>IFERROR(Y11/Q11,"-")</f>
        <v>1916.6666666667</v>
      </c>
      <c r="AA11" s="187">
        <f>IFERROR(Y11/W11,"-")</f>
        <v>5750</v>
      </c>
      <c r="AB11" s="181">
        <f>SUM(Y11:Y16)-SUM(K11:K16)</f>
        <v>232000</v>
      </c>
      <c r="AC11" s="85">
        <f>SUM(Y11:Y16)/SUM(K11:K16)</f>
        <v>1.4070175438596</v>
      </c>
      <c r="AD11" s="78"/>
      <c r="AE11" s="94">
        <v>1</v>
      </c>
      <c r="AF11" s="95">
        <f>IF(Q11=0,"",IF(AE11=0,"",(AE11/Q11)))</f>
        <v>0.083333333333333</v>
      </c>
      <c r="AG11" s="94"/>
      <c r="AH11" s="96">
        <f>IFERROR(AG11/AE11,"-")</f>
        <v>0</v>
      </c>
      <c r="AI11" s="97"/>
      <c r="AJ11" s="98">
        <f>IFERROR(AI11/AE11,"-")</f>
        <v>0</v>
      </c>
      <c r="AK11" s="99"/>
      <c r="AL11" s="99"/>
      <c r="AM11" s="99"/>
      <c r="AN11" s="100">
        <v>1</v>
      </c>
      <c r="AO11" s="101">
        <f>IF(Q11=0,"",IF(AN11=0,"",(AN11/Q11)))</f>
        <v>0.083333333333333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5</v>
      </c>
      <c r="BG11" s="113">
        <f>IF(Q11=0,"",IF(BF11=0,"",(BF11/Q11)))</f>
        <v>0.41666666666667</v>
      </c>
      <c r="BH11" s="112">
        <v>3</v>
      </c>
      <c r="BI11" s="114">
        <f>IFERROR(BH11/BF11,"-")</f>
        <v>0.6</v>
      </c>
      <c r="BJ11" s="115">
        <v>15000</v>
      </c>
      <c r="BK11" s="116">
        <f>IFERROR(BJ11/BF11,"-")</f>
        <v>3000</v>
      </c>
      <c r="BL11" s="117">
        <v>1</v>
      </c>
      <c r="BM11" s="117">
        <v>2</v>
      </c>
      <c r="BN11" s="117"/>
      <c r="BO11" s="119">
        <v>2</v>
      </c>
      <c r="BP11" s="120">
        <f>IF(Q11=0,"",IF(BO11=0,"",(BO11/Q11)))</f>
        <v>0.16666666666667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3</v>
      </c>
      <c r="BY11" s="127">
        <f>IF(Q11=0,"",IF(BX11=0,"",(BX11/Q11)))</f>
        <v>0.25</v>
      </c>
      <c r="BZ11" s="128">
        <v>1</v>
      </c>
      <c r="CA11" s="129">
        <f>IFERROR(BZ11/BX11,"-")</f>
        <v>0.33333333333333</v>
      </c>
      <c r="CB11" s="130">
        <v>8000</v>
      </c>
      <c r="CC11" s="131">
        <f>IFERROR(CB11/BX11,"-")</f>
        <v>2666.6666666667</v>
      </c>
      <c r="CD11" s="132"/>
      <c r="CE11" s="132"/>
      <c r="CF11" s="132">
        <v>1</v>
      </c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4</v>
      </c>
      <c r="CQ11" s="141">
        <v>23000</v>
      </c>
      <c r="CR11" s="141">
        <v>8000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79</v>
      </c>
      <c r="C12" s="189" t="s">
        <v>58</v>
      </c>
      <c r="D12" s="189"/>
      <c r="E12" s="189" t="s">
        <v>76</v>
      </c>
      <c r="F12" s="189" t="s">
        <v>60</v>
      </c>
      <c r="G12" s="189" t="s">
        <v>73</v>
      </c>
      <c r="H12" s="89"/>
      <c r="I12" s="89"/>
      <c r="J12" s="89"/>
      <c r="K12" s="181"/>
      <c r="L12" s="80">
        <v>0</v>
      </c>
      <c r="M12" s="80">
        <v>0</v>
      </c>
      <c r="N12" s="80">
        <v>63</v>
      </c>
      <c r="O12" s="91">
        <v>8</v>
      </c>
      <c r="P12" s="92">
        <v>0</v>
      </c>
      <c r="Q12" s="93">
        <f>O12+P12</f>
        <v>8</v>
      </c>
      <c r="R12" s="81">
        <f>IFERROR(Q12/N12,"-")</f>
        <v>0.12698412698413</v>
      </c>
      <c r="S12" s="80">
        <v>2</v>
      </c>
      <c r="T12" s="80">
        <v>0</v>
      </c>
      <c r="U12" s="81">
        <f>IFERROR(T12/(Q12),"-")</f>
        <v>0</v>
      </c>
      <c r="V12" s="82"/>
      <c r="W12" s="83">
        <v>1</v>
      </c>
      <c r="X12" s="81">
        <f>IF(Q12=0,"-",W12/Q12)</f>
        <v>0.125</v>
      </c>
      <c r="Y12" s="186">
        <v>657000</v>
      </c>
      <c r="Z12" s="187">
        <f>IFERROR(Y12/Q12,"-")</f>
        <v>82125</v>
      </c>
      <c r="AA12" s="187">
        <f>IFERROR(Y12/W12,"-")</f>
        <v>657000</v>
      </c>
      <c r="AB12" s="181"/>
      <c r="AC12" s="85"/>
      <c r="AD12" s="78"/>
      <c r="AE12" s="94">
        <v>1</v>
      </c>
      <c r="AF12" s="95">
        <f>IF(Q12=0,"",IF(AE12=0,"",(AE12/Q12)))</f>
        <v>0.125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1</v>
      </c>
      <c r="BG12" s="113">
        <f>IF(Q12=0,"",IF(BF12=0,"",(BF12/Q12)))</f>
        <v>0.125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6</v>
      </c>
      <c r="BP12" s="120">
        <f>IF(Q12=0,"",IF(BO12=0,"",(BO12/Q12)))</f>
        <v>0.75</v>
      </c>
      <c r="BQ12" s="121">
        <v>1</v>
      </c>
      <c r="BR12" s="122">
        <f>IFERROR(BQ12/BO12,"-")</f>
        <v>0.16666666666667</v>
      </c>
      <c r="BS12" s="123">
        <v>654000</v>
      </c>
      <c r="BT12" s="124">
        <f>IFERROR(BS12/BO12,"-")</f>
        <v>109000</v>
      </c>
      <c r="BU12" s="125"/>
      <c r="BV12" s="125"/>
      <c r="BW12" s="125">
        <v>1</v>
      </c>
      <c r="BX12" s="126"/>
      <c r="BY12" s="127">
        <f>IF(Q12=0,"",IF(BX12=0,"",(BX12/Q12)))</f>
        <v>0</v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1</v>
      </c>
      <c r="CQ12" s="141">
        <v>657000</v>
      </c>
      <c r="CR12" s="141">
        <v>654000</v>
      </c>
      <c r="CS12" s="141"/>
      <c r="CT12" s="142" t="str">
        <f>IF(AND(CR12=0,CS12=0),"",IF(AND(CR12&lt;=100000,CS12&lt;=100000),"",IF(CR12/CQ12&gt;0.7,"男高",IF(CS12/CQ12&gt;0.7,"女高",""))))</f>
        <v>男高</v>
      </c>
    </row>
    <row r="13" spans="1:99">
      <c r="A13" s="79"/>
      <c r="B13" s="189" t="s">
        <v>80</v>
      </c>
      <c r="C13" s="189" t="s">
        <v>58</v>
      </c>
      <c r="D13" s="189"/>
      <c r="E13" s="189" t="s">
        <v>81</v>
      </c>
      <c r="F13" s="189" t="s">
        <v>60</v>
      </c>
      <c r="G13" s="189" t="s">
        <v>82</v>
      </c>
      <c r="H13" s="89" t="s">
        <v>83</v>
      </c>
      <c r="I13" s="89" t="s">
        <v>84</v>
      </c>
      <c r="J13" s="89" t="s">
        <v>78</v>
      </c>
      <c r="K13" s="181"/>
      <c r="L13" s="80">
        <v>0</v>
      </c>
      <c r="M13" s="80">
        <v>0</v>
      </c>
      <c r="N13" s="80">
        <v>45</v>
      </c>
      <c r="O13" s="91">
        <v>1</v>
      </c>
      <c r="P13" s="92">
        <v>0</v>
      </c>
      <c r="Q13" s="93">
        <f>O13+P13</f>
        <v>1</v>
      </c>
      <c r="R13" s="81">
        <f>IFERROR(Q13/N13,"-")</f>
        <v>0.022222222222222</v>
      </c>
      <c r="S13" s="80">
        <v>0</v>
      </c>
      <c r="T13" s="80">
        <v>1</v>
      </c>
      <c r="U13" s="81">
        <f>IFERROR(T13/(Q13),"-")</f>
        <v>1</v>
      </c>
      <c r="V13" s="82"/>
      <c r="W13" s="83">
        <v>1</v>
      </c>
      <c r="X13" s="81">
        <f>IF(Q13=0,"-",W13/Q13)</f>
        <v>1</v>
      </c>
      <c r="Y13" s="186">
        <v>30000</v>
      </c>
      <c r="Z13" s="187">
        <f>IFERROR(Y13/Q13,"-")</f>
        <v>30000</v>
      </c>
      <c r="AA13" s="187">
        <f>IFERROR(Y13/W13,"-")</f>
        <v>30000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1</v>
      </c>
      <c r="BG13" s="113">
        <f>IF(Q13=0,"",IF(BF13=0,"",(BF13/Q13)))</f>
        <v>1</v>
      </c>
      <c r="BH13" s="112">
        <v>1</v>
      </c>
      <c r="BI13" s="114">
        <f>IFERROR(BH13/BF13,"-")</f>
        <v>1</v>
      </c>
      <c r="BJ13" s="115">
        <v>30000</v>
      </c>
      <c r="BK13" s="116">
        <f>IFERROR(BJ13/BF13,"-")</f>
        <v>30000</v>
      </c>
      <c r="BL13" s="117"/>
      <c r="BM13" s="117"/>
      <c r="BN13" s="117">
        <v>1</v>
      </c>
      <c r="BO13" s="119"/>
      <c r="BP13" s="120">
        <f>IF(Q13=0,"",IF(BO13=0,"",(BO13/Q13)))</f>
        <v>0</v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1</v>
      </c>
      <c r="CQ13" s="141">
        <v>30000</v>
      </c>
      <c r="CR13" s="141">
        <v>30000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85</v>
      </c>
      <c r="C14" s="189" t="s">
        <v>58</v>
      </c>
      <c r="D14" s="189"/>
      <c r="E14" s="189" t="s">
        <v>81</v>
      </c>
      <c r="F14" s="189" t="s">
        <v>60</v>
      </c>
      <c r="G14" s="189" t="s">
        <v>73</v>
      </c>
      <c r="H14" s="89"/>
      <c r="I14" s="89"/>
      <c r="J14" s="89"/>
      <c r="K14" s="181"/>
      <c r="L14" s="80">
        <v>0</v>
      </c>
      <c r="M14" s="80">
        <v>0</v>
      </c>
      <c r="N14" s="80">
        <v>19</v>
      </c>
      <c r="O14" s="91">
        <v>4</v>
      </c>
      <c r="P14" s="92">
        <v>0</v>
      </c>
      <c r="Q14" s="93">
        <f>O14+P14</f>
        <v>4</v>
      </c>
      <c r="R14" s="81">
        <f>IFERROR(Q14/N14,"-")</f>
        <v>0.21052631578947</v>
      </c>
      <c r="S14" s="80">
        <v>1</v>
      </c>
      <c r="T14" s="80">
        <v>0</v>
      </c>
      <c r="U14" s="81">
        <f>IFERROR(T14/(Q14),"-")</f>
        <v>0</v>
      </c>
      <c r="V14" s="82"/>
      <c r="W14" s="83">
        <v>1</v>
      </c>
      <c r="X14" s="81">
        <f>IF(Q14=0,"-",W14/Q14)</f>
        <v>0.25</v>
      </c>
      <c r="Y14" s="186">
        <v>70000</v>
      </c>
      <c r="Z14" s="187">
        <f>IFERROR(Y14/Q14,"-")</f>
        <v>17500</v>
      </c>
      <c r="AA14" s="187">
        <f>IFERROR(Y14/W14,"-")</f>
        <v>70000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/>
      <c r="BP14" s="120">
        <f>IF(Q14=0,"",IF(BO14=0,"",(BO14/Q14)))</f>
        <v>0</v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>
        <v>4</v>
      </c>
      <c r="BY14" s="127">
        <f>IF(Q14=0,"",IF(BX14=0,"",(BX14/Q14)))</f>
        <v>1</v>
      </c>
      <c r="BZ14" s="128">
        <v>1</v>
      </c>
      <c r="CA14" s="129">
        <f>IFERROR(BZ14/BX14,"-")</f>
        <v>0.25</v>
      </c>
      <c r="CB14" s="130">
        <v>70000</v>
      </c>
      <c r="CC14" s="131">
        <f>IFERROR(CB14/BX14,"-")</f>
        <v>17500</v>
      </c>
      <c r="CD14" s="132"/>
      <c r="CE14" s="132"/>
      <c r="CF14" s="132">
        <v>1</v>
      </c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1</v>
      </c>
      <c r="CQ14" s="141">
        <v>70000</v>
      </c>
      <c r="CR14" s="141">
        <v>70000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86</v>
      </c>
      <c r="C15" s="189" t="s">
        <v>58</v>
      </c>
      <c r="D15" s="189"/>
      <c r="E15" s="189" t="s">
        <v>87</v>
      </c>
      <c r="F15" s="189" t="s">
        <v>88</v>
      </c>
      <c r="G15" s="189" t="s">
        <v>61</v>
      </c>
      <c r="H15" s="89" t="s">
        <v>83</v>
      </c>
      <c r="I15" s="89" t="s">
        <v>84</v>
      </c>
      <c r="J15" s="190" t="s">
        <v>89</v>
      </c>
      <c r="K15" s="181"/>
      <c r="L15" s="80">
        <v>0</v>
      </c>
      <c r="M15" s="80">
        <v>0</v>
      </c>
      <c r="N15" s="80">
        <v>44</v>
      </c>
      <c r="O15" s="91">
        <v>5</v>
      </c>
      <c r="P15" s="92">
        <v>0</v>
      </c>
      <c r="Q15" s="93">
        <f>O15+P15</f>
        <v>5</v>
      </c>
      <c r="R15" s="81">
        <f>IFERROR(Q15/N15,"-")</f>
        <v>0.11363636363636</v>
      </c>
      <c r="S15" s="80">
        <v>1</v>
      </c>
      <c r="T15" s="80">
        <v>2</v>
      </c>
      <c r="U15" s="81">
        <f>IFERROR(T15/(Q15),"-")</f>
        <v>0.4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>
        <v>1</v>
      </c>
      <c r="AX15" s="107">
        <f>IF(Q15=0,"",IF(AW15=0,"",(AW15/Q15)))</f>
        <v>0.2</v>
      </c>
      <c r="AY15" s="106"/>
      <c r="AZ15" s="108">
        <f>IFERROR(AY15/AW15,"-")</f>
        <v>0</v>
      </c>
      <c r="BA15" s="109"/>
      <c r="BB15" s="110">
        <f>IFERROR(BA15/AW15,"-")</f>
        <v>0</v>
      </c>
      <c r="BC15" s="111"/>
      <c r="BD15" s="111"/>
      <c r="BE15" s="111"/>
      <c r="BF15" s="112">
        <v>1</v>
      </c>
      <c r="BG15" s="113">
        <f>IF(Q15=0,"",IF(BF15=0,"",(BF15/Q15)))</f>
        <v>0.2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3</v>
      </c>
      <c r="BP15" s="120">
        <f>IF(Q15=0,"",IF(BO15=0,"",(BO15/Q15)))</f>
        <v>0.6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90</v>
      </c>
      <c r="C16" s="189" t="s">
        <v>58</v>
      </c>
      <c r="D16" s="189"/>
      <c r="E16" s="189" t="s">
        <v>87</v>
      </c>
      <c r="F16" s="189" t="s">
        <v>88</v>
      </c>
      <c r="G16" s="189" t="s">
        <v>73</v>
      </c>
      <c r="H16" s="89"/>
      <c r="I16" s="89"/>
      <c r="J16" s="89"/>
      <c r="K16" s="181"/>
      <c r="L16" s="80">
        <v>0</v>
      </c>
      <c r="M16" s="80">
        <v>0</v>
      </c>
      <c r="N16" s="80">
        <v>32</v>
      </c>
      <c r="O16" s="91">
        <v>6</v>
      </c>
      <c r="P16" s="92">
        <v>0</v>
      </c>
      <c r="Q16" s="93">
        <f>O16+P16</f>
        <v>6</v>
      </c>
      <c r="R16" s="81">
        <f>IFERROR(Q16/N16,"-")</f>
        <v>0.1875</v>
      </c>
      <c r="S16" s="80">
        <v>0</v>
      </c>
      <c r="T16" s="80">
        <v>0</v>
      </c>
      <c r="U16" s="81">
        <f>IFERROR(T16/(Q16),"-")</f>
        <v>0</v>
      </c>
      <c r="V16" s="82"/>
      <c r="W16" s="83">
        <v>2</v>
      </c>
      <c r="X16" s="81">
        <f>IF(Q16=0,"-",W16/Q16)</f>
        <v>0.33333333333333</v>
      </c>
      <c r="Y16" s="186">
        <v>22000</v>
      </c>
      <c r="Z16" s="187">
        <f>IFERROR(Y16/Q16,"-")</f>
        <v>3666.6666666667</v>
      </c>
      <c r="AA16" s="187">
        <f>IFERROR(Y16/W16,"-")</f>
        <v>11000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>
        <v>1</v>
      </c>
      <c r="AX16" s="107">
        <f>IF(Q16=0,"",IF(AW16=0,"",(AW16/Q16)))</f>
        <v>0.16666666666667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>
        <v>1</v>
      </c>
      <c r="BP16" s="120">
        <f>IF(Q16=0,"",IF(BO16=0,"",(BO16/Q16)))</f>
        <v>0.16666666666667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>
        <v>2</v>
      </c>
      <c r="BY16" s="127">
        <f>IF(Q16=0,"",IF(BX16=0,"",(BX16/Q16)))</f>
        <v>0.33333333333333</v>
      </c>
      <c r="BZ16" s="128">
        <v>1</v>
      </c>
      <c r="CA16" s="129">
        <f>IFERROR(BZ16/BX16,"-")</f>
        <v>0.5</v>
      </c>
      <c r="CB16" s="130">
        <v>10000</v>
      </c>
      <c r="CC16" s="131">
        <f>IFERROR(CB16/BX16,"-")</f>
        <v>5000</v>
      </c>
      <c r="CD16" s="132">
        <v>1</v>
      </c>
      <c r="CE16" s="132"/>
      <c r="CF16" s="132"/>
      <c r="CG16" s="133">
        <v>2</v>
      </c>
      <c r="CH16" s="134">
        <f>IF(Q16=0,"",IF(CG16=0,"",(CG16/Q16)))</f>
        <v>0.33333333333333</v>
      </c>
      <c r="CI16" s="135">
        <v>2</v>
      </c>
      <c r="CJ16" s="136">
        <f>IFERROR(CI16/CG16,"-")</f>
        <v>1</v>
      </c>
      <c r="CK16" s="137">
        <v>12000</v>
      </c>
      <c r="CL16" s="138">
        <f>IFERROR(CK16/CG16,"-")</f>
        <v>6000</v>
      </c>
      <c r="CM16" s="139">
        <v>1</v>
      </c>
      <c r="CN16" s="139"/>
      <c r="CO16" s="139">
        <v>1</v>
      </c>
      <c r="CP16" s="140">
        <v>2</v>
      </c>
      <c r="CQ16" s="141">
        <v>22000</v>
      </c>
      <c r="CR16" s="141">
        <v>10000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>
        <f>AC17</f>
        <v>1.132</v>
      </c>
      <c r="B17" s="189" t="s">
        <v>91</v>
      </c>
      <c r="C17" s="189" t="s">
        <v>58</v>
      </c>
      <c r="D17" s="189"/>
      <c r="E17" s="189" t="s">
        <v>76</v>
      </c>
      <c r="F17" s="189" t="s">
        <v>92</v>
      </c>
      <c r="G17" s="189" t="s">
        <v>61</v>
      </c>
      <c r="H17" s="89" t="s">
        <v>68</v>
      </c>
      <c r="I17" s="89" t="s">
        <v>93</v>
      </c>
      <c r="J17" s="89" t="s">
        <v>94</v>
      </c>
      <c r="K17" s="181">
        <v>250000</v>
      </c>
      <c r="L17" s="80">
        <v>0</v>
      </c>
      <c r="M17" s="80">
        <v>0</v>
      </c>
      <c r="N17" s="80">
        <v>127</v>
      </c>
      <c r="O17" s="91">
        <v>15</v>
      </c>
      <c r="P17" s="92">
        <v>0</v>
      </c>
      <c r="Q17" s="93">
        <f>O17+P17</f>
        <v>15</v>
      </c>
      <c r="R17" s="81">
        <f>IFERROR(Q17/N17,"-")</f>
        <v>0.11811023622047</v>
      </c>
      <c r="S17" s="80">
        <v>2</v>
      </c>
      <c r="T17" s="80">
        <v>5</v>
      </c>
      <c r="U17" s="81">
        <f>IFERROR(T17/(Q17),"-")</f>
        <v>0.33333333333333</v>
      </c>
      <c r="V17" s="82">
        <f>IFERROR(K17/SUM(Q17:Q18),"-")</f>
        <v>6578.9473684211</v>
      </c>
      <c r="W17" s="83">
        <v>5</v>
      </c>
      <c r="X17" s="81">
        <f>IF(Q17=0,"-",W17/Q17)</f>
        <v>0.33333333333333</v>
      </c>
      <c r="Y17" s="186">
        <v>124000</v>
      </c>
      <c r="Z17" s="187">
        <f>IFERROR(Y17/Q17,"-")</f>
        <v>8266.6666666667</v>
      </c>
      <c r="AA17" s="187">
        <f>IFERROR(Y17/W17,"-")</f>
        <v>24800</v>
      </c>
      <c r="AB17" s="181">
        <f>SUM(Y17:Y18)-SUM(K17:K18)</f>
        <v>33000</v>
      </c>
      <c r="AC17" s="85">
        <f>SUM(Y17:Y18)/SUM(K17:K18)</f>
        <v>1.132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4</v>
      </c>
      <c r="BG17" s="113">
        <f>IF(Q17=0,"",IF(BF17=0,"",(BF17/Q17)))</f>
        <v>0.26666666666667</v>
      </c>
      <c r="BH17" s="112">
        <v>1</v>
      </c>
      <c r="BI17" s="114">
        <f>IFERROR(BH17/BF17,"-")</f>
        <v>0.25</v>
      </c>
      <c r="BJ17" s="115">
        <v>6000</v>
      </c>
      <c r="BK17" s="116">
        <f>IFERROR(BJ17/BF17,"-")</f>
        <v>1500</v>
      </c>
      <c r="BL17" s="117"/>
      <c r="BM17" s="117">
        <v>1</v>
      </c>
      <c r="BN17" s="117"/>
      <c r="BO17" s="119">
        <v>8</v>
      </c>
      <c r="BP17" s="120">
        <f>IF(Q17=0,"",IF(BO17=0,"",(BO17/Q17)))</f>
        <v>0.53333333333333</v>
      </c>
      <c r="BQ17" s="121">
        <v>3</v>
      </c>
      <c r="BR17" s="122">
        <f>IFERROR(BQ17/BO17,"-")</f>
        <v>0.375</v>
      </c>
      <c r="BS17" s="123">
        <v>110000</v>
      </c>
      <c r="BT17" s="124">
        <f>IFERROR(BS17/BO17,"-")</f>
        <v>13750</v>
      </c>
      <c r="BU17" s="125"/>
      <c r="BV17" s="125">
        <v>1</v>
      </c>
      <c r="BW17" s="125">
        <v>2</v>
      </c>
      <c r="BX17" s="126">
        <v>3</v>
      </c>
      <c r="BY17" s="127">
        <f>IF(Q17=0,"",IF(BX17=0,"",(BX17/Q17)))</f>
        <v>0.2</v>
      </c>
      <c r="BZ17" s="128">
        <v>1</v>
      </c>
      <c r="CA17" s="129">
        <f>IFERROR(BZ17/BX17,"-")</f>
        <v>0.33333333333333</v>
      </c>
      <c r="CB17" s="130">
        <v>8000</v>
      </c>
      <c r="CC17" s="131">
        <f>IFERROR(CB17/BX17,"-")</f>
        <v>2666.6666666667</v>
      </c>
      <c r="CD17" s="132"/>
      <c r="CE17" s="132">
        <v>1</v>
      </c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5</v>
      </c>
      <c r="CQ17" s="141">
        <v>124000</v>
      </c>
      <c r="CR17" s="141">
        <v>58000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95</v>
      </c>
      <c r="C18" s="189" t="s">
        <v>58</v>
      </c>
      <c r="D18" s="189"/>
      <c r="E18" s="189" t="s">
        <v>76</v>
      </c>
      <c r="F18" s="189" t="s">
        <v>92</v>
      </c>
      <c r="G18" s="189" t="s">
        <v>73</v>
      </c>
      <c r="H18" s="89"/>
      <c r="I18" s="89"/>
      <c r="J18" s="89"/>
      <c r="K18" s="181"/>
      <c r="L18" s="80">
        <v>0</v>
      </c>
      <c r="M18" s="80">
        <v>0</v>
      </c>
      <c r="N18" s="80">
        <v>91</v>
      </c>
      <c r="O18" s="91">
        <v>23</v>
      </c>
      <c r="P18" s="92">
        <v>0</v>
      </c>
      <c r="Q18" s="93">
        <f>O18+P18</f>
        <v>23</v>
      </c>
      <c r="R18" s="81">
        <f>IFERROR(Q18/N18,"-")</f>
        <v>0.25274725274725</v>
      </c>
      <c r="S18" s="80">
        <v>1</v>
      </c>
      <c r="T18" s="80">
        <v>0</v>
      </c>
      <c r="U18" s="81">
        <f>IFERROR(T18/(Q18),"-")</f>
        <v>0</v>
      </c>
      <c r="V18" s="82"/>
      <c r="W18" s="83">
        <v>4</v>
      </c>
      <c r="X18" s="81">
        <f>IF(Q18=0,"-",W18/Q18)</f>
        <v>0.17391304347826</v>
      </c>
      <c r="Y18" s="186">
        <v>159000</v>
      </c>
      <c r="Z18" s="187">
        <f>IFERROR(Y18/Q18,"-")</f>
        <v>6913.0434782609</v>
      </c>
      <c r="AA18" s="187">
        <f>IFERROR(Y18/W18,"-")</f>
        <v>39750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>
        <v>1</v>
      </c>
      <c r="AO18" s="101">
        <f>IF(Q18=0,"",IF(AN18=0,"",(AN18/Q18)))</f>
        <v>0.043478260869565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2</v>
      </c>
      <c r="BG18" s="113">
        <f>IF(Q18=0,"",IF(BF18=0,"",(BF18/Q18)))</f>
        <v>0.08695652173913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9</v>
      </c>
      <c r="BP18" s="120">
        <f>IF(Q18=0,"",IF(BO18=0,"",(BO18/Q18)))</f>
        <v>0.39130434782609</v>
      </c>
      <c r="BQ18" s="121">
        <v>4</v>
      </c>
      <c r="BR18" s="122">
        <f>IFERROR(BQ18/BO18,"-")</f>
        <v>0.44444444444444</v>
      </c>
      <c r="BS18" s="123">
        <v>888023</v>
      </c>
      <c r="BT18" s="124">
        <f>IFERROR(BS18/BO18,"-")</f>
        <v>98669.222222222</v>
      </c>
      <c r="BU18" s="125">
        <v>1</v>
      </c>
      <c r="BV18" s="125"/>
      <c r="BW18" s="125">
        <v>3</v>
      </c>
      <c r="BX18" s="126">
        <v>9</v>
      </c>
      <c r="BY18" s="127">
        <f>IF(Q18=0,"",IF(BX18=0,"",(BX18/Q18)))</f>
        <v>0.39130434782609</v>
      </c>
      <c r="BZ18" s="128">
        <v>1</v>
      </c>
      <c r="CA18" s="129">
        <f>IFERROR(BZ18/BX18,"-")</f>
        <v>0.11111111111111</v>
      </c>
      <c r="CB18" s="130">
        <v>2000</v>
      </c>
      <c r="CC18" s="131">
        <f>IFERROR(CB18/BX18,"-")</f>
        <v>222.22222222222</v>
      </c>
      <c r="CD18" s="132">
        <v>1</v>
      </c>
      <c r="CE18" s="132"/>
      <c r="CF18" s="132"/>
      <c r="CG18" s="133">
        <v>2</v>
      </c>
      <c r="CH18" s="134">
        <f>IF(Q18=0,"",IF(CG18=0,"",(CG18/Q18)))</f>
        <v>0.08695652173913</v>
      </c>
      <c r="CI18" s="135"/>
      <c r="CJ18" s="136">
        <f>IFERROR(CI18/CG18,"-")</f>
        <v>0</v>
      </c>
      <c r="CK18" s="137"/>
      <c r="CL18" s="138">
        <f>IFERROR(CK18/CG18,"-")</f>
        <v>0</v>
      </c>
      <c r="CM18" s="139"/>
      <c r="CN18" s="139"/>
      <c r="CO18" s="139"/>
      <c r="CP18" s="140">
        <v>4</v>
      </c>
      <c r="CQ18" s="141">
        <v>159000</v>
      </c>
      <c r="CR18" s="141">
        <v>731023</v>
      </c>
      <c r="CS18" s="141"/>
      <c r="CT18" s="142" t="str">
        <f>IF(AND(CR18=0,CS18=0),"",IF(AND(CR18&lt;=100000,CS18&lt;=100000),"",IF(CR18/CQ18&gt;0.7,"男高",IF(CS18/CQ18&gt;0.7,"女高",""))))</f>
        <v>男高</v>
      </c>
    </row>
    <row r="19" spans="1:99">
      <c r="A19" s="79">
        <f>AC19</f>
        <v>2.4769230769231</v>
      </c>
      <c r="B19" s="189" t="s">
        <v>96</v>
      </c>
      <c r="C19" s="189" t="s">
        <v>58</v>
      </c>
      <c r="D19" s="189"/>
      <c r="E19" s="189" t="s">
        <v>76</v>
      </c>
      <c r="F19" s="189" t="s">
        <v>97</v>
      </c>
      <c r="G19" s="189" t="s">
        <v>61</v>
      </c>
      <c r="H19" s="89" t="s">
        <v>98</v>
      </c>
      <c r="I19" s="89" t="s">
        <v>93</v>
      </c>
      <c r="J19" s="89" t="s">
        <v>99</v>
      </c>
      <c r="K19" s="181">
        <v>260000</v>
      </c>
      <c r="L19" s="80">
        <v>0</v>
      </c>
      <c r="M19" s="80">
        <v>0</v>
      </c>
      <c r="N19" s="80">
        <v>56</v>
      </c>
      <c r="O19" s="91">
        <v>6</v>
      </c>
      <c r="P19" s="92">
        <v>0</v>
      </c>
      <c r="Q19" s="93">
        <f>O19+P19</f>
        <v>6</v>
      </c>
      <c r="R19" s="81">
        <f>IFERROR(Q19/N19,"-")</f>
        <v>0.10714285714286</v>
      </c>
      <c r="S19" s="80">
        <v>0</v>
      </c>
      <c r="T19" s="80">
        <v>3</v>
      </c>
      <c r="U19" s="81">
        <f>IFERROR(T19/(Q19),"-")</f>
        <v>0.5</v>
      </c>
      <c r="V19" s="82">
        <f>IFERROR(K19/SUM(Q19:Q22),"-")</f>
        <v>13684.210526316</v>
      </c>
      <c r="W19" s="83">
        <v>2</v>
      </c>
      <c r="X19" s="81">
        <f>IF(Q19=0,"-",W19/Q19)</f>
        <v>0.33333333333333</v>
      </c>
      <c r="Y19" s="186">
        <v>13000</v>
      </c>
      <c r="Z19" s="187">
        <f>IFERROR(Y19/Q19,"-")</f>
        <v>2166.6666666667</v>
      </c>
      <c r="AA19" s="187">
        <f>IFERROR(Y19/W19,"-")</f>
        <v>6500</v>
      </c>
      <c r="AB19" s="181">
        <f>SUM(Y19:Y22)-SUM(K19:K22)</f>
        <v>384000</v>
      </c>
      <c r="AC19" s="85">
        <f>SUM(Y19:Y22)/SUM(K19:K22)</f>
        <v>2.4769230769231</v>
      </c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>
        <v>1</v>
      </c>
      <c r="BG19" s="113">
        <f>IF(Q19=0,"",IF(BF19=0,"",(BF19/Q19)))</f>
        <v>0.16666666666667</v>
      </c>
      <c r="BH19" s="112">
        <v>1</v>
      </c>
      <c r="BI19" s="114">
        <f>IFERROR(BH19/BF19,"-")</f>
        <v>1</v>
      </c>
      <c r="BJ19" s="115">
        <v>8000</v>
      </c>
      <c r="BK19" s="116">
        <f>IFERROR(BJ19/BF19,"-")</f>
        <v>8000</v>
      </c>
      <c r="BL19" s="117"/>
      <c r="BM19" s="117">
        <v>1</v>
      </c>
      <c r="BN19" s="117"/>
      <c r="BO19" s="119">
        <v>2</v>
      </c>
      <c r="BP19" s="120">
        <f>IF(Q19=0,"",IF(BO19=0,"",(BO19/Q19)))</f>
        <v>0.33333333333333</v>
      </c>
      <c r="BQ19" s="121">
        <v>1</v>
      </c>
      <c r="BR19" s="122">
        <f>IFERROR(BQ19/BO19,"-")</f>
        <v>0.5</v>
      </c>
      <c r="BS19" s="123">
        <v>5000</v>
      </c>
      <c r="BT19" s="124">
        <f>IFERROR(BS19/BO19,"-")</f>
        <v>2500</v>
      </c>
      <c r="BU19" s="125">
        <v>1</v>
      </c>
      <c r="BV19" s="125"/>
      <c r="BW19" s="125"/>
      <c r="BX19" s="126">
        <v>3</v>
      </c>
      <c r="BY19" s="127">
        <f>IF(Q19=0,"",IF(BX19=0,"",(BX19/Q19)))</f>
        <v>0.5</v>
      </c>
      <c r="BZ19" s="128"/>
      <c r="CA19" s="129">
        <f>IFERROR(BZ19/BX19,"-")</f>
        <v>0</v>
      </c>
      <c r="CB19" s="130"/>
      <c r="CC19" s="131">
        <f>IFERROR(CB19/BX19,"-")</f>
        <v>0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2</v>
      </c>
      <c r="CQ19" s="141">
        <v>13000</v>
      </c>
      <c r="CR19" s="141">
        <v>8000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100</v>
      </c>
      <c r="C20" s="189" t="s">
        <v>58</v>
      </c>
      <c r="D20" s="189"/>
      <c r="E20" s="189" t="s">
        <v>76</v>
      </c>
      <c r="F20" s="189" t="s">
        <v>101</v>
      </c>
      <c r="G20" s="189" t="s">
        <v>61</v>
      </c>
      <c r="H20" s="89"/>
      <c r="I20" s="89" t="s">
        <v>93</v>
      </c>
      <c r="J20" s="89" t="s">
        <v>102</v>
      </c>
      <c r="K20" s="181"/>
      <c r="L20" s="80">
        <v>0</v>
      </c>
      <c r="M20" s="80">
        <v>0</v>
      </c>
      <c r="N20" s="80">
        <v>53</v>
      </c>
      <c r="O20" s="91">
        <v>3</v>
      </c>
      <c r="P20" s="92">
        <v>0</v>
      </c>
      <c r="Q20" s="93">
        <f>O20+P20</f>
        <v>3</v>
      </c>
      <c r="R20" s="81">
        <f>IFERROR(Q20/N20,"-")</f>
        <v>0.056603773584906</v>
      </c>
      <c r="S20" s="80">
        <v>0</v>
      </c>
      <c r="T20" s="80">
        <v>3</v>
      </c>
      <c r="U20" s="81">
        <f>IFERROR(T20/(Q20),"-")</f>
        <v>1</v>
      </c>
      <c r="V20" s="82"/>
      <c r="W20" s="83">
        <v>1</v>
      </c>
      <c r="X20" s="81">
        <f>IF(Q20=0,"-",W20/Q20)</f>
        <v>0.33333333333333</v>
      </c>
      <c r="Y20" s="186">
        <v>6000</v>
      </c>
      <c r="Z20" s="187">
        <f>IFERROR(Y20/Q20,"-")</f>
        <v>2000</v>
      </c>
      <c r="AA20" s="187">
        <f>IFERROR(Y20/W20,"-")</f>
        <v>6000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>
        <v>1</v>
      </c>
      <c r="AX20" s="107">
        <f>IF(Q20=0,"",IF(AW20=0,"",(AW20/Q20)))</f>
        <v>0.33333333333333</v>
      </c>
      <c r="AY20" s="106"/>
      <c r="AZ20" s="108">
        <f>IFERROR(AY20/AW20,"-")</f>
        <v>0</v>
      </c>
      <c r="BA20" s="109"/>
      <c r="BB20" s="110">
        <f>IFERROR(BA20/AW20,"-")</f>
        <v>0</v>
      </c>
      <c r="BC20" s="111"/>
      <c r="BD20" s="111"/>
      <c r="BE20" s="111"/>
      <c r="BF20" s="112">
        <v>1</v>
      </c>
      <c r="BG20" s="113">
        <f>IF(Q20=0,"",IF(BF20=0,"",(BF20/Q20)))</f>
        <v>0.33333333333333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1</v>
      </c>
      <c r="BP20" s="120">
        <f>IF(Q20=0,"",IF(BO20=0,"",(BO20/Q20)))</f>
        <v>0.33333333333333</v>
      </c>
      <c r="BQ20" s="121">
        <v>1</v>
      </c>
      <c r="BR20" s="122">
        <f>IFERROR(BQ20/BO20,"-")</f>
        <v>1</v>
      </c>
      <c r="BS20" s="123">
        <v>6000</v>
      </c>
      <c r="BT20" s="124">
        <f>IFERROR(BS20/BO20,"-")</f>
        <v>6000</v>
      </c>
      <c r="BU20" s="125"/>
      <c r="BV20" s="125">
        <v>1</v>
      </c>
      <c r="BW20" s="125"/>
      <c r="BX20" s="126"/>
      <c r="BY20" s="127">
        <f>IF(Q20=0,"",IF(BX20=0,"",(BX20/Q20)))</f>
        <v>0</v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1</v>
      </c>
      <c r="CQ20" s="141">
        <v>6000</v>
      </c>
      <c r="CR20" s="141">
        <v>6000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103</v>
      </c>
      <c r="C21" s="189" t="s">
        <v>58</v>
      </c>
      <c r="D21" s="189"/>
      <c r="E21" s="189" t="s">
        <v>76</v>
      </c>
      <c r="F21" s="189" t="s">
        <v>104</v>
      </c>
      <c r="G21" s="189" t="s">
        <v>61</v>
      </c>
      <c r="H21" s="89"/>
      <c r="I21" s="89" t="s">
        <v>93</v>
      </c>
      <c r="J21" s="89" t="s">
        <v>105</v>
      </c>
      <c r="K21" s="181"/>
      <c r="L21" s="80">
        <v>0</v>
      </c>
      <c r="M21" s="80">
        <v>0</v>
      </c>
      <c r="N21" s="80">
        <v>57</v>
      </c>
      <c r="O21" s="91">
        <v>2</v>
      </c>
      <c r="P21" s="92">
        <v>0</v>
      </c>
      <c r="Q21" s="93">
        <f>O21+P21</f>
        <v>2</v>
      </c>
      <c r="R21" s="81">
        <f>IFERROR(Q21/N21,"-")</f>
        <v>0.035087719298246</v>
      </c>
      <c r="S21" s="80">
        <v>0</v>
      </c>
      <c r="T21" s="80">
        <v>1</v>
      </c>
      <c r="U21" s="81">
        <f>IFERROR(T21/(Q21),"-")</f>
        <v>0.5</v>
      </c>
      <c r="V21" s="82"/>
      <c r="W21" s="83">
        <v>0</v>
      </c>
      <c r="X21" s="81">
        <f>IF(Q21=0,"-",W21/Q21)</f>
        <v>0</v>
      </c>
      <c r="Y21" s="186">
        <v>0</v>
      </c>
      <c r="Z21" s="187">
        <f>IFERROR(Y21/Q21,"-")</f>
        <v>0</v>
      </c>
      <c r="AA21" s="187" t="str">
        <f>IFERROR(Y21/W21,"-")</f>
        <v>-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>
        <v>1</v>
      </c>
      <c r="AX21" s="107">
        <f>IF(Q21=0,"",IF(AW21=0,"",(AW21/Q21)))</f>
        <v>0.5</v>
      </c>
      <c r="AY21" s="106"/>
      <c r="AZ21" s="108">
        <f>IFERROR(AY21/AW21,"-")</f>
        <v>0</v>
      </c>
      <c r="BA21" s="109"/>
      <c r="BB21" s="110">
        <f>IFERROR(BA21/AW21,"-")</f>
        <v>0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>
        <v>1</v>
      </c>
      <c r="BP21" s="120">
        <f>IF(Q21=0,"",IF(BO21=0,"",(BO21/Q21)))</f>
        <v>0.5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/>
      <c r="BY21" s="127">
        <f>IF(Q21=0,"",IF(BX21=0,"",(BX21/Q21)))</f>
        <v>0</v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106</v>
      </c>
      <c r="C22" s="189" t="s">
        <v>58</v>
      </c>
      <c r="D22" s="189"/>
      <c r="E22" s="189" t="s">
        <v>72</v>
      </c>
      <c r="F22" s="189" t="s">
        <v>72</v>
      </c>
      <c r="G22" s="189" t="s">
        <v>73</v>
      </c>
      <c r="H22" s="89"/>
      <c r="I22" s="89"/>
      <c r="J22" s="89"/>
      <c r="K22" s="181"/>
      <c r="L22" s="80">
        <v>0</v>
      </c>
      <c r="M22" s="80">
        <v>0</v>
      </c>
      <c r="N22" s="80">
        <v>18</v>
      </c>
      <c r="O22" s="91">
        <v>8</v>
      </c>
      <c r="P22" s="92">
        <v>0</v>
      </c>
      <c r="Q22" s="93">
        <f>O22+P22</f>
        <v>8</v>
      </c>
      <c r="R22" s="81">
        <f>IFERROR(Q22/N22,"-")</f>
        <v>0.44444444444444</v>
      </c>
      <c r="S22" s="80">
        <v>1</v>
      </c>
      <c r="T22" s="80">
        <v>3</v>
      </c>
      <c r="U22" s="81">
        <f>IFERROR(T22/(Q22),"-")</f>
        <v>0.375</v>
      </c>
      <c r="V22" s="82"/>
      <c r="W22" s="83">
        <v>3</v>
      </c>
      <c r="X22" s="81">
        <f>IF(Q22=0,"-",W22/Q22)</f>
        <v>0.375</v>
      </c>
      <c r="Y22" s="186">
        <v>625000</v>
      </c>
      <c r="Z22" s="187">
        <f>IFERROR(Y22/Q22,"-")</f>
        <v>78125</v>
      </c>
      <c r="AA22" s="187">
        <f>IFERROR(Y22/W22,"-")</f>
        <v>208333.33333333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>
        <v>2</v>
      </c>
      <c r="AX22" s="107">
        <f>IF(Q22=0,"",IF(AW22=0,"",(AW22/Q22)))</f>
        <v>0.25</v>
      </c>
      <c r="AY22" s="106"/>
      <c r="AZ22" s="108">
        <f>IFERROR(AY22/AW22,"-")</f>
        <v>0</v>
      </c>
      <c r="BA22" s="109"/>
      <c r="BB22" s="110">
        <f>IFERROR(BA22/AW22,"-")</f>
        <v>0</v>
      </c>
      <c r="BC22" s="111"/>
      <c r="BD22" s="111"/>
      <c r="BE22" s="111"/>
      <c r="BF22" s="112">
        <v>2</v>
      </c>
      <c r="BG22" s="113">
        <f>IF(Q22=0,"",IF(BF22=0,"",(BF22/Q22)))</f>
        <v>0.25</v>
      </c>
      <c r="BH22" s="112">
        <v>2</v>
      </c>
      <c r="BI22" s="114">
        <f>IFERROR(BH22/BF22,"-")</f>
        <v>1</v>
      </c>
      <c r="BJ22" s="115">
        <v>13000</v>
      </c>
      <c r="BK22" s="116">
        <f>IFERROR(BJ22/BF22,"-")</f>
        <v>6500</v>
      </c>
      <c r="BL22" s="117">
        <v>1</v>
      </c>
      <c r="BM22" s="117"/>
      <c r="BN22" s="117">
        <v>1</v>
      </c>
      <c r="BO22" s="119">
        <v>3</v>
      </c>
      <c r="BP22" s="120">
        <f>IF(Q22=0,"",IF(BO22=0,"",(BO22/Q22)))</f>
        <v>0.375</v>
      </c>
      <c r="BQ22" s="121">
        <v>1</v>
      </c>
      <c r="BR22" s="122">
        <f>IFERROR(BQ22/BO22,"-")</f>
        <v>0.33333333333333</v>
      </c>
      <c r="BS22" s="123">
        <v>3000</v>
      </c>
      <c r="BT22" s="124">
        <f>IFERROR(BS22/BO22,"-")</f>
        <v>1000</v>
      </c>
      <c r="BU22" s="125">
        <v>1</v>
      </c>
      <c r="BV22" s="125"/>
      <c r="BW22" s="125"/>
      <c r="BX22" s="126">
        <v>1</v>
      </c>
      <c r="BY22" s="127">
        <f>IF(Q22=0,"",IF(BX22=0,"",(BX22/Q22)))</f>
        <v>0.125</v>
      </c>
      <c r="BZ22" s="128">
        <v>1</v>
      </c>
      <c r="CA22" s="129">
        <f>IFERROR(BZ22/BX22,"-")</f>
        <v>1</v>
      </c>
      <c r="CB22" s="130">
        <v>617000</v>
      </c>
      <c r="CC22" s="131">
        <f>IFERROR(CB22/BX22,"-")</f>
        <v>617000</v>
      </c>
      <c r="CD22" s="132"/>
      <c r="CE22" s="132"/>
      <c r="CF22" s="132">
        <v>1</v>
      </c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3</v>
      </c>
      <c r="CQ22" s="141">
        <v>625000</v>
      </c>
      <c r="CR22" s="141">
        <v>617000</v>
      </c>
      <c r="CS22" s="141"/>
      <c r="CT22" s="142" t="str">
        <f>IF(AND(CR22=0,CS22=0),"",IF(AND(CR22&lt;=100000,CS22&lt;=100000),"",IF(CR22/CQ22&gt;0.7,"男高",IF(CS22/CQ22&gt;0.7,"女高",""))))</f>
        <v>男高</v>
      </c>
    </row>
    <row r="23" spans="1:99">
      <c r="A23" s="79">
        <f>AC23</f>
        <v>0.3</v>
      </c>
      <c r="B23" s="189" t="s">
        <v>107</v>
      </c>
      <c r="C23" s="189" t="s">
        <v>58</v>
      </c>
      <c r="D23" s="189"/>
      <c r="E23" s="189" t="s">
        <v>81</v>
      </c>
      <c r="F23" s="189" t="s">
        <v>97</v>
      </c>
      <c r="G23" s="189" t="s">
        <v>61</v>
      </c>
      <c r="H23" s="89" t="s">
        <v>108</v>
      </c>
      <c r="I23" s="89" t="s">
        <v>109</v>
      </c>
      <c r="J23" s="89" t="s">
        <v>110</v>
      </c>
      <c r="K23" s="181">
        <v>250000</v>
      </c>
      <c r="L23" s="80">
        <v>0</v>
      </c>
      <c r="M23" s="80">
        <v>0</v>
      </c>
      <c r="N23" s="80">
        <v>42</v>
      </c>
      <c r="O23" s="91">
        <v>7</v>
      </c>
      <c r="P23" s="92">
        <v>0</v>
      </c>
      <c r="Q23" s="93">
        <f>O23+P23</f>
        <v>7</v>
      </c>
      <c r="R23" s="81">
        <f>IFERROR(Q23/N23,"-")</f>
        <v>0.16666666666667</v>
      </c>
      <c r="S23" s="80">
        <v>0</v>
      </c>
      <c r="T23" s="80">
        <v>2</v>
      </c>
      <c r="U23" s="81">
        <f>IFERROR(T23/(Q23),"-")</f>
        <v>0.28571428571429</v>
      </c>
      <c r="V23" s="82">
        <f>IFERROR(K23/SUM(Q23:Q26),"-")</f>
        <v>8928.5714285714</v>
      </c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>
        <f>SUM(Y23:Y26)-SUM(K23:K26)</f>
        <v>-175000</v>
      </c>
      <c r="AC23" s="85">
        <f>SUM(Y23:Y26)/SUM(K23:K26)</f>
        <v>0.3</v>
      </c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>
        <v>1</v>
      </c>
      <c r="AX23" s="107">
        <f>IF(Q23=0,"",IF(AW23=0,"",(AW23/Q23)))</f>
        <v>0.14285714285714</v>
      </c>
      <c r="AY23" s="106"/>
      <c r="AZ23" s="108">
        <f>IFERROR(AY23/AW23,"-")</f>
        <v>0</v>
      </c>
      <c r="BA23" s="109"/>
      <c r="BB23" s="110">
        <f>IFERROR(BA23/AW23,"-")</f>
        <v>0</v>
      </c>
      <c r="BC23" s="111"/>
      <c r="BD23" s="111"/>
      <c r="BE23" s="111"/>
      <c r="BF23" s="112">
        <v>1</v>
      </c>
      <c r="BG23" s="113">
        <f>IF(Q23=0,"",IF(BF23=0,"",(BF23/Q23)))</f>
        <v>0.14285714285714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5</v>
      </c>
      <c r="BP23" s="120">
        <f>IF(Q23=0,"",IF(BO23=0,"",(BO23/Q23)))</f>
        <v>0.71428571428571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/>
      <c r="BY23" s="127">
        <f>IF(Q23=0,"",IF(BX23=0,"",(BX23/Q23)))</f>
        <v>0</v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111</v>
      </c>
      <c r="C24" s="189" t="s">
        <v>58</v>
      </c>
      <c r="D24" s="189"/>
      <c r="E24" s="189" t="s">
        <v>81</v>
      </c>
      <c r="F24" s="189" t="s">
        <v>101</v>
      </c>
      <c r="G24" s="189" t="s">
        <v>61</v>
      </c>
      <c r="H24" s="89"/>
      <c r="I24" s="89" t="s">
        <v>109</v>
      </c>
      <c r="J24" s="89"/>
      <c r="K24" s="181"/>
      <c r="L24" s="80">
        <v>0</v>
      </c>
      <c r="M24" s="80">
        <v>0</v>
      </c>
      <c r="N24" s="80">
        <v>93</v>
      </c>
      <c r="O24" s="91">
        <v>5</v>
      </c>
      <c r="P24" s="92">
        <v>0</v>
      </c>
      <c r="Q24" s="93">
        <f>O24+P24</f>
        <v>5</v>
      </c>
      <c r="R24" s="81">
        <f>IFERROR(Q24/N24,"-")</f>
        <v>0.053763440860215</v>
      </c>
      <c r="S24" s="80">
        <v>1</v>
      </c>
      <c r="T24" s="80">
        <v>2</v>
      </c>
      <c r="U24" s="81">
        <f>IFERROR(T24/(Q24),"-")</f>
        <v>0.4</v>
      </c>
      <c r="V24" s="82"/>
      <c r="W24" s="83">
        <v>1</v>
      </c>
      <c r="X24" s="81">
        <f>IF(Q24=0,"-",W24/Q24)</f>
        <v>0.2</v>
      </c>
      <c r="Y24" s="186">
        <v>41000</v>
      </c>
      <c r="Z24" s="187">
        <f>IFERROR(Y24/Q24,"-")</f>
        <v>8200</v>
      </c>
      <c r="AA24" s="187">
        <f>IFERROR(Y24/W24,"-")</f>
        <v>41000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>
        <v>1</v>
      </c>
      <c r="BG24" s="113">
        <f>IF(Q24=0,"",IF(BF24=0,"",(BF24/Q24)))</f>
        <v>0.2</v>
      </c>
      <c r="BH24" s="112"/>
      <c r="BI24" s="114">
        <f>IFERROR(BH24/BF24,"-")</f>
        <v>0</v>
      </c>
      <c r="BJ24" s="115"/>
      <c r="BK24" s="116">
        <f>IFERROR(BJ24/BF24,"-")</f>
        <v>0</v>
      </c>
      <c r="BL24" s="117"/>
      <c r="BM24" s="117"/>
      <c r="BN24" s="117"/>
      <c r="BO24" s="119">
        <v>3</v>
      </c>
      <c r="BP24" s="120">
        <f>IF(Q24=0,"",IF(BO24=0,"",(BO24/Q24)))</f>
        <v>0.6</v>
      </c>
      <c r="BQ24" s="121">
        <v>1</v>
      </c>
      <c r="BR24" s="122">
        <f>IFERROR(BQ24/BO24,"-")</f>
        <v>0.33333333333333</v>
      </c>
      <c r="BS24" s="123">
        <v>41000</v>
      </c>
      <c r="BT24" s="124">
        <f>IFERROR(BS24/BO24,"-")</f>
        <v>13666.666666667</v>
      </c>
      <c r="BU24" s="125"/>
      <c r="BV24" s="125"/>
      <c r="BW24" s="125">
        <v>1</v>
      </c>
      <c r="BX24" s="126">
        <v>1</v>
      </c>
      <c r="BY24" s="127">
        <f>IF(Q24=0,"",IF(BX24=0,"",(BX24/Q24)))</f>
        <v>0.2</v>
      </c>
      <c r="BZ24" s="128">
        <v>1</v>
      </c>
      <c r="CA24" s="129">
        <f>IFERROR(BZ24/BX24,"-")</f>
        <v>1</v>
      </c>
      <c r="CB24" s="130">
        <v>2000</v>
      </c>
      <c r="CC24" s="131">
        <f>IFERROR(CB24/BX24,"-")</f>
        <v>2000</v>
      </c>
      <c r="CD24" s="132">
        <v>1</v>
      </c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1</v>
      </c>
      <c r="CQ24" s="141">
        <v>41000</v>
      </c>
      <c r="CR24" s="141">
        <v>41000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112</v>
      </c>
      <c r="C25" s="189" t="s">
        <v>58</v>
      </c>
      <c r="D25" s="189"/>
      <c r="E25" s="189" t="s">
        <v>81</v>
      </c>
      <c r="F25" s="189" t="s">
        <v>104</v>
      </c>
      <c r="G25" s="189" t="s">
        <v>61</v>
      </c>
      <c r="H25" s="89"/>
      <c r="I25" s="89" t="s">
        <v>109</v>
      </c>
      <c r="J25" s="89"/>
      <c r="K25" s="181"/>
      <c r="L25" s="80">
        <v>0</v>
      </c>
      <c r="M25" s="80">
        <v>0</v>
      </c>
      <c r="N25" s="80">
        <v>45</v>
      </c>
      <c r="O25" s="91">
        <v>2</v>
      </c>
      <c r="P25" s="92">
        <v>0</v>
      </c>
      <c r="Q25" s="93">
        <f>O25+P25</f>
        <v>2</v>
      </c>
      <c r="R25" s="81">
        <f>IFERROR(Q25/N25,"-")</f>
        <v>0.044444444444444</v>
      </c>
      <c r="S25" s="80">
        <v>0</v>
      </c>
      <c r="T25" s="80">
        <v>2</v>
      </c>
      <c r="U25" s="81">
        <f>IFERROR(T25/(Q25),"-")</f>
        <v>1</v>
      </c>
      <c r="V25" s="82"/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>
        <v>1</v>
      </c>
      <c r="BG25" s="113">
        <f>IF(Q25=0,"",IF(BF25=0,"",(BF25/Q25)))</f>
        <v>0.5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1</v>
      </c>
      <c r="BP25" s="120">
        <f>IF(Q25=0,"",IF(BO25=0,"",(BO25/Q25)))</f>
        <v>0.5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/>
      <c r="BY25" s="127">
        <f>IF(Q25=0,"",IF(BX25=0,"",(BX25/Q25)))</f>
        <v>0</v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113</v>
      </c>
      <c r="C26" s="189" t="s">
        <v>58</v>
      </c>
      <c r="D26" s="189"/>
      <c r="E26" s="189" t="s">
        <v>72</v>
      </c>
      <c r="F26" s="189" t="s">
        <v>72</v>
      </c>
      <c r="G26" s="189" t="s">
        <v>73</v>
      </c>
      <c r="H26" s="89"/>
      <c r="I26" s="89"/>
      <c r="J26" s="89"/>
      <c r="K26" s="181"/>
      <c r="L26" s="80">
        <v>0</v>
      </c>
      <c r="M26" s="80">
        <v>0</v>
      </c>
      <c r="N26" s="80">
        <v>24</v>
      </c>
      <c r="O26" s="91">
        <v>14</v>
      </c>
      <c r="P26" s="92">
        <v>0</v>
      </c>
      <c r="Q26" s="93">
        <f>O26+P26</f>
        <v>14</v>
      </c>
      <c r="R26" s="81">
        <f>IFERROR(Q26/N26,"-")</f>
        <v>0.58333333333333</v>
      </c>
      <c r="S26" s="80">
        <v>1</v>
      </c>
      <c r="T26" s="80">
        <v>0</v>
      </c>
      <c r="U26" s="81">
        <f>IFERROR(T26/(Q26),"-")</f>
        <v>0</v>
      </c>
      <c r="V26" s="82"/>
      <c r="W26" s="83">
        <v>2</v>
      </c>
      <c r="X26" s="81">
        <f>IF(Q26=0,"-",W26/Q26)</f>
        <v>0.14285714285714</v>
      </c>
      <c r="Y26" s="186">
        <v>34000</v>
      </c>
      <c r="Z26" s="187">
        <f>IFERROR(Y26/Q26,"-")</f>
        <v>2428.5714285714</v>
      </c>
      <c r="AA26" s="187">
        <f>IFERROR(Y26/W26,"-")</f>
        <v>17000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>
        <v>1</v>
      </c>
      <c r="AO26" s="101">
        <f>IF(Q26=0,"",IF(AN26=0,"",(AN26/Q26)))</f>
        <v>0.071428571428571</v>
      </c>
      <c r="AP26" s="100"/>
      <c r="AQ26" s="102">
        <f>IFERROR(AP26/AN26,"-")</f>
        <v>0</v>
      </c>
      <c r="AR26" s="103"/>
      <c r="AS26" s="104">
        <f>IFERROR(AR26/AN26,"-")</f>
        <v>0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3</v>
      </c>
      <c r="BG26" s="113">
        <f>IF(Q26=0,"",IF(BF26=0,"",(BF26/Q26)))</f>
        <v>0.21428571428571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>
        <v>9</v>
      </c>
      <c r="BP26" s="120">
        <f>IF(Q26=0,"",IF(BO26=0,"",(BO26/Q26)))</f>
        <v>0.64285714285714</v>
      </c>
      <c r="BQ26" s="121">
        <v>2</v>
      </c>
      <c r="BR26" s="122">
        <f>IFERROR(BQ26/BO26,"-")</f>
        <v>0.22222222222222</v>
      </c>
      <c r="BS26" s="123">
        <v>34000</v>
      </c>
      <c r="BT26" s="124">
        <f>IFERROR(BS26/BO26,"-")</f>
        <v>3777.7777777778</v>
      </c>
      <c r="BU26" s="125"/>
      <c r="BV26" s="125">
        <v>1</v>
      </c>
      <c r="BW26" s="125">
        <v>1</v>
      </c>
      <c r="BX26" s="126">
        <v>1</v>
      </c>
      <c r="BY26" s="127">
        <f>IF(Q26=0,"",IF(BX26=0,"",(BX26/Q26)))</f>
        <v>0.071428571428571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2</v>
      </c>
      <c r="CQ26" s="141">
        <v>34000</v>
      </c>
      <c r="CR26" s="141">
        <v>28000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>
        <f>AC27</f>
        <v>0.625</v>
      </c>
      <c r="B27" s="189" t="s">
        <v>114</v>
      </c>
      <c r="C27" s="189" t="s">
        <v>58</v>
      </c>
      <c r="D27" s="189"/>
      <c r="E27" s="189" t="s">
        <v>115</v>
      </c>
      <c r="F27" s="189" t="s">
        <v>116</v>
      </c>
      <c r="G27" s="189" t="s">
        <v>82</v>
      </c>
      <c r="H27" s="89" t="s">
        <v>62</v>
      </c>
      <c r="I27" s="89" t="s">
        <v>84</v>
      </c>
      <c r="J27" s="89" t="s">
        <v>117</v>
      </c>
      <c r="K27" s="181">
        <v>120000</v>
      </c>
      <c r="L27" s="80">
        <v>0</v>
      </c>
      <c r="M27" s="80">
        <v>0</v>
      </c>
      <c r="N27" s="80">
        <v>62</v>
      </c>
      <c r="O27" s="91">
        <v>3</v>
      </c>
      <c r="P27" s="92">
        <v>0</v>
      </c>
      <c r="Q27" s="93">
        <f>O27+P27</f>
        <v>3</v>
      </c>
      <c r="R27" s="81">
        <f>IFERROR(Q27/N27,"-")</f>
        <v>0.048387096774194</v>
      </c>
      <c r="S27" s="80">
        <v>0</v>
      </c>
      <c r="T27" s="80">
        <v>3</v>
      </c>
      <c r="U27" s="81">
        <f>IFERROR(T27/(Q27),"-")</f>
        <v>1</v>
      </c>
      <c r="V27" s="82">
        <f>IFERROR(K27/SUM(Q27:Q28),"-")</f>
        <v>12000</v>
      </c>
      <c r="W27" s="83">
        <v>1</v>
      </c>
      <c r="X27" s="81">
        <f>IF(Q27=0,"-",W27/Q27)</f>
        <v>0.33333333333333</v>
      </c>
      <c r="Y27" s="186">
        <v>24000</v>
      </c>
      <c r="Z27" s="187">
        <f>IFERROR(Y27/Q27,"-")</f>
        <v>8000</v>
      </c>
      <c r="AA27" s="187">
        <f>IFERROR(Y27/W27,"-")</f>
        <v>24000</v>
      </c>
      <c r="AB27" s="181">
        <f>SUM(Y27:Y28)-SUM(K27:K28)</f>
        <v>-45000</v>
      </c>
      <c r="AC27" s="85">
        <f>SUM(Y27:Y28)/SUM(K27:K28)</f>
        <v>0.625</v>
      </c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>
        <v>2</v>
      </c>
      <c r="BG27" s="113">
        <f>IF(Q27=0,"",IF(BF27=0,"",(BF27/Q27)))</f>
        <v>0.66666666666667</v>
      </c>
      <c r="BH27" s="112">
        <v>1</v>
      </c>
      <c r="BI27" s="114">
        <f>IFERROR(BH27/BF27,"-")</f>
        <v>0.5</v>
      </c>
      <c r="BJ27" s="115">
        <v>24000</v>
      </c>
      <c r="BK27" s="116">
        <f>IFERROR(BJ27/BF27,"-")</f>
        <v>12000</v>
      </c>
      <c r="BL27" s="117"/>
      <c r="BM27" s="117"/>
      <c r="BN27" s="117">
        <v>1</v>
      </c>
      <c r="BO27" s="119">
        <v>1</v>
      </c>
      <c r="BP27" s="120">
        <f>IF(Q27=0,"",IF(BO27=0,"",(BO27/Q27)))</f>
        <v>0.33333333333333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/>
      <c r="BY27" s="127">
        <f>IF(Q27=0,"",IF(BX27=0,"",(BX27/Q27)))</f>
        <v>0</v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1</v>
      </c>
      <c r="CQ27" s="141">
        <v>24000</v>
      </c>
      <c r="CR27" s="141">
        <v>24000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118</v>
      </c>
      <c r="C28" s="189" t="s">
        <v>58</v>
      </c>
      <c r="D28" s="189"/>
      <c r="E28" s="189" t="s">
        <v>115</v>
      </c>
      <c r="F28" s="189" t="s">
        <v>116</v>
      </c>
      <c r="G28" s="189" t="s">
        <v>73</v>
      </c>
      <c r="H28" s="89"/>
      <c r="I28" s="89"/>
      <c r="J28" s="89"/>
      <c r="K28" s="181"/>
      <c r="L28" s="80">
        <v>0</v>
      </c>
      <c r="M28" s="80">
        <v>0</v>
      </c>
      <c r="N28" s="80">
        <v>19</v>
      </c>
      <c r="O28" s="91">
        <v>7</v>
      </c>
      <c r="P28" s="92">
        <v>0</v>
      </c>
      <c r="Q28" s="93">
        <f>O28+P28</f>
        <v>7</v>
      </c>
      <c r="R28" s="81">
        <f>IFERROR(Q28/N28,"-")</f>
        <v>0.36842105263158</v>
      </c>
      <c r="S28" s="80">
        <v>1</v>
      </c>
      <c r="T28" s="80">
        <v>0</v>
      </c>
      <c r="U28" s="81">
        <f>IFERROR(T28/(Q28),"-")</f>
        <v>0</v>
      </c>
      <c r="V28" s="82"/>
      <c r="W28" s="83">
        <v>2</v>
      </c>
      <c r="X28" s="81">
        <f>IF(Q28=0,"-",W28/Q28)</f>
        <v>0.28571428571429</v>
      </c>
      <c r="Y28" s="186">
        <v>51000</v>
      </c>
      <c r="Z28" s="187">
        <f>IFERROR(Y28/Q28,"-")</f>
        <v>7285.7142857143</v>
      </c>
      <c r="AA28" s="187">
        <f>IFERROR(Y28/W28,"-")</f>
        <v>25500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>
        <v>1</v>
      </c>
      <c r="AX28" s="107">
        <f>IF(Q28=0,"",IF(AW28=0,"",(AW28/Q28)))</f>
        <v>0.14285714285714</v>
      </c>
      <c r="AY28" s="106">
        <v>1</v>
      </c>
      <c r="AZ28" s="108">
        <f>IFERROR(AY28/AW28,"-")</f>
        <v>1</v>
      </c>
      <c r="BA28" s="109">
        <v>6000</v>
      </c>
      <c r="BB28" s="110">
        <f>IFERROR(BA28/AW28,"-")</f>
        <v>6000</v>
      </c>
      <c r="BC28" s="111"/>
      <c r="BD28" s="111">
        <v>1</v>
      </c>
      <c r="BE28" s="111"/>
      <c r="BF28" s="112">
        <v>2</v>
      </c>
      <c r="BG28" s="113">
        <f>IF(Q28=0,"",IF(BF28=0,"",(BF28/Q28)))</f>
        <v>0.28571428571429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2</v>
      </c>
      <c r="BP28" s="120">
        <f>IF(Q28=0,"",IF(BO28=0,"",(BO28/Q28)))</f>
        <v>0.28571428571429</v>
      </c>
      <c r="BQ28" s="121">
        <v>1</v>
      </c>
      <c r="BR28" s="122">
        <f>IFERROR(BQ28/BO28,"-")</f>
        <v>0.5</v>
      </c>
      <c r="BS28" s="123">
        <v>45000</v>
      </c>
      <c r="BT28" s="124">
        <f>IFERROR(BS28/BO28,"-")</f>
        <v>22500</v>
      </c>
      <c r="BU28" s="125"/>
      <c r="BV28" s="125"/>
      <c r="BW28" s="125">
        <v>1</v>
      </c>
      <c r="BX28" s="126">
        <v>2</v>
      </c>
      <c r="BY28" s="127">
        <f>IF(Q28=0,"",IF(BX28=0,"",(BX28/Q28)))</f>
        <v>0.28571428571429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2</v>
      </c>
      <c r="CQ28" s="141">
        <v>51000</v>
      </c>
      <c r="CR28" s="141">
        <v>45000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>
        <f>AC29</f>
        <v>0.22</v>
      </c>
      <c r="B29" s="189" t="s">
        <v>119</v>
      </c>
      <c r="C29" s="189" t="s">
        <v>58</v>
      </c>
      <c r="D29" s="189"/>
      <c r="E29" s="189" t="s">
        <v>115</v>
      </c>
      <c r="F29" s="189" t="s">
        <v>116</v>
      </c>
      <c r="G29" s="189" t="s">
        <v>61</v>
      </c>
      <c r="H29" s="89" t="s">
        <v>66</v>
      </c>
      <c r="I29" s="89" t="s">
        <v>84</v>
      </c>
      <c r="J29" s="190" t="s">
        <v>89</v>
      </c>
      <c r="K29" s="181">
        <v>150000</v>
      </c>
      <c r="L29" s="80">
        <v>0</v>
      </c>
      <c r="M29" s="80">
        <v>0</v>
      </c>
      <c r="N29" s="80">
        <v>44</v>
      </c>
      <c r="O29" s="91">
        <v>8</v>
      </c>
      <c r="P29" s="92">
        <v>0</v>
      </c>
      <c r="Q29" s="93">
        <f>O29+P29</f>
        <v>8</v>
      </c>
      <c r="R29" s="81">
        <f>IFERROR(Q29/N29,"-")</f>
        <v>0.18181818181818</v>
      </c>
      <c r="S29" s="80">
        <v>1</v>
      </c>
      <c r="T29" s="80">
        <v>3</v>
      </c>
      <c r="U29" s="81">
        <f>IFERROR(T29/(Q29),"-")</f>
        <v>0.375</v>
      </c>
      <c r="V29" s="82">
        <f>IFERROR(K29/SUM(Q29:Q30),"-")</f>
        <v>10714.285714286</v>
      </c>
      <c r="W29" s="83">
        <v>2</v>
      </c>
      <c r="X29" s="81">
        <f>IF(Q29=0,"-",W29/Q29)</f>
        <v>0.25</v>
      </c>
      <c r="Y29" s="186">
        <v>33000</v>
      </c>
      <c r="Z29" s="187">
        <f>IFERROR(Y29/Q29,"-")</f>
        <v>4125</v>
      </c>
      <c r="AA29" s="187">
        <f>IFERROR(Y29/W29,"-")</f>
        <v>16500</v>
      </c>
      <c r="AB29" s="181">
        <f>SUM(Y29:Y30)-SUM(K29:K30)</f>
        <v>-117000</v>
      </c>
      <c r="AC29" s="85">
        <f>SUM(Y29:Y30)/SUM(K29:K30)</f>
        <v>0.22</v>
      </c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>
        <v>1</v>
      </c>
      <c r="AX29" s="107">
        <f>IF(Q29=0,"",IF(AW29=0,"",(AW29/Q29)))</f>
        <v>0.125</v>
      </c>
      <c r="AY29" s="106"/>
      <c r="AZ29" s="108">
        <f>IFERROR(AY29/AW29,"-")</f>
        <v>0</v>
      </c>
      <c r="BA29" s="109"/>
      <c r="BB29" s="110">
        <f>IFERROR(BA29/AW29,"-")</f>
        <v>0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>
        <v>6</v>
      </c>
      <c r="BP29" s="120">
        <f>IF(Q29=0,"",IF(BO29=0,"",(BO29/Q29)))</f>
        <v>0.75</v>
      </c>
      <c r="BQ29" s="121">
        <v>2</v>
      </c>
      <c r="BR29" s="122">
        <f>IFERROR(BQ29/BO29,"-")</f>
        <v>0.33333333333333</v>
      </c>
      <c r="BS29" s="123">
        <v>35000</v>
      </c>
      <c r="BT29" s="124">
        <f>IFERROR(BS29/BO29,"-")</f>
        <v>5833.3333333333</v>
      </c>
      <c r="BU29" s="125">
        <v>1</v>
      </c>
      <c r="BV29" s="125">
        <v>1</v>
      </c>
      <c r="BW29" s="125"/>
      <c r="BX29" s="126">
        <v>1</v>
      </c>
      <c r="BY29" s="127">
        <f>IF(Q29=0,"",IF(BX29=0,"",(BX29/Q29)))</f>
        <v>0.125</v>
      </c>
      <c r="BZ29" s="128">
        <v>1</v>
      </c>
      <c r="CA29" s="129">
        <f>IFERROR(BZ29/BX29,"-")</f>
        <v>1</v>
      </c>
      <c r="CB29" s="130">
        <v>3000</v>
      </c>
      <c r="CC29" s="131">
        <f>IFERROR(CB29/BX29,"-")</f>
        <v>3000</v>
      </c>
      <c r="CD29" s="132">
        <v>1</v>
      </c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2</v>
      </c>
      <c r="CQ29" s="141">
        <v>33000</v>
      </c>
      <c r="CR29" s="141">
        <v>30000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120</v>
      </c>
      <c r="C30" s="189" t="s">
        <v>58</v>
      </c>
      <c r="D30" s="189"/>
      <c r="E30" s="189" t="s">
        <v>115</v>
      </c>
      <c r="F30" s="189" t="s">
        <v>116</v>
      </c>
      <c r="G30" s="189" t="s">
        <v>73</v>
      </c>
      <c r="H30" s="89"/>
      <c r="I30" s="89"/>
      <c r="J30" s="89"/>
      <c r="K30" s="181"/>
      <c r="L30" s="80">
        <v>0</v>
      </c>
      <c r="M30" s="80">
        <v>0</v>
      </c>
      <c r="N30" s="80">
        <v>59</v>
      </c>
      <c r="O30" s="91">
        <v>6</v>
      </c>
      <c r="P30" s="92">
        <v>0</v>
      </c>
      <c r="Q30" s="93">
        <f>O30+P30</f>
        <v>6</v>
      </c>
      <c r="R30" s="81">
        <f>IFERROR(Q30/N30,"-")</f>
        <v>0.10169491525424</v>
      </c>
      <c r="S30" s="80">
        <v>0</v>
      </c>
      <c r="T30" s="80">
        <v>0</v>
      </c>
      <c r="U30" s="81">
        <f>IFERROR(T30/(Q30),"-")</f>
        <v>0</v>
      </c>
      <c r="V30" s="82"/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1</v>
      </c>
      <c r="BG30" s="113">
        <f>IF(Q30=0,"",IF(BF30=0,"",(BF30/Q30)))</f>
        <v>0.16666666666667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3</v>
      </c>
      <c r="BP30" s="120">
        <f>IF(Q30=0,"",IF(BO30=0,"",(BO30/Q30)))</f>
        <v>0.5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1</v>
      </c>
      <c r="BY30" s="127">
        <f>IF(Q30=0,"",IF(BX30=0,"",(BX30/Q30)))</f>
        <v>0.16666666666667</v>
      </c>
      <c r="BZ30" s="128">
        <v>1</v>
      </c>
      <c r="CA30" s="129">
        <f>IFERROR(BZ30/BX30,"-")</f>
        <v>1</v>
      </c>
      <c r="CB30" s="130">
        <v>3000</v>
      </c>
      <c r="CC30" s="131">
        <f>IFERROR(CB30/BX30,"-")</f>
        <v>3000</v>
      </c>
      <c r="CD30" s="132">
        <v>1</v>
      </c>
      <c r="CE30" s="132"/>
      <c r="CF30" s="132"/>
      <c r="CG30" s="133">
        <v>1</v>
      </c>
      <c r="CH30" s="134">
        <f>IF(Q30=0,"",IF(CG30=0,"",(CG30/Q30)))</f>
        <v>0.16666666666667</v>
      </c>
      <c r="CI30" s="135">
        <v>1</v>
      </c>
      <c r="CJ30" s="136">
        <f>IFERROR(CI30/CG30,"-")</f>
        <v>1</v>
      </c>
      <c r="CK30" s="137">
        <v>215000</v>
      </c>
      <c r="CL30" s="138">
        <f>IFERROR(CK30/CG30,"-")</f>
        <v>215000</v>
      </c>
      <c r="CM30" s="139"/>
      <c r="CN30" s="139"/>
      <c r="CO30" s="139">
        <v>1</v>
      </c>
      <c r="CP30" s="140">
        <v>0</v>
      </c>
      <c r="CQ30" s="141">
        <v>0</v>
      </c>
      <c r="CR30" s="141">
        <v>215000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>
        <f>AC31</f>
        <v>0.069230769230769</v>
      </c>
      <c r="B31" s="189" t="s">
        <v>121</v>
      </c>
      <c r="C31" s="189" t="s">
        <v>58</v>
      </c>
      <c r="D31" s="189"/>
      <c r="E31" s="189" t="s">
        <v>115</v>
      </c>
      <c r="F31" s="189" t="s">
        <v>122</v>
      </c>
      <c r="G31" s="189" t="s">
        <v>61</v>
      </c>
      <c r="H31" s="89" t="s">
        <v>83</v>
      </c>
      <c r="I31" s="89" t="s">
        <v>84</v>
      </c>
      <c r="J31" s="89" t="s">
        <v>123</v>
      </c>
      <c r="K31" s="181">
        <v>130000</v>
      </c>
      <c r="L31" s="80">
        <v>0</v>
      </c>
      <c r="M31" s="80">
        <v>0</v>
      </c>
      <c r="N31" s="80">
        <v>37</v>
      </c>
      <c r="O31" s="91">
        <v>6</v>
      </c>
      <c r="P31" s="92">
        <v>0</v>
      </c>
      <c r="Q31" s="93">
        <f>O31+P31</f>
        <v>6</v>
      </c>
      <c r="R31" s="81">
        <f>IFERROR(Q31/N31,"-")</f>
        <v>0.16216216216216</v>
      </c>
      <c r="S31" s="80">
        <v>0</v>
      </c>
      <c r="T31" s="80">
        <v>2</v>
      </c>
      <c r="U31" s="81">
        <f>IFERROR(T31/(Q31),"-")</f>
        <v>0.33333333333333</v>
      </c>
      <c r="V31" s="82">
        <f>IFERROR(K31/SUM(Q31:Q32),"-")</f>
        <v>10000</v>
      </c>
      <c r="W31" s="83">
        <v>1</v>
      </c>
      <c r="X31" s="81">
        <f>IF(Q31=0,"-",W31/Q31)</f>
        <v>0.16666666666667</v>
      </c>
      <c r="Y31" s="186">
        <v>9000</v>
      </c>
      <c r="Z31" s="187">
        <f>IFERROR(Y31/Q31,"-")</f>
        <v>1500</v>
      </c>
      <c r="AA31" s="187">
        <f>IFERROR(Y31/W31,"-")</f>
        <v>9000</v>
      </c>
      <c r="AB31" s="181">
        <f>SUM(Y31:Y32)-SUM(K31:K32)</f>
        <v>-121000</v>
      </c>
      <c r="AC31" s="85">
        <f>SUM(Y31:Y32)/SUM(K31:K32)</f>
        <v>0.069230769230769</v>
      </c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>
        <v>1</v>
      </c>
      <c r="AX31" s="107">
        <f>IF(Q31=0,"",IF(AW31=0,"",(AW31/Q31)))</f>
        <v>0.16666666666667</v>
      </c>
      <c r="AY31" s="106"/>
      <c r="AZ31" s="108">
        <f>IFERROR(AY31/AW31,"-")</f>
        <v>0</v>
      </c>
      <c r="BA31" s="109"/>
      <c r="BB31" s="110">
        <f>IFERROR(BA31/AW31,"-")</f>
        <v>0</v>
      </c>
      <c r="BC31" s="111"/>
      <c r="BD31" s="111"/>
      <c r="BE31" s="111"/>
      <c r="BF31" s="112">
        <v>1</v>
      </c>
      <c r="BG31" s="113">
        <f>IF(Q31=0,"",IF(BF31=0,"",(BF31/Q31)))</f>
        <v>0.16666666666667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3</v>
      </c>
      <c r="BP31" s="120">
        <f>IF(Q31=0,"",IF(BO31=0,"",(BO31/Q31)))</f>
        <v>0.5</v>
      </c>
      <c r="BQ31" s="121">
        <v>1</v>
      </c>
      <c r="BR31" s="122">
        <f>IFERROR(BQ31/BO31,"-")</f>
        <v>0.33333333333333</v>
      </c>
      <c r="BS31" s="123">
        <v>9000</v>
      </c>
      <c r="BT31" s="124">
        <f>IFERROR(BS31/BO31,"-")</f>
        <v>3000</v>
      </c>
      <c r="BU31" s="125"/>
      <c r="BV31" s="125"/>
      <c r="BW31" s="125">
        <v>1</v>
      </c>
      <c r="BX31" s="126">
        <v>1</v>
      </c>
      <c r="BY31" s="127">
        <f>IF(Q31=0,"",IF(BX31=0,"",(BX31/Q31)))</f>
        <v>0.16666666666667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1</v>
      </c>
      <c r="CQ31" s="141">
        <v>9000</v>
      </c>
      <c r="CR31" s="141">
        <v>9000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124</v>
      </c>
      <c r="C32" s="189" t="s">
        <v>58</v>
      </c>
      <c r="D32" s="189"/>
      <c r="E32" s="189" t="s">
        <v>115</v>
      </c>
      <c r="F32" s="189" t="s">
        <v>122</v>
      </c>
      <c r="G32" s="189" t="s">
        <v>73</v>
      </c>
      <c r="H32" s="89"/>
      <c r="I32" s="89"/>
      <c r="J32" s="89"/>
      <c r="K32" s="181"/>
      <c r="L32" s="80">
        <v>0</v>
      </c>
      <c r="M32" s="80">
        <v>0</v>
      </c>
      <c r="N32" s="80">
        <v>18</v>
      </c>
      <c r="O32" s="91">
        <v>6</v>
      </c>
      <c r="P32" s="92">
        <v>1</v>
      </c>
      <c r="Q32" s="93">
        <f>O32+P32</f>
        <v>7</v>
      </c>
      <c r="R32" s="81">
        <f>IFERROR(Q32/N32,"-")</f>
        <v>0.38888888888889</v>
      </c>
      <c r="S32" s="80">
        <v>0</v>
      </c>
      <c r="T32" s="80">
        <v>0</v>
      </c>
      <c r="U32" s="81">
        <f>IFERROR(T32/(Q32),"-")</f>
        <v>0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1</v>
      </c>
      <c r="BG32" s="113">
        <f>IF(Q32=0,"",IF(BF32=0,"",(BF32/Q32)))</f>
        <v>0.14285714285714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>
        <v>1</v>
      </c>
      <c r="BP32" s="120">
        <f>IF(Q32=0,"",IF(BO32=0,"",(BO32/Q32)))</f>
        <v>0.14285714285714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>
        <v>2</v>
      </c>
      <c r="BY32" s="127">
        <f>IF(Q32=0,"",IF(BX32=0,"",(BX32/Q32)))</f>
        <v>0.28571428571429</v>
      </c>
      <c r="BZ32" s="128">
        <v>1</v>
      </c>
      <c r="CA32" s="129">
        <f>IFERROR(BZ32/BX32,"-")</f>
        <v>0.5</v>
      </c>
      <c r="CB32" s="130">
        <v>25000</v>
      </c>
      <c r="CC32" s="131">
        <f>IFERROR(CB32/BX32,"-")</f>
        <v>12500</v>
      </c>
      <c r="CD32" s="132"/>
      <c r="CE32" s="132"/>
      <c r="CF32" s="132">
        <v>1</v>
      </c>
      <c r="CG32" s="133">
        <v>3</v>
      </c>
      <c r="CH32" s="134">
        <f>IF(Q32=0,"",IF(CG32=0,"",(CG32/Q32)))</f>
        <v>0.42857142857143</v>
      </c>
      <c r="CI32" s="135"/>
      <c r="CJ32" s="136">
        <f>IFERROR(CI32/CG32,"-")</f>
        <v>0</v>
      </c>
      <c r="CK32" s="137"/>
      <c r="CL32" s="138">
        <f>IFERROR(CK32/CG32,"-")</f>
        <v>0</v>
      </c>
      <c r="CM32" s="139"/>
      <c r="CN32" s="139"/>
      <c r="CO32" s="139"/>
      <c r="CP32" s="140">
        <v>0</v>
      </c>
      <c r="CQ32" s="141">
        <v>0</v>
      </c>
      <c r="CR32" s="141">
        <v>25000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0</v>
      </c>
      <c r="B33" s="189" t="s">
        <v>125</v>
      </c>
      <c r="C33" s="189" t="s">
        <v>58</v>
      </c>
      <c r="D33" s="189"/>
      <c r="E33" s="189" t="s">
        <v>87</v>
      </c>
      <c r="F33" s="189" t="s">
        <v>88</v>
      </c>
      <c r="G33" s="189" t="s">
        <v>82</v>
      </c>
      <c r="H33" s="89" t="s">
        <v>77</v>
      </c>
      <c r="I33" s="89" t="s">
        <v>84</v>
      </c>
      <c r="J33" s="89" t="s">
        <v>126</v>
      </c>
      <c r="K33" s="181">
        <v>130000</v>
      </c>
      <c r="L33" s="80">
        <v>0</v>
      </c>
      <c r="M33" s="80">
        <v>0</v>
      </c>
      <c r="N33" s="80">
        <v>23</v>
      </c>
      <c r="O33" s="91">
        <v>1</v>
      </c>
      <c r="P33" s="92">
        <v>0</v>
      </c>
      <c r="Q33" s="93">
        <f>O33+P33</f>
        <v>1</v>
      </c>
      <c r="R33" s="81">
        <f>IFERROR(Q33/N33,"-")</f>
        <v>0.043478260869565</v>
      </c>
      <c r="S33" s="80">
        <v>0</v>
      </c>
      <c r="T33" s="80">
        <v>0</v>
      </c>
      <c r="U33" s="81">
        <f>IFERROR(T33/(Q33),"-")</f>
        <v>0</v>
      </c>
      <c r="V33" s="82">
        <f>IFERROR(K33/SUM(Q33:Q34),"-")</f>
        <v>43333.333333333</v>
      </c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>
        <f>SUM(Y33:Y34)-SUM(K33:K34)</f>
        <v>-130000</v>
      </c>
      <c r="AC33" s="85">
        <f>SUM(Y33:Y34)/SUM(K33:K34)</f>
        <v>0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>
        <v>1</v>
      </c>
      <c r="BG33" s="113">
        <f>IF(Q33=0,"",IF(BF33=0,"",(BF33/Q33)))</f>
        <v>1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/>
      <c r="BP33" s="120">
        <f>IF(Q33=0,"",IF(BO33=0,"",(BO33/Q33)))</f>
        <v>0</v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/>
      <c r="BY33" s="127">
        <f>IF(Q33=0,"",IF(BX33=0,"",(BX33/Q33)))</f>
        <v>0</v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127</v>
      </c>
      <c r="C34" s="189" t="s">
        <v>58</v>
      </c>
      <c r="D34" s="189"/>
      <c r="E34" s="189" t="s">
        <v>87</v>
      </c>
      <c r="F34" s="189" t="s">
        <v>88</v>
      </c>
      <c r="G34" s="189" t="s">
        <v>73</v>
      </c>
      <c r="H34" s="89"/>
      <c r="I34" s="89"/>
      <c r="J34" s="89"/>
      <c r="K34" s="181"/>
      <c r="L34" s="80">
        <v>0</v>
      </c>
      <c r="M34" s="80">
        <v>0</v>
      </c>
      <c r="N34" s="80">
        <v>10</v>
      </c>
      <c r="O34" s="91">
        <v>2</v>
      </c>
      <c r="P34" s="92">
        <v>0</v>
      </c>
      <c r="Q34" s="93">
        <f>O34+P34</f>
        <v>2</v>
      </c>
      <c r="R34" s="81">
        <f>IFERROR(Q34/N34,"-")</f>
        <v>0.2</v>
      </c>
      <c r="S34" s="80">
        <v>1</v>
      </c>
      <c r="T34" s="80">
        <v>1</v>
      </c>
      <c r="U34" s="81">
        <f>IFERROR(T34/(Q34),"-")</f>
        <v>0.5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/>
      <c r="BP34" s="120">
        <f>IF(Q34=0,"",IF(BO34=0,"",(BO34/Q34)))</f>
        <v>0</v>
      </c>
      <c r="BQ34" s="121"/>
      <c r="BR34" s="122" t="str">
        <f>IFERROR(BQ34/BO34,"-")</f>
        <v>-</v>
      </c>
      <c r="BS34" s="123"/>
      <c r="BT34" s="124" t="str">
        <f>IFERROR(BS34/BO34,"-")</f>
        <v>-</v>
      </c>
      <c r="BU34" s="125"/>
      <c r="BV34" s="125"/>
      <c r="BW34" s="125"/>
      <c r="BX34" s="126">
        <v>2</v>
      </c>
      <c r="BY34" s="127">
        <f>IF(Q34=0,"",IF(BX34=0,"",(BX34/Q34)))</f>
        <v>1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>
        <f>AC35</f>
        <v>0.91538461538462</v>
      </c>
      <c r="B35" s="189" t="s">
        <v>128</v>
      </c>
      <c r="C35" s="189" t="s">
        <v>58</v>
      </c>
      <c r="D35" s="189"/>
      <c r="E35" s="189" t="s">
        <v>115</v>
      </c>
      <c r="F35" s="189" t="s">
        <v>116</v>
      </c>
      <c r="G35" s="189" t="s">
        <v>61</v>
      </c>
      <c r="H35" s="89" t="s">
        <v>77</v>
      </c>
      <c r="I35" s="89" t="s">
        <v>84</v>
      </c>
      <c r="J35" s="89" t="s">
        <v>123</v>
      </c>
      <c r="K35" s="181">
        <v>130000</v>
      </c>
      <c r="L35" s="80">
        <v>0</v>
      </c>
      <c r="M35" s="80">
        <v>0</v>
      </c>
      <c r="N35" s="80">
        <v>47</v>
      </c>
      <c r="O35" s="91">
        <v>5</v>
      </c>
      <c r="P35" s="92">
        <v>0</v>
      </c>
      <c r="Q35" s="93">
        <f>O35+P35</f>
        <v>5</v>
      </c>
      <c r="R35" s="81">
        <f>IFERROR(Q35/N35,"-")</f>
        <v>0.1063829787234</v>
      </c>
      <c r="S35" s="80">
        <v>0</v>
      </c>
      <c r="T35" s="80">
        <v>1</v>
      </c>
      <c r="U35" s="81">
        <f>IFERROR(T35/(Q35),"-")</f>
        <v>0.2</v>
      </c>
      <c r="V35" s="82">
        <f>IFERROR(K35/SUM(Q35:Q36),"-")</f>
        <v>8666.6666666667</v>
      </c>
      <c r="W35" s="83">
        <v>1</v>
      </c>
      <c r="X35" s="81">
        <f>IF(Q35=0,"-",W35/Q35)</f>
        <v>0.2</v>
      </c>
      <c r="Y35" s="186">
        <v>3000</v>
      </c>
      <c r="Z35" s="187">
        <f>IFERROR(Y35/Q35,"-")</f>
        <v>600</v>
      </c>
      <c r="AA35" s="187">
        <f>IFERROR(Y35/W35,"-")</f>
        <v>3000</v>
      </c>
      <c r="AB35" s="181">
        <f>SUM(Y35:Y36)-SUM(K35:K36)</f>
        <v>-11000</v>
      </c>
      <c r="AC35" s="85">
        <f>SUM(Y35:Y36)/SUM(K35:K36)</f>
        <v>0.91538461538462</v>
      </c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>
        <v>1</v>
      </c>
      <c r="AX35" s="107">
        <f>IF(Q35=0,"",IF(AW35=0,"",(AW35/Q35)))</f>
        <v>0.2</v>
      </c>
      <c r="AY35" s="106"/>
      <c r="AZ35" s="108">
        <f>IFERROR(AY35/AW35,"-")</f>
        <v>0</v>
      </c>
      <c r="BA35" s="109"/>
      <c r="BB35" s="110">
        <f>IFERROR(BA35/AW35,"-")</f>
        <v>0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>
        <v>4</v>
      </c>
      <c r="BP35" s="120">
        <f>IF(Q35=0,"",IF(BO35=0,"",(BO35/Q35)))</f>
        <v>0.8</v>
      </c>
      <c r="BQ35" s="121">
        <v>1</v>
      </c>
      <c r="BR35" s="122">
        <f>IFERROR(BQ35/BO35,"-")</f>
        <v>0.25</v>
      </c>
      <c r="BS35" s="123">
        <v>3000</v>
      </c>
      <c r="BT35" s="124">
        <f>IFERROR(BS35/BO35,"-")</f>
        <v>750</v>
      </c>
      <c r="BU35" s="125">
        <v>1</v>
      </c>
      <c r="BV35" s="125"/>
      <c r="BW35" s="125"/>
      <c r="BX35" s="126"/>
      <c r="BY35" s="127">
        <f>IF(Q35=0,"",IF(BX35=0,"",(BX35/Q35)))</f>
        <v>0</v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1</v>
      </c>
      <c r="CQ35" s="141">
        <v>3000</v>
      </c>
      <c r="CR35" s="141">
        <v>3000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129</v>
      </c>
      <c r="C36" s="189" t="s">
        <v>58</v>
      </c>
      <c r="D36" s="189"/>
      <c r="E36" s="189" t="s">
        <v>115</v>
      </c>
      <c r="F36" s="189" t="s">
        <v>116</v>
      </c>
      <c r="G36" s="189" t="s">
        <v>73</v>
      </c>
      <c r="H36" s="89"/>
      <c r="I36" s="89"/>
      <c r="J36" s="89"/>
      <c r="K36" s="181"/>
      <c r="L36" s="80">
        <v>0</v>
      </c>
      <c r="M36" s="80">
        <v>0</v>
      </c>
      <c r="N36" s="80">
        <v>16</v>
      </c>
      <c r="O36" s="91">
        <v>10</v>
      </c>
      <c r="P36" s="92">
        <v>0</v>
      </c>
      <c r="Q36" s="93">
        <f>O36+P36</f>
        <v>10</v>
      </c>
      <c r="R36" s="81">
        <f>IFERROR(Q36/N36,"-")</f>
        <v>0.625</v>
      </c>
      <c r="S36" s="80">
        <v>2</v>
      </c>
      <c r="T36" s="80">
        <v>1</v>
      </c>
      <c r="U36" s="81">
        <f>IFERROR(T36/(Q36),"-")</f>
        <v>0.1</v>
      </c>
      <c r="V36" s="82"/>
      <c r="W36" s="83">
        <v>3</v>
      </c>
      <c r="X36" s="81">
        <f>IF(Q36=0,"-",W36/Q36)</f>
        <v>0.3</v>
      </c>
      <c r="Y36" s="186">
        <v>116000</v>
      </c>
      <c r="Z36" s="187">
        <f>IFERROR(Y36/Q36,"-")</f>
        <v>11600</v>
      </c>
      <c r="AA36" s="187">
        <f>IFERROR(Y36/W36,"-")</f>
        <v>38666.666666667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>
        <v>5</v>
      </c>
      <c r="BP36" s="120">
        <f>IF(Q36=0,"",IF(BO36=0,"",(BO36/Q36)))</f>
        <v>0.5</v>
      </c>
      <c r="BQ36" s="121">
        <v>2</v>
      </c>
      <c r="BR36" s="122">
        <f>IFERROR(BQ36/BO36,"-")</f>
        <v>0.4</v>
      </c>
      <c r="BS36" s="123">
        <v>103000</v>
      </c>
      <c r="BT36" s="124">
        <f>IFERROR(BS36/BO36,"-")</f>
        <v>20600</v>
      </c>
      <c r="BU36" s="125"/>
      <c r="BV36" s="125"/>
      <c r="BW36" s="125">
        <v>2</v>
      </c>
      <c r="BX36" s="126">
        <v>3</v>
      </c>
      <c r="BY36" s="127">
        <f>IF(Q36=0,"",IF(BX36=0,"",(BX36/Q36)))</f>
        <v>0.3</v>
      </c>
      <c r="BZ36" s="128">
        <v>1</v>
      </c>
      <c r="CA36" s="129">
        <f>IFERROR(BZ36/BX36,"-")</f>
        <v>0.33333333333333</v>
      </c>
      <c r="CB36" s="130">
        <v>13000</v>
      </c>
      <c r="CC36" s="131">
        <f>IFERROR(CB36/BX36,"-")</f>
        <v>4333.3333333333</v>
      </c>
      <c r="CD36" s="132"/>
      <c r="CE36" s="132"/>
      <c r="CF36" s="132">
        <v>1</v>
      </c>
      <c r="CG36" s="133">
        <v>2</v>
      </c>
      <c r="CH36" s="134">
        <f>IF(Q36=0,"",IF(CG36=0,"",(CG36/Q36)))</f>
        <v>0.2</v>
      </c>
      <c r="CI36" s="135">
        <v>1</v>
      </c>
      <c r="CJ36" s="136">
        <f>IFERROR(CI36/CG36,"-")</f>
        <v>0.5</v>
      </c>
      <c r="CK36" s="137">
        <v>5000</v>
      </c>
      <c r="CL36" s="138">
        <f>IFERROR(CK36/CG36,"-")</f>
        <v>2500</v>
      </c>
      <c r="CM36" s="139"/>
      <c r="CN36" s="139">
        <v>1</v>
      </c>
      <c r="CO36" s="139"/>
      <c r="CP36" s="140">
        <v>3</v>
      </c>
      <c r="CQ36" s="141">
        <v>116000</v>
      </c>
      <c r="CR36" s="141">
        <v>59000</v>
      </c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>
        <f>AC37</f>
        <v>2.22</v>
      </c>
      <c r="B37" s="189" t="s">
        <v>130</v>
      </c>
      <c r="C37" s="189" t="s">
        <v>58</v>
      </c>
      <c r="D37" s="189"/>
      <c r="E37" s="189" t="s">
        <v>87</v>
      </c>
      <c r="F37" s="189" t="s">
        <v>60</v>
      </c>
      <c r="G37" s="189" t="s">
        <v>61</v>
      </c>
      <c r="H37" s="89" t="s">
        <v>131</v>
      </c>
      <c r="I37" s="89" t="s">
        <v>132</v>
      </c>
      <c r="J37" s="190" t="s">
        <v>133</v>
      </c>
      <c r="K37" s="181">
        <v>250000</v>
      </c>
      <c r="L37" s="80">
        <v>0</v>
      </c>
      <c r="M37" s="80">
        <v>0</v>
      </c>
      <c r="N37" s="80">
        <v>35</v>
      </c>
      <c r="O37" s="91">
        <v>4</v>
      </c>
      <c r="P37" s="92">
        <v>0</v>
      </c>
      <c r="Q37" s="93">
        <f>O37+P37</f>
        <v>4</v>
      </c>
      <c r="R37" s="81">
        <f>IFERROR(Q37/N37,"-")</f>
        <v>0.11428571428571</v>
      </c>
      <c r="S37" s="80">
        <v>0</v>
      </c>
      <c r="T37" s="80">
        <v>0</v>
      </c>
      <c r="U37" s="81">
        <f>IFERROR(T37/(Q37),"-")</f>
        <v>0</v>
      </c>
      <c r="V37" s="82">
        <f>IFERROR(K37/SUM(Q37:Q38),"-")</f>
        <v>22727.272727273</v>
      </c>
      <c r="W37" s="83">
        <v>1</v>
      </c>
      <c r="X37" s="81">
        <f>IF(Q37=0,"-",W37/Q37)</f>
        <v>0.25</v>
      </c>
      <c r="Y37" s="186">
        <v>19000</v>
      </c>
      <c r="Z37" s="187">
        <f>IFERROR(Y37/Q37,"-")</f>
        <v>4750</v>
      </c>
      <c r="AA37" s="187">
        <f>IFERROR(Y37/W37,"-")</f>
        <v>19000</v>
      </c>
      <c r="AB37" s="181">
        <f>SUM(Y37:Y38)-SUM(K37:K38)</f>
        <v>305000</v>
      </c>
      <c r="AC37" s="85">
        <f>SUM(Y37:Y38)/SUM(K37:K38)</f>
        <v>2.22</v>
      </c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>
        <v>1</v>
      </c>
      <c r="AX37" s="107">
        <f>IF(Q37=0,"",IF(AW37=0,"",(AW37/Q37)))</f>
        <v>0.25</v>
      </c>
      <c r="AY37" s="106"/>
      <c r="AZ37" s="108">
        <f>IFERROR(AY37/AW37,"-")</f>
        <v>0</v>
      </c>
      <c r="BA37" s="109"/>
      <c r="BB37" s="110">
        <f>IFERROR(BA37/AW37,"-")</f>
        <v>0</v>
      </c>
      <c r="BC37" s="111"/>
      <c r="BD37" s="111"/>
      <c r="BE37" s="111"/>
      <c r="BF37" s="112">
        <v>1</v>
      </c>
      <c r="BG37" s="113">
        <f>IF(Q37=0,"",IF(BF37=0,"",(BF37/Q37)))</f>
        <v>0.25</v>
      </c>
      <c r="BH37" s="112"/>
      <c r="BI37" s="114">
        <f>IFERROR(BH37/BF37,"-")</f>
        <v>0</v>
      </c>
      <c r="BJ37" s="115"/>
      <c r="BK37" s="116">
        <f>IFERROR(BJ37/BF37,"-")</f>
        <v>0</v>
      </c>
      <c r="BL37" s="117"/>
      <c r="BM37" s="117"/>
      <c r="BN37" s="117"/>
      <c r="BO37" s="119"/>
      <c r="BP37" s="120">
        <f>IF(Q37=0,"",IF(BO37=0,"",(BO37/Q37)))</f>
        <v>0</v>
      </c>
      <c r="BQ37" s="121"/>
      <c r="BR37" s="122" t="str">
        <f>IFERROR(BQ37/BO37,"-")</f>
        <v>-</v>
      </c>
      <c r="BS37" s="123"/>
      <c r="BT37" s="124" t="str">
        <f>IFERROR(BS37/BO37,"-")</f>
        <v>-</v>
      </c>
      <c r="BU37" s="125"/>
      <c r="BV37" s="125"/>
      <c r="BW37" s="125"/>
      <c r="BX37" s="126">
        <v>2</v>
      </c>
      <c r="BY37" s="127">
        <f>IF(Q37=0,"",IF(BX37=0,"",(BX37/Q37)))</f>
        <v>0.5</v>
      </c>
      <c r="BZ37" s="128">
        <v>1</v>
      </c>
      <c r="CA37" s="129">
        <f>IFERROR(BZ37/BX37,"-")</f>
        <v>0.5</v>
      </c>
      <c r="CB37" s="130">
        <v>19000</v>
      </c>
      <c r="CC37" s="131">
        <f>IFERROR(CB37/BX37,"-")</f>
        <v>9500</v>
      </c>
      <c r="CD37" s="132"/>
      <c r="CE37" s="132"/>
      <c r="CF37" s="132">
        <v>1</v>
      </c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1</v>
      </c>
      <c r="CQ37" s="141">
        <v>19000</v>
      </c>
      <c r="CR37" s="141">
        <v>19000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134</v>
      </c>
      <c r="C38" s="189" t="s">
        <v>58</v>
      </c>
      <c r="D38" s="189"/>
      <c r="E38" s="189" t="s">
        <v>87</v>
      </c>
      <c r="F38" s="189" t="s">
        <v>60</v>
      </c>
      <c r="G38" s="189" t="s">
        <v>73</v>
      </c>
      <c r="H38" s="89"/>
      <c r="I38" s="89"/>
      <c r="J38" s="89"/>
      <c r="K38" s="181"/>
      <c r="L38" s="80">
        <v>0</v>
      </c>
      <c r="M38" s="80">
        <v>0</v>
      </c>
      <c r="N38" s="80">
        <v>66</v>
      </c>
      <c r="O38" s="91">
        <v>7</v>
      </c>
      <c r="P38" s="92">
        <v>0</v>
      </c>
      <c r="Q38" s="93">
        <f>O38+P38</f>
        <v>7</v>
      </c>
      <c r="R38" s="81">
        <f>IFERROR(Q38/N38,"-")</f>
        <v>0.10606060606061</v>
      </c>
      <c r="S38" s="80">
        <v>1</v>
      </c>
      <c r="T38" s="80">
        <v>0</v>
      </c>
      <c r="U38" s="81">
        <f>IFERROR(T38/(Q38),"-")</f>
        <v>0</v>
      </c>
      <c r="V38" s="82"/>
      <c r="W38" s="83">
        <v>1</v>
      </c>
      <c r="X38" s="81">
        <f>IF(Q38=0,"-",W38/Q38)</f>
        <v>0.14285714285714</v>
      </c>
      <c r="Y38" s="186">
        <v>536000</v>
      </c>
      <c r="Z38" s="187">
        <f>IFERROR(Y38/Q38,"-")</f>
        <v>76571.428571429</v>
      </c>
      <c r="AA38" s="187">
        <f>IFERROR(Y38/W38,"-")</f>
        <v>536000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>
        <v>5</v>
      </c>
      <c r="BP38" s="120">
        <f>IF(Q38=0,"",IF(BO38=0,"",(BO38/Q38)))</f>
        <v>0.71428571428571</v>
      </c>
      <c r="BQ38" s="121">
        <v>1</v>
      </c>
      <c r="BR38" s="122">
        <f>IFERROR(BQ38/BO38,"-")</f>
        <v>0.2</v>
      </c>
      <c r="BS38" s="123">
        <v>539000</v>
      </c>
      <c r="BT38" s="124">
        <f>IFERROR(BS38/BO38,"-")</f>
        <v>107800</v>
      </c>
      <c r="BU38" s="125"/>
      <c r="BV38" s="125"/>
      <c r="BW38" s="125">
        <v>1</v>
      </c>
      <c r="BX38" s="126">
        <v>2</v>
      </c>
      <c r="BY38" s="127">
        <f>IF(Q38=0,"",IF(BX38=0,"",(BX38/Q38)))</f>
        <v>0.28571428571429</v>
      </c>
      <c r="BZ38" s="128"/>
      <c r="CA38" s="129">
        <f>IFERROR(BZ38/BX38,"-")</f>
        <v>0</v>
      </c>
      <c r="CB38" s="130"/>
      <c r="CC38" s="131">
        <f>IFERROR(CB38/BX38,"-")</f>
        <v>0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1</v>
      </c>
      <c r="CQ38" s="141">
        <v>536000</v>
      </c>
      <c r="CR38" s="141">
        <v>539000</v>
      </c>
      <c r="CS38" s="141"/>
      <c r="CT38" s="142" t="str">
        <f>IF(AND(CR38=0,CS38=0),"",IF(AND(CR38&lt;=100000,CS38&lt;=100000),"",IF(CR38/CQ38&gt;0.7,"男高",IF(CS38/CQ38&gt;0.7,"女高",""))))</f>
        <v>男高</v>
      </c>
    </row>
    <row r="39" spans="1:99">
      <c r="A39" s="79">
        <f>AC39</f>
        <v>0</v>
      </c>
      <c r="B39" s="189" t="s">
        <v>135</v>
      </c>
      <c r="C39" s="189" t="s">
        <v>58</v>
      </c>
      <c r="D39" s="189"/>
      <c r="E39" s="189" t="s">
        <v>81</v>
      </c>
      <c r="F39" s="189" t="s">
        <v>88</v>
      </c>
      <c r="G39" s="189" t="s">
        <v>61</v>
      </c>
      <c r="H39" s="89" t="s">
        <v>131</v>
      </c>
      <c r="I39" s="89" t="s">
        <v>84</v>
      </c>
      <c r="J39" s="190" t="s">
        <v>136</v>
      </c>
      <c r="K39" s="181">
        <v>150000</v>
      </c>
      <c r="L39" s="80">
        <v>0</v>
      </c>
      <c r="M39" s="80">
        <v>0</v>
      </c>
      <c r="N39" s="80">
        <v>29</v>
      </c>
      <c r="O39" s="91">
        <v>2</v>
      </c>
      <c r="P39" s="92">
        <v>0</v>
      </c>
      <c r="Q39" s="93">
        <f>O39+P39</f>
        <v>2</v>
      </c>
      <c r="R39" s="81">
        <f>IFERROR(Q39/N39,"-")</f>
        <v>0.068965517241379</v>
      </c>
      <c r="S39" s="80">
        <v>0</v>
      </c>
      <c r="T39" s="80">
        <v>0</v>
      </c>
      <c r="U39" s="81">
        <f>IFERROR(T39/(Q39),"-")</f>
        <v>0</v>
      </c>
      <c r="V39" s="82">
        <f>IFERROR(K39/SUM(Q39:Q40),"-")</f>
        <v>50000</v>
      </c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>
        <f>SUM(Y39:Y40)-SUM(K39:K40)</f>
        <v>-150000</v>
      </c>
      <c r="AC39" s="85">
        <f>SUM(Y39:Y40)/SUM(K39:K40)</f>
        <v>0</v>
      </c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>
        <v>1</v>
      </c>
      <c r="BG39" s="113">
        <f>IF(Q39=0,"",IF(BF39=0,"",(BF39/Q39)))</f>
        <v>0.5</v>
      </c>
      <c r="BH39" s="112"/>
      <c r="BI39" s="114">
        <f>IFERROR(BH39/BF39,"-")</f>
        <v>0</v>
      </c>
      <c r="BJ39" s="115"/>
      <c r="BK39" s="116">
        <f>IFERROR(BJ39/BF39,"-")</f>
        <v>0</v>
      </c>
      <c r="BL39" s="117"/>
      <c r="BM39" s="117"/>
      <c r="BN39" s="117"/>
      <c r="BO39" s="119">
        <v>1</v>
      </c>
      <c r="BP39" s="120">
        <f>IF(Q39=0,"",IF(BO39=0,"",(BO39/Q39)))</f>
        <v>0.5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137</v>
      </c>
      <c r="C40" s="189" t="s">
        <v>58</v>
      </c>
      <c r="D40" s="189"/>
      <c r="E40" s="189" t="s">
        <v>81</v>
      </c>
      <c r="F40" s="189" t="s">
        <v>88</v>
      </c>
      <c r="G40" s="189" t="s">
        <v>73</v>
      </c>
      <c r="H40" s="89"/>
      <c r="I40" s="89"/>
      <c r="J40" s="89"/>
      <c r="K40" s="181"/>
      <c r="L40" s="80">
        <v>0</v>
      </c>
      <c r="M40" s="80">
        <v>0</v>
      </c>
      <c r="N40" s="80">
        <v>11</v>
      </c>
      <c r="O40" s="91">
        <v>1</v>
      </c>
      <c r="P40" s="92">
        <v>0</v>
      </c>
      <c r="Q40" s="93">
        <f>O40+P40</f>
        <v>1</v>
      </c>
      <c r="R40" s="81">
        <f>IFERROR(Q40/N40,"-")</f>
        <v>0.090909090909091</v>
      </c>
      <c r="S40" s="80">
        <v>0</v>
      </c>
      <c r="T40" s="80">
        <v>0</v>
      </c>
      <c r="U40" s="81">
        <f>IFERROR(T40/(Q40),"-")</f>
        <v>0</v>
      </c>
      <c r="V40" s="82"/>
      <c r="W40" s="83">
        <v>0</v>
      </c>
      <c r="X40" s="81">
        <f>IF(Q40=0,"-",W40/Q40)</f>
        <v>0</v>
      </c>
      <c r="Y40" s="186">
        <v>0</v>
      </c>
      <c r="Z40" s="187">
        <f>IFERROR(Y40/Q40,"-")</f>
        <v>0</v>
      </c>
      <c r="AA40" s="187" t="str">
        <f>IFERROR(Y40/W40,"-")</f>
        <v>-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>
        <f>IF(Q40=0,"",IF(BF40=0,"",(BF40/Q40)))</f>
        <v>0</v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>
        <v>1</v>
      </c>
      <c r="BP40" s="120">
        <f>IF(Q40=0,"",IF(BO40=0,"",(BO40/Q40)))</f>
        <v>1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/>
      <c r="BY40" s="127">
        <f>IF(Q40=0,"",IF(BX40=0,"",(BX40/Q40)))</f>
        <v>0</v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>
        <f>AC41</f>
        <v>0.27333333333333</v>
      </c>
      <c r="B41" s="189" t="s">
        <v>138</v>
      </c>
      <c r="C41" s="189" t="s">
        <v>58</v>
      </c>
      <c r="D41" s="189"/>
      <c r="E41" s="189" t="s">
        <v>115</v>
      </c>
      <c r="F41" s="189" t="s">
        <v>116</v>
      </c>
      <c r="G41" s="189" t="s">
        <v>61</v>
      </c>
      <c r="H41" s="89" t="s">
        <v>131</v>
      </c>
      <c r="I41" s="89" t="s">
        <v>84</v>
      </c>
      <c r="J41" s="191" t="s">
        <v>139</v>
      </c>
      <c r="K41" s="181">
        <v>150000</v>
      </c>
      <c r="L41" s="80">
        <v>0</v>
      </c>
      <c r="M41" s="80">
        <v>0</v>
      </c>
      <c r="N41" s="80">
        <v>54</v>
      </c>
      <c r="O41" s="91">
        <v>3</v>
      </c>
      <c r="P41" s="92">
        <v>0</v>
      </c>
      <c r="Q41" s="93">
        <f>O41+P41</f>
        <v>3</v>
      </c>
      <c r="R41" s="81">
        <f>IFERROR(Q41/N41,"-")</f>
        <v>0.055555555555556</v>
      </c>
      <c r="S41" s="80">
        <v>1</v>
      </c>
      <c r="T41" s="80">
        <v>1</v>
      </c>
      <c r="U41" s="81">
        <f>IFERROR(T41/(Q41),"-")</f>
        <v>0.33333333333333</v>
      </c>
      <c r="V41" s="82">
        <f>IFERROR(K41/SUM(Q41:Q42),"-")</f>
        <v>30000</v>
      </c>
      <c r="W41" s="83">
        <v>1</v>
      </c>
      <c r="X41" s="81">
        <f>IF(Q41=0,"-",W41/Q41)</f>
        <v>0.33333333333333</v>
      </c>
      <c r="Y41" s="186">
        <v>18000</v>
      </c>
      <c r="Z41" s="187">
        <f>IFERROR(Y41/Q41,"-")</f>
        <v>6000</v>
      </c>
      <c r="AA41" s="187">
        <f>IFERROR(Y41/W41,"-")</f>
        <v>18000</v>
      </c>
      <c r="AB41" s="181">
        <f>SUM(Y41:Y42)-SUM(K41:K42)</f>
        <v>-109000</v>
      </c>
      <c r="AC41" s="85">
        <f>SUM(Y41:Y42)/SUM(K41:K42)</f>
        <v>0.27333333333333</v>
      </c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>
        <v>2</v>
      </c>
      <c r="BG41" s="113">
        <f>IF(Q41=0,"",IF(BF41=0,"",(BF41/Q41)))</f>
        <v>0.66666666666667</v>
      </c>
      <c r="BH41" s="112">
        <v>1</v>
      </c>
      <c r="BI41" s="114">
        <f>IFERROR(BH41/BF41,"-")</f>
        <v>0.5</v>
      </c>
      <c r="BJ41" s="115">
        <v>18000</v>
      </c>
      <c r="BK41" s="116">
        <f>IFERROR(BJ41/BF41,"-")</f>
        <v>9000</v>
      </c>
      <c r="BL41" s="117"/>
      <c r="BM41" s="117"/>
      <c r="BN41" s="117">
        <v>1</v>
      </c>
      <c r="BO41" s="119">
        <v>1</v>
      </c>
      <c r="BP41" s="120">
        <f>IF(Q41=0,"",IF(BO41=0,"",(BO41/Q41)))</f>
        <v>0.33333333333333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1</v>
      </c>
      <c r="CQ41" s="141">
        <v>18000</v>
      </c>
      <c r="CR41" s="141">
        <v>18000</v>
      </c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140</v>
      </c>
      <c r="C42" s="189" t="s">
        <v>58</v>
      </c>
      <c r="D42" s="189"/>
      <c r="E42" s="189" t="s">
        <v>115</v>
      </c>
      <c r="F42" s="189" t="s">
        <v>116</v>
      </c>
      <c r="G42" s="189" t="s">
        <v>73</v>
      </c>
      <c r="H42" s="89"/>
      <c r="I42" s="89"/>
      <c r="J42" s="89"/>
      <c r="K42" s="181"/>
      <c r="L42" s="80">
        <v>0</v>
      </c>
      <c r="M42" s="80">
        <v>0</v>
      </c>
      <c r="N42" s="80">
        <v>22</v>
      </c>
      <c r="O42" s="91">
        <v>2</v>
      </c>
      <c r="P42" s="92">
        <v>0</v>
      </c>
      <c r="Q42" s="93">
        <f>O42+P42</f>
        <v>2</v>
      </c>
      <c r="R42" s="81">
        <f>IFERROR(Q42/N42,"-")</f>
        <v>0.090909090909091</v>
      </c>
      <c r="S42" s="80">
        <v>0</v>
      </c>
      <c r="T42" s="80">
        <v>1</v>
      </c>
      <c r="U42" s="81">
        <f>IFERROR(T42/(Q42),"-")</f>
        <v>0.5</v>
      </c>
      <c r="V42" s="82"/>
      <c r="W42" s="83">
        <v>1</v>
      </c>
      <c r="X42" s="81">
        <f>IF(Q42=0,"-",W42/Q42)</f>
        <v>0.5</v>
      </c>
      <c r="Y42" s="186">
        <v>23000</v>
      </c>
      <c r="Z42" s="187">
        <f>IFERROR(Y42/Q42,"-")</f>
        <v>11500</v>
      </c>
      <c r="AA42" s="187">
        <f>IFERROR(Y42/W42,"-")</f>
        <v>23000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/>
      <c r="BP42" s="120">
        <f>IF(Q42=0,"",IF(BO42=0,"",(BO42/Q42)))</f>
        <v>0</v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>
        <v>2</v>
      </c>
      <c r="BY42" s="127">
        <f>IF(Q42=0,"",IF(BX42=0,"",(BX42/Q42)))</f>
        <v>1</v>
      </c>
      <c r="BZ42" s="128">
        <v>1</v>
      </c>
      <c r="CA42" s="129">
        <f>IFERROR(BZ42/BX42,"-")</f>
        <v>0.5</v>
      </c>
      <c r="CB42" s="130">
        <v>23000</v>
      </c>
      <c r="CC42" s="131">
        <f>IFERROR(CB42/BX42,"-")</f>
        <v>11500</v>
      </c>
      <c r="CD42" s="132"/>
      <c r="CE42" s="132"/>
      <c r="CF42" s="132">
        <v>1</v>
      </c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1</v>
      </c>
      <c r="CQ42" s="141">
        <v>23000</v>
      </c>
      <c r="CR42" s="141">
        <v>23000</v>
      </c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>
        <f>AC43</f>
        <v>0.16666666666667</v>
      </c>
      <c r="B43" s="189" t="s">
        <v>141</v>
      </c>
      <c r="C43" s="189" t="s">
        <v>58</v>
      </c>
      <c r="D43" s="189"/>
      <c r="E43" s="189" t="s">
        <v>81</v>
      </c>
      <c r="F43" s="189" t="s">
        <v>60</v>
      </c>
      <c r="G43" s="189" t="s">
        <v>61</v>
      </c>
      <c r="H43" s="89" t="s">
        <v>142</v>
      </c>
      <c r="I43" s="89" t="s">
        <v>63</v>
      </c>
      <c r="J43" s="89" t="s">
        <v>78</v>
      </c>
      <c r="K43" s="181">
        <v>120000</v>
      </c>
      <c r="L43" s="80">
        <v>0</v>
      </c>
      <c r="M43" s="80">
        <v>0</v>
      </c>
      <c r="N43" s="80">
        <v>51</v>
      </c>
      <c r="O43" s="91">
        <v>7</v>
      </c>
      <c r="P43" s="92">
        <v>0</v>
      </c>
      <c r="Q43" s="93">
        <f>O43+P43</f>
        <v>7</v>
      </c>
      <c r="R43" s="81">
        <f>IFERROR(Q43/N43,"-")</f>
        <v>0.13725490196078</v>
      </c>
      <c r="S43" s="80">
        <v>0</v>
      </c>
      <c r="T43" s="80">
        <v>2</v>
      </c>
      <c r="U43" s="81">
        <f>IFERROR(T43/(Q43),"-")</f>
        <v>0.28571428571429</v>
      </c>
      <c r="V43" s="82">
        <f>IFERROR(K43/SUM(Q43:Q44),"-")</f>
        <v>10000</v>
      </c>
      <c r="W43" s="83">
        <v>3</v>
      </c>
      <c r="X43" s="81">
        <f>IF(Q43=0,"-",W43/Q43)</f>
        <v>0.42857142857143</v>
      </c>
      <c r="Y43" s="186">
        <v>14000</v>
      </c>
      <c r="Z43" s="187">
        <f>IFERROR(Y43/Q43,"-")</f>
        <v>2000</v>
      </c>
      <c r="AA43" s="187">
        <f>IFERROR(Y43/W43,"-")</f>
        <v>4666.6666666667</v>
      </c>
      <c r="AB43" s="181">
        <f>SUM(Y43:Y44)-SUM(K43:K44)</f>
        <v>-100000</v>
      </c>
      <c r="AC43" s="85">
        <f>SUM(Y43:Y44)/SUM(K43:K44)</f>
        <v>0.16666666666667</v>
      </c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>
        <v>1</v>
      </c>
      <c r="AO43" s="101">
        <f>IF(Q43=0,"",IF(AN43=0,"",(AN43/Q43)))</f>
        <v>0.14285714285714</v>
      </c>
      <c r="AP43" s="100">
        <v>1</v>
      </c>
      <c r="AQ43" s="102">
        <f>IFERROR(AP43/AN43,"-")</f>
        <v>1</v>
      </c>
      <c r="AR43" s="103">
        <v>6000</v>
      </c>
      <c r="AS43" s="104">
        <f>IFERROR(AR43/AN43,"-")</f>
        <v>6000</v>
      </c>
      <c r="AT43" s="105"/>
      <c r="AU43" s="105">
        <v>1</v>
      </c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>
        <v>2</v>
      </c>
      <c r="BG43" s="113">
        <f>IF(Q43=0,"",IF(BF43=0,"",(BF43/Q43)))</f>
        <v>0.28571428571429</v>
      </c>
      <c r="BH43" s="112">
        <v>2</v>
      </c>
      <c r="BI43" s="114">
        <f>IFERROR(BH43/BF43,"-")</f>
        <v>1</v>
      </c>
      <c r="BJ43" s="115">
        <v>8000</v>
      </c>
      <c r="BK43" s="116">
        <f>IFERROR(BJ43/BF43,"-")</f>
        <v>4000</v>
      </c>
      <c r="BL43" s="117">
        <v>2</v>
      </c>
      <c r="BM43" s="117"/>
      <c r="BN43" s="117"/>
      <c r="BO43" s="119">
        <v>4</v>
      </c>
      <c r="BP43" s="120">
        <f>IF(Q43=0,"",IF(BO43=0,"",(BO43/Q43)))</f>
        <v>0.57142857142857</v>
      </c>
      <c r="BQ43" s="121"/>
      <c r="BR43" s="122">
        <f>IFERROR(BQ43/BO43,"-")</f>
        <v>0</v>
      </c>
      <c r="BS43" s="123"/>
      <c r="BT43" s="124">
        <f>IFERROR(BS43/BO43,"-")</f>
        <v>0</v>
      </c>
      <c r="BU43" s="125"/>
      <c r="BV43" s="125"/>
      <c r="BW43" s="125"/>
      <c r="BX43" s="126"/>
      <c r="BY43" s="127">
        <f>IF(Q43=0,"",IF(BX43=0,"",(BX43/Q43)))</f>
        <v>0</v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3</v>
      </c>
      <c r="CQ43" s="141">
        <v>14000</v>
      </c>
      <c r="CR43" s="141">
        <v>6000</v>
      </c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143</v>
      </c>
      <c r="C44" s="189" t="s">
        <v>58</v>
      </c>
      <c r="D44" s="189"/>
      <c r="E44" s="189" t="s">
        <v>81</v>
      </c>
      <c r="F44" s="189" t="s">
        <v>60</v>
      </c>
      <c r="G44" s="189" t="s">
        <v>73</v>
      </c>
      <c r="H44" s="89"/>
      <c r="I44" s="89"/>
      <c r="J44" s="89"/>
      <c r="K44" s="181"/>
      <c r="L44" s="80">
        <v>0</v>
      </c>
      <c r="M44" s="80">
        <v>0</v>
      </c>
      <c r="N44" s="80">
        <v>7</v>
      </c>
      <c r="O44" s="91">
        <v>5</v>
      </c>
      <c r="P44" s="92">
        <v>0</v>
      </c>
      <c r="Q44" s="93">
        <f>O44+P44</f>
        <v>5</v>
      </c>
      <c r="R44" s="81">
        <f>IFERROR(Q44/N44,"-")</f>
        <v>0.71428571428571</v>
      </c>
      <c r="S44" s="80">
        <v>1</v>
      </c>
      <c r="T44" s="80">
        <v>0</v>
      </c>
      <c r="U44" s="81">
        <f>IFERROR(T44/(Q44),"-")</f>
        <v>0</v>
      </c>
      <c r="V44" s="82"/>
      <c r="W44" s="83">
        <v>1</v>
      </c>
      <c r="X44" s="81">
        <f>IF(Q44=0,"-",W44/Q44)</f>
        <v>0.2</v>
      </c>
      <c r="Y44" s="186">
        <v>6000</v>
      </c>
      <c r="Z44" s="187">
        <f>IFERROR(Y44/Q44,"-")</f>
        <v>1200</v>
      </c>
      <c r="AA44" s="187">
        <f>IFERROR(Y44/W44,"-")</f>
        <v>6000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>
        <v>1</v>
      </c>
      <c r="AO44" s="101">
        <f>IF(Q44=0,"",IF(AN44=0,"",(AN44/Q44)))</f>
        <v>0.2</v>
      </c>
      <c r="AP44" s="100"/>
      <c r="AQ44" s="102">
        <f>IFERROR(AP44/AN44,"-")</f>
        <v>0</v>
      </c>
      <c r="AR44" s="103"/>
      <c r="AS44" s="104">
        <f>IFERROR(AR44/AN44,"-")</f>
        <v>0</v>
      </c>
      <c r="AT44" s="105"/>
      <c r="AU44" s="105"/>
      <c r="AV44" s="105"/>
      <c r="AW44" s="106">
        <v>1</v>
      </c>
      <c r="AX44" s="107">
        <f>IF(Q44=0,"",IF(AW44=0,"",(AW44/Q44)))</f>
        <v>0.2</v>
      </c>
      <c r="AY44" s="106"/>
      <c r="AZ44" s="108">
        <f>IFERROR(AY44/AW44,"-")</f>
        <v>0</v>
      </c>
      <c r="BA44" s="109"/>
      <c r="BB44" s="110">
        <f>IFERROR(BA44/AW44,"-")</f>
        <v>0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1</v>
      </c>
      <c r="BP44" s="120">
        <f>IF(Q44=0,"",IF(BO44=0,"",(BO44/Q44)))</f>
        <v>0.2</v>
      </c>
      <c r="BQ44" s="121">
        <v>1</v>
      </c>
      <c r="BR44" s="122">
        <f>IFERROR(BQ44/BO44,"-")</f>
        <v>1</v>
      </c>
      <c r="BS44" s="123">
        <v>6000</v>
      </c>
      <c r="BT44" s="124">
        <f>IFERROR(BS44/BO44,"-")</f>
        <v>6000</v>
      </c>
      <c r="BU44" s="125"/>
      <c r="BV44" s="125">
        <v>1</v>
      </c>
      <c r="BW44" s="125"/>
      <c r="BX44" s="126">
        <v>1</v>
      </c>
      <c r="BY44" s="127">
        <f>IF(Q44=0,"",IF(BX44=0,"",(BX44/Q44)))</f>
        <v>0.2</v>
      </c>
      <c r="BZ44" s="128"/>
      <c r="CA44" s="129">
        <f>IFERROR(BZ44/BX44,"-")</f>
        <v>0</v>
      </c>
      <c r="CB44" s="130"/>
      <c r="CC44" s="131">
        <f>IFERROR(CB44/BX44,"-")</f>
        <v>0</v>
      </c>
      <c r="CD44" s="132"/>
      <c r="CE44" s="132"/>
      <c r="CF44" s="132"/>
      <c r="CG44" s="133">
        <v>1</v>
      </c>
      <c r="CH44" s="134">
        <f>IF(Q44=0,"",IF(CG44=0,"",(CG44/Q44)))</f>
        <v>0.2</v>
      </c>
      <c r="CI44" s="135"/>
      <c r="CJ44" s="136">
        <f>IFERROR(CI44/CG44,"-")</f>
        <v>0</v>
      </c>
      <c r="CK44" s="137"/>
      <c r="CL44" s="138">
        <f>IFERROR(CK44/CG44,"-")</f>
        <v>0</v>
      </c>
      <c r="CM44" s="139"/>
      <c r="CN44" s="139"/>
      <c r="CO44" s="139"/>
      <c r="CP44" s="140">
        <v>1</v>
      </c>
      <c r="CQ44" s="141">
        <v>6000</v>
      </c>
      <c r="CR44" s="141">
        <v>6000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>
        <f>AC45</f>
        <v>2.9083333333333</v>
      </c>
      <c r="B45" s="189" t="s">
        <v>144</v>
      </c>
      <c r="C45" s="189" t="s">
        <v>58</v>
      </c>
      <c r="D45" s="189"/>
      <c r="E45" s="189" t="s">
        <v>87</v>
      </c>
      <c r="F45" s="189" t="s">
        <v>88</v>
      </c>
      <c r="G45" s="189" t="s">
        <v>82</v>
      </c>
      <c r="H45" s="89" t="s">
        <v>142</v>
      </c>
      <c r="I45" s="89" t="s">
        <v>63</v>
      </c>
      <c r="J45" s="190" t="s">
        <v>89</v>
      </c>
      <c r="K45" s="181">
        <v>120000</v>
      </c>
      <c r="L45" s="80">
        <v>0</v>
      </c>
      <c r="M45" s="80">
        <v>0</v>
      </c>
      <c r="N45" s="80">
        <v>36</v>
      </c>
      <c r="O45" s="91">
        <v>3</v>
      </c>
      <c r="P45" s="92">
        <v>0</v>
      </c>
      <c r="Q45" s="93">
        <f>O45+P45</f>
        <v>3</v>
      </c>
      <c r="R45" s="81">
        <f>IFERROR(Q45/N45,"-")</f>
        <v>0.083333333333333</v>
      </c>
      <c r="S45" s="80">
        <v>0</v>
      </c>
      <c r="T45" s="80">
        <v>1</v>
      </c>
      <c r="U45" s="81">
        <f>IFERROR(T45/(Q45),"-")</f>
        <v>0.33333333333333</v>
      </c>
      <c r="V45" s="82">
        <f>IFERROR(K45/SUM(Q45:Q46),"-")</f>
        <v>20000</v>
      </c>
      <c r="W45" s="83">
        <v>1</v>
      </c>
      <c r="X45" s="81">
        <f>IF(Q45=0,"-",W45/Q45)</f>
        <v>0.33333333333333</v>
      </c>
      <c r="Y45" s="186">
        <v>1000</v>
      </c>
      <c r="Z45" s="187">
        <f>IFERROR(Y45/Q45,"-")</f>
        <v>333.33333333333</v>
      </c>
      <c r="AA45" s="187">
        <f>IFERROR(Y45/W45,"-")</f>
        <v>1000</v>
      </c>
      <c r="AB45" s="181">
        <f>SUM(Y45:Y46)-SUM(K45:K46)</f>
        <v>229000</v>
      </c>
      <c r="AC45" s="85">
        <f>SUM(Y45:Y46)/SUM(K45:K46)</f>
        <v>2.9083333333333</v>
      </c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>
        <v>2</v>
      </c>
      <c r="AX45" s="107">
        <f>IF(Q45=0,"",IF(AW45=0,"",(AW45/Q45)))</f>
        <v>0.66666666666667</v>
      </c>
      <c r="AY45" s="106">
        <v>1</v>
      </c>
      <c r="AZ45" s="108">
        <f>IFERROR(AY45/AW45,"-")</f>
        <v>0.5</v>
      </c>
      <c r="BA45" s="109">
        <v>1000</v>
      </c>
      <c r="BB45" s="110">
        <f>IFERROR(BA45/AW45,"-")</f>
        <v>500</v>
      </c>
      <c r="BC45" s="111">
        <v>1</v>
      </c>
      <c r="BD45" s="111"/>
      <c r="BE45" s="111"/>
      <c r="BF45" s="112"/>
      <c r="BG45" s="113">
        <f>IF(Q45=0,"",IF(BF45=0,"",(BF45/Q45)))</f>
        <v>0</v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>
        <v>1</v>
      </c>
      <c r="BP45" s="120">
        <f>IF(Q45=0,"",IF(BO45=0,"",(BO45/Q45)))</f>
        <v>0.33333333333333</v>
      </c>
      <c r="BQ45" s="121">
        <v>1</v>
      </c>
      <c r="BR45" s="122">
        <f>IFERROR(BQ45/BO45,"-")</f>
        <v>1</v>
      </c>
      <c r="BS45" s="123">
        <v>6000</v>
      </c>
      <c r="BT45" s="124">
        <f>IFERROR(BS45/BO45,"-")</f>
        <v>6000</v>
      </c>
      <c r="BU45" s="125"/>
      <c r="BV45" s="125">
        <v>1</v>
      </c>
      <c r="BW45" s="125"/>
      <c r="BX45" s="126"/>
      <c r="BY45" s="127">
        <f>IF(Q45=0,"",IF(BX45=0,"",(BX45/Q45)))</f>
        <v>0</v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1</v>
      </c>
      <c r="CQ45" s="141">
        <v>1000</v>
      </c>
      <c r="CR45" s="141">
        <v>6000</v>
      </c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145</v>
      </c>
      <c r="C46" s="189" t="s">
        <v>58</v>
      </c>
      <c r="D46" s="189"/>
      <c r="E46" s="189" t="s">
        <v>87</v>
      </c>
      <c r="F46" s="189" t="s">
        <v>88</v>
      </c>
      <c r="G46" s="189" t="s">
        <v>73</v>
      </c>
      <c r="H46" s="89"/>
      <c r="I46" s="89"/>
      <c r="J46" s="89"/>
      <c r="K46" s="181"/>
      <c r="L46" s="80">
        <v>0</v>
      </c>
      <c r="M46" s="80">
        <v>0</v>
      </c>
      <c r="N46" s="80">
        <v>6</v>
      </c>
      <c r="O46" s="91">
        <v>3</v>
      </c>
      <c r="P46" s="92">
        <v>0</v>
      </c>
      <c r="Q46" s="93">
        <f>O46+P46</f>
        <v>3</v>
      </c>
      <c r="R46" s="81">
        <f>IFERROR(Q46/N46,"-")</f>
        <v>0.5</v>
      </c>
      <c r="S46" s="80">
        <v>1</v>
      </c>
      <c r="T46" s="80">
        <v>0</v>
      </c>
      <c r="U46" s="81">
        <f>IFERROR(T46/(Q46),"-")</f>
        <v>0</v>
      </c>
      <c r="V46" s="82"/>
      <c r="W46" s="83">
        <v>0</v>
      </c>
      <c r="X46" s="81">
        <f>IF(Q46=0,"-",W46/Q46)</f>
        <v>0</v>
      </c>
      <c r="Y46" s="186">
        <v>348000</v>
      </c>
      <c r="Z46" s="187">
        <f>IFERROR(Y46/Q46,"-")</f>
        <v>116000</v>
      </c>
      <c r="AA46" s="187" t="str">
        <f>IFERROR(Y46/W46,"-")</f>
        <v>-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>
        <v>1</v>
      </c>
      <c r="BG46" s="113">
        <f>IF(Q46=0,"",IF(BF46=0,"",(BF46/Q46)))</f>
        <v>0.33333333333333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/>
      <c r="BP46" s="120">
        <f>IF(Q46=0,"",IF(BO46=0,"",(BO46/Q46)))</f>
        <v>0</v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>
        <v>2</v>
      </c>
      <c r="BY46" s="127">
        <f>IF(Q46=0,"",IF(BX46=0,"",(BX46/Q46)))</f>
        <v>0.66666666666667</v>
      </c>
      <c r="BZ46" s="128">
        <v>1</v>
      </c>
      <c r="CA46" s="129">
        <f>IFERROR(BZ46/BX46,"-")</f>
        <v>0.5</v>
      </c>
      <c r="CB46" s="130">
        <v>348000</v>
      </c>
      <c r="CC46" s="131">
        <f>IFERROR(CB46/BX46,"-")</f>
        <v>174000</v>
      </c>
      <c r="CD46" s="132"/>
      <c r="CE46" s="132"/>
      <c r="CF46" s="132">
        <v>1</v>
      </c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348000</v>
      </c>
      <c r="CR46" s="141">
        <v>348000</v>
      </c>
      <c r="CS46" s="141"/>
      <c r="CT46" s="142" t="str">
        <f>IF(AND(CR46=0,CS46=0),"",IF(AND(CR46&lt;=100000,CS46&lt;=100000),"",IF(CR46/CQ46&gt;0.7,"男高",IF(CS46/CQ46&gt;0.7,"女高",""))))</f>
        <v>男高</v>
      </c>
    </row>
    <row r="47" spans="1:99">
      <c r="A47" s="79">
        <f>AC47</f>
        <v>1.8692307692308</v>
      </c>
      <c r="B47" s="189" t="s">
        <v>146</v>
      </c>
      <c r="C47" s="189" t="s">
        <v>58</v>
      </c>
      <c r="D47" s="189"/>
      <c r="E47" s="189" t="s">
        <v>81</v>
      </c>
      <c r="F47" s="189" t="s">
        <v>60</v>
      </c>
      <c r="G47" s="189" t="s">
        <v>82</v>
      </c>
      <c r="H47" s="89" t="s">
        <v>98</v>
      </c>
      <c r="I47" s="89" t="s">
        <v>84</v>
      </c>
      <c r="J47" s="190" t="s">
        <v>133</v>
      </c>
      <c r="K47" s="181">
        <v>130000</v>
      </c>
      <c r="L47" s="80">
        <v>0</v>
      </c>
      <c r="M47" s="80">
        <v>0</v>
      </c>
      <c r="N47" s="80">
        <v>88</v>
      </c>
      <c r="O47" s="91">
        <v>10</v>
      </c>
      <c r="P47" s="92">
        <v>0</v>
      </c>
      <c r="Q47" s="93">
        <f>O47+P47</f>
        <v>10</v>
      </c>
      <c r="R47" s="81">
        <f>IFERROR(Q47/N47,"-")</f>
        <v>0.11363636363636</v>
      </c>
      <c r="S47" s="80">
        <v>1</v>
      </c>
      <c r="T47" s="80">
        <v>4</v>
      </c>
      <c r="U47" s="81">
        <f>IFERROR(T47/(Q47),"-")</f>
        <v>0.4</v>
      </c>
      <c r="V47" s="82">
        <f>IFERROR(K47/SUM(Q47:Q48),"-")</f>
        <v>10000</v>
      </c>
      <c r="W47" s="83">
        <v>2</v>
      </c>
      <c r="X47" s="81">
        <f>IF(Q47=0,"-",W47/Q47)</f>
        <v>0.2</v>
      </c>
      <c r="Y47" s="186">
        <v>243000</v>
      </c>
      <c r="Z47" s="187">
        <f>IFERROR(Y47/Q47,"-")</f>
        <v>24300</v>
      </c>
      <c r="AA47" s="187">
        <f>IFERROR(Y47/W47,"-")</f>
        <v>121500</v>
      </c>
      <c r="AB47" s="181">
        <f>SUM(Y47:Y48)-SUM(K47:K48)</f>
        <v>113000</v>
      </c>
      <c r="AC47" s="85">
        <f>SUM(Y47:Y48)/SUM(K47:K48)</f>
        <v>1.8692307692308</v>
      </c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>
        <v>1</v>
      </c>
      <c r="AO47" s="101">
        <f>IF(Q47=0,"",IF(AN47=0,"",(AN47/Q47)))</f>
        <v>0.1</v>
      </c>
      <c r="AP47" s="100"/>
      <c r="AQ47" s="102">
        <f>IFERROR(AP47/AN47,"-")</f>
        <v>0</v>
      </c>
      <c r="AR47" s="103"/>
      <c r="AS47" s="104">
        <f>IFERROR(AR47/AN47,"-")</f>
        <v>0</v>
      </c>
      <c r="AT47" s="105"/>
      <c r="AU47" s="105"/>
      <c r="AV47" s="105"/>
      <c r="AW47" s="106">
        <v>1</v>
      </c>
      <c r="AX47" s="107">
        <f>IF(Q47=0,"",IF(AW47=0,"",(AW47/Q47)))</f>
        <v>0.1</v>
      </c>
      <c r="AY47" s="106"/>
      <c r="AZ47" s="108">
        <f>IFERROR(AY47/AW47,"-")</f>
        <v>0</v>
      </c>
      <c r="BA47" s="109"/>
      <c r="BB47" s="110">
        <f>IFERROR(BA47/AW47,"-")</f>
        <v>0</v>
      </c>
      <c r="BC47" s="111"/>
      <c r="BD47" s="111"/>
      <c r="BE47" s="111"/>
      <c r="BF47" s="112">
        <v>4</v>
      </c>
      <c r="BG47" s="113">
        <f>IF(Q47=0,"",IF(BF47=0,"",(BF47/Q47)))</f>
        <v>0.4</v>
      </c>
      <c r="BH47" s="112"/>
      <c r="BI47" s="114">
        <f>IFERROR(BH47/BF47,"-")</f>
        <v>0</v>
      </c>
      <c r="BJ47" s="115"/>
      <c r="BK47" s="116">
        <f>IFERROR(BJ47/BF47,"-")</f>
        <v>0</v>
      </c>
      <c r="BL47" s="117"/>
      <c r="BM47" s="117"/>
      <c r="BN47" s="117"/>
      <c r="BO47" s="119">
        <v>3</v>
      </c>
      <c r="BP47" s="120">
        <f>IF(Q47=0,"",IF(BO47=0,"",(BO47/Q47)))</f>
        <v>0.3</v>
      </c>
      <c r="BQ47" s="121">
        <v>1</v>
      </c>
      <c r="BR47" s="122">
        <f>IFERROR(BQ47/BO47,"-")</f>
        <v>0.33333333333333</v>
      </c>
      <c r="BS47" s="123">
        <v>3000</v>
      </c>
      <c r="BT47" s="124">
        <f>IFERROR(BS47/BO47,"-")</f>
        <v>1000</v>
      </c>
      <c r="BU47" s="125">
        <v>1</v>
      </c>
      <c r="BV47" s="125"/>
      <c r="BW47" s="125"/>
      <c r="BX47" s="126">
        <v>1</v>
      </c>
      <c r="BY47" s="127">
        <f>IF(Q47=0,"",IF(BX47=0,"",(BX47/Q47)))</f>
        <v>0.1</v>
      </c>
      <c r="BZ47" s="128">
        <v>1</v>
      </c>
      <c r="CA47" s="129">
        <f>IFERROR(BZ47/BX47,"-")</f>
        <v>1</v>
      </c>
      <c r="CB47" s="130">
        <v>240000</v>
      </c>
      <c r="CC47" s="131">
        <f>IFERROR(CB47/BX47,"-")</f>
        <v>240000</v>
      </c>
      <c r="CD47" s="132"/>
      <c r="CE47" s="132"/>
      <c r="CF47" s="132">
        <v>1</v>
      </c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2</v>
      </c>
      <c r="CQ47" s="141">
        <v>243000</v>
      </c>
      <c r="CR47" s="141">
        <v>240000</v>
      </c>
      <c r="CS47" s="141"/>
      <c r="CT47" s="142" t="str">
        <f>IF(AND(CR47=0,CS47=0),"",IF(AND(CR47&lt;=100000,CS47&lt;=100000),"",IF(CR47/CQ47&gt;0.7,"男高",IF(CS47/CQ47&gt;0.7,"女高",""))))</f>
        <v>男高</v>
      </c>
    </row>
    <row r="48" spans="1:99">
      <c r="A48" s="79"/>
      <c r="B48" s="189" t="s">
        <v>147</v>
      </c>
      <c r="C48" s="189" t="s">
        <v>58</v>
      </c>
      <c r="D48" s="189"/>
      <c r="E48" s="189" t="s">
        <v>81</v>
      </c>
      <c r="F48" s="189" t="s">
        <v>60</v>
      </c>
      <c r="G48" s="189" t="s">
        <v>73</v>
      </c>
      <c r="H48" s="89"/>
      <c r="I48" s="89"/>
      <c r="J48" s="89"/>
      <c r="K48" s="181"/>
      <c r="L48" s="80">
        <v>0</v>
      </c>
      <c r="M48" s="80">
        <v>0</v>
      </c>
      <c r="N48" s="80">
        <v>11</v>
      </c>
      <c r="O48" s="91">
        <v>3</v>
      </c>
      <c r="P48" s="92">
        <v>0</v>
      </c>
      <c r="Q48" s="93">
        <f>O48+P48</f>
        <v>3</v>
      </c>
      <c r="R48" s="81">
        <f>IFERROR(Q48/N48,"-")</f>
        <v>0.27272727272727</v>
      </c>
      <c r="S48" s="80">
        <v>0</v>
      </c>
      <c r="T48" s="80">
        <v>0</v>
      </c>
      <c r="U48" s="81">
        <f>IFERROR(T48/(Q48),"-")</f>
        <v>0</v>
      </c>
      <c r="V48" s="82"/>
      <c r="W48" s="83">
        <v>0</v>
      </c>
      <c r="X48" s="81">
        <f>IF(Q48=0,"-",W48/Q48)</f>
        <v>0</v>
      </c>
      <c r="Y48" s="186">
        <v>0</v>
      </c>
      <c r="Z48" s="187">
        <f>IFERROR(Y48/Q48,"-")</f>
        <v>0</v>
      </c>
      <c r="AA48" s="187" t="str">
        <f>IFERROR(Y48/W48,"-")</f>
        <v>-</v>
      </c>
      <c r="AB48" s="181"/>
      <c r="AC48" s="85"/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>
        <v>2</v>
      </c>
      <c r="BG48" s="113">
        <f>IF(Q48=0,"",IF(BF48=0,"",(BF48/Q48)))</f>
        <v>0.66666666666667</v>
      </c>
      <c r="BH48" s="112"/>
      <c r="BI48" s="114">
        <f>IFERROR(BH48/BF48,"-")</f>
        <v>0</v>
      </c>
      <c r="BJ48" s="115"/>
      <c r="BK48" s="116">
        <f>IFERROR(BJ48/BF48,"-")</f>
        <v>0</v>
      </c>
      <c r="BL48" s="117"/>
      <c r="BM48" s="117"/>
      <c r="BN48" s="117"/>
      <c r="BO48" s="119">
        <v>1</v>
      </c>
      <c r="BP48" s="120">
        <f>IF(Q48=0,"",IF(BO48=0,"",(BO48/Q48)))</f>
        <v>0.33333333333333</v>
      </c>
      <c r="BQ48" s="121"/>
      <c r="BR48" s="122">
        <f>IFERROR(BQ48/BO48,"-")</f>
        <v>0</v>
      </c>
      <c r="BS48" s="123"/>
      <c r="BT48" s="124">
        <f>IFERROR(BS48/BO48,"-")</f>
        <v>0</v>
      </c>
      <c r="BU48" s="125"/>
      <c r="BV48" s="125"/>
      <c r="BW48" s="125"/>
      <c r="BX48" s="126"/>
      <c r="BY48" s="127">
        <f>IF(Q48=0,"",IF(BX48=0,"",(BX48/Q48)))</f>
        <v>0</v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>
        <f>AC49</f>
        <v>0.9</v>
      </c>
      <c r="B49" s="189" t="s">
        <v>148</v>
      </c>
      <c r="C49" s="189" t="s">
        <v>58</v>
      </c>
      <c r="D49" s="189"/>
      <c r="E49" s="189" t="s">
        <v>87</v>
      </c>
      <c r="F49" s="189" t="s">
        <v>88</v>
      </c>
      <c r="G49" s="189" t="s">
        <v>61</v>
      </c>
      <c r="H49" s="89" t="s">
        <v>98</v>
      </c>
      <c r="I49" s="89" t="s">
        <v>84</v>
      </c>
      <c r="J49" s="191" t="s">
        <v>149</v>
      </c>
      <c r="K49" s="181">
        <v>130000</v>
      </c>
      <c r="L49" s="80">
        <v>0</v>
      </c>
      <c r="M49" s="80">
        <v>0</v>
      </c>
      <c r="N49" s="80">
        <v>38</v>
      </c>
      <c r="O49" s="91">
        <v>1</v>
      </c>
      <c r="P49" s="92">
        <v>0</v>
      </c>
      <c r="Q49" s="93">
        <f>O49+P49</f>
        <v>1</v>
      </c>
      <c r="R49" s="81">
        <f>IFERROR(Q49/N49,"-")</f>
        <v>0.026315789473684</v>
      </c>
      <c r="S49" s="80">
        <v>0</v>
      </c>
      <c r="T49" s="80">
        <v>1</v>
      </c>
      <c r="U49" s="81">
        <f>IFERROR(T49/(Q49),"-")</f>
        <v>1</v>
      </c>
      <c r="V49" s="82">
        <f>IFERROR(K49/SUM(Q49:Q50),"-")</f>
        <v>26000</v>
      </c>
      <c r="W49" s="83">
        <v>1</v>
      </c>
      <c r="X49" s="81">
        <f>IF(Q49=0,"-",W49/Q49)</f>
        <v>1</v>
      </c>
      <c r="Y49" s="186">
        <v>5000</v>
      </c>
      <c r="Z49" s="187">
        <f>IFERROR(Y49/Q49,"-")</f>
        <v>5000</v>
      </c>
      <c r="AA49" s="187">
        <f>IFERROR(Y49/W49,"-")</f>
        <v>5000</v>
      </c>
      <c r="AB49" s="181">
        <f>SUM(Y49:Y50)-SUM(K49:K50)</f>
        <v>-13000</v>
      </c>
      <c r="AC49" s="85">
        <f>SUM(Y49:Y50)/SUM(K49:K50)</f>
        <v>0.9</v>
      </c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>
        <v>1</v>
      </c>
      <c r="BG49" s="113">
        <f>IF(Q49=0,"",IF(BF49=0,"",(BF49/Q49)))</f>
        <v>1</v>
      </c>
      <c r="BH49" s="112">
        <v>1</v>
      </c>
      <c r="BI49" s="114">
        <f>IFERROR(BH49/BF49,"-")</f>
        <v>1</v>
      </c>
      <c r="BJ49" s="115">
        <v>5000</v>
      </c>
      <c r="BK49" s="116">
        <f>IFERROR(BJ49/BF49,"-")</f>
        <v>5000</v>
      </c>
      <c r="BL49" s="117">
        <v>1</v>
      </c>
      <c r="BM49" s="117"/>
      <c r="BN49" s="117"/>
      <c r="BO49" s="119"/>
      <c r="BP49" s="120">
        <f>IF(Q49=0,"",IF(BO49=0,"",(BO49/Q49)))</f>
        <v>0</v>
      </c>
      <c r="BQ49" s="121"/>
      <c r="BR49" s="122" t="str">
        <f>IFERROR(BQ49/BO49,"-")</f>
        <v>-</v>
      </c>
      <c r="BS49" s="123"/>
      <c r="BT49" s="124" t="str">
        <f>IFERROR(BS49/BO49,"-")</f>
        <v>-</v>
      </c>
      <c r="BU49" s="125"/>
      <c r="BV49" s="125"/>
      <c r="BW49" s="125"/>
      <c r="BX49" s="126"/>
      <c r="BY49" s="127">
        <f>IF(Q49=0,"",IF(BX49=0,"",(BX49/Q49)))</f>
        <v>0</v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1</v>
      </c>
      <c r="CQ49" s="141">
        <v>5000</v>
      </c>
      <c r="CR49" s="141">
        <v>5000</v>
      </c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150</v>
      </c>
      <c r="C50" s="189" t="s">
        <v>58</v>
      </c>
      <c r="D50" s="189"/>
      <c r="E50" s="189" t="s">
        <v>87</v>
      </c>
      <c r="F50" s="189" t="s">
        <v>88</v>
      </c>
      <c r="G50" s="189" t="s">
        <v>73</v>
      </c>
      <c r="H50" s="89"/>
      <c r="I50" s="89"/>
      <c r="J50" s="89"/>
      <c r="K50" s="181"/>
      <c r="L50" s="80">
        <v>0</v>
      </c>
      <c r="M50" s="80">
        <v>0</v>
      </c>
      <c r="N50" s="80">
        <v>10</v>
      </c>
      <c r="O50" s="91">
        <v>4</v>
      </c>
      <c r="P50" s="92">
        <v>0</v>
      </c>
      <c r="Q50" s="93">
        <f>O50+P50</f>
        <v>4</v>
      </c>
      <c r="R50" s="81">
        <f>IFERROR(Q50/N50,"-")</f>
        <v>0.4</v>
      </c>
      <c r="S50" s="80">
        <v>1</v>
      </c>
      <c r="T50" s="80">
        <v>1</v>
      </c>
      <c r="U50" s="81">
        <f>IFERROR(T50/(Q50),"-")</f>
        <v>0.25</v>
      </c>
      <c r="V50" s="82"/>
      <c r="W50" s="83">
        <v>2</v>
      </c>
      <c r="X50" s="81">
        <f>IF(Q50=0,"-",W50/Q50)</f>
        <v>0.5</v>
      </c>
      <c r="Y50" s="186">
        <v>112000</v>
      </c>
      <c r="Z50" s="187">
        <f>IFERROR(Y50/Q50,"-")</f>
        <v>28000</v>
      </c>
      <c r="AA50" s="187">
        <f>IFERROR(Y50/W50,"-")</f>
        <v>56000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>
        <f>IF(Q50=0,"",IF(BF50=0,"",(BF50/Q50)))</f>
        <v>0</v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>
        <v>3</v>
      </c>
      <c r="BP50" s="120">
        <f>IF(Q50=0,"",IF(BO50=0,"",(BO50/Q50)))</f>
        <v>0.75</v>
      </c>
      <c r="BQ50" s="121">
        <v>2</v>
      </c>
      <c r="BR50" s="122">
        <f>IFERROR(BQ50/BO50,"-")</f>
        <v>0.66666666666667</v>
      </c>
      <c r="BS50" s="123">
        <v>119000</v>
      </c>
      <c r="BT50" s="124">
        <f>IFERROR(BS50/BO50,"-")</f>
        <v>39666.666666667</v>
      </c>
      <c r="BU50" s="125"/>
      <c r="BV50" s="125"/>
      <c r="BW50" s="125">
        <v>2</v>
      </c>
      <c r="BX50" s="126">
        <v>1</v>
      </c>
      <c r="BY50" s="127">
        <f>IF(Q50=0,"",IF(BX50=0,"",(BX50/Q50)))</f>
        <v>0.25</v>
      </c>
      <c r="BZ50" s="128">
        <v>1</v>
      </c>
      <c r="CA50" s="129">
        <f>IFERROR(BZ50/BX50,"-")</f>
        <v>1</v>
      </c>
      <c r="CB50" s="130">
        <v>3000</v>
      </c>
      <c r="CC50" s="131">
        <f>IFERROR(CB50/BX50,"-")</f>
        <v>3000</v>
      </c>
      <c r="CD50" s="132">
        <v>1</v>
      </c>
      <c r="CE50" s="132"/>
      <c r="CF50" s="132"/>
      <c r="CG50" s="133"/>
      <c r="CH50" s="134">
        <f>IF(Q50=0,"",IF(CG50=0,"",(CG50/Q50)))</f>
        <v>0</v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2</v>
      </c>
      <c r="CQ50" s="141">
        <v>112000</v>
      </c>
      <c r="CR50" s="141">
        <v>109000</v>
      </c>
      <c r="CS50" s="141"/>
      <c r="CT50" s="142" t="str">
        <f>IF(AND(CR50=0,CS50=0),"",IF(AND(CR50&lt;=100000,CS50&lt;=100000),"",IF(CR50/CQ50&gt;0.7,"男高",IF(CS50/CQ50&gt;0.7,"女高",""))))</f>
        <v>男高</v>
      </c>
    </row>
    <row r="51" spans="1:99">
      <c r="A51" s="79">
        <f>AC51</f>
        <v>0.3625</v>
      </c>
      <c r="B51" s="189" t="s">
        <v>151</v>
      </c>
      <c r="C51" s="189" t="s">
        <v>58</v>
      </c>
      <c r="D51" s="189"/>
      <c r="E51" s="189" t="s">
        <v>81</v>
      </c>
      <c r="F51" s="189" t="s">
        <v>60</v>
      </c>
      <c r="G51" s="189" t="s">
        <v>82</v>
      </c>
      <c r="H51" s="89" t="s">
        <v>152</v>
      </c>
      <c r="I51" s="89" t="s">
        <v>84</v>
      </c>
      <c r="J51" s="190" t="s">
        <v>133</v>
      </c>
      <c r="K51" s="181">
        <v>80000</v>
      </c>
      <c r="L51" s="80">
        <v>0</v>
      </c>
      <c r="M51" s="80">
        <v>0</v>
      </c>
      <c r="N51" s="80">
        <v>34</v>
      </c>
      <c r="O51" s="91">
        <v>2</v>
      </c>
      <c r="P51" s="92">
        <v>0</v>
      </c>
      <c r="Q51" s="93">
        <f>O51+P51</f>
        <v>2</v>
      </c>
      <c r="R51" s="81">
        <f>IFERROR(Q51/N51,"-")</f>
        <v>0.058823529411765</v>
      </c>
      <c r="S51" s="80">
        <v>1</v>
      </c>
      <c r="T51" s="80">
        <v>0</v>
      </c>
      <c r="U51" s="81">
        <f>IFERROR(T51/(Q51),"-")</f>
        <v>0</v>
      </c>
      <c r="V51" s="82">
        <f>IFERROR(K51/SUM(Q51:Q52),"-")</f>
        <v>20000</v>
      </c>
      <c r="W51" s="83">
        <v>2</v>
      </c>
      <c r="X51" s="81">
        <f>IF(Q51=0,"-",W51/Q51)</f>
        <v>1</v>
      </c>
      <c r="Y51" s="186">
        <v>29000</v>
      </c>
      <c r="Z51" s="187">
        <f>IFERROR(Y51/Q51,"-")</f>
        <v>14500</v>
      </c>
      <c r="AA51" s="187">
        <f>IFERROR(Y51/W51,"-")</f>
        <v>14500</v>
      </c>
      <c r="AB51" s="181">
        <f>SUM(Y51:Y52)-SUM(K51:K52)</f>
        <v>-51000</v>
      </c>
      <c r="AC51" s="85">
        <f>SUM(Y51:Y52)/SUM(K51:K52)</f>
        <v>0.3625</v>
      </c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>
        <v>1</v>
      </c>
      <c r="BG51" s="113">
        <f>IF(Q51=0,"",IF(BF51=0,"",(BF51/Q51)))</f>
        <v>0.5</v>
      </c>
      <c r="BH51" s="112">
        <v>1</v>
      </c>
      <c r="BI51" s="114">
        <f>IFERROR(BH51/BF51,"-")</f>
        <v>1</v>
      </c>
      <c r="BJ51" s="115">
        <v>5000</v>
      </c>
      <c r="BK51" s="116">
        <f>IFERROR(BJ51/BF51,"-")</f>
        <v>5000</v>
      </c>
      <c r="BL51" s="117">
        <v>1</v>
      </c>
      <c r="BM51" s="117"/>
      <c r="BN51" s="117"/>
      <c r="BO51" s="119">
        <v>1</v>
      </c>
      <c r="BP51" s="120">
        <f>IF(Q51=0,"",IF(BO51=0,"",(BO51/Q51)))</f>
        <v>0.5</v>
      </c>
      <c r="BQ51" s="121">
        <v>1</v>
      </c>
      <c r="BR51" s="122">
        <f>IFERROR(BQ51/BO51,"-")</f>
        <v>1</v>
      </c>
      <c r="BS51" s="123">
        <v>24000</v>
      </c>
      <c r="BT51" s="124">
        <f>IFERROR(BS51/BO51,"-")</f>
        <v>24000</v>
      </c>
      <c r="BU51" s="125"/>
      <c r="BV51" s="125"/>
      <c r="BW51" s="125">
        <v>1</v>
      </c>
      <c r="BX51" s="126"/>
      <c r="BY51" s="127">
        <f>IF(Q51=0,"",IF(BX51=0,"",(BX51/Q51)))</f>
        <v>0</v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2</v>
      </c>
      <c r="CQ51" s="141">
        <v>29000</v>
      </c>
      <c r="CR51" s="141">
        <v>24000</v>
      </c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153</v>
      </c>
      <c r="C52" s="189" t="s">
        <v>58</v>
      </c>
      <c r="D52" s="189"/>
      <c r="E52" s="189" t="s">
        <v>81</v>
      </c>
      <c r="F52" s="189" t="s">
        <v>60</v>
      </c>
      <c r="G52" s="189" t="s">
        <v>73</v>
      </c>
      <c r="H52" s="89"/>
      <c r="I52" s="89"/>
      <c r="J52" s="89"/>
      <c r="K52" s="181"/>
      <c r="L52" s="80">
        <v>0</v>
      </c>
      <c r="M52" s="80">
        <v>0</v>
      </c>
      <c r="N52" s="80">
        <v>8</v>
      </c>
      <c r="O52" s="91">
        <v>2</v>
      </c>
      <c r="P52" s="92">
        <v>0</v>
      </c>
      <c r="Q52" s="93">
        <f>O52+P52</f>
        <v>2</v>
      </c>
      <c r="R52" s="81">
        <f>IFERROR(Q52/N52,"-")</f>
        <v>0.25</v>
      </c>
      <c r="S52" s="80">
        <v>0</v>
      </c>
      <c r="T52" s="80">
        <v>0</v>
      </c>
      <c r="U52" s="81">
        <f>IFERROR(T52/(Q52),"-")</f>
        <v>0</v>
      </c>
      <c r="V52" s="82"/>
      <c r="W52" s="83">
        <v>0</v>
      </c>
      <c r="X52" s="81">
        <f>IF(Q52=0,"-",W52/Q52)</f>
        <v>0</v>
      </c>
      <c r="Y52" s="186">
        <v>0</v>
      </c>
      <c r="Z52" s="187">
        <f>IFERROR(Y52/Q52,"-")</f>
        <v>0</v>
      </c>
      <c r="AA52" s="187" t="str">
        <f>IFERROR(Y52/W52,"-")</f>
        <v>-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>
        <v>2</v>
      </c>
      <c r="BP52" s="120">
        <f>IF(Q52=0,"",IF(BO52=0,"",(BO52/Q52)))</f>
        <v>1</v>
      </c>
      <c r="BQ52" s="121"/>
      <c r="BR52" s="122">
        <f>IFERROR(BQ52/BO52,"-")</f>
        <v>0</v>
      </c>
      <c r="BS52" s="123"/>
      <c r="BT52" s="124">
        <f>IFERROR(BS52/BO52,"-")</f>
        <v>0</v>
      </c>
      <c r="BU52" s="125"/>
      <c r="BV52" s="125"/>
      <c r="BW52" s="125"/>
      <c r="BX52" s="126"/>
      <c r="BY52" s="127">
        <f>IF(Q52=0,"",IF(BX52=0,"",(BX52/Q52)))</f>
        <v>0</v>
      </c>
      <c r="BZ52" s="128"/>
      <c r="CA52" s="129" t="str">
        <f>IFERROR(BZ52/BX52,"-")</f>
        <v>-</v>
      </c>
      <c r="CB52" s="130"/>
      <c r="CC52" s="131" t="str">
        <f>IFERROR(CB52/BX52,"-")</f>
        <v>-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>
        <f>AC53</f>
        <v>0.0375</v>
      </c>
      <c r="B53" s="189" t="s">
        <v>154</v>
      </c>
      <c r="C53" s="189" t="s">
        <v>58</v>
      </c>
      <c r="D53" s="189"/>
      <c r="E53" s="189" t="s">
        <v>87</v>
      </c>
      <c r="F53" s="189" t="s">
        <v>88</v>
      </c>
      <c r="G53" s="189" t="s">
        <v>61</v>
      </c>
      <c r="H53" s="89" t="s">
        <v>152</v>
      </c>
      <c r="I53" s="89" t="s">
        <v>84</v>
      </c>
      <c r="J53" s="191" t="s">
        <v>149</v>
      </c>
      <c r="K53" s="181">
        <v>80000</v>
      </c>
      <c r="L53" s="80">
        <v>0</v>
      </c>
      <c r="M53" s="80">
        <v>0</v>
      </c>
      <c r="N53" s="80">
        <v>24</v>
      </c>
      <c r="O53" s="91">
        <v>2</v>
      </c>
      <c r="P53" s="92">
        <v>0</v>
      </c>
      <c r="Q53" s="93">
        <f>O53+P53</f>
        <v>2</v>
      </c>
      <c r="R53" s="81">
        <f>IFERROR(Q53/N53,"-")</f>
        <v>0.083333333333333</v>
      </c>
      <c r="S53" s="80">
        <v>0</v>
      </c>
      <c r="T53" s="80">
        <v>1</v>
      </c>
      <c r="U53" s="81">
        <f>IFERROR(T53/(Q53),"-")</f>
        <v>0.5</v>
      </c>
      <c r="V53" s="82">
        <f>IFERROR(K53/SUM(Q53:Q54),"-")</f>
        <v>16000</v>
      </c>
      <c r="W53" s="83">
        <v>1</v>
      </c>
      <c r="X53" s="81">
        <f>IF(Q53=0,"-",W53/Q53)</f>
        <v>0.5</v>
      </c>
      <c r="Y53" s="186">
        <v>3000</v>
      </c>
      <c r="Z53" s="187">
        <f>IFERROR(Y53/Q53,"-")</f>
        <v>1500</v>
      </c>
      <c r="AA53" s="187">
        <f>IFERROR(Y53/W53,"-")</f>
        <v>3000</v>
      </c>
      <c r="AB53" s="181">
        <f>SUM(Y53:Y54)-SUM(K53:K54)</f>
        <v>-77000</v>
      </c>
      <c r="AC53" s="85">
        <f>SUM(Y53:Y54)/SUM(K53:K54)</f>
        <v>0.0375</v>
      </c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>
        <v>1</v>
      </c>
      <c r="BG53" s="113">
        <f>IF(Q53=0,"",IF(BF53=0,"",(BF53/Q53)))</f>
        <v>0.5</v>
      </c>
      <c r="BH53" s="112">
        <v>1</v>
      </c>
      <c r="BI53" s="114">
        <f>IFERROR(BH53/BF53,"-")</f>
        <v>1</v>
      </c>
      <c r="BJ53" s="115">
        <v>3000</v>
      </c>
      <c r="BK53" s="116">
        <f>IFERROR(BJ53/BF53,"-")</f>
        <v>3000</v>
      </c>
      <c r="BL53" s="117">
        <v>1</v>
      </c>
      <c r="BM53" s="117"/>
      <c r="BN53" s="117"/>
      <c r="BO53" s="119">
        <v>1</v>
      </c>
      <c r="BP53" s="120">
        <f>IF(Q53=0,"",IF(BO53=0,"",(BO53/Q53)))</f>
        <v>0.5</v>
      </c>
      <c r="BQ53" s="121"/>
      <c r="BR53" s="122">
        <f>IFERROR(BQ53/BO53,"-")</f>
        <v>0</v>
      </c>
      <c r="BS53" s="123"/>
      <c r="BT53" s="124">
        <f>IFERROR(BS53/BO53,"-")</f>
        <v>0</v>
      </c>
      <c r="BU53" s="125"/>
      <c r="BV53" s="125"/>
      <c r="BW53" s="125"/>
      <c r="BX53" s="126"/>
      <c r="BY53" s="127">
        <f>IF(Q53=0,"",IF(BX53=0,"",(BX53/Q53)))</f>
        <v>0</v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1</v>
      </c>
      <c r="CQ53" s="141">
        <v>3000</v>
      </c>
      <c r="CR53" s="141">
        <v>3000</v>
      </c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155</v>
      </c>
      <c r="C54" s="189" t="s">
        <v>58</v>
      </c>
      <c r="D54" s="189"/>
      <c r="E54" s="189" t="s">
        <v>87</v>
      </c>
      <c r="F54" s="189" t="s">
        <v>88</v>
      </c>
      <c r="G54" s="189" t="s">
        <v>73</v>
      </c>
      <c r="H54" s="89"/>
      <c r="I54" s="89"/>
      <c r="J54" s="89"/>
      <c r="K54" s="181"/>
      <c r="L54" s="80">
        <v>0</v>
      </c>
      <c r="M54" s="80">
        <v>0</v>
      </c>
      <c r="N54" s="80">
        <v>4</v>
      </c>
      <c r="O54" s="91">
        <v>3</v>
      </c>
      <c r="P54" s="92">
        <v>0</v>
      </c>
      <c r="Q54" s="93">
        <f>O54+P54</f>
        <v>3</v>
      </c>
      <c r="R54" s="81">
        <f>IFERROR(Q54/N54,"-")</f>
        <v>0.75</v>
      </c>
      <c r="S54" s="80">
        <v>0</v>
      </c>
      <c r="T54" s="80">
        <v>0</v>
      </c>
      <c r="U54" s="81">
        <f>IFERROR(T54/(Q54),"-")</f>
        <v>0</v>
      </c>
      <c r="V54" s="82"/>
      <c r="W54" s="83">
        <v>0</v>
      </c>
      <c r="X54" s="81">
        <f>IF(Q54=0,"-",W54/Q54)</f>
        <v>0</v>
      </c>
      <c r="Y54" s="186">
        <v>0</v>
      </c>
      <c r="Z54" s="187">
        <f>IFERROR(Y54/Q54,"-")</f>
        <v>0</v>
      </c>
      <c r="AA54" s="187" t="str">
        <f>IFERROR(Y54/W54,"-")</f>
        <v>-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>
        <v>1</v>
      </c>
      <c r="AO54" s="101">
        <f>IF(Q54=0,"",IF(AN54=0,"",(AN54/Q54)))</f>
        <v>0.33333333333333</v>
      </c>
      <c r="AP54" s="100"/>
      <c r="AQ54" s="102">
        <f>IFERROR(AP54/AN54,"-")</f>
        <v>0</v>
      </c>
      <c r="AR54" s="103"/>
      <c r="AS54" s="104">
        <f>IFERROR(AR54/AN54,"-")</f>
        <v>0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>
        <f>IF(Q54=0,"",IF(BF54=0,"",(BF54/Q54)))</f>
        <v>0</v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>
        <v>1</v>
      </c>
      <c r="BP54" s="120">
        <f>IF(Q54=0,"",IF(BO54=0,"",(BO54/Q54)))</f>
        <v>0.33333333333333</v>
      </c>
      <c r="BQ54" s="121"/>
      <c r="BR54" s="122">
        <f>IFERROR(BQ54/BO54,"-")</f>
        <v>0</v>
      </c>
      <c r="BS54" s="123"/>
      <c r="BT54" s="124">
        <f>IFERROR(BS54/BO54,"-")</f>
        <v>0</v>
      </c>
      <c r="BU54" s="125"/>
      <c r="BV54" s="125"/>
      <c r="BW54" s="125"/>
      <c r="BX54" s="126">
        <v>1</v>
      </c>
      <c r="BY54" s="127">
        <f>IF(Q54=0,"",IF(BX54=0,"",(BX54/Q54)))</f>
        <v>0.33333333333333</v>
      </c>
      <c r="BZ54" s="128"/>
      <c r="CA54" s="129">
        <f>IFERROR(BZ54/BX54,"-")</f>
        <v>0</v>
      </c>
      <c r="CB54" s="130"/>
      <c r="CC54" s="131">
        <f>IFERROR(CB54/BX54,"-")</f>
        <v>0</v>
      </c>
      <c r="CD54" s="132"/>
      <c r="CE54" s="132"/>
      <c r="CF54" s="132"/>
      <c r="CG54" s="133"/>
      <c r="CH54" s="134">
        <f>IF(Q54=0,"",IF(CG54=0,"",(CG54/Q54)))</f>
        <v>0</v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>
        <f>AC55</f>
        <v>0.82857142857143</v>
      </c>
      <c r="B55" s="189" t="s">
        <v>156</v>
      </c>
      <c r="C55" s="189" t="s">
        <v>58</v>
      </c>
      <c r="D55" s="189"/>
      <c r="E55" s="189" t="s">
        <v>157</v>
      </c>
      <c r="F55" s="189" t="s">
        <v>88</v>
      </c>
      <c r="G55" s="189" t="s">
        <v>61</v>
      </c>
      <c r="H55" s="89" t="s">
        <v>62</v>
      </c>
      <c r="I55" s="89" t="s">
        <v>158</v>
      </c>
      <c r="J55" s="89" t="s">
        <v>78</v>
      </c>
      <c r="K55" s="181">
        <v>140000</v>
      </c>
      <c r="L55" s="80">
        <v>0</v>
      </c>
      <c r="M55" s="80">
        <v>0</v>
      </c>
      <c r="N55" s="80">
        <v>56</v>
      </c>
      <c r="O55" s="91">
        <v>1</v>
      </c>
      <c r="P55" s="92">
        <v>0</v>
      </c>
      <c r="Q55" s="93">
        <f>O55+P55</f>
        <v>1</v>
      </c>
      <c r="R55" s="81">
        <f>IFERROR(Q55/N55,"-")</f>
        <v>0.017857142857143</v>
      </c>
      <c r="S55" s="80">
        <v>1</v>
      </c>
      <c r="T55" s="80">
        <v>0</v>
      </c>
      <c r="U55" s="81">
        <f>IFERROR(T55/(Q55),"-")</f>
        <v>0</v>
      </c>
      <c r="V55" s="82">
        <f>IFERROR(K55/SUM(Q55:Q56),"-")</f>
        <v>35000</v>
      </c>
      <c r="W55" s="83">
        <v>1</v>
      </c>
      <c r="X55" s="81">
        <f>IF(Q55=0,"-",W55/Q55)</f>
        <v>1</v>
      </c>
      <c r="Y55" s="186">
        <v>116000</v>
      </c>
      <c r="Z55" s="187">
        <f>IFERROR(Y55/Q55,"-")</f>
        <v>116000</v>
      </c>
      <c r="AA55" s="187">
        <f>IFERROR(Y55/W55,"-")</f>
        <v>116000</v>
      </c>
      <c r="AB55" s="181">
        <f>SUM(Y55:Y56)-SUM(K55:K56)</f>
        <v>-24000</v>
      </c>
      <c r="AC55" s="85">
        <f>SUM(Y55:Y56)/SUM(K55:K56)</f>
        <v>0.82857142857143</v>
      </c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>
        <v>1</v>
      </c>
      <c r="BP55" s="120">
        <f>IF(Q55=0,"",IF(BO55=0,"",(BO55/Q55)))</f>
        <v>1</v>
      </c>
      <c r="BQ55" s="121">
        <v>1</v>
      </c>
      <c r="BR55" s="122">
        <f>IFERROR(BQ55/BO55,"-")</f>
        <v>1</v>
      </c>
      <c r="BS55" s="123">
        <v>121000</v>
      </c>
      <c r="BT55" s="124">
        <f>IFERROR(BS55/BO55,"-")</f>
        <v>121000</v>
      </c>
      <c r="BU55" s="125"/>
      <c r="BV55" s="125"/>
      <c r="BW55" s="125">
        <v>1</v>
      </c>
      <c r="BX55" s="126"/>
      <c r="BY55" s="127">
        <f>IF(Q55=0,"",IF(BX55=0,"",(BX55/Q55)))</f>
        <v>0</v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1</v>
      </c>
      <c r="CQ55" s="141">
        <v>116000</v>
      </c>
      <c r="CR55" s="141">
        <v>121000</v>
      </c>
      <c r="CS55" s="141"/>
      <c r="CT55" s="142" t="str">
        <f>IF(AND(CR55=0,CS55=0),"",IF(AND(CR55&lt;=100000,CS55&lt;=100000),"",IF(CR55/CQ55&gt;0.7,"男高",IF(CS55/CQ55&gt;0.7,"女高",""))))</f>
        <v>男高</v>
      </c>
    </row>
    <row r="56" spans="1:99">
      <c r="A56" s="79"/>
      <c r="B56" s="189" t="s">
        <v>159</v>
      </c>
      <c r="C56" s="189" t="s">
        <v>58</v>
      </c>
      <c r="D56" s="189"/>
      <c r="E56" s="189" t="s">
        <v>157</v>
      </c>
      <c r="F56" s="189" t="s">
        <v>88</v>
      </c>
      <c r="G56" s="189" t="s">
        <v>73</v>
      </c>
      <c r="H56" s="89"/>
      <c r="I56" s="89"/>
      <c r="J56" s="89"/>
      <c r="K56" s="181"/>
      <c r="L56" s="80">
        <v>0</v>
      </c>
      <c r="M56" s="80">
        <v>0</v>
      </c>
      <c r="N56" s="80">
        <v>9</v>
      </c>
      <c r="O56" s="91">
        <v>3</v>
      </c>
      <c r="P56" s="92">
        <v>0</v>
      </c>
      <c r="Q56" s="93">
        <f>O56+P56</f>
        <v>3</v>
      </c>
      <c r="R56" s="81">
        <f>IFERROR(Q56/N56,"-")</f>
        <v>0.33333333333333</v>
      </c>
      <c r="S56" s="80">
        <v>0</v>
      </c>
      <c r="T56" s="80">
        <v>2</v>
      </c>
      <c r="U56" s="81">
        <f>IFERROR(T56/(Q56),"-")</f>
        <v>0.66666666666667</v>
      </c>
      <c r="V56" s="82"/>
      <c r="W56" s="83">
        <v>0</v>
      </c>
      <c r="X56" s="81">
        <f>IF(Q56=0,"-",W56/Q56)</f>
        <v>0</v>
      </c>
      <c r="Y56" s="186">
        <v>0</v>
      </c>
      <c r="Z56" s="187">
        <f>IFERROR(Y56/Q56,"-")</f>
        <v>0</v>
      </c>
      <c r="AA56" s="187" t="str">
        <f>IFERROR(Y56/W56,"-")</f>
        <v>-</v>
      </c>
      <c r="AB56" s="181"/>
      <c r="AC56" s="85"/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>
        <v>1</v>
      </c>
      <c r="BG56" s="113">
        <f>IF(Q56=0,"",IF(BF56=0,"",(BF56/Q56)))</f>
        <v>0.33333333333333</v>
      </c>
      <c r="BH56" s="112"/>
      <c r="BI56" s="114">
        <f>IFERROR(BH56/BF56,"-")</f>
        <v>0</v>
      </c>
      <c r="BJ56" s="115"/>
      <c r="BK56" s="116">
        <f>IFERROR(BJ56/BF56,"-")</f>
        <v>0</v>
      </c>
      <c r="BL56" s="117"/>
      <c r="BM56" s="117"/>
      <c r="BN56" s="117"/>
      <c r="BO56" s="119">
        <v>2</v>
      </c>
      <c r="BP56" s="120">
        <f>IF(Q56=0,"",IF(BO56=0,"",(BO56/Q56)))</f>
        <v>0.66666666666667</v>
      </c>
      <c r="BQ56" s="121"/>
      <c r="BR56" s="122">
        <f>IFERROR(BQ56/BO56,"-")</f>
        <v>0</v>
      </c>
      <c r="BS56" s="123"/>
      <c r="BT56" s="124">
        <f>IFERROR(BS56/BO56,"-")</f>
        <v>0</v>
      </c>
      <c r="BU56" s="125"/>
      <c r="BV56" s="125"/>
      <c r="BW56" s="125"/>
      <c r="BX56" s="126"/>
      <c r="BY56" s="127">
        <f>IF(Q56=0,"",IF(BX56=0,"",(BX56/Q56)))</f>
        <v>0</v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>
        <f>AC57</f>
        <v>0.2</v>
      </c>
      <c r="B57" s="189" t="s">
        <v>160</v>
      </c>
      <c r="C57" s="189" t="s">
        <v>58</v>
      </c>
      <c r="D57" s="189"/>
      <c r="E57" s="189" t="s">
        <v>87</v>
      </c>
      <c r="F57" s="189" t="s">
        <v>60</v>
      </c>
      <c r="G57" s="189" t="s">
        <v>82</v>
      </c>
      <c r="H57" s="89" t="s">
        <v>62</v>
      </c>
      <c r="I57" s="89" t="s">
        <v>158</v>
      </c>
      <c r="J57" s="89" t="s">
        <v>161</v>
      </c>
      <c r="K57" s="181">
        <v>140000</v>
      </c>
      <c r="L57" s="80">
        <v>0</v>
      </c>
      <c r="M57" s="80">
        <v>0</v>
      </c>
      <c r="N57" s="80">
        <v>50</v>
      </c>
      <c r="O57" s="91">
        <v>4</v>
      </c>
      <c r="P57" s="92">
        <v>0</v>
      </c>
      <c r="Q57" s="93">
        <f>O57+P57</f>
        <v>4</v>
      </c>
      <c r="R57" s="81">
        <f>IFERROR(Q57/N57,"-")</f>
        <v>0.08</v>
      </c>
      <c r="S57" s="80">
        <v>0</v>
      </c>
      <c r="T57" s="80">
        <v>1</v>
      </c>
      <c r="U57" s="81">
        <f>IFERROR(T57/(Q57),"-")</f>
        <v>0.25</v>
      </c>
      <c r="V57" s="82">
        <f>IFERROR(K57/SUM(Q57:Q58),"-")</f>
        <v>14000</v>
      </c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>
        <f>SUM(Y57:Y58)-SUM(K57:K58)</f>
        <v>-112000</v>
      </c>
      <c r="AC57" s="85">
        <f>SUM(Y57:Y58)/SUM(K57:K58)</f>
        <v>0.2</v>
      </c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>
        <v>1</v>
      </c>
      <c r="AO57" s="101">
        <f>IF(Q57=0,"",IF(AN57=0,"",(AN57/Q57)))</f>
        <v>0.25</v>
      </c>
      <c r="AP57" s="100"/>
      <c r="AQ57" s="102">
        <f>IFERROR(AP57/AN57,"-")</f>
        <v>0</v>
      </c>
      <c r="AR57" s="103"/>
      <c r="AS57" s="104">
        <f>IFERROR(AR57/AN57,"-")</f>
        <v>0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>
        <v>2</v>
      </c>
      <c r="BG57" s="113">
        <f>IF(Q57=0,"",IF(BF57=0,"",(BF57/Q57)))</f>
        <v>0.5</v>
      </c>
      <c r="BH57" s="112"/>
      <c r="BI57" s="114">
        <f>IFERROR(BH57/BF57,"-")</f>
        <v>0</v>
      </c>
      <c r="BJ57" s="115"/>
      <c r="BK57" s="116">
        <f>IFERROR(BJ57/BF57,"-")</f>
        <v>0</v>
      </c>
      <c r="BL57" s="117"/>
      <c r="BM57" s="117"/>
      <c r="BN57" s="117"/>
      <c r="BO57" s="119">
        <v>1</v>
      </c>
      <c r="BP57" s="120">
        <f>IF(Q57=0,"",IF(BO57=0,"",(BO57/Q57)))</f>
        <v>0.25</v>
      </c>
      <c r="BQ57" s="121"/>
      <c r="BR57" s="122">
        <f>IFERROR(BQ57/BO57,"-")</f>
        <v>0</v>
      </c>
      <c r="BS57" s="123"/>
      <c r="BT57" s="124">
        <f>IFERROR(BS57/BO57,"-")</f>
        <v>0</v>
      </c>
      <c r="BU57" s="125"/>
      <c r="BV57" s="125"/>
      <c r="BW57" s="125"/>
      <c r="BX57" s="126"/>
      <c r="BY57" s="127">
        <f>IF(Q57=0,"",IF(BX57=0,"",(BX57/Q57)))</f>
        <v>0</v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162</v>
      </c>
      <c r="C58" s="189" t="s">
        <v>58</v>
      </c>
      <c r="D58" s="189"/>
      <c r="E58" s="189" t="s">
        <v>87</v>
      </c>
      <c r="F58" s="189" t="s">
        <v>60</v>
      </c>
      <c r="G58" s="189" t="s">
        <v>73</v>
      </c>
      <c r="H58" s="89"/>
      <c r="I58" s="89"/>
      <c r="J58" s="89"/>
      <c r="K58" s="181"/>
      <c r="L58" s="80">
        <v>0</v>
      </c>
      <c r="M58" s="80">
        <v>0</v>
      </c>
      <c r="N58" s="80">
        <v>37</v>
      </c>
      <c r="O58" s="91">
        <v>6</v>
      </c>
      <c r="P58" s="92">
        <v>0</v>
      </c>
      <c r="Q58" s="93">
        <f>O58+P58</f>
        <v>6</v>
      </c>
      <c r="R58" s="81">
        <f>IFERROR(Q58/N58,"-")</f>
        <v>0.16216216216216</v>
      </c>
      <c r="S58" s="80">
        <v>0</v>
      </c>
      <c r="T58" s="80">
        <v>1</v>
      </c>
      <c r="U58" s="81">
        <f>IFERROR(T58/(Q58),"-")</f>
        <v>0.16666666666667</v>
      </c>
      <c r="V58" s="82"/>
      <c r="W58" s="83">
        <v>2</v>
      </c>
      <c r="X58" s="81">
        <f>IF(Q58=0,"-",W58/Q58)</f>
        <v>0.33333333333333</v>
      </c>
      <c r="Y58" s="186">
        <v>28000</v>
      </c>
      <c r="Z58" s="187">
        <f>IFERROR(Y58/Q58,"-")</f>
        <v>4666.6666666667</v>
      </c>
      <c r="AA58" s="187">
        <f>IFERROR(Y58/W58,"-")</f>
        <v>14000</v>
      </c>
      <c r="AB58" s="181"/>
      <c r="AC58" s="85"/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>
        <f>IF(Q58=0,"",IF(BF58=0,"",(BF58/Q58)))</f>
        <v>0</v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>
        <v>4</v>
      </c>
      <c r="BP58" s="120">
        <f>IF(Q58=0,"",IF(BO58=0,"",(BO58/Q58)))</f>
        <v>0.66666666666667</v>
      </c>
      <c r="BQ58" s="121">
        <v>1</v>
      </c>
      <c r="BR58" s="122">
        <f>IFERROR(BQ58/BO58,"-")</f>
        <v>0.25</v>
      </c>
      <c r="BS58" s="123">
        <v>10000</v>
      </c>
      <c r="BT58" s="124">
        <f>IFERROR(BS58/BO58,"-")</f>
        <v>2500</v>
      </c>
      <c r="BU58" s="125">
        <v>1</v>
      </c>
      <c r="BV58" s="125"/>
      <c r="BW58" s="125"/>
      <c r="BX58" s="126">
        <v>2</v>
      </c>
      <c r="BY58" s="127">
        <f>IF(Q58=0,"",IF(BX58=0,"",(BX58/Q58)))</f>
        <v>0.33333333333333</v>
      </c>
      <c r="BZ58" s="128">
        <v>1</v>
      </c>
      <c r="CA58" s="129">
        <f>IFERROR(BZ58/BX58,"-")</f>
        <v>0.5</v>
      </c>
      <c r="CB58" s="130">
        <v>18000</v>
      </c>
      <c r="CC58" s="131">
        <f>IFERROR(CB58/BX58,"-")</f>
        <v>9000</v>
      </c>
      <c r="CD58" s="132"/>
      <c r="CE58" s="132">
        <v>1</v>
      </c>
      <c r="CF58" s="132"/>
      <c r="CG58" s="133"/>
      <c r="CH58" s="134">
        <f>IF(Q58=0,"",IF(CG58=0,"",(CG58/Q58)))</f>
        <v>0</v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2</v>
      </c>
      <c r="CQ58" s="141">
        <v>28000</v>
      </c>
      <c r="CR58" s="141">
        <v>18000</v>
      </c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>
        <f>AC59</f>
        <v>0.9</v>
      </c>
      <c r="B59" s="189" t="s">
        <v>163</v>
      </c>
      <c r="C59" s="189" t="s">
        <v>58</v>
      </c>
      <c r="D59" s="189"/>
      <c r="E59" s="189" t="s">
        <v>157</v>
      </c>
      <c r="F59" s="189" t="s">
        <v>88</v>
      </c>
      <c r="G59" s="189" t="s">
        <v>82</v>
      </c>
      <c r="H59" s="89" t="s">
        <v>66</v>
      </c>
      <c r="I59" s="89" t="s">
        <v>158</v>
      </c>
      <c r="J59" s="89" t="s">
        <v>164</v>
      </c>
      <c r="K59" s="181">
        <v>140000</v>
      </c>
      <c r="L59" s="80">
        <v>0</v>
      </c>
      <c r="M59" s="80">
        <v>0</v>
      </c>
      <c r="N59" s="80">
        <v>18</v>
      </c>
      <c r="O59" s="91">
        <v>2</v>
      </c>
      <c r="P59" s="92">
        <v>0</v>
      </c>
      <c r="Q59" s="93">
        <f>O59+P59</f>
        <v>2</v>
      </c>
      <c r="R59" s="81">
        <f>IFERROR(Q59/N59,"-")</f>
        <v>0.11111111111111</v>
      </c>
      <c r="S59" s="80">
        <v>0</v>
      </c>
      <c r="T59" s="80">
        <v>1</v>
      </c>
      <c r="U59" s="81">
        <f>IFERROR(T59/(Q59),"-")</f>
        <v>0.5</v>
      </c>
      <c r="V59" s="82">
        <f>IFERROR(K59/SUM(Q59:Q60),"-")</f>
        <v>20000</v>
      </c>
      <c r="W59" s="83">
        <v>0</v>
      </c>
      <c r="X59" s="81">
        <f>IF(Q59=0,"-",W59/Q59)</f>
        <v>0</v>
      </c>
      <c r="Y59" s="186">
        <v>0</v>
      </c>
      <c r="Z59" s="187">
        <f>IFERROR(Y59/Q59,"-")</f>
        <v>0</v>
      </c>
      <c r="AA59" s="187" t="str">
        <f>IFERROR(Y59/W59,"-")</f>
        <v>-</v>
      </c>
      <c r="AB59" s="181">
        <f>SUM(Y59:Y60)-SUM(K59:K60)</f>
        <v>-14000</v>
      </c>
      <c r="AC59" s="85">
        <f>SUM(Y59:Y60)/SUM(K59:K60)</f>
        <v>0.9</v>
      </c>
      <c r="AD59" s="78"/>
      <c r="AE59" s="94">
        <v>1</v>
      </c>
      <c r="AF59" s="95">
        <f>IF(Q59=0,"",IF(AE59=0,"",(AE59/Q59)))</f>
        <v>0.5</v>
      </c>
      <c r="AG59" s="94"/>
      <c r="AH59" s="96">
        <f>IFERROR(AG59/AE59,"-")</f>
        <v>0</v>
      </c>
      <c r="AI59" s="97"/>
      <c r="AJ59" s="98">
        <f>IFERROR(AI59/AE59,"-")</f>
        <v>0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>
        <f>IF(Q59=0,"",IF(BF59=0,"",(BF59/Q59)))</f>
        <v>0</v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>
        <v>1</v>
      </c>
      <c r="BP59" s="120">
        <f>IF(Q59=0,"",IF(BO59=0,"",(BO59/Q59)))</f>
        <v>0.5</v>
      </c>
      <c r="BQ59" s="121"/>
      <c r="BR59" s="122">
        <f>IFERROR(BQ59/BO59,"-")</f>
        <v>0</v>
      </c>
      <c r="BS59" s="123"/>
      <c r="BT59" s="124">
        <f>IFERROR(BS59/BO59,"-")</f>
        <v>0</v>
      </c>
      <c r="BU59" s="125"/>
      <c r="BV59" s="125"/>
      <c r="BW59" s="125"/>
      <c r="BX59" s="126"/>
      <c r="BY59" s="127">
        <f>IF(Q59=0,"",IF(BX59=0,"",(BX59/Q59)))</f>
        <v>0</v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/>
      <c r="CH59" s="134">
        <f>IF(Q59=0,"",IF(CG59=0,"",(CG59/Q59)))</f>
        <v>0</v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165</v>
      </c>
      <c r="C60" s="189" t="s">
        <v>58</v>
      </c>
      <c r="D60" s="189"/>
      <c r="E60" s="189" t="s">
        <v>157</v>
      </c>
      <c r="F60" s="189" t="s">
        <v>88</v>
      </c>
      <c r="G60" s="189" t="s">
        <v>73</v>
      </c>
      <c r="H60" s="89"/>
      <c r="I60" s="89"/>
      <c r="J60" s="89"/>
      <c r="K60" s="181"/>
      <c r="L60" s="80">
        <v>0</v>
      </c>
      <c r="M60" s="80">
        <v>0</v>
      </c>
      <c r="N60" s="80">
        <v>12</v>
      </c>
      <c r="O60" s="91">
        <v>5</v>
      </c>
      <c r="P60" s="92">
        <v>0</v>
      </c>
      <c r="Q60" s="93">
        <f>O60+P60</f>
        <v>5</v>
      </c>
      <c r="R60" s="81">
        <f>IFERROR(Q60/N60,"-")</f>
        <v>0.41666666666667</v>
      </c>
      <c r="S60" s="80">
        <v>1</v>
      </c>
      <c r="T60" s="80">
        <v>0</v>
      </c>
      <c r="U60" s="81">
        <f>IFERROR(T60/(Q60),"-")</f>
        <v>0</v>
      </c>
      <c r="V60" s="82"/>
      <c r="W60" s="83">
        <v>1</v>
      </c>
      <c r="X60" s="81">
        <f>IF(Q60=0,"-",W60/Q60)</f>
        <v>0.2</v>
      </c>
      <c r="Y60" s="186">
        <v>126000</v>
      </c>
      <c r="Z60" s="187">
        <f>IFERROR(Y60/Q60,"-")</f>
        <v>25200</v>
      </c>
      <c r="AA60" s="187">
        <f>IFERROR(Y60/W60,"-")</f>
        <v>126000</v>
      </c>
      <c r="AB60" s="181"/>
      <c r="AC60" s="85"/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>
        <v>1</v>
      </c>
      <c r="BG60" s="113">
        <f>IF(Q60=0,"",IF(BF60=0,"",(BF60/Q60)))</f>
        <v>0.2</v>
      </c>
      <c r="BH60" s="112"/>
      <c r="BI60" s="114">
        <f>IFERROR(BH60/BF60,"-")</f>
        <v>0</v>
      </c>
      <c r="BJ60" s="115"/>
      <c r="BK60" s="116">
        <f>IFERROR(BJ60/BF60,"-")</f>
        <v>0</v>
      </c>
      <c r="BL60" s="117"/>
      <c r="BM60" s="117"/>
      <c r="BN60" s="117"/>
      <c r="BO60" s="119">
        <v>2</v>
      </c>
      <c r="BP60" s="120">
        <f>IF(Q60=0,"",IF(BO60=0,"",(BO60/Q60)))</f>
        <v>0.4</v>
      </c>
      <c r="BQ60" s="121"/>
      <c r="BR60" s="122">
        <f>IFERROR(BQ60/BO60,"-")</f>
        <v>0</v>
      </c>
      <c r="BS60" s="123"/>
      <c r="BT60" s="124">
        <f>IFERROR(BS60/BO60,"-")</f>
        <v>0</v>
      </c>
      <c r="BU60" s="125"/>
      <c r="BV60" s="125"/>
      <c r="BW60" s="125"/>
      <c r="BX60" s="126">
        <v>2</v>
      </c>
      <c r="BY60" s="127">
        <f>IF(Q60=0,"",IF(BX60=0,"",(BX60/Q60)))</f>
        <v>0.4</v>
      </c>
      <c r="BZ60" s="128">
        <v>1</v>
      </c>
      <c r="CA60" s="129">
        <f>IFERROR(BZ60/BX60,"-")</f>
        <v>0.5</v>
      </c>
      <c r="CB60" s="130">
        <v>126000</v>
      </c>
      <c r="CC60" s="131">
        <f>IFERROR(CB60/BX60,"-")</f>
        <v>63000</v>
      </c>
      <c r="CD60" s="132"/>
      <c r="CE60" s="132"/>
      <c r="CF60" s="132">
        <v>1</v>
      </c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1</v>
      </c>
      <c r="CQ60" s="141">
        <v>126000</v>
      </c>
      <c r="CR60" s="141">
        <v>126000</v>
      </c>
      <c r="CS60" s="141"/>
      <c r="CT60" s="142" t="str">
        <f>IF(AND(CR60=0,CS60=0),"",IF(AND(CR60&lt;=100000,CS60&lt;=100000),"",IF(CR60/CQ60&gt;0.7,"男高",IF(CS60/CQ60&gt;0.7,"女高",""))))</f>
        <v>男高</v>
      </c>
    </row>
    <row r="61" spans="1:99">
      <c r="A61" s="79">
        <f>AC61</f>
        <v>5.2785714285714</v>
      </c>
      <c r="B61" s="189" t="s">
        <v>166</v>
      </c>
      <c r="C61" s="189" t="s">
        <v>58</v>
      </c>
      <c r="D61" s="189"/>
      <c r="E61" s="189" t="s">
        <v>87</v>
      </c>
      <c r="F61" s="189" t="s">
        <v>60</v>
      </c>
      <c r="G61" s="189" t="s">
        <v>61</v>
      </c>
      <c r="H61" s="89" t="s">
        <v>66</v>
      </c>
      <c r="I61" s="89" t="s">
        <v>158</v>
      </c>
      <c r="J61" s="89" t="s">
        <v>78</v>
      </c>
      <c r="K61" s="181">
        <v>140000</v>
      </c>
      <c r="L61" s="80">
        <v>0</v>
      </c>
      <c r="M61" s="80">
        <v>0</v>
      </c>
      <c r="N61" s="80">
        <v>44</v>
      </c>
      <c r="O61" s="91">
        <v>4</v>
      </c>
      <c r="P61" s="92">
        <v>0</v>
      </c>
      <c r="Q61" s="93">
        <f>O61+P61</f>
        <v>4</v>
      </c>
      <c r="R61" s="81">
        <f>IFERROR(Q61/N61,"-")</f>
        <v>0.090909090909091</v>
      </c>
      <c r="S61" s="80">
        <v>0</v>
      </c>
      <c r="T61" s="80">
        <v>2</v>
      </c>
      <c r="U61" s="81">
        <f>IFERROR(T61/(Q61),"-")</f>
        <v>0.5</v>
      </c>
      <c r="V61" s="82">
        <f>IFERROR(K61/SUM(Q61:Q62),"-")</f>
        <v>20000</v>
      </c>
      <c r="W61" s="83">
        <v>0</v>
      </c>
      <c r="X61" s="81">
        <f>IF(Q61=0,"-",W61/Q61)</f>
        <v>0</v>
      </c>
      <c r="Y61" s="186">
        <v>0</v>
      </c>
      <c r="Z61" s="187">
        <f>IFERROR(Y61/Q61,"-")</f>
        <v>0</v>
      </c>
      <c r="AA61" s="187" t="str">
        <f>IFERROR(Y61/W61,"-")</f>
        <v>-</v>
      </c>
      <c r="AB61" s="181">
        <f>SUM(Y61:Y62)-SUM(K61:K62)</f>
        <v>599000</v>
      </c>
      <c r="AC61" s="85">
        <f>SUM(Y61:Y62)/SUM(K61:K62)</f>
        <v>5.2785714285714</v>
      </c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>
        <v>1</v>
      </c>
      <c r="AX61" s="107">
        <f>IF(Q61=0,"",IF(AW61=0,"",(AW61/Q61)))</f>
        <v>0.25</v>
      </c>
      <c r="AY61" s="106"/>
      <c r="AZ61" s="108">
        <f>IFERROR(AY61/AW61,"-")</f>
        <v>0</v>
      </c>
      <c r="BA61" s="109"/>
      <c r="BB61" s="110">
        <f>IFERROR(BA61/AW61,"-")</f>
        <v>0</v>
      </c>
      <c r="BC61" s="111"/>
      <c r="BD61" s="111"/>
      <c r="BE61" s="111"/>
      <c r="BF61" s="112"/>
      <c r="BG61" s="113">
        <f>IF(Q61=0,"",IF(BF61=0,"",(BF61/Q61)))</f>
        <v>0</v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>
        <v>1</v>
      </c>
      <c r="BP61" s="120">
        <f>IF(Q61=0,"",IF(BO61=0,"",(BO61/Q61)))</f>
        <v>0.25</v>
      </c>
      <c r="BQ61" s="121"/>
      <c r="BR61" s="122">
        <f>IFERROR(BQ61/BO61,"-")</f>
        <v>0</v>
      </c>
      <c r="BS61" s="123"/>
      <c r="BT61" s="124">
        <f>IFERROR(BS61/BO61,"-")</f>
        <v>0</v>
      </c>
      <c r="BU61" s="125"/>
      <c r="BV61" s="125"/>
      <c r="BW61" s="125"/>
      <c r="BX61" s="126">
        <v>2</v>
      </c>
      <c r="BY61" s="127">
        <f>IF(Q61=0,"",IF(BX61=0,"",(BX61/Q61)))</f>
        <v>0.5</v>
      </c>
      <c r="BZ61" s="128"/>
      <c r="CA61" s="129">
        <f>IFERROR(BZ61/BX61,"-")</f>
        <v>0</v>
      </c>
      <c r="CB61" s="130"/>
      <c r="CC61" s="131">
        <f>IFERROR(CB61/BX61,"-")</f>
        <v>0</v>
      </c>
      <c r="CD61" s="132"/>
      <c r="CE61" s="132"/>
      <c r="CF61" s="132"/>
      <c r="CG61" s="133"/>
      <c r="CH61" s="134">
        <f>IF(Q61=0,"",IF(CG61=0,"",(CG61/Q61)))</f>
        <v>0</v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167</v>
      </c>
      <c r="C62" s="189" t="s">
        <v>58</v>
      </c>
      <c r="D62" s="189"/>
      <c r="E62" s="189" t="s">
        <v>87</v>
      </c>
      <c r="F62" s="189" t="s">
        <v>60</v>
      </c>
      <c r="G62" s="189" t="s">
        <v>73</v>
      </c>
      <c r="H62" s="89"/>
      <c r="I62" s="89"/>
      <c r="J62" s="89"/>
      <c r="K62" s="181"/>
      <c r="L62" s="80">
        <v>0</v>
      </c>
      <c r="M62" s="80">
        <v>0</v>
      </c>
      <c r="N62" s="80">
        <v>8</v>
      </c>
      <c r="O62" s="91">
        <v>3</v>
      </c>
      <c r="P62" s="92">
        <v>0</v>
      </c>
      <c r="Q62" s="93">
        <f>O62+P62</f>
        <v>3</v>
      </c>
      <c r="R62" s="81">
        <f>IFERROR(Q62/N62,"-")</f>
        <v>0.375</v>
      </c>
      <c r="S62" s="80">
        <v>1</v>
      </c>
      <c r="T62" s="80">
        <v>2</v>
      </c>
      <c r="U62" s="81">
        <f>IFERROR(T62/(Q62),"-")</f>
        <v>0.66666666666667</v>
      </c>
      <c r="V62" s="82"/>
      <c r="W62" s="83">
        <v>2</v>
      </c>
      <c r="X62" s="81">
        <f>IF(Q62=0,"-",W62/Q62)</f>
        <v>0.66666666666667</v>
      </c>
      <c r="Y62" s="186">
        <v>739000</v>
      </c>
      <c r="Z62" s="187">
        <f>IFERROR(Y62/Q62,"-")</f>
        <v>246333.33333333</v>
      </c>
      <c r="AA62" s="187">
        <f>IFERROR(Y62/W62,"-")</f>
        <v>369500</v>
      </c>
      <c r="AB62" s="181"/>
      <c r="AC62" s="85"/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>
        <v>1</v>
      </c>
      <c r="AO62" s="101">
        <f>IF(Q62=0,"",IF(AN62=0,"",(AN62/Q62)))</f>
        <v>0.33333333333333</v>
      </c>
      <c r="AP62" s="100">
        <v>1</v>
      </c>
      <c r="AQ62" s="102">
        <f>IFERROR(AP62/AN62,"-")</f>
        <v>1</v>
      </c>
      <c r="AR62" s="103">
        <v>348000</v>
      </c>
      <c r="AS62" s="104">
        <f>IFERROR(AR62/AN62,"-")</f>
        <v>348000</v>
      </c>
      <c r="AT62" s="105"/>
      <c r="AU62" s="105"/>
      <c r="AV62" s="105">
        <v>1</v>
      </c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>
        <v>1</v>
      </c>
      <c r="BG62" s="113">
        <f>IF(Q62=0,"",IF(BF62=0,"",(BF62/Q62)))</f>
        <v>0.33333333333333</v>
      </c>
      <c r="BH62" s="112"/>
      <c r="BI62" s="114">
        <f>IFERROR(BH62/BF62,"-")</f>
        <v>0</v>
      </c>
      <c r="BJ62" s="115"/>
      <c r="BK62" s="116">
        <f>IFERROR(BJ62/BF62,"-")</f>
        <v>0</v>
      </c>
      <c r="BL62" s="117"/>
      <c r="BM62" s="117"/>
      <c r="BN62" s="117"/>
      <c r="BO62" s="119"/>
      <c r="BP62" s="120">
        <f>IF(Q62=0,"",IF(BO62=0,"",(BO62/Q62)))</f>
        <v>0</v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/>
      <c r="BY62" s="127">
        <f>IF(Q62=0,"",IF(BX62=0,"",(BX62/Q62)))</f>
        <v>0</v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>
        <v>1</v>
      </c>
      <c r="CH62" s="134">
        <f>IF(Q62=0,"",IF(CG62=0,"",(CG62/Q62)))</f>
        <v>0.33333333333333</v>
      </c>
      <c r="CI62" s="135">
        <v>1</v>
      </c>
      <c r="CJ62" s="136">
        <f>IFERROR(CI62/CG62,"-")</f>
        <v>1</v>
      </c>
      <c r="CK62" s="137">
        <v>391000</v>
      </c>
      <c r="CL62" s="138">
        <f>IFERROR(CK62/CG62,"-")</f>
        <v>391000</v>
      </c>
      <c r="CM62" s="139"/>
      <c r="CN62" s="139"/>
      <c r="CO62" s="139">
        <v>1</v>
      </c>
      <c r="CP62" s="140">
        <v>2</v>
      </c>
      <c r="CQ62" s="141">
        <v>739000</v>
      </c>
      <c r="CR62" s="141">
        <v>391000</v>
      </c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>
        <f>AC63</f>
        <v>0</v>
      </c>
      <c r="B63" s="189" t="s">
        <v>168</v>
      </c>
      <c r="C63" s="189" t="s">
        <v>58</v>
      </c>
      <c r="D63" s="189"/>
      <c r="E63" s="189" t="s">
        <v>73</v>
      </c>
      <c r="F63" s="189" t="s">
        <v>60</v>
      </c>
      <c r="G63" s="189" t="s">
        <v>61</v>
      </c>
      <c r="H63" s="89" t="s">
        <v>169</v>
      </c>
      <c r="I63" s="89" t="s">
        <v>170</v>
      </c>
      <c r="J63" s="89" t="s">
        <v>171</v>
      </c>
      <c r="K63" s="181">
        <v>50000</v>
      </c>
      <c r="L63" s="80">
        <v>0</v>
      </c>
      <c r="M63" s="80">
        <v>0</v>
      </c>
      <c r="N63" s="80">
        <v>10</v>
      </c>
      <c r="O63" s="91">
        <v>1</v>
      </c>
      <c r="P63" s="92">
        <v>0</v>
      </c>
      <c r="Q63" s="93">
        <f>O63+P63</f>
        <v>1</v>
      </c>
      <c r="R63" s="81">
        <f>IFERROR(Q63/N63,"-")</f>
        <v>0.1</v>
      </c>
      <c r="S63" s="80">
        <v>0</v>
      </c>
      <c r="T63" s="80">
        <v>0</v>
      </c>
      <c r="U63" s="81">
        <f>IFERROR(T63/(Q63),"-")</f>
        <v>0</v>
      </c>
      <c r="V63" s="82">
        <f>IFERROR(K63/SUM(Q63:Q64),"-")</f>
        <v>50000</v>
      </c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>
        <f>SUM(Y63:Y64)-SUM(K63:K64)</f>
        <v>-50000</v>
      </c>
      <c r="AC63" s="85">
        <f>SUM(Y63:Y64)/SUM(K63:K64)</f>
        <v>0</v>
      </c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>
        <v>1</v>
      </c>
      <c r="AX63" s="107">
        <f>IF(Q63=0,"",IF(AW63=0,"",(AW63/Q63)))</f>
        <v>1</v>
      </c>
      <c r="AY63" s="106"/>
      <c r="AZ63" s="108">
        <f>IFERROR(AY63/AW63,"-")</f>
        <v>0</v>
      </c>
      <c r="BA63" s="109"/>
      <c r="BB63" s="110">
        <f>IFERROR(BA63/AW63,"-")</f>
        <v>0</v>
      </c>
      <c r="BC63" s="111"/>
      <c r="BD63" s="111"/>
      <c r="BE63" s="111"/>
      <c r="BF63" s="112"/>
      <c r="BG63" s="113">
        <f>IF(Q63=0,"",IF(BF63=0,"",(BF63/Q63)))</f>
        <v>0</v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>
        <f>IF(Q63=0,"",IF(BO63=0,"",(BO63/Q63)))</f>
        <v>0</v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/>
      <c r="BY63" s="127">
        <f>IF(Q63=0,"",IF(BX63=0,"",(BX63/Q63)))</f>
        <v>0</v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172</v>
      </c>
      <c r="C64" s="189" t="s">
        <v>58</v>
      </c>
      <c r="D64" s="189"/>
      <c r="E64" s="189" t="s">
        <v>73</v>
      </c>
      <c r="F64" s="189" t="s">
        <v>60</v>
      </c>
      <c r="G64" s="189" t="s">
        <v>73</v>
      </c>
      <c r="H64" s="89"/>
      <c r="I64" s="89"/>
      <c r="J64" s="89"/>
      <c r="K64" s="181"/>
      <c r="L64" s="80">
        <v>0</v>
      </c>
      <c r="M64" s="80">
        <v>0</v>
      </c>
      <c r="N64" s="80">
        <v>6</v>
      </c>
      <c r="O64" s="91">
        <v>0</v>
      </c>
      <c r="P64" s="92">
        <v>0</v>
      </c>
      <c r="Q64" s="93">
        <f>O64+P64</f>
        <v>0</v>
      </c>
      <c r="R64" s="81">
        <f>IFERROR(Q64/N64,"-")</f>
        <v>0</v>
      </c>
      <c r="S64" s="80">
        <v>0</v>
      </c>
      <c r="T64" s="80">
        <v>0</v>
      </c>
      <c r="U64" s="81" t="str">
        <f>IFERROR(T64/(Q64),"-")</f>
        <v>-</v>
      </c>
      <c r="V64" s="82"/>
      <c r="W64" s="83">
        <v>0</v>
      </c>
      <c r="X64" s="81" t="str">
        <f>IF(Q64=0,"-",W64/Q64)</f>
        <v>-</v>
      </c>
      <c r="Y64" s="186">
        <v>0</v>
      </c>
      <c r="Z64" s="187" t="str">
        <f>IFERROR(Y64/Q64,"-")</f>
        <v>-</v>
      </c>
      <c r="AA64" s="187" t="str">
        <f>IFERROR(Y64/W64,"-")</f>
        <v>-</v>
      </c>
      <c r="AB64" s="181"/>
      <c r="AC64" s="85"/>
      <c r="AD64" s="78"/>
      <c r="AE64" s="94"/>
      <c r="AF64" s="95" t="str">
        <f>IF(Q64=0,"",IF(AE64=0,"",(AE64/Q64)))</f>
        <v/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 t="str">
        <f>IF(Q64=0,"",IF(AN64=0,"",(AN64/Q64)))</f>
        <v/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 t="str">
        <f>IF(Q64=0,"",IF(AW64=0,"",(AW64/Q64)))</f>
        <v/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 t="str">
        <f>IF(Q64=0,"",IF(BF64=0,"",(BF64/Q64)))</f>
        <v/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/>
      <c r="BP64" s="120" t="str">
        <f>IF(Q64=0,"",IF(BO64=0,"",(BO64/Q64)))</f>
        <v/>
      </c>
      <c r="BQ64" s="121"/>
      <c r="BR64" s="122" t="str">
        <f>IFERROR(BQ64/BO64,"-")</f>
        <v>-</v>
      </c>
      <c r="BS64" s="123"/>
      <c r="BT64" s="124" t="str">
        <f>IFERROR(BS64/BO64,"-")</f>
        <v>-</v>
      </c>
      <c r="BU64" s="125"/>
      <c r="BV64" s="125"/>
      <c r="BW64" s="125"/>
      <c r="BX64" s="126"/>
      <c r="BY64" s="127" t="str">
        <f>IF(Q64=0,"",IF(BX64=0,"",(BX64/Q64)))</f>
        <v/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/>
      <c r="CH64" s="134" t="str">
        <f>IF(Q64=0,"",IF(CG64=0,"",(CG64/Q64)))</f>
        <v/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>
        <f>AC65</f>
        <v>0.718</v>
      </c>
      <c r="B65" s="189" t="s">
        <v>173</v>
      </c>
      <c r="C65" s="189" t="s">
        <v>58</v>
      </c>
      <c r="D65" s="189"/>
      <c r="E65" s="189" t="s">
        <v>73</v>
      </c>
      <c r="F65" s="189" t="s">
        <v>88</v>
      </c>
      <c r="G65" s="189" t="s">
        <v>82</v>
      </c>
      <c r="H65" s="89" t="s">
        <v>174</v>
      </c>
      <c r="I65" s="89" t="s">
        <v>170</v>
      </c>
      <c r="J65" s="89" t="s">
        <v>175</v>
      </c>
      <c r="K65" s="181">
        <v>50000</v>
      </c>
      <c r="L65" s="80">
        <v>0</v>
      </c>
      <c r="M65" s="80">
        <v>0</v>
      </c>
      <c r="N65" s="80">
        <v>22</v>
      </c>
      <c r="O65" s="91">
        <v>1</v>
      </c>
      <c r="P65" s="92">
        <v>0</v>
      </c>
      <c r="Q65" s="93">
        <f>O65+P65</f>
        <v>1</v>
      </c>
      <c r="R65" s="81">
        <f>IFERROR(Q65/N65,"-")</f>
        <v>0.045454545454545</v>
      </c>
      <c r="S65" s="80">
        <v>0</v>
      </c>
      <c r="T65" s="80">
        <v>0</v>
      </c>
      <c r="U65" s="81">
        <f>IFERROR(T65/(Q65),"-")</f>
        <v>0</v>
      </c>
      <c r="V65" s="82">
        <f>IFERROR(K65/SUM(Q65:Q66),"-")</f>
        <v>25000</v>
      </c>
      <c r="W65" s="83">
        <v>0</v>
      </c>
      <c r="X65" s="81">
        <f>IF(Q65=0,"-",W65/Q65)</f>
        <v>0</v>
      </c>
      <c r="Y65" s="186">
        <v>0</v>
      </c>
      <c r="Z65" s="187">
        <f>IFERROR(Y65/Q65,"-")</f>
        <v>0</v>
      </c>
      <c r="AA65" s="187" t="str">
        <f>IFERROR(Y65/W65,"-")</f>
        <v>-</v>
      </c>
      <c r="AB65" s="181">
        <f>SUM(Y65:Y66)-SUM(K65:K66)</f>
        <v>-14100</v>
      </c>
      <c r="AC65" s="85">
        <f>SUM(Y65:Y66)/SUM(K65:K66)</f>
        <v>0.718</v>
      </c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>
        <f>IF(Q65=0,"",IF(BF65=0,"",(BF65/Q65)))</f>
        <v>0</v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>
        <v>1</v>
      </c>
      <c r="BP65" s="120">
        <f>IF(Q65=0,"",IF(BO65=0,"",(BO65/Q65)))</f>
        <v>1</v>
      </c>
      <c r="BQ65" s="121"/>
      <c r="BR65" s="122">
        <f>IFERROR(BQ65/BO65,"-")</f>
        <v>0</v>
      </c>
      <c r="BS65" s="123"/>
      <c r="BT65" s="124">
        <f>IFERROR(BS65/BO65,"-")</f>
        <v>0</v>
      </c>
      <c r="BU65" s="125"/>
      <c r="BV65" s="125"/>
      <c r="BW65" s="125"/>
      <c r="BX65" s="126"/>
      <c r="BY65" s="127">
        <f>IF(Q65=0,"",IF(BX65=0,"",(BX65/Q65)))</f>
        <v>0</v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>
        <f>IF(Q65=0,"",IF(CG65=0,"",(CG65/Q65)))</f>
        <v>0</v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176</v>
      </c>
      <c r="C66" s="189" t="s">
        <v>58</v>
      </c>
      <c r="D66" s="189"/>
      <c r="E66" s="189" t="s">
        <v>73</v>
      </c>
      <c r="F66" s="189" t="s">
        <v>88</v>
      </c>
      <c r="G66" s="189" t="s">
        <v>73</v>
      </c>
      <c r="H66" s="89"/>
      <c r="I66" s="89"/>
      <c r="J66" s="89"/>
      <c r="K66" s="181"/>
      <c r="L66" s="80">
        <v>0</v>
      </c>
      <c r="M66" s="80">
        <v>0</v>
      </c>
      <c r="N66" s="80">
        <v>80</v>
      </c>
      <c r="O66" s="91">
        <v>1</v>
      </c>
      <c r="P66" s="92">
        <v>0</v>
      </c>
      <c r="Q66" s="93">
        <f>O66+P66</f>
        <v>1</v>
      </c>
      <c r="R66" s="81">
        <f>IFERROR(Q66/N66,"-")</f>
        <v>0.0125</v>
      </c>
      <c r="S66" s="80">
        <v>1</v>
      </c>
      <c r="T66" s="80">
        <v>0</v>
      </c>
      <c r="U66" s="81">
        <f>IFERROR(T66/(Q66),"-")</f>
        <v>0</v>
      </c>
      <c r="V66" s="82"/>
      <c r="W66" s="83">
        <v>1</v>
      </c>
      <c r="X66" s="81">
        <f>IF(Q66=0,"-",W66/Q66)</f>
        <v>1</v>
      </c>
      <c r="Y66" s="186">
        <v>35900</v>
      </c>
      <c r="Z66" s="187">
        <f>IFERROR(Y66/Q66,"-")</f>
        <v>35900</v>
      </c>
      <c r="AA66" s="187">
        <f>IFERROR(Y66/W66,"-")</f>
        <v>35900</v>
      </c>
      <c r="AB66" s="181"/>
      <c r="AC66" s="85"/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>
        <f>IF(Q66=0,"",IF(BF66=0,"",(BF66/Q66)))</f>
        <v>0</v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>
        <v>1</v>
      </c>
      <c r="BP66" s="120">
        <f>IF(Q66=0,"",IF(BO66=0,"",(BO66/Q66)))</f>
        <v>1</v>
      </c>
      <c r="BQ66" s="121">
        <v>1</v>
      </c>
      <c r="BR66" s="122">
        <f>IFERROR(BQ66/BO66,"-")</f>
        <v>1</v>
      </c>
      <c r="BS66" s="123">
        <v>35900</v>
      </c>
      <c r="BT66" s="124">
        <f>IFERROR(BS66/BO66,"-")</f>
        <v>35900</v>
      </c>
      <c r="BU66" s="125"/>
      <c r="BV66" s="125"/>
      <c r="BW66" s="125">
        <v>1</v>
      </c>
      <c r="BX66" s="126"/>
      <c r="BY66" s="127">
        <f>IF(Q66=0,"",IF(BX66=0,"",(BX66/Q66)))</f>
        <v>0</v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1</v>
      </c>
      <c r="CQ66" s="141">
        <v>35900</v>
      </c>
      <c r="CR66" s="141">
        <v>35900</v>
      </c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>
        <f>AC67</f>
        <v>0.721875</v>
      </c>
      <c r="B67" s="189" t="s">
        <v>177</v>
      </c>
      <c r="C67" s="189" t="s">
        <v>58</v>
      </c>
      <c r="D67" s="189"/>
      <c r="E67" s="189" t="s">
        <v>81</v>
      </c>
      <c r="F67" s="189" t="s">
        <v>60</v>
      </c>
      <c r="G67" s="189" t="s">
        <v>61</v>
      </c>
      <c r="H67" s="89" t="s">
        <v>178</v>
      </c>
      <c r="I67" s="89" t="s">
        <v>179</v>
      </c>
      <c r="J67" s="190" t="s">
        <v>64</v>
      </c>
      <c r="K67" s="181">
        <v>320000</v>
      </c>
      <c r="L67" s="80">
        <v>0</v>
      </c>
      <c r="M67" s="80">
        <v>0</v>
      </c>
      <c r="N67" s="80">
        <v>71</v>
      </c>
      <c r="O67" s="91">
        <v>5</v>
      </c>
      <c r="P67" s="92">
        <v>0</v>
      </c>
      <c r="Q67" s="93">
        <f>O67+P67</f>
        <v>5</v>
      </c>
      <c r="R67" s="81">
        <f>IFERROR(Q67/N67,"-")</f>
        <v>0.070422535211268</v>
      </c>
      <c r="S67" s="80">
        <v>0</v>
      </c>
      <c r="T67" s="80">
        <v>0</v>
      </c>
      <c r="U67" s="81">
        <f>IFERROR(T67/(Q67),"-")</f>
        <v>0</v>
      </c>
      <c r="V67" s="82">
        <f>IFERROR(K67/SUM(Q67:Q68),"-")</f>
        <v>22857.142857143</v>
      </c>
      <c r="W67" s="83">
        <v>0</v>
      </c>
      <c r="X67" s="81">
        <f>IF(Q67=0,"-",W67/Q67)</f>
        <v>0</v>
      </c>
      <c r="Y67" s="186">
        <v>0</v>
      </c>
      <c r="Z67" s="187">
        <f>IFERROR(Y67/Q67,"-")</f>
        <v>0</v>
      </c>
      <c r="AA67" s="187" t="str">
        <f>IFERROR(Y67/W67,"-")</f>
        <v>-</v>
      </c>
      <c r="AB67" s="181">
        <f>SUM(Y67:Y68)-SUM(K67:K68)</f>
        <v>-89000</v>
      </c>
      <c r="AC67" s="85">
        <f>SUM(Y67:Y68)/SUM(K67:K68)</f>
        <v>0.721875</v>
      </c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>
        <v>1</v>
      </c>
      <c r="BG67" s="113">
        <f>IF(Q67=0,"",IF(BF67=0,"",(BF67/Q67)))</f>
        <v>0.2</v>
      </c>
      <c r="BH67" s="112"/>
      <c r="BI67" s="114">
        <f>IFERROR(BH67/BF67,"-")</f>
        <v>0</v>
      </c>
      <c r="BJ67" s="115"/>
      <c r="BK67" s="116">
        <f>IFERROR(BJ67/BF67,"-")</f>
        <v>0</v>
      </c>
      <c r="BL67" s="117"/>
      <c r="BM67" s="117"/>
      <c r="BN67" s="117"/>
      <c r="BO67" s="119">
        <v>3</v>
      </c>
      <c r="BP67" s="120">
        <f>IF(Q67=0,"",IF(BO67=0,"",(BO67/Q67)))</f>
        <v>0.6</v>
      </c>
      <c r="BQ67" s="121"/>
      <c r="BR67" s="122">
        <f>IFERROR(BQ67/BO67,"-")</f>
        <v>0</v>
      </c>
      <c r="BS67" s="123"/>
      <c r="BT67" s="124">
        <f>IFERROR(BS67/BO67,"-")</f>
        <v>0</v>
      </c>
      <c r="BU67" s="125"/>
      <c r="BV67" s="125"/>
      <c r="BW67" s="125"/>
      <c r="BX67" s="126">
        <v>1</v>
      </c>
      <c r="BY67" s="127">
        <f>IF(Q67=0,"",IF(BX67=0,"",(BX67/Q67)))</f>
        <v>0.2</v>
      </c>
      <c r="BZ67" s="128"/>
      <c r="CA67" s="129">
        <f>IFERROR(BZ67/BX67,"-")</f>
        <v>0</v>
      </c>
      <c r="CB67" s="130"/>
      <c r="CC67" s="131">
        <f>IFERROR(CB67/BX67,"-")</f>
        <v>0</v>
      </c>
      <c r="CD67" s="132"/>
      <c r="CE67" s="132"/>
      <c r="CF67" s="132"/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180</v>
      </c>
      <c r="C68" s="189" t="s">
        <v>58</v>
      </c>
      <c r="D68" s="189"/>
      <c r="E68" s="189" t="s">
        <v>81</v>
      </c>
      <c r="F68" s="189" t="s">
        <v>60</v>
      </c>
      <c r="G68" s="189" t="s">
        <v>73</v>
      </c>
      <c r="H68" s="89"/>
      <c r="I68" s="89"/>
      <c r="J68" s="89"/>
      <c r="K68" s="181"/>
      <c r="L68" s="80">
        <v>0</v>
      </c>
      <c r="M68" s="80">
        <v>0</v>
      </c>
      <c r="N68" s="80">
        <v>19</v>
      </c>
      <c r="O68" s="91">
        <v>9</v>
      </c>
      <c r="P68" s="92">
        <v>0</v>
      </c>
      <c r="Q68" s="93">
        <f>O68+P68</f>
        <v>9</v>
      </c>
      <c r="R68" s="81">
        <f>IFERROR(Q68/N68,"-")</f>
        <v>0.47368421052632</v>
      </c>
      <c r="S68" s="80">
        <v>2</v>
      </c>
      <c r="T68" s="80">
        <v>3</v>
      </c>
      <c r="U68" s="81">
        <f>IFERROR(T68/(Q68),"-")</f>
        <v>0.33333333333333</v>
      </c>
      <c r="V68" s="82"/>
      <c r="W68" s="83">
        <v>3</v>
      </c>
      <c r="X68" s="81">
        <f>IF(Q68=0,"-",W68/Q68)</f>
        <v>0.33333333333333</v>
      </c>
      <c r="Y68" s="186">
        <v>231000</v>
      </c>
      <c r="Z68" s="187">
        <f>IFERROR(Y68/Q68,"-")</f>
        <v>25666.666666667</v>
      </c>
      <c r="AA68" s="187">
        <f>IFERROR(Y68/W68,"-")</f>
        <v>77000</v>
      </c>
      <c r="AB68" s="181"/>
      <c r="AC68" s="85"/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>
        <v>2</v>
      </c>
      <c r="AO68" s="101">
        <f>IF(Q68=0,"",IF(AN68=0,"",(AN68/Q68)))</f>
        <v>0.22222222222222</v>
      </c>
      <c r="AP68" s="100"/>
      <c r="AQ68" s="102">
        <f>IFERROR(AP68/AN68,"-")</f>
        <v>0</v>
      </c>
      <c r="AR68" s="103"/>
      <c r="AS68" s="104">
        <f>IFERROR(AR68/AN68,"-")</f>
        <v>0</v>
      </c>
      <c r="AT68" s="105"/>
      <c r="AU68" s="105"/>
      <c r="AV68" s="105"/>
      <c r="AW68" s="106">
        <v>1</v>
      </c>
      <c r="AX68" s="107">
        <f>IF(Q68=0,"",IF(AW68=0,"",(AW68/Q68)))</f>
        <v>0.11111111111111</v>
      </c>
      <c r="AY68" s="106"/>
      <c r="AZ68" s="108">
        <f>IFERROR(AY68/AW68,"-")</f>
        <v>0</v>
      </c>
      <c r="BA68" s="109"/>
      <c r="BB68" s="110">
        <f>IFERROR(BA68/AW68,"-")</f>
        <v>0</v>
      </c>
      <c r="BC68" s="111"/>
      <c r="BD68" s="111"/>
      <c r="BE68" s="111"/>
      <c r="BF68" s="112">
        <v>1</v>
      </c>
      <c r="BG68" s="113">
        <f>IF(Q68=0,"",IF(BF68=0,"",(BF68/Q68)))</f>
        <v>0.11111111111111</v>
      </c>
      <c r="BH68" s="112"/>
      <c r="BI68" s="114">
        <f>IFERROR(BH68/BF68,"-")</f>
        <v>0</v>
      </c>
      <c r="BJ68" s="115"/>
      <c r="BK68" s="116">
        <f>IFERROR(BJ68/BF68,"-")</f>
        <v>0</v>
      </c>
      <c r="BL68" s="117"/>
      <c r="BM68" s="117"/>
      <c r="BN68" s="117"/>
      <c r="BO68" s="119">
        <v>3</v>
      </c>
      <c r="BP68" s="120">
        <f>IF(Q68=0,"",IF(BO68=0,"",(BO68/Q68)))</f>
        <v>0.33333333333333</v>
      </c>
      <c r="BQ68" s="121">
        <v>2</v>
      </c>
      <c r="BR68" s="122">
        <f>IFERROR(BQ68/BO68,"-")</f>
        <v>0.66666666666667</v>
      </c>
      <c r="BS68" s="123">
        <v>56000</v>
      </c>
      <c r="BT68" s="124">
        <f>IFERROR(BS68/BO68,"-")</f>
        <v>18666.666666667</v>
      </c>
      <c r="BU68" s="125"/>
      <c r="BV68" s="125">
        <v>1</v>
      </c>
      <c r="BW68" s="125">
        <v>1</v>
      </c>
      <c r="BX68" s="126">
        <v>1</v>
      </c>
      <c r="BY68" s="127">
        <f>IF(Q68=0,"",IF(BX68=0,"",(BX68/Q68)))</f>
        <v>0.11111111111111</v>
      </c>
      <c r="BZ68" s="128">
        <v>1</v>
      </c>
      <c r="CA68" s="129">
        <f>IFERROR(BZ68/BX68,"-")</f>
        <v>1</v>
      </c>
      <c r="CB68" s="130">
        <v>175000</v>
      </c>
      <c r="CC68" s="131">
        <f>IFERROR(CB68/BX68,"-")</f>
        <v>175000</v>
      </c>
      <c r="CD68" s="132"/>
      <c r="CE68" s="132"/>
      <c r="CF68" s="132">
        <v>1</v>
      </c>
      <c r="CG68" s="133">
        <v>1</v>
      </c>
      <c r="CH68" s="134">
        <f>IF(Q68=0,"",IF(CG68=0,"",(CG68/Q68)))</f>
        <v>0.11111111111111</v>
      </c>
      <c r="CI68" s="135"/>
      <c r="CJ68" s="136">
        <f>IFERROR(CI68/CG68,"-")</f>
        <v>0</v>
      </c>
      <c r="CK68" s="137"/>
      <c r="CL68" s="138">
        <f>IFERROR(CK68/CG68,"-")</f>
        <v>0</v>
      </c>
      <c r="CM68" s="139"/>
      <c r="CN68" s="139"/>
      <c r="CO68" s="139"/>
      <c r="CP68" s="140">
        <v>3</v>
      </c>
      <c r="CQ68" s="141">
        <v>231000</v>
      </c>
      <c r="CR68" s="141">
        <v>175000</v>
      </c>
      <c r="CS68" s="141"/>
      <c r="CT68" s="142" t="str">
        <f>IF(AND(CR68=0,CS68=0),"",IF(AND(CR68&lt;=100000,CS68&lt;=100000),"",IF(CR68/CQ68&gt;0.7,"男高",IF(CS68/CQ68&gt;0.7,"女高",""))))</f>
        <v>男高</v>
      </c>
    </row>
    <row r="69" spans="1:99">
      <c r="A69" s="79">
        <f>AC69</f>
        <v>0.0375</v>
      </c>
      <c r="B69" s="189" t="s">
        <v>181</v>
      </c>
      <c r="C69" s="189" t="s">
        <v>58</v>
      </c>
      <c r="D69" s="189"/>
      <c r="E69" s="189"/>
      <c r="F69" s="189"/>
      <c r="G69" s="189" t="s">
        <v>61</v>
      </c>
      <c r="H69" s="89" t="s">
        <v>182</v>
      </c>
      <c r="I69" s="89" t="s">
        <v>183</v>
      </c>
      <c r="J69" s="89" t="s">
        <v>184</v>
      </c>
      <c r="K69" s="181">
        <v>80000</v>
      </c>
      <c r="L69" s="80">
        <v>0</v>
      </c>
      <c r="M69" s="80">
        <v>0</v>
      </c>
      <c r="N69" s="80">
        <v>168</v>
      </c>
      <c r="O69" s="91">
        <v>7</v>
      </c>
      <c r="P69" s="92">
        <v>0</v>
      </c>
      <c r="Q69" s="93">
        <f>O69+P69</f>
        <v>7</v>
      </c>
      <c r="R69" s="81">
        <f>IFERROR(Q69/N69,"-")</f>
        <v>0.041666666666667</v>
      </c>
      <c r="S69" s="80">
        <v>0</v>
      </c>
      <c r="T69" s="80">
        <v>0</v>
      </c>
      <c r="U69" s="81">
        <f>IFERROR(T69/(Q69),"-")</f>
        <v>0</v>
      </c>
      <c r="V69" s="82">
        <f>IFERROR(K69/SUM(Q69:Q70),"-")</f>
        <v>8000</v>
      </c>
      <c r="W69" s="83">
        <v>0</v>
      </c>
      <c r="X69" s="81">
        <f>IF(Q69=0,"-",W69/Q69)</f>
        <v>0</v>
      </c>
      <c r="Y69" s="186">
        <v>0</v>
      </c>
      <c r="Z69" s="187">
        <f>IFERROR(Y69/Q69,"-")</f>
        <v>0</v>
      </c>
      <c r="AA69" s="187" t="str">
        <f>IFERROR(Y69/W69,"-")</f>
        <v>-</v>
      </c>
      <c r="AB69" s="181">
        <f>SUM(Y69:Y70)-SUM(K69:K70)</f>
        <v>-77000</v>
      </c>
      <c r="AC69" s="85">
        <f>SUM(Y69:Y70)/SUM(K69:K70)</f>
        <v>0.0375</v>
      </c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>
        <f>IF(Q69=0,"",IF(AW69=0,"",(AW69/Q69)))</f>
        <v>0</v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>
        <v>1</v>
      </c>
      <c r="BG69" s="113">
        <f>IF(Q69=0,"",IF(BF69=0,"",(BF69/Q69)))</f>
        <v>0.14285714285714</v>
      </c>
      <c r="BH69" s="112"/>
      <c r="BI69" s="114">
        <f>IFERROR(BH69/BF69,"-")</f>
        <v>0</v>
      </c>
      <c r="BJ69" s="115"/>
      <c r="BK69" s="116">
        <f>IFERROR(BJ69/BF69,"-")</f>
        <v>0</v>
      </c>
      <c r="BL69" s="117"/>
      <c r="BM69" s="117"/>
      <c r="BN69" s="117"/>
      <c r="BO69" s="119">
        <v>4</v>
      </c>
      <c r="BP69" s="120">
        <f>IF(Q69=0,"",IF(BO69=0,"",(BO69/Q69)))</f>
        <v>0.57142857142857</v>
      </c>
      <c r="BQ69" s="121"/>
      <c r="BR69" s="122">
        <f>IFERROR(BQ69/BO69,"-")</f>
        <v>0</v>
      </c>
      <c r="BS69" s="123"/>
      <c r="BT69" s="124">
        <f>IFERROR(BS69/BO69,"-")</f>
        <v>0</v>
      </c>
      <c r="BU69" s="125"/>
      <c r="BV69" s="125"/>
      <c r="BW69" s="125"/>
      <c r="BX69" s="126">
        <v>1</v>
      </c>
      <c r="BY69" s="127">
        <f>IF(Q69=0,"",IF(BX69=0,"",(BX69/Q69)))</f>
        <v>0.14285714285714</v>
      </c>
      <c r="BZ69" s="128">
        <v>1</v>
      </c>
      <c r="CA69" s="129">
        <f>IFERROR(BZ69/BX69,"-")</f>
        <v>1</v>
      </c>
      <c r="CB69" s="130">
        <v>50000</v>
      </c>
      <c r="CC69" s="131">
        <f>IFERROR(CB69/BX69,"-")</f>
        <v>50000</v>
      </c>
      <c r="CD69" s="132"/>
      <c r="CE69" s="132">
        <v>1</v>
      </c>
      <c r="CF69" s="132"/>
      <c r="CG69" s="133">
        <v>1</v>
      </c>
      <c r="CH69" s="134">
        <f>IF(Q69=0,"",IF(CG69=0,"",(CG69/Q69)))</f>
        <v>0.14285714285714</v>
      </c>
      <c r="CI69" s="135"/>
      <c r="CJ69" s="136">
        <f>IFERROR(CI69/CG69,"-")</f>
        <v>0</v>
      </c>
      <c r="CK69" s="137"/>
      <c r="CL69" s="138">
        <f>IFERROR(CK69/CG69,"-")</f>
        <v>0</v>
      </c>
      <c r="CM69" s="139"/>
      <c r="CN69" s="139"/>
      <c r="CO69" s="139"/>
      <c r="CP69" s="140">
        <v>0</v>
      </c>
      <c r="CQ69" s="141">
        <v>0</v>
      </c>
      <c r="CR69" s="141">
        <v>50000</v>
      </c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185</v>
      </c>
      <c r="C70" s="189" t="s">
        <v>58</v>
      </c>
      <c r="D70" s="189"/>
      <c r="E70" s="189"/>
      <c r="F70" s="189"/>
      <c r="G70" s="189" t="s">
        <v>73</v>
      </c>
      <c r="H70" s="89"/>
      <c r="I70" s="89"/>
      <c r="J70" s="89"/>
      <c r="K70" s="181"/>
      <c r="L70" s="80">
        <v>0</v>
      </c>
      <c r="M70" s="80">
        <v>0</v>
      </c>
      <c r="N70" s="80">
        <v>9</v>
      </c>
      <c r="O70" s="91">
        <v>3</v>
      </c>
      <c r="P70" s="92">
        <v>0</v>
      </c>
      <c r="Q70" s="93">
        <f>O70+P70</f>
        <v>3</v>
      </c>
      <c r="R70" s="81">
        <f>IFERROR(Q70/N70,"-")</f>
        <v>0.33333333333333</v>
      </c>
      <c r="S70" s="80">
        <v>0</v>
      </c>
      <c r="T70" s="80">
        <v>1</v>
      </c>
      <c r="U70" s="81">
        <f>IFERROR(T70/(Q70),"-")</f>
        <v>0.33333333333333</v>
      </c>
      <c r="V70" s="82"/>
      <c r="W70" s="83">
        <v>1</v>
      </c>
      <c r="X70" s="81">
        <f>IF(Q70=0,"-",W70/Q70)</f>
        <v>0.33333333333333</v>
      </c>
      <c r="Y70" s="186">
        <v>3000</v>
      </c>
      <c r="Z70" s="187">
        <f>IFERROR(Y70/Q70,"-")</f>
        <v>1000</v>
      </c>
      <c r="AA70" s="187">
        <f>IFERROR(Y70/W70,"-")</f>
        <v>3000</v>
      </c>
      <c r="AB70" s="181"/>
      <c r="AC70" s="85"/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/>
      <c r="BG70" s="113">
        <f>IF(Q70=0,"",IF(BF70=0,"",(BF70/Q70)))</f>
        <v>0</v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>
        <v>1</v>
      </c>
      <c r="BP70" s="120">
        <f>IF(Q70=0,"",IF(BO70=0,"",(BO70/Q70)))</f>
        <v>0.33333333333333</v>
      </c>
      <c r="BQ70" s="121">
        <v>1</v>
      </c>
      <c r="BR70" s="122">
        <f>IFERROR(BQ70/BO70,"-")</f>
        <v>1</v>
      </c>
      <c r="BS70" s="123">
        <v>3000</v>
      </c>
      <c r="BT70" s="124">
        <f>IFERROR(BS70/BO70,"-")</f>
        <v>3000</v>
      </c>
      <c r="BU70" s="125">
        <v>1</v>
      </c>
      <c r="BV70" s="125"/>
      <c r="BW70" s="125"/>
      <c r="BX70" s="126">
        <v>2</v>
      </c>
      <c r="BY70" s="127">
        <f>IF(Q70=0,"",IF(BX70=0,"",(BX70/Q70)))</f>
        <v>0.66666666666667</v>
      </c>
      <c r="BZ70" s="128"/>
      <c r="CA70" s="129">
        <f>IFERROR(BZ70/BX70,"-")</f>
        <v>0</v>
      </c>
      <c r="CB70" s="130"/>
      <c r="CC70" s="131">
        <f>IFERROR(CB70/BX70,"-")</f>
        <v>0</v>
      </c>
      <c r="CD70" s="132"/>
      <c r="CE70" s="132"/>
      <c r="CF70" s="132"/>
      <c r="CG70" s="133"/>
      <c r="CH70" s="134">
        <f>IF(Q70=0,"",IF(CG70=0,"",(CG70/Q70)))</f>
        <v>0</v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1</v>
      </c>
      <c r="CQ70" s="141">
        <v>3000</v>
      </c>
      <c r="CR70" s="141">
        <v>3000</v>
      </c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>
        <f>AC71</f>
        <v>3.48</v>
      </c>
      <c r="B71" s="189" t="s">
        <v>186</v>
      </c>
      <c r="C71" s="189" t="s">
        <v>58</v>
      </c>
      <c r="D71" s="189"/>
      <c r="E71" s="189"/>
      <c r="F71" s="189"/>
      <c r="G71" s="189" t="s">
        <v>61</v>
      </c>
      <c r="H71" s="89" t="s">
        <v>187</v>
      </c>
      <c r="I71" s="89" t="s">
        <v>63</v>
      </c>
      <c r="J71" s="190" t="s">
        <v>133</v>
      </c>
      <c r="K71" s="181">
        <v>150000</v>
      </c>
      <c r="L71" s="80">
        <v>0</v>
      </c>
      <c r="M71" s="80">
        <v>0</v>
      </c>
      <c r="N71" s="80">
        <v>63</v>
      </c>
      <c r="O71" s="91">
        <v>6</v>
      </c>
      <c r="P71" s="92">
        <v>0</v>
      </c>
      <c r="Q71" s="93">
        <f>O71+P71</f>
        <v>6</v>
      </c>
      <c r="R71" s="81">
        <f>IFERROR(Q71/N71,"-")</f>
        <v>0.095238095238095</v>
      </c>
      <c r="S71" s="80">
        <v>2</v>
      </c>
      <c r="T71" s="80">
        <v>1</v>
      </c>
      <c r="U71" s="81">
        <f>IFERROR(T71/(Q71),"-")</f>
        <v>0.16666666666667</v>
      </c>
      <c r="V71" s="82">
        <f>IFERROR(K71/SUM(Q71:Q72),"-")</f>
        <v>16666.666666667</v>
      </c>
      <c r="W71" s="83">
        <v>4</v>
      </c>
      <c r="X71" s="81">
        <f>IF(Q71=0,"-",W71/Q71)</f>
        <v>0.66666666666667</v>
      </c>
      <c r="Y71" s="186">
        <v>474000</v>
      </c>
      <c r="Z71" s="187">
        <f>IFERROR(Y71/Q71,"-")</f>
        <v>79000</v>
      </c>
      <c r="AA71" s="187">
        <f>IFERROR(Y71/W71,"-")</f>
        <v>118500</v>
      </c>
      <c r="AB71" s="181">
        <f>SUM(Y71:Y72)-SUM(K71:K72)</f>
        <v>372000</v>
      </c>
      <c r="AC71" s="85">
        <f>SUM(Y71:Y72)/SUM(K71:K72)</f>
        <v>3.48</v>
      </c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>
        <f>IF(Q71=0,"",IF(AW71=0,"",(AW71/Q71)))</f>
        <v>0</v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/>
      <c r="BG71" s="113">
        <f>IF(Q71=0,"",IF(BF71=0,"",(BF71/Q71)))</f>
        <v>0</v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/>
      <c r="BP71" s="120">
        <f>IF(Q71=0,"",IF(BO71=0,"",(BO71/Q71)))</f>
        <v>0</v>
      </c>
      <c r="BQ71" s="121"/>
      <c r="BR71" s="122" t="str">
        <f>IFERROR(BQ71/BO71,"-")</f>
        <v>-</v>
      </c>
      <c r="BS71" s="123"/>
      <c r="BT71" s="124" t="str">
        <f>IFERROR(BS71/BO71,"-")</f>
        <v>-</v>
      </c>
      <c r="BU71" s="125"/>
      <c r="BV71" s="125"/>
      <c r="BW71" s="125"/>
      <c r="BX71" s="126">
        <v>6</v>
      </c>
      <c r="BY71" s="127">
        <f>IF(Q71=0,"",IF(BX71=0,"",(BX71/Q71)))</f>
        <v>1</v>
      </c>
      <c r="BZ71" s="128">
        <v>4</v>
      </c>
      <c r="CA71" s="129">
        <f>IFERROR(BZ71/BX71,"-")</f>
        <v>0.66666666666667</v>
      </c>
      <c r="CB71" s="130">
        <v>484000</v>
      </c>
      <c r="CC71" s="131">
        <f>IFERROR(CB71/BX71,"-")</f>
        <v>80666.666666667</v>
      </c>
      <c r="CD71" s="132">
        <v>1</v>
      </c>
      <c r="CE71" s="132"/>
      <c r="CF71" s="132">
        <v>3</v>
      </c>
      <c r="CG71" s="133"/>
      <c r="CH71" s="134">
        <f>IF(Q71=0,"",IF(CG71=0,"",(CG71/Q71)))</f>
        <v>0</v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4</v>
      </c>
      <c r="CQ71" s="141">
        <v>474000</v>
      </c>
      <c r="CR71" s="141">
        <v>438000</v>
      </c>
      <c r="CS71" s="141"/>
      <c r="CT71" s="142" t="str">
        <f>IF(AND(CR71=0,CS71=0),"",IF(AND(CR71&lt;=100000,CS71&lt;=100000),"",IF(CR71/CQ71&gt;0.7,"男高",IF(CS71/CQ71&gt;0.7,"女高",""))))</f>
        <v>男高</v>
      </c>
    </row>
    <row r="72" spans="1:99">
      <c r="A72" s="79"/>
      <c r="B72" s="189" t="s">
        <v>188</v>
      </c>
      <c r="C72" s="189" t="s">
        <v>58</v>
      </c>
      <c r="D72" s="189"/>
      <c r="E72" s="189"/>
      <c r="F72" s="189"/>
      <c r="G72" s="189" t="s">
        <v>73</v>
      </c>
      <c r="H72" s="89"/>
      <c r="I72" s="89"/>
      <c r="J72" s="89"/>
      <c r="K72" s="181"/>
      <c r="L72" s="80">
        <v>0</v>
      </c>
      <c r="M72" s="80">
        <v>0</v>
      </c>
      <c r="N72" s="80">
        <v>6</v>
      </c>
      <c r="O72" s="91">
        <v>3</v>
      </c>
      <c r="P72" s="92">
        <v>0</v>
      </c>
      <c r="Q72" s="93">
        <f>O72+P72</f>
        <v>3</v>
      </c>
      <c r="R72" s="81">
        <f>IFERROR(Q72/N72,"-")</f>
        <v>0.5</v>
      </c>
      <c r="S72" s="80">
        <v>0</v>
      </c>
      <c r="T72" s="80">
        <v>1</v>
      </c>
      <c r="U72" s="81">
        <f>IFERROR(T72/(Q72),"-")</f>
        <v>0.33333333333333</v>
      </c>
      <c r="V72" s="82"/>
      <c r="W72" s="83">
        <v>1</v>
      </c>
      <c r="X72" s="81">
        <f>IF(Q72=0,"-",W72/Q72)</f>
        <v>0.33333333333333</v>
      </c>
      <c r="Y72" s="186">
        <v>48000</v>
      </c>
      <c r="Z72" s="187">
        <f>IFERROR(Y72/Q72,"-")</f>
        <v>16000</v>
      </c>
      <c r="AA72" s="187">
        <f>IFERROR(Y72/W72,"-")</f>
        <v>48000</v>
      </c>
      <c r="AB72" s="181"/>
      <c r="AC72" s="85"/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>
        <f>IF(Q72=0,"",IF(AN72=0,"",(AN72/Q72)))</f>
        <v>0</v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>
        <v>1</v>
      </c>
      <c r="AX72" s="107">
        <f>IF(Q72=0,"",IF(AW72=0,"",(AW72/Q72)))</f>
        <v>0.33333333333333</v>
      </c>
      <c r="AY72" s="106"/>
      <c r="AZ72" s="108">
        <f>IFERROR(AY72/AW72,"-")</f>
        <v>0</v>
      </c>
      <c r="BA72" s="109"/>
      <c r="BB72" s="110">
        <f>IFERROR(BA72/AW72,"-")</f>
        <v>0</v>
      </c>
      <c r="BC72" s="111"/>
      <c r="BD72" s="111"/>
      <c r="BE72" s="111"/>
      <c r="BF72" s="112"/>
      <c r="BG72" s="113">
        <f>IF(Q72=0,"",IF(BF72=0,"",(BF72/Q72)))</f>
        <v>0</v>
      </c>
      <c r="BH72" s="112"/>
      <c r="BI72" s="114" t="str">
        <f>IFERROR(BH72/BF72,"-")</f>
        <v>-</v>
      </c>
      <c r="BJ72" s="115"/>
      <c r="BK72" s="116" t="str">
        <f>IFERROR(BJ72/BF72,"-")</f>
        <v>-</v>
      </c>
      <c r="BL72" s="117"/>
      <c r="BM72" s="117"/>
      <c r="BN72" s="117"/>
      <c r="BO72" s="119">
        <v>1</v>
      </c>
      <c r="BP72" s="120">
        <f>IF(Q72=0,"",IF(BO72=0,"",(BO72/Q72)))</f>
        <v>0.33333333333333</v>
      </c>
      <c r="BQ72" s="121">
        <v>1</v>
      </c>
      <c r="BR72" s="122">
        <f>IFERROR(BQ72/BO72,"-")</f>
        <v>1</v>
      </c>
      <c r="BS72" s="123">
        <v>48000</v>
      </c>
      <c r="BT72" s="124">
        <f>IFERROR(BS72/BO72,"-")</f>
        <v>48000</v>
      </c>
      <c r="BU72" s="125"/>
      <c r="BV72" s="125"/>
      <c r="BW72" s="125">
        <v>1</v>
      </c>
      <c r="BX72" s="126">
        <v>1</v>
      </c>
      <c r="BY72" s="127">
        <f>IF(Q72=0,"",IF(BX72=0,"",(BX72/Q72)))</f>
        <v>0.33333333333333</v>
      </c>
      <c r="BZ72" s="128"/>
      <c r="CA72" s="129">
        <f>IFERROR(BZ72/BX72,"-")</f>
        <v>0</v>
      </c>
      <c r="CB72" s="130"/>
      <c r="CC72" s="131">
        <f>IFERROR(CB72/BX72,"-")</f>
        <v>0</v>
      </c>
      <c r="CD72" s="132"/>
      <c r="CE72" s="132"/>
      <c r="CF72" s="132"/>
      <c r="CG72" s="133"/>
      <c r="CH72" s="134">
        <f>IF(Q72=0,"",IF(CG72=0,"",(CG72/Q72)))</f>
        <v>0</v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1</v>
      </c>
      <c r="CQ72" s="141">
        <v>48000</v>
      </c>
      <c r="CR72" s="141">
        <v>48000</v>
      </c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>
        <f>AC73</f>
        <v>0.93333333333333</v>
      </c>
      <c r="B73" s="189" t="s">
        <v>189</v>
      </c>
      <c r="C73" s="189" t="s">
        <v>58</v>
      </c>
      <c r="D73" s="189"/>
      <c r="E73" s="189"/>
      <c r="F73" s="189"/>
      <c r="G73" s="189" t="s">
        <v>82</v>
      </c>
      <c r="H73" s="89" t="s">
        <v>187</v>
      </c>
      <c r="I73" s="89" t="s">
        <v>84</v>
      </c>
      <c r="J73" s="89" t="s">
        <v>190</v>
      </c>
      <c r="K73" s="181">
        <v>90000</v>
      </c>
      <c r="L73" s="80">
        <v>0</v>
      </c>
      <c r="M73" s="80">
        <v>0</v>
      </c>
      <c r="N73" s="80">
        <v>66</v>
      </c>
      <c r="O73" s="91">
        <v>6</v>
      </c>
      <c r="P73" s="92">
        <v>0</v>
      </c>
      <c r="Q73" s="93">
        <f>O73+P73</f>
        <v>6</v>
      </c>
      <c r="R73" s="81">
        <f>IFERROR(Q73/N73,"-")</f>
        <v>0.090909090909091</v>
      </c>
      <c r="S73" s="80">
        <v>0</v>
      </c>
      <c r="T73" s="80">
        <v>3</v>
      </c>
      <c r="U73" s="81">
        <f>IFERROR(T73/(Q73),"-")</f>
        <v>0.5</v>
      </c>
      <c r="V73" s="82">
        <f>IFERROR(K73/SUM(Q73:Q74),"-")</f>
        <v>9000</v>
      </c>
      <c r="W73" s="83">
        <v>1</v>
      </c>
      <c r="X73" s="81">
        <f>IF(Q73=0,"-",W73/Q73)</f>
        <v>0.16666666666667</v>
      </c>
      <c r="Y73" s="186">
        <v>5000</v>
      </c>
      <c r="Z73" s="187">
        <f>IFERROR(Y73/Q73,"-")</f>
        <v>833.33333333333</v>
      </c>
      <c r="AA73" s="187">
        <f>IFERROR(Y73/W73,"-")</f>
        <v>5000</v>
      </c>
      <c r="AB73" s="181">
        <f>SUM(Y73:Y74)-SUM(K73:K74)</f>
        <v>-6000</v>
      </c>
      <c r="AC73" s="85">
        <f>SUM(Y73:Y74)/SUM(K73:K74)</f>
        <v>0.93333333333333</v>
      </c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>
        <v>1</v>
      </c>
      <c r="AO73" s="101">
        <f>IF(Q73=0,"",IF(AN73=0,"",(AN73/Q73)))</f>
        <v>0.16666666666667</v>
      </c>
      <c r="AP73" s="100"/>
      <c r="AQ73" s="102">
        <f>IFERROR(AP73/AN73,"-")</f>
        <v>0</v>
      </c>
      <c r="AR73" s="103"/>
      <c r="AS73" s="104">
        <f>IFERROR(AR73/AN73,"-")</f>
        <v>0</v>
      </c>
      <c r="AT73" s="105"/>
      <c r="AU73" s="105"/>
      <c r="AV73" s="105"/>
      <c r="AW73" s="106">
        <v>1</v>
      </c>
      <c r="AX73" s="107">
        <f>IF(Q73=0,"",IF(AW73=0,"",(AW73/Q73)))</f>
        <v>0.16666666666667</v>
      </c>
      <c r="AY73" s="106"/>
      <c r="AZ73" s="108">
        <f>IFERROR(AY73/AW73,"-")</f>
        <v>0</v>
      </c>
      <c r="BA73" s="109"/>
      <c r="BB73" s="110">
        <f>IFERROR(BA73/AW73,"-")</f>
        <v>0</v>
      </c>
      <c r="BC73" s="111"/>
      <c r="BD73" s="111"/>
      <c r="BE73" s="111"/>
      <c r="BF73" s="112">
        <v>2</v>
      </c>
      <c r="BG73" s="113">
        <f>IF(Q73=0,"",IF(BF73=0,"",(BF73/Q73)))</f>
        <v>0.33333333333333</v>
      </c>
      <c r="BH73" s="112"/>
      <c r="BI73" s="114">
        <f>IFERROR(BH73/BF73,"-")</f>
        <v>0</v>
      </c>
      <c r="BJ73" s="115"/>
      <c r="BK73" s="116">
        <f>IFERROR(BJ73/BF73,"-")</f>
        <v>0</v>
      </c>
      <c r="BL73" s="117"/>
      <c r="BM73" s="117"/>
      <c r="BN73" s="117"/>
      <c r="BO73" s="119">
        <v>1</v>
      </c>
      <c r="BP73" s="120">
        <f>IF(Q73=0,"",IF(BO73=0,"",(BO73/Q73)))</f>
        <v>0.16666666666667</v>
      </c>
      <c r="BQ73" s="121"/>
      <c r="BR73" s="122">
        <f>IFERROR(BQ73/BO73,"-")</f>
        <v>0</v>
      </c>
      <c r="BS73" s="123"/>
      <c r="BT73" s="124">
        <f>IFERROR(BS73/BO73,"-")</f>
        <v>0</v>
      </c>
      <c r="BU73" s="125"/>
      <c r="BV73" s="125"/>
      <c r="BW73" s="125"/>
      <c r="BX73" s="126">
        <v>1</v>
      </c>
      <c r="BY73" s="127">
        <f>IF(Q73=0,"",IF(BX73=0,"",(BX73/Q73)))</f>
        <v>0.16666666666667</v>
      </c>
      <c r="BZ73" s="128">
        <v>1</v>
      </c>
      <c r="CA73" s="129">
        <f>IFERROR(BZ73/BX73,"-")</f>
        <v>1</v>
      </c>
      <c r="CB73" s="130">
        <v>5000</v>
      </c>
      <c r="CC73" s="131">
        <f>IFERROR(CB73/BX73,"-")</f>
        <v>5000</v>
      </c>
      <c r="CD73" s="132"/>
      <c r="CE73" s="132">
        <v>1</v>
      </c>
      <c r="CF73" s="132"/>
      <c r="CG73" s="133"/>
      <c r="CH73" s="134">
        <f>IF(Q73=0,"",IF(CG73=0,"",(CG73/Q73)))</f>
        <v>0</v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1</v>
      </c>
      <c r="CQ73" s="141">
        <v>5000</v>
      </c>
      <c r="CR73" s="141">
        <v>5000</v>
      </c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191</v>
      </c>
      <c r="C74" s="189" t="s">
        <v>58</v>
      </c>
      <c r="D74" s="189"/>
      <c r="E74" s="189"/>
      <c r="F74" s="189"/>
      <c r="G74" s="189" t="s">
        <v>73</v>
      </c>
      <c r="H74" s="89"/>
      <c r="I74" s="89"/>
      <c r="J74" s="89"/>
      <c r="K74" s="181"/>
      <c r="L74" s="80">
        <v>0</v>
      </c>
      <c r="M74" s="80">
        <v>0</v>
      </c>
      <c r="N74" s="80">
        <v>16</v>
      </c>
      <c r="O74" s="91">
        <v>4</v>
      </c>
      <c r="P74" s="92">
        <v>0</v>
      </c>
      <c r="Q74" s="93">
        <f>O74+P74</f>
        <v>4</v>
      </c>
      <c r="R74" s="81">
        <f>IFERROR(Q74/N74,"-")</f>
        <v>0.25</v>
      </c>
      <c r="S74" s="80">
        <v>1</v>
      </c>
      <c r="T74" s="80">
        <v>1</v>
      </c>
      <c r="U74" s="81">
        <f>IFERROR(T74/(Q74),"-")</f>
        <v>0.25</v>
      </c>
      <c r="V74" s="82"/>
      <c r="W74" s="83">
        <v>2</v>
      </c>
      <c r="X74" s="81">
        <f>IF(Q74=0,"-",W74/Q74)</f>
        <v>0.5</v>
      </c>
      <c r="Y74" s="186">
        <v>79000</v>
      </c>
      <c r="Z74" s="187">
        <f>IFERROR(Y74/Q74,"-")</f>
        <v>19750</v>
      </c>
      <c r="AA74" s="187">
        <f>IFERROR(Y74/W74,"-")</f>
        <v>39500</v>
      </c>
      <c r="AB74" s="181"/>
      <c r="AC74" s="85"/>
      <c r="AD74" s="78"/>
      <c r="AE74" s="94"/>
      <c r="AF74" s="95">
        <f>IF(Q74=0,"",IF(AE74=0,"",(AE74/Q74)))</f>
        <v>0</v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>
        <f>IF(Q74=0,"",IF(AN74=0,"",(AN74/Q74)))</f>
        <v>0</v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/>
      <c r="AX74" s="107">
        <f>IF(Q74=0,"",IF(AW74=0,"",(AW74/Q74)))</f>
        <v>0</v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/>
      <c r="BG74" s="113">
        <f>IF(Q74=0,"",IF(BF74=0,"",(BF74/Q74)))</f>
        <v>0</v>
      </c>
      <c r="BH74" s="112"/>
      <c r="BI74" s="114" t="str">
        <f>IFERROR(BH74/BF74,"-")</f>
        <v>-</v>
      </c>
      <c r="BJ74" s="115"/>
      <c r="BK74" s="116" t="str">
        <f>IFERROR(BJ74/BF74,"-")</f>
        <v>-</v>
      </c>
      <c r="BL74" s="117"/>
      <c r="BM74" s="117"/>
      <c r="BN74" s="117"/>
      <c r="BO74" s="119">
        <v>1</v>
      </c>
      <c r="BP74" s="120">
        <f>IF(Q74=0,"",IF(BO74=0,"",(BO74/Q74)))</f>
        <v>0.25</v>
      </c>
      <c r="BQ74" s="121">
        <v>1</v>
      </c>
      <c r="BR74" s="122">
        <f>IFERROR(BQ74/BO74,"-")</f>
        <v>1</v>
      </c>
      <c r="BS74" s="123">
        <v>25000</v>
      </c>
      <c r="BT74" s="124">
        <f>IFERROR(BS74/BO74,"-")</f>
        <v>25000</v>
      </c>
      <c r="BU74" s="125"/>
      <c r="BV74" s="125"/>
      <c r="BW74" s="125">
        <v>1</v>
      </c>
      <c r="BX74" s="126">
        <v>2</v>
      </c>
      <c r="BY74" s="127">
        <f>IF(Q74=0,"",IF(BX74=0,"",(BX74/Q74)))</f>
        <v>0.5</v>
      </c>
      <c r="BZ74" s="128">
        <v>1</v>
      </c>
      <c r="CA74" s="129">
        <f>IFERROR(BZ74/BX74,"-")</f>
        <v>0.5</v>
      </c>
      <c r="CB74" s="130">
        <v>49000</v>
      </c>
      <c r="CC74" s="131">
        <f>IFERROR(CB74/BX74,"-")</f>
        <v>24500</v>
      </c>
      <c r="CD74" s="132"/>
      <c r="CE74" s="132"/>
      <c r="CF74" s="132">
        <v>1</v>
      </c>
      <c r="CG74" s="133">
        <v>1</v>
      </c>
      <c r="CH74" s="134">
        <f>IF(Q74=0,"",IF(CG74=0,"",(CG74/Q74)))</f>
        <v>0.25</v>
      </c>
      <c r="CI74" s="135">
        <v>1</v>
      </c>
      <c r="CJ74" s="136">
        <f>IFERROR(CI74/CG74,"-")</f>
        <v>1</v>
      </c>
      <c r="CK74" s="137">
        <v>30000</v>
      </c>
      <c r="CL74" s="138">
        <f>IFERROR(CK74/CG74,"-")</f>
        <v>30000</v>
      </c>
      <c r="CM74" s="139"/>
      <c r="CN74" s="139"/>
      <c r="CO74" s="139">
        <v>1</v>
      </c>
      <c r="CP74" s="140">
        <v>2</v>
      </c>
      <c r="CQ74" s="141">
        <v>79000</v>
      </c>
      <c r="CR74" s="141">
        <v>49000</v>
      </c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>
        <f>AC75</f>
        <v>0.45</v>
      </c>
      <c r="B75" s="189" t="s">
        <v>192</v>
      </c>
      <c r="C75" s="189" t="s">
        <v>58</v>
      </c>
      <c r="D75" s="189"/>
      <c r="E75" s="189" t="s">
        <v>76</v>
      </c>
      <c r="F75" s="189" t="s">
        <v>193</v>
      </c>
      <c r="G75" s="189" t="s">
        <v>61</v>
      </c>
      <c r="H75" s="89" t="s">
        <v>178</v>
      </c>
      <c r="I75" s="89" t="s">
        <v>179</v>
      </c>
      <c r="J75" s="89"/>
      <c r="K75" s="181">
        <v>320000</v>
      </c>
      <c r="L75" s="80">
        <v>0</v>
      </c>
      <c r="M75" s="80">
        <v>0</v>
      </c>
      <c r="N75" s="80">
        <v>110</v>
      </c>
      <c r="O75" s="91">
        <v>12</v>
      </c>
      <c r="P75" s="92">
        <v>0</v>
      </c>
      <c r="Q75" s="93">
        <f>O75+P75</f>
        <v>12</v>
      </c>
      <c r="R75" s="81">
        <f>IFERROR(Q75/N75,"-")</f>
        <v>0.10909090909091</v>
      </c>
      <c r="S75" s="80">
        <v>0</v>
      </c>
      <c r="T75" s="80">
        <v>2</v>
      </c>
      <c r="U75" s="81">
        <f>IFERROR(T75/(Q75),"-")</f>
        <v>0.16666666666667</v>
      </c>
      <c r="V75" s="82">
        <f>IFERROR(K75/SUM(Q75:Q76),"-")</f>
        <v>13913.043478261</v>
      </c>
      <c r="W75" s="83">
        <v>3</v>
      </c>
      <c r="X75" s="81">
        <f>IF(Q75=0,"-",W75/Q75)</f>
        <v>0.25</v>
      </c>
      <c r="Y75" s="186">
        <v>44000</v>
      </c>
      <c r="Z75" s="187">
        <f>IFERROR(Y75/Q75,"-")</f>
        <v>3666.6666666667</v>
      </c>
      <c r="AA75" s="187">
        <f>IFERROR(Y75/W75,"-")</f>
        <v>14666.666666667</v>
      </c>
      <c r="AB75" s="181">
        <f>SUM(Y75:Y76)-SUM(K75:K76)</f>
        <v>-176000</v>
      </c>
      <c r="AC75" s="85">
        <f>SUM(Y75:Y76)/SUM(K75:K76)</f>
        <v>0.45</v>
      </c>
      <c r="AD75" s="78"/>
      <c r="AE75" s="94"/>
      <c r="AF75" s="95">
        <f>IF(Q75=0,"",IF(AE75=0,"",(AE75/Q75)))</f>
        <v>0</v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>
        <f>IF(Q75=0,"",IF(AN75=0,"",(AN75/Q75)))</f>
        <v>0</v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>
        <v>1</v>
      </c>
      <c r="AX75" s="107">
        <f>IF(Q75=0,"",IF(AW75=0,"",(AW75/Q75)))</f>
        <v>0.083333333333333</v>
      </c>
      <c r="AY75" s="106"/>
      <c r="AZ75" s="108">
        <f>IFERROR(AY75/AW75,"-")</f>
        <v>0</v>
      </c>
      <c r="BA75" s="109"/>
      <c r="BB75" s="110">
        <f>IFERROR(BA75/AW75,"-")</f>
        <v>0</v>
      </c>
      <c r="BC75" s="111"/>
      <c r="BD75" s="111"/>
      <c r="BE75" s="111"/>
      <c r="BF75" s="112">
        <v>3</v>
      </c>
      <c r="BG75" s="113">
        <f>IF(Q75=0,"",IF(BF75=0,"",(BF75/Q75)))</f>
        <v>0.25</v>
      </c>
      <c r="BH75" s="112">
        <v>1</v>
      </c>
      <c r="BI75" s="114">
        <f>IFERROR(BH75/BF75,"-")</f>
        <v>0.33333333333333</v>
      </c>
      <c r="BJ75" s="115">
        <v>11000</v>
      </c>
      <c r="BK75" s="116">
        <f>IFERROR(BJ75/BF75,"-")</f>
        <v>3666.6666666667</v>
      </c>
      <c r="BL75" s="117"/>
      <c r="BM75" s="117"/>
      <c r="BN75" s="117">
        <v>1</v>
      </c>
      <c r="BO75" s="119">
        <v>6</v>
      </c>
      <c r="BP75" s="120">
        <f>IF(Q75=0,"",IF(BO75=0,"",(BO75/Q75)))</f>
        <v>0.5</v>
      </c>
      <c r="BQ75" s="121">
        <v>1</v>
      </c>
      <c r="BR75" s="122">
        <f>IFERROR(BQ75/BO75,"-")</f>
        <v>0.16666666666667</v>
      </c>
      <c r="BS75" s="123">
        <v>3000</v>
      </c>
      <c r="BT75" s="124">
        <f>IFERROR(BS75/BO75,"-")</f>
        <v>500</v>
      </c>
      <c r="BU75" s="125">
        <v>1</v>
      </c>
      <c r="BV75" s="125"/>
      <c r="BW75" s="125"/>
      <c r="BX75" s="126">
        <v>2</v>
      </c>
      <c r="BY75" s="127">
        <f>IF(Q75=0,"",IF(BX75=0,"",(BX75/Q75)))</f>
        <v>0.16666666666667</v>
      </c>
      <c r="BZ75" s="128">
        <v>1</v>
      </c>
      <c r="CA75" s="129">
        <f>IFERROR(BZ75/BX75,"-")</f>
        <v>0.5</v>
      </c>
      <c r="CB75" s="130">
        <v>30000</v>
      </c>
      <c r="CC75" s="131">
        <f>IFERROR(CB75/BX75,"-")</f>
        <v>15000</v>
      </c>
      <c r="CD75" s="132"/>
      <c r="CE75" s="132"/>
      <c r="CF75" s="132">
        <v>1</v>
      </c>
      <c r="CG75" s="133"/>
      <c r="CH75" s="134">
        <f>IF(Q75=0,"",IF(CG75=0,"",(CG75/Q75)))</f>
        <v>0</v>
      </c>
      <c r="CI75" s="135"/>
      <c r="CJ75" s="136" t="str">
        <f>IFERROR(CI75/CG75,"-")</f>
        <v>-</v>
      </c>
      <c r="CK75" s="137"/>
      <c r="CL75" s="138" t="str">
        <f>IFERROR(CK75/CG75,"-")</f>
        <v>-</v>
      </c>
      <c r="CM75" s="139"/>
      <c r="CN75" s="139"/>
      <c r="CO75" s="139"/>
      <c r="CP75" s="140">
        <v>3</v>
      </c>
      <c r="CQ75" s="141">
        <v>44000</v>
      </c>
      <c r="CR75" s="141">
        <v>30000</v>
      </c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/>
      <c r="B76" s="189" t="s">
        <v>194</v>
      </c>
      <c r="C76" s="189" t="s">
        <v>58</v>
      </c>
      <c r="D76" s="189"/>
      <c r="E76" s="189" t="s">
        <v>76</v>
      </c>
      <c r="F76" s="189" t="s">
        <v>193</v>
      </c>
      <c r="G76" s="189" t="s">
        <v>73</v>
      </c>
      <c r="H76" s="89"/>
      <c r="I76" s="89"/>
      <c r="J76" s="89"/>
      <c r="K76" s="181"/>
      <c r="L76" s="80">
        <v>0</v>
      </c>
      <c r="M76" s="80">
        <v>0</v>
      </c>
      <c r="N76" s="80">
        <v>27</v>
      </c>
      <c r="O76" s="91">
        <v>11</v>
      </c>
      <c r="P76" s="92">
        <v>0</v>
      </c>
      <c r="Q76" s="93">
        <f>O76+P76</f>
        <v>11</v>
      </c>
      <c r="R76" s="81">
        <f>IFERROR(Q76/N76,"-")</f>
        <v>0.40740740740741</v>
      </c>
      <c r="S76" s="80">
        <v>1</v>
      </c>
      <c r="T76" s="80">
        <v>1</v>
      </c>
      <c r="U76" s="81">
        <f>IFERROR(T76/(Q76),"-")</f>
        <v>0.090909090909091</v>
      </c>
      <c r="V76" s="82"/>
      <c r="W76" s="83">
        <v>1</v>
      </c>
      <c r="X76" s="81">
        <f>IF(Q76=0,"-",W76/Q76)</f>
        <v>0.090909090909091</v>
      </c>
      <c r="Y76" s="186">
        <v>100000</v>
      </c>
      <c r="Z76" s="187">
        <f>IFERROR(Y76/Q76,"-")</f>
        <v>9090.9090909091</v>
      </c>
      <c r="AA76" s="187">
        <f>IFERROR(Y76/W76,"-")</f>
        <v>100000</v>
      </c>
      <c r="AB76" s="181"/>
      <c r="AC76" s="85"/>
      <c r="AD76" s="78"/>
      <c r="AE76" s="94"/>
      <c r="AF76" s="95">
        <f>IF(Q76=0,"",IF(AE76=0,"",(AE76/Q76)))</f>
        <v>0</v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>
        <f>IF(Q76=0,"",IF(AN76=0,"",(AN76/Q76)))</f>
        <v>0</v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>
        <f>IF(Q76=0,"",IF(AW76=0,"",(AW76/Q76)))</f>
        <v>0</v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>
        <v>2</v>
      </c>
      <c r="BG76" s="113">
        <f>IF(Q76=0,"",IF(BF76=0,"",(BF76/Q76)))</f>
        <v>0.18181818181818</v>
      </c>
      <c r="BH76" s="112"/>
      <c r="BI76" s="114">
        <f>IFERROR(BH76/BF76,"-")</f>
        <v>0</v>
      </c>
      <c r="BJ76" s="115"/>
      <c r="BK76" s="116">
        <f>IFERROR(BJ76/BF76,"-")</f>
        <v>0</v>
      </c>
      <c r="BL76" s="117"/>
      <c r="BM76" s="117"/>
      <c r="BN76" s="117"/>
      <c r="BO76" s="119">
        <v>6</v>
      </c>
      <c r="BP76" s="120">
        <f>IF(Q76=0,"",IF(BO76=0,"",(BO76/Q76)))</f>
        <v>0.54545454545455</v>
      </c>
      <c r="BQ76" s="121">
        <v>1</v>
      </c>
      <c r="BR76" s="122">
        <f>IFERROR(BQ76/BO76,"-")</f>
        <v>0.16666666666667</v>
      </c>
      <c r="BS76" s="123">
        <v>41000</v>
      </c>
      <c r="BT76" s="124">
        <f>IFERROR(BS76/BO76,"-")</f>
        <v>6833.3333333333</v>
      </c>
      <c r="BU76" s="125"/>
      <c r="BV76" s="125"/>
      <c r="BW76" s="125">
        <v>1</v>
      </c>
      <c r="BX76" s="126">
        <v>3</v>
      </c>
      <c r="BY76" s="127">
        <f>IF(Q76=0,"",IF(BX76=0,"",(BX76/Q76)))</f>
        <v>0.27272727272727</v>
      </c>
      <c r="BZ76" s="128">
        <v>1</v>
      </c>
      <c r="CA76" s="129">
        <f>IFERROR(BZ76/BX76,"-")</f>
        <v>0.33333333333333</v>
      </c>
      <c r="CB76" s="130">
        <v>100000</v>
      </c>
      <c r="CC76" s="131">
        <f>IFERROR(CB76/BX76,"-")</f>
        <v>33333.333333333</v>
      </c>
      <c r="CD76" s="132"/>
      <c r="CE76" s="132"/>
      <c r="CF76" s="132">
        <v>1</v>
      </c>
      <c r="CG76" s="133"/>
      <c r="CH76" s="134">
        <f>IF(Q76=0,"",IF(CG76=0,"",(CG76/Q76)))</f>
        <v>0</v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1</v>
      </c>
      <c r="CQ76" s="141">
        <v>100000</v>
      </c>
      <c r="CR76" s="141">
        <v>100000</v>
      </c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30"/>
      <c r="B77" s="86"/>
      <c r="C77" s="86"/>
      <c r="D77" s="87"/>
      <c r="E77" s="87"/>
      <c r="F77" s="87"/>
      <c r="G77" s="88"/>
      <c r="H77" s="89"/>
      <c r="I77" s="89"/>
      <c r="J77" s="89"/>
      <c r="K77" s="182"/>
      <c r="L77" s="34"/>
      <c r="M77" s="34"/>
      <c r="N77" s="31"/>
      <c r="O77" s="23"/>
      <c r="P77" s="23"/>
      <c r="Q77" s="23"/>
      <c r="R77" s="32"/>
      <c r="S77" s="32"/>
      <c r="T77" s="23"/>
      <c r="U77" s="32"/>
      <c r="V77" s="25"/>
      <c r="W77" s="25"/>
      <c r="X77" s="25"/>
      <c r="Y77" s="188"/>
      <c r="Z77" s="188"/>
      <c r="AA77" s="188"/>
      <c r="AB77" s="188"/>
      <c r="AC77" s="33"/>
      <c r="AD77" s="58"/>
      <c r="AE77" s="62"/>
      <c r="AF77" s="63"/>
      <c r="AG77" s="62"/>
      <c r="AH77" s="66"/>
      <c r="AI77" s="67"/>
      <c r="AJ77" s="68"/>
      <c r="AK77" s="69"/>
      <c r="AL77" s="69"/>
      <c r="AM77" s="69"/>
      <c r="AN77" s="62"/>
      <c r="AO77" s="63"/>
      <c r="AP77" s="62"/>
      <c r="AQ77" s="66"/>
      <c r="AR77" s="67"/>
      <c r="AS77" s="68"/>
      <c r="AT77" s="69"/>
      <c r="AU77" s="69"/>
      <c r="AV77" s="69"/>
      <c r="AW77" s="62"/>
      <c r="AX77" s="63"/>
      <c r="AY77" s="62"/>
      <c r="AZ77" s="66"/>
      <c r="BA77" s="67"/>
      <c r="BB77" s="68"/>
      <c r="BC77" s="69"/>
      <c r="BD77" s="69"/>
      <c r="BE77" s="69"/>
      <c r="BF77" s="62"/>
      <c r="BG77" s="63"/>
      <c r="BH77" s="62"/>
      <c r="BI77" s="66"/>
      <c r="BJ77" s="67"/>
      <c r="BK77" s="68"/>
      <c r="BL77" s="69"/>
      <c r="BM77" s="69"/>
      <c r="BN77" s="69"/>
      <c r="BO77" s="64"/>
      <c r="BP77" s="65"/>
      <c r="BQ77" s="62"/>
      <c r="BR77" s="66"/>
      <c r="BS77" s="67"/>
      <c r="BT77" s="68"/>
      <c r="BU77" s="69"/>
      <c r="BV77" s="69"/>
      <c r="BW77" s="69"/>
      <c r="BX77" s="64"/>
      <c r="BY77" s="65"/>
      <c r="BZ77" s="62"/>
      <c r="CA77" s="66"/>
      <c r="CB77" s="67"/>
      <c r="CC77" s="68"/>
      <c r="CD77" s="69"/>
      <c r="CE77" s="69"/>
      <c r="CF77" s="69"/>
      <c r="CG77" s="64"/>
      <c r="CH77" s="65"/>
      <c r="CI77" s="62"/>
      <c r="CJ77" s="66"/>
      <c r="CK77" s="67"/>
      <c r="CL77" s="68"/>
      <c r="CM77" s="69"/>
      <c r="CN77" s="69"/>
      <c r="CO77" s="69"/>
      <c r="CP77" s="70"/>
      <c r="CQ77" s="67"/>
      <c r="CR77" s="67"/>
      <c r="CS77" s="67"/>
      <c r="CT77" s="71"/>
    </row>
    <row r="78" spans="1:99">
      <c r="A78" s="30"/>
      <c r="B78" s="37"/>
      <c r="C78" s="37"/>
      <c r="D78" s="21"/>
      <c r="E78" s="21"/>
      <c r="F78" s="21"/>
      <c r="G78" s="22"/>
      <c r="H78" s="36"/>
      <c r="I78" s="36"/>
      <c r="J78" s="74"/>
      <c r="K78" s="183"/>
      <c r="L78" s="34"/>
      <c r="M78" s="34"/>
      <c r="N78" s="31"/>
      <c r="O78" s="23"/>
      <c r="P78" s="23"/>
      <c r="Q78" s="23"/>
      <c r="R78" s="32"/>
      <c r="S78" s="32"/>
      <c r="T78" s="23"/>
      <c r="U78" s="32"/>
      <c r="V78" s="25"/>
      <c r="W78" s="25"/>
      <c r="X78" s="25"/>
      <c r="Y78" s="188"/>
      <c r="Z78" s="188"/>
      <c r="AA78" s="188"/>
      <c r="AB78" s="188"/>
      <c r="AC78" s="33"/>
      <c r="AD78" s="60"/>
      <c r="AE78" s="62"/>
      <c r="AF78" s="63"/>
      <c r="AG78" s="62"/>
      <c r="AH78" s="66"/>
      <c r="AI78" s="67"/>
      <c r="AJ78" s="68"/>
      <c r="AK78" s="69"/>
      <c r="AL78" s="69"/>
      <c r="AM78" s="69"/>
      <c r="AN78" s="62"/>
      <c r="AO78" s="63"/>
      <c r="AP78" s="62"/>
      <c r="AQ78" s="66"/>
      <c r="AR78" s="67"/>
      <c r="AS78" s="68"/>
      <c r="AT78" s="69"/>
      <c r="AU78" s="69"/>
      <c r="AV78" s="69"/>
      <c r="AW78" s="62"/>
      <c r="AX78" s="63"/>
      <c r="AY78" s="62"/>
      <c r="AZ78" s="66"/>
      <c r="BA78" s="67"/>
      <c r="BB78" s="68"/>
      <c r="BC78" s="69"/>
      <c r="BD78" s="69"/>
      <c r="BE78" s="69"/>
      <c r="BF78" s="62"/>
      <c r="BG78" s="63"/>
      <c r="BH78" s="62"/>
      <c r="BI78" s="66"/>
      <c r="BJ78" s="67"/>
      <c r="BK78" s="68"/>
      <c r="BL78" s="69"/>
      <c r="BM78" s="69"/>
      <c r="BN78" s="69"/>
      <c r="BO78" s="64"/>
      <c r="BP78" s="65"/>
      <c r="BQ78" s="62"/>
      <c r="BR78" s="66"/>
      <c r="BS78" s="67"/>
      <c r="BT78" s="68"/>
      <c r="BU78" s="69"/>
      <c r="BV78" s="69"/>
      <c r="BW78" s="69"/>
      <c r="BX78" s="64"/>
      <c r="BY78" s="65"/>
      <c r="BZ78" s="62"/>
      <c r="CA78" s="66"/>
      <c r="CB78" s="67"/>
      <c r="CC78" s="68"/>
      <c r="CD78" s="69"/>
      <c r="CE78" s="69"/>
      <c r="CF78" s="69"/>
      <c r="CG78" s="64"/>
      <c r="CH78" s="65"/>
      <c r="CI78" s="62"/>
      <c r="CJ78" s="66"/>
      <c r="CK78" s="67"/>
      <c r="CL78" s="68"/>
      <c r="CM78" s="69"/>
      <c r="CN78" s="69"/>
      <c r="CO78" s="69"/>
      <c r="CP78" s="70"/>
      <c r="CQ78" s="67"/>
      <c r="CR78" s="67"/>
      <c r="CS78" s="67"/>
      <c r="CT78" s="71"/>
    </row>
    <row r="79" spans="1:99">
      <c r="A79" s="19">
        <f>AC79</f>
        <v>1.0307789855072</v>
      </c>
      <c r="B79" s="39"/>
      <c r="C79" s="39"/>
      <c r="D79" s="39"/>
      <c r="E79" s="39"/>
      <c r="F79" s="39"/>
      <c r="G79" s="39"/>
      <c r="H79" s="40" t="s">
        <v>195</v>
      </c>
      <c r="I79" s="40"/>
      <c r="J79" s="40"/>
      <c r="K79" s="184">
        <f>SUM(K6:K78)</f>
        <v>5520000</v>
      </c>
      <c r="L79" s="41">
        <f>SUM(L6:L78)</f>
        <v>0</v>
      </c>
      <c r="M79" s="41">
        <f>SUM(M6:M78)</f>
        <v>0</v>
      </c>
      <c r="N79" s="41">
        <f>SUM(N6:N78)</f>
        <v>3137</v>
      </c>
      <c r="O79" s="41">
        <f>SUM(O6:O78)</f>
        <v>399</v>
      </c>
      <c r="P79" s="41">
        <f>SUM(P6:P78)</f>
        <v>1</v>
      </c>
      <c r="Q79" s="41">
        <f>SUM(Q6:Q78)</f>
        <v>400</v>
      </c>
      <c r="R79" s="42">
        <f>IFERROR(Q79/N79,"-")</f>
        <v>0.12751036021677</v>
      </c>
      <c r="S79" s="77">
        <f>SUM(S6:S78)</f>
        <v>36</v>
      </c>
      <c r="T79" s="77">
        <f>SUM(T6:T78)</f>
        <v>88</v>
      </c>
      <c r="U79" s="42">
        <f>IFERROR(S79/Q79,"-")</f>
        <v>0.09</v>
      </c>
      <c r="V79" s="43">
        <f>IFERROR(K79/Q79,"-")</f>
        <v>13800</v>
      </c>
      <c r="W79" s="44">
        <f>SUM(W6:W78)</f>
        <v>86</v>
      </c>
      <c r="X79" s="42">
        <f>IFERROR(W79/Q79,"-")</f>
        <v>0.215</v>
      </c>
      <c r="Y79" s="184">
        <f>SUM(Y6:Y78)</f>
        <v>5689900</v>
      </c>
      <c r="Z79" s="184">
        <f>IFERROR(Y79/Q79,"-")</f>
        <v>14224.75</v>
      </c>
      <c r="AA79" s="184">
        <f>IFERROR(Y79/W79,"-")</f>
        <v>66161.627906977</v>
      </c>
      <c r="AB79" s="184">
        <f>Y79-K79</f>
        <v>169900</v>
      </c>
      <c r="AC79" s="46">
        <f>Y79/K79</f>
        <v>1.0307789855072</v>
      </c>
      <c r="AD79" s="59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  <c r="CL79" s="61"/>
      <c r="CM79" s="61"/>
      <c r="CN79" s="61"/>
      <c r="CO79" s="61"/>
      <c r="CP79" s="61"/>
      <c r="CQ79" s="61"/>
      <c r="CR79" s="61"/>
      <c r="CS79" s="61"/>
      <c r="CT79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18"/>
    <mergeCell ref="K17:K18"/>
    <mergeCell ref="V17:V18"/>
    <mergeCell ref="AB17:AB18"/>
    <mergeCell ref="AC17:AC18"/>
    <mergeCell ref="A19:A22"/>
    <mergeCell ref="K19:K22"/>
    <mergeCell ref="V19:V22"/>
    <mergeCell ref="AB19:AB22"/>
    <mergeCell ref="AC19:AC22"/>
    <mergeCell ref="A23:A26"/>
    <mergeCell ref="K23:K26"/>
    <mergeCell ref="V23:V26"/>
    <mergeCell ref="AB23:AB26"/>
    <mergeCell ref="AC23:AC26"/>
    <mergeCell ref="A27:A28"/>
    <mergeCell ref="K27:K28"/>
    <mergeCell ref="V27:V28"/>
    <mergeCell ref="AB27:AB28"/>
    <mergeCell ref="AC27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  <mergeCell ref="A37:A38"/>
    <mergeCell ref="K37:K38"/>
    <mergeCell ref="V37:V38"/>
    <mergeCell ref="AB37:AB38"/>
    <mergeCell ref="AC37:AC38"/>
    <mergeCell ref="A39:A40"/>
    <mergeCell ref="K39:K40"/>
    <mergeCell ref="V39:V40"/>
    <mergeCell ref="AB39:AB40"/>
    <mergeCell ref="AC39:AC40"/>
    <mergeCell ref="A41:A42"/>
    <mergeCell ref="K41:K42"/>
    <mergeCell ref="V41:V42"/>
    <mergeCell ref="AB41:AB42"/>
    <mergeCell ref="AC41:AC42"/>
    <mergeCell ref="A43:A44"/>
    <mergeCell ref="K43:K44"/>
    <mergeCell ref="V43:V44"/>
    <mergeCell ref="AB43:AB44"/>
    <mergeCell ref="AC43:AC44"/>
    <mergeCell ref="A45:A46"/>
    <mergeCell ref="K45:K46"/>
    <mergeCell ref="V45:V46"/>
    <mergeCell ref="AB45:AB46"/>
    <mergeCell ref="AC45:AC46"/>
    <mergeCell ref="A47:A48"/>
    <mergeCell ref="K47:K48"/>
    <mergeCell ref="V47:V48"/>
    <mergeCell ref="AB47:AB48"/>
    <mergeCell ref="AC47:AC48"/>
    <mergeCell ref="A49:A50"/>
    <mergeCell ref="K49:K50"/>
    <mergeCell ref="V49:V50"/>
    <mergeCell ref="AB49:AB50"/>
    <mergeCell ref="AC49:AC50"/>
    <mergeCell ref="A51:A52"/>
    <mergeCell ref="K51:K52"/>
    <mergeCell ref="V51:V52"/>
    <mergeCell ref="AB51:AB52"/>
    <mergeCell ref="AC51:AC52"/>
    <mergeCell ref="A53:A54"/>
    <mergeCell ref="K53:K54"/>
    <mergeCell ref="V53:V54"/>
    <mergeCell ref="AB53:AB54"/>
    <mergeCell ref="AC53:AC54"/>
    <mergeCell ref="A55:A56"/>
    <mergeCell ref="K55:K56"/>
    <mergeCell ref="V55:V56"/>
    <mergeCell ref="AB55:AB56"/>
    <mergeCell ref="AC55:AC56"/>
    <mergeCell ref="A57:A58"/>
    <mergeCell ref="K57:K58"/>
    <mergeCell ref="V57:V58"/>
    <mergeCell ref="AB57:AB58"/>
    <mergeCell ref="AC57:AC58"/>
    <mergeCell ref="A59:A60"/>
    <mergeCell ref="K59:K60"/>
    <mergeCell ref="V59:V60"/>
    <mergeCell ref="AB59:AB60"/>
    <mergeCell ref="AC59:AC60"/>
    <mergeCell ref="A61:A62"/>
    <mergeCell ref="K61:K62"/>
    <mergeCell ref="V61:V62"/>
    <mergeCell ref="AB61:AB62"/>
    <mergeCell ref="AC61:AC62"/>
    <mergeCell ref="A63:A64"/>
    <mergeCell ref="K63:K64"/>
    <mergeCell ref="V63:V64"/>
    <mergeCell ref="AB63:AB64"/>
    <mergeCell ref="AC63:AC64"/>
    <mergeCell ref="A65:A66"/>
    <mergeCell ref="K65:K66"/>
    <mergeCell ref="V65:V66"/>
    <mergeCell ref="AB65:AB66"/>
    <mergeCell ref="AC65:AC66"/>
    <mergeCell ref="A67:A68"/>
    <mergeCell ref="K67:K68"/>
    <mergeCell ref="V67:V68"/>
    <mergeCell ref="AB67:AB68"/>
    <mergeCell ref="AC67:AC68"/>
    <mergeCell ref="A69:A70"/>
    <mergeCell ref="K69:K70"/>
    <mergeCell ref="V69:V70"/>
    <mergeCell ref="AB69:AB70"/>
    <mergeCell ref="AC69:AC70"/>
    <mergeCell ref="A71:A72"/>
    <mergeCell ref="K71:K72"/>
    <mergeCell ref="V71:V72"/>
    <mergeCell ref="AB71:AB72"/>
    <mergeCell ref="AC71:AC72"/>
    <mergeCell ref="A73:A74"/>
    <mergeCell ref="K73:K74"/>
    <mergeCell ref="V73:V74"/>
    <mergeCell ref="AB73:AB74"/>
    <mergeCell ref="AC73:AC74"/>
    <mergeCell ref="A75:A76"/>
    <mergeCell ref="K75:K76"/>
    <mergeCell ref="V75:V76"/>
    <mergeCell ref="AB75:AB76"/>
    <mergeCell ref="AC75:AC7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196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10.211111111111</v>
      </c>
      <c r="B6" s="189" t="s">
        <v>197</v>
      </c>
      <c r="C6" s="189" t="s">
        <v>58</v>
      </c>
      <c r="D6" s="189" t="s">
        <v>198</v>
      </c>
      <c r="E6" s="189" t="s">
        <v>76</v>
      </c>
      <c r="F6" s="189" t="s">
        <v>60</v>
      </c>
      <c r="G6" s="189" t="s">
        <v>61</v>
      </c>
      <c r="H6" s="89" t="s">
        <v>199</v>
      </c>
      <c r="I6" s="89" t="s">
        <v>200</v>
      </c>
      <c r="J6" s="191" t="s">
        <v>149</v>
      </c>
      <c r="K6" s="181">
        <v>90000</v>
      </c>
      <c r="L6" s="80">
        <v>0</v>
      </c>
      <c r="M6" s="80">
        <v>0</v>
      </c>
      <c r="N6" s="80">
        <v>22</v>
      </c>
      <c r="O6" s="91">
        <v>1</v>
      </c>
      <c r="P6" s="92">
        <v>0</v>
      </c>
      <c r="Q6" s="93">
        <f>O6+P6</f>
        <v>1</v>
      </c>
      <c r="R6" s="81">
        <f>IFERROR(Q6/N6,"-")</f>
        <v>0.045454545454545</v>
      </c>
      <c r="S6" s="80">
        <v>0</v>
      </c>
      <c r="T6" s="80">
        <v>1</v>
      </c>
      <c r="U6" s="81">
        <f>IFERROR(T6/(Q6),"-")</f>
        <v>1</v>
      </c>
      <c r="V6" s="82">
        <f>IFERROR(K6/SUM(Q6:Q7),"-")</f>
        <v>18000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829000</v>
      </c>
      <c r="AC6" s="85">
        <f>SUM(Y6:Y7)/SUM(K6:K7)</f>
        <v>10.211111111111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1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201</v>
      </c>
      <c r="C7" s="189" t="s">
        <v>58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0</v>
      </c>
      <c r="M7" s="80">
        <v>0</v>
      </c>
      <c r="N7" s="80">
        <v>4</v>
      </c>
      <c r="O7" s="91">
        <v>4</v>
      </c>
      <c r="P7" s="92">
        <v>0</v>
      </c>
      <c r="Q7" s="93">
        <f>O7+P7</f>
        <v>4</v>
      </c>
      <c r="R7" s="81">
        <f>IFERROR(Q7/N7,"-")</f>
        <v>1</v>
      </c>
      <c r="S7" s="80">
        <v>1</v>
      </c>
      <c r="T7" s="80">
        <v>0</v>
      </c>
      <c r="U7" s="81">
        <f>IFERROR(T7/(Q7),"-")</f>
        <v>0</v>
      </c>
      <c r="V7" s="82"/>
      <c r="W7" s="83">
        <v>1</v>
      </c>
      <c r="X7" s="81">
        <f>IF(Q7=0,"-",W7/Q7)</f>
        <v>0.25</v>
      </c>
      <c r="Y7" s="186">
        <v>919000</v>
      </c>
      <c r="Z7" s="187">
        <f>IFERROR(Y7/Q7,"-")</f>
        <v>229750</v>
      </c>
      <c r="AA7" s="187">
        <f>IFERROR(Y7/W7,"-")</f>
        <v>919000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1</v>
      </c>
      <c r="BG7" s="113">
        <f>IF(Q7=0,"",IF(BF7=0,"",(BF7/Q7)))</f>
        <v>0.25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2</v>
      </c>
      <c r="BP7" s="120">
        <f>IF(Q7=0,"",IF(BO7=0,"",(BO7/Q7)))</f>
        <v>0.5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1</v>
      </c>
      <c r="BY7" s="127">
        <f>IF(Q7=0,"",IF(BX7=0,"",(BX7/Q7)))</f>
        <v>0.25</v>
      </c>
      <c r="BZ7" s="128">
        <v>1</v>
      </c>
      <c r="CA7" s="129">
        <f>IFERROR(BZ7/BX7,"-")</f>
        <v>1</v>
      </c>
      <c r="CB7" s="130">
        <v>919000</v>
      </c>
      <c r="CC7" s="131">
        <f>IFERROR(CB7/BX7,"-")</f>
        <v>919000</v>
      </c>
      <c r="CD7" s="132"/>
      <c r="CE7" s="132"/>
      <c r="CF7" s="132">
        <v>1</v>
      </c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1</v>
      </c>
      <c r="CQ7" s="141">
        <v>919000</v>
      </c>
      <c r="CR7" s="141">
        <v>919000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>
        <f>AC8</f>
        <v>0</v>
      </c>
      <c r="B8" s="189" t="s">
        <v>202</v>
      </c>
      <c r="C8" s="189" t="s">
        <v>58</v>
      </c>
      <c r="D8" s="189" t="s">
        <v>203</v>
      </c>
      <c r="E8" s="189" t="s">
        <v>204</v>
      </c>
      <c r="F8" s="189" t="s">
        <v>60</v>
      </c>
      <c r="G8" s="189" t="s">
        <v>61</v>
      </c>
      <c r="H8" s="89" t="s">
        <v>205</v>
      </c>
      <c r="I8" s="89" t="s">
        <v>206</v>
      </c>
      <c r="J8" s="89" t="s">
        <v>207</v>
      </c>
      <c r="K8" s="181">
        <v>340000</v>
      </c>
      <c r="L8" s="80">
        <v>0</v>
      </c>
      <c r="M8" s="80">
        <v>0</v>
      </c>
      <c r="N8" s="80">
        <v>75</v>
      </c>
      <c r="O8" s="91">
        <v>2</v>
      </c>
      <c r="P8" s="92">
        <v>0</v>
      </c>
      <c r="Q8" s="93">
        <f>O8+P8</f>
        <v>2</v>
      </c>
      <c r="R8" s="81">
        <f>IFERROR(Q8/N8,"-")</f>
        <v>0.026666666666667</v>
      </c>
      <c r="S8" s="80">
        <v>0</v>
      </c>
      <c r="T8" s="80">
        <v>0</v>
      </c>
      <c r="U8" s="81">
        <f>IFERROR(T8/(Q8),"-")</f>
        <v>0</v>
      </c>
      <c r="V8" s="82">
        <f>IFERROR(K8/SUM(Q8:Q9),"-")</f>
        <v>48571.428571429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-340000</v>
      </c>
      <c r="AC8" s="85">
        <f>SUM(Y8:Y9)/SUM(K8:K9)</f>
        <v>0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1</v>
      </c>
      <c r="BG8" s="113">
        <f>IF(Q8=0,"",IF(BF8=0,"",(BF8/Q8)))</f>
        <v>0.5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1</v>
      </c>
      <c r="BP8" s="120">
        <f>IF(Q8=0,"",IF(BO8=0,"",(BO8/Q8)))</f>
        <v>0.5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208</v>
      </c>
      <c r="C9" s="189" t="s">
        <v>58</v>
      </c>
      <c r="D9" s="189"/>
      <c r="E9" s="189"/>
      <c r="F9" s="189"/>
      <c r="G9" s="189" t="s">
        <v>73</v>
      </c>
      <c r="H9" s="89"/>
      <c r="I9" s="89"/>
      <c r="J9" s="89"/>
      <c r="K9" s="181"/>
      <c r="L9" s="80">
        <v>0</v>
      </c>
      <c r="M9" s="80">
        <v>0</v>
      </c>
      <c r="N9" s="80">
        <v>36</v>
      </c>
      <c r="O9" s="91">
        <v>5</v>
      </c>
      <c r="P9" s="92">
        <v>0</v>
      </c>
      <c r="Q9" s="93">
        <f>O9+P9</f>
        <v>5</v>
      </c>
      <c r="R9" s="81">
        <f>IFERROR(Q9/N9,"-")</f>
        <v>0.13888888888889</v>
      </c>
      <c r="S9" s="80">
        <v>1</v>
      </c>
      <c r="T9" s="80">
        <v>2</v>
      </c>
      <c r="U9" s="81">
        <f>IFERROR(T9/(Q9),"-")</f>
        <v>0.4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4</v>
      </c>
      <c r="BP9" s="120">
        <f>IF(Q9=0,"",IF(BO9=0,"",(BO9/Q9)))</f>
        <v>0.8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1</v>
      </c>
      <c r="BY9" s="127">
        <f>IF(Q9=0,"",IF(BX9=0,"",(BX9/Q9)))</f>
        <v>0.2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0.18181818181818</v>
      </c>
      <c r="B10" s="189" t="s">
        <v>209</v>
      </c>
      <c r="C10" s="189" t="s">
        <v>210</v>
      </c>
      <c r="D10" s="189" t="s">
        <v>211</v>
      </c>
      <c r="E10" s="189" t="s">
        <v>212</v>
      </c>
      <c r="F10" s="189"/>
      <c r="G10" s="189" t="s">
        <v>61</v>
      </c>
      <c r="H10" s="89" t="s">
        <v>213</v>
      </c>
      <c r="I10" s="89" t="s">
        <v>214</v>
      </c>
      <c r="J10" s="89" t="s">
        <v>215</v>
      </c>
      <c r="K10" s="181">
        <v>55000</v>
      </c>
      <c r="L10" s="80">
        <v>0</v>
      </c>
      <c r="M10" s="80">
        <v>0</v>
      </c>
      <c r="N10" s="80">
        <v>15</v>
      </c>
      <c r="O10" s="91">
        <v>2</v>
      </c>
      <c r="P10" s="92">
        <v>0</v>
      </c>
      <c r="Q10" s="93">
        <f>O10+P10</f>
        <v>2</v>
      </c>
      <c r="R10" s="81">
        <f>IFERROR(Q10/N10,"-")</f>
        <v>0.13333333333333</v>
      </c>
      <c r="S10" s="80">
        <v>0</v>
      </c>
      <c r="T10" s="80">
        <v>1</v>
      </c>
      <c r="U10" s="81">
        <f>IFERROR(T10/(Q10),"-")</f>
        <v>0.5</v>
      </c>
      <c r="V10" s="82">
        <f>IFERROR(K10/SUM(Q10:Q11),"-")</f>
        <v>27500</v>
      </c>
      <c r="W10" s="83">
        <v>1</v>
      </c>
      <c r="X10" s="81">
        <f>IF(Q10=0,"-",W10/Q10)</f>
        <v>0.5</v>
      </c>
      <c r="Y10" s="186">
        <v>10000</v>
      </c>
      <c r="Z10" s="187">
        <f>IFERROR(Y10/Q10,"-")</f>
        <v>5000</v>
      </c>
      <c r="AA10" s="187">
        <f>IFERROR(Y10/W10,"-")</f>
        <v>10000</v>
      </c>
      <c r="AB10" s="181">
        <f>SUM(Y10:Y11)-SUM(K10:K11)</f>
        <v>-45000</v>
      </c>
      <c r="AC10" s="85">
        <f>SUM(Y10:Y11)/SUM(K10:K11)</f>
        <v>0.18181818181818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>
        <v>1</v>
      </c>
      <c r="BP10" s="120">
        <f>IF(Q10=0,"",IF(BO10=0,"",(BO10/Q10)))</f>
        <v>0.5</v>
      </c>
      <c r="BQ10" s="121">
        <v>1</v>
      </c>
      <c r="BR10" s="122">
        <f>IFERROR(BQ10/BO10,"-")</f>
        <v>1</v>
      </c>
      <c r="BS10" s="123">
        <v>10000</v>
      </c>
      <c r="BT10" s="124">
        <f>IFERROR(BS10/BO10,"-")</f>
        <v>10000</v>
      </c>
      <c r="BU10" s="125"/>
      <c r="BV10" s="125">
        <v>1</v>
      </c>
      <c r="BW10" s="125"/>
      <c r="BX10" s="126">
        <v>1</v>
      </c>
      <c r="BY10" s="127">
        <f>IF(Q10=0,"",IF(BX10=0,"",(BX10/Q10)))</f>
        <v>0.5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1</v>
      </c>
      <c r="CQ10" s="141">
        <v>10000</v>
      </c>
      <c r="CR10" s="141">
        <v>10000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216</v>
      </c>
      <c r="C11" s="189" t="s">
        <v>210</v>
      </c>
      <c r="D11" s="189"/>
      <c r="E11" s="189"/>
      <c r="F11" s="189"/>
      <c r="G11" s="189" t="s">
        <v>73</v>
      </c>
      <c r="H11" s="89"/>
      <c r="I11" s="89"/>
      <c r="J11" s="89"/>
      <c r="K11" s="181"/>
      <c r="L11" s="80">
        <v>0</v>
      </c>
      <c r="M11" s="80">
        <v>0</v>
      </c>
      <c r="N11" s="80">
        <v>0</v>
      </c>
      <c r="O11" s="91">
        <v>0</v>
      </c>
      <c r="P11" s="92">
        <v>0</v>
      </c>
      <c r="Q11" s="93">
        <f>O11+P11</f>
        <v>0</v>
      </c>
      <c r="R11" s="81" t="str">
        <f>IFERROR(Q11/N11,"-")</f>
        <v>-</v>
      </c>
      <c r="S11" s="80">
        <v>0</v>
      </c>
      <c r="T11" s="80">
        <v>0</v>
      </c>
      <c r="U11" s="81" t="str">
        <f>IFERROR(T11/(Q11),"-")</f>
        <v>-</v>
      </c>
      <c r="V11" s="82"/>
      <c r="W11" s="83">
        <v>0</v>
      </c>
      <c r="X11" s="81" t="str">
        <f>IF(Q11=0,"-",W11/Q11)</f>
        <v>-</v>
      </c>
      <c r="Y11" s="186">
        <v>0</v>
      </c>
      <c r="Z11" s="187" t="str">
        <f>IFERROR(Y11/Q11,"-")</f>
        <v>-</v>
      </c>
      <c r="AA11" s="187" t="str">
        <f>IFERROR(Y11/W11,"-")</f>
        <v>-</v>
      </c>
      <c r="AB11" s="181"/>
      <c r="AC11" s="85"/>
      <c r="AD11" s="78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7.0666666666667</v>
      </c>
      <c r="B12" s="189" t="s">
        <v>217</v>
      </c>
      <c r="C12" s="189" t="s">
        <v>210</v>
      </c>
      <c r="D12" s="189" t="s">
        <v>218</v>
      </c>
      <c r="E12" s="189" t="s">
        <v>219</v>
      </c>
      <c r="F12" s="189"/>
      <c r="G12" s="189" t="s">
        <v>61</v>
      </c>
      <c r="H12" s="89" t="s">
        <v>220</v>
      </c>
      <c r="I12" s="89" t="s">
        <v>221</v>
      </c>
      <c r="J12" s="89" t="s">
        <v>207</v>
      </c>
      <c r="K12" s="181">
        <v>75000</v>
      </c>
      <c r="L12" s="80">
        <v>0</v>
      </c>
      <c r="M12" s="80">
        <v>0</v>
      </c>
      <c r="N12" s="80">
        <v>134</v>
      </c>
      <c r="O12" s="91">
        <v>8</v>
      </c>
      <c r="P12" s="92">
        <v>0</v>
      </c>
      <c r="Q12" s="93">
        <f>O12+P12</f>
        <v>8</v>
      </c>
      <c r="R12" s="81">
        <f>IFERROR(Q12/N12,"-")</f>
        <v>0.059701492537313</v>
      </c>
      <c r="S12" s="80">
        <v>0</v>
      </c>
      <c r="T12" s="80">
        <v>2</v>
      </c>
      <c r="U12" s="81">
        <f>IFERROR(T12/(Q12),"-")</f>
        <v>0.25</v>
      </c>
      <c r="V12" s="82">
        <f>IFERROR(K12/SUM(Q12:Q13),"-")</f>
        <v>2777.7777777778</v>
      </c>
      <c r="W12" s="83">
        <v>2</v>
      </c>
      <c r="X12" s="81">
        <f>IF(Q12=0,"-",W12/Q12)</f>
        <v>0.25</v>
      </c>
      <c r="Y12" s="186">
        <v>17000</v>
      </c>
      <c r="Z12" s="187">
        <f>IFERROR(Y12/Q12,"-")</f>
        <v>2125</v>
      </c>
      <c r="AA12" s="187">
        <f>IFERROR(Y12/W12,"-")</f>
        <v>8500</v>
      </c>
      <c r="AB12" s="181">
        <f>SUM(Y12:Y13)-SUM(K12:K13)</f>
        <v>455000</v>
      </c>
      <c r="AC12" s="85">
        <f>SUM(Y12:Y13)/SUM(K12:K13)</f>
        <v>7.0666666666667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>
        <v>1</v>
      </c>
      <c r="AO12" s="101">
        <f>IF(Q12=0,"",IF(AN12=0,"",(AN12/Q12)))</f>
        <v>0.125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1</v>
      </c>
      <c r="AX12" s="107">
        <f>IF(Q12=0,"",IF(AW12=0,"",(AW12/Q12)))</f>
        <v>0.125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5</v>
      </c>
      <c r="BG12" s="113">
        <f>IF(Q12=0,"",IF(BF12=0,"",(BF12/Q12)))</f>
        <v>0.625</v>
      </c>
      <c r="BH12" s="112">
        <v>2</v>
      </c>
      <c r="BI12" s="114">
        <f>IFERROR(BH12/BF12,"-")</f>
        <v>0.4</v>
      </c>
      <c r="BJ12" s="115">
        <v>17000</v>
      </c>
      <c r="BK12" s="116">
        <f>IFERROR(BJ12/BF12,"-")</f>
        <v>3400</v>
      </c>
      <c r="BL12" s="117">
        <v>1</v>
      </c>
      <c r="BM12" s="117"/>
      <c r="BN12" s="117">
        <v>1</v>
      </c>
      <c r="BO12" s="119">
        <v>1</v>
      </c>
      <c r="BP12" s="120">
        <f>IF(Q12=0,"",IF(BO12=0,"",(BO12/Q12)))</f>
        <v>0.125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/>
      <c r="BY12" s="127">
        <f>IF(Q12=0,"",IF(BX12=0,"",(BX12/Q12)))</f>
        <v>0</v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2</v>
      </c>
      <c r="CQ12" s="141">
        <v>17000</v>
      </c>
      <c r="CR12" s="141">
        <v>12000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222</v>
      </c>
      <c r="C13" s="189" t="s">
        <v>210</v>
      </c>
      <c r="D13" s="189"/>
      <c r="E13" s="189"/>
      <c r="F13" s="189"/>
      <c r="G13" s="189" t="s">
        <v>73</v>
      </c>
      <c r="H13" s="89"/>
      <c r="I13" s="89"/>
      <c r="J13" s="89"/>
      <c r="K13" s="181"/>
      <c r="L13" s="80">
        <v>0</v>
      </c>
      <c r="M13" s="80">
        <v>0</v>
      </c>
      <c r="N13" s="80">
        <v>19</v>
      </c>
      <c r="O13" s="91">
        <v>19</v>
      </c>
      <c r="P13" s="92">
        <v>0</v>
      </c>
      <c r="Q13" s="93">
        <f>O13+P13</f>
        <v>19</v>
      </c>
      <c r="R13" s="81">
        <f>IFERROR(Q13/N13,"-")</f>
        <v>1</v>
      </c>
      <c r="S13" s="80">
        <v>1</v>
      </c>
      <c r="T13" s="80">
        <v>1</v>
      </c>
      <c r="U13" s="81">
        <f>IFERROR(T13/(Q13),"-")</f>
        <v>0.052631578947368</v>
      </c>
      <c r="V13" s="82"/>
      <c r="W13" s="83">
        <v>2</v>
      </c>
      <c r="X13" s="81">
        <f>IF(Q13=0,"-",W13/Q13)</f>
        <v>0.10526315789474</v>
      </c>
      <c r="Y13" s="186">
        <v>513000</v>
      </c>
      <c r="Z13" s="187">
        <f>IFERROR(Y13/Q13,"-")</f>
        <v>27000</v>
      </c>
      <c r="AA13" s="187">
        <f>IFERROR(Y13/W13,"-")</f>
        <v>256500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>
        <v>2</v>
      </c>
      <c r="AO13" s="101">
        <f>IF(Q13=0,"",IF(AN13=0,"",(AN13/Q13)))</f>
        <v>0.10526315789474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>
        <v>3</v>
      </c>
      <c r="AX13" s="107">
        <f>IF(Q13=0,"",IF(AW13=0,"",(AW13/Q13)))</f>
        <v>0.15789473684211</v>
      </c>
      <c r="AY13" s="106">
        <v>1</v>
      </c>
      <c r="AZ13" s="108">
        <f>IFERROR(AY13/AW13,"-")</f>
        <v>0.33333333333333</v>
      </c>
      <c r="BA13" s="109">
        <v>1000</v>
      </c>
      <c r="BB13" s="110">
        <f>IFERROR(BA13/AW13,"-")</f>
        <v>333.33333333333</v>
      </c>
      <c r="BC13" s="111">
        <v>1</v>
      </c>
      <c r="BD13" s="111"/>
      <c r="BE13" s="111"/>
      <c r="BF13" s="112">
        <v>2</v>
      </c>
      <c r="BG13" s="113">
        <f>IF(Q13=0,"",IF(BF13=0,"",(BF13/Q13)))</f>
        <v>0.10526315789474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8</v>
      </c>
      <c r="BP13" s="120">
        <f>IF(Q13=0,"",IF(BO13=0,"",(BO13/Q13)))</f>
        <v>0.42105263157895</v>
      </c>
      <c r="BQ13" s="121">
        <v>3</v>
      </c>
      <c r="BR13" s="122">
        <f>IFERROR(BQ13/BO13,"-")</f>
        <v>0.375</v>
      </c>
      <c r="BS13" s="123">
        <v>614000</v>
      </c>
      <c r="BT13" s="124">
        <f>IFERROR(BS13/BO13,"-")</f>
        <v>76750</v>
      </c>
      <c r="BU13" s="125">
        <v>1</v>
      </c>
      <c r="BV13" s="125"/>
      <c r="BW13" s="125">
        <v>2</v>
      </c>
      <c r="BX13" s="126">
        <v>3</v>
      </c>
      <c r="BY13" s="127">
        <f>IF(Q13=0,"",IF(BX13=0,"",(BX13/Q13)))</f>
        <v>0.15789473684211</v>
      </c>
      <c r="BZ13" s="128">
        <v>1</v>
      </c>
      <c r="CA13" s="129">
        <f>IFERROR(BZ13/BX13,"-")</f>
        <v>0.33333333333333</v>
      </c>
      <c r="CB13" s="130">
        <v>19000</v>
      </c>
      <c r="CC13" s="131">
        <f>IFERROR(CB13/BX13,"-")</f>
        <v>6333.3333333333</v>
      </c>
      <c r="CD13" s="132"/>
      <c r="CE13" s="132"/>
      <c r="CF13" s="132">
        <v>1</v>
      </c>
      <c r="CG13" s="133">
        <v>1</v>
      </c>
      <c r="CH13" s="134">
        <f>IF(Q13=0,"",IF(CG13=0,"",(CG13/Q13)))</f>
        <v>0.052631578947368</v>
      </c>
      <c r="CI13" s="135">
        <v>1</v>
      </c>
      <c r="CJ13" s="136">
        <f>IFERROR(CI13/CG13,"-")</f>
        <v>1</v>
      </c>
      <c r="CK13" s="137">
        <v>26000</v>
      </c>
      <c r="CL13" s="138">
        <f>IFERROR(CK13/CG13,"-")</f>
        <v>26000</v>
      </c>
      <c r="CM13" s="139"/>
      <c r="CN13" s="139"/>
      <c r="CO13" s="139">
        <v>1</v>
      </c>
      <c r="CP13" s="140">
        <v>2</v>
      </c>
      <c r="CQ13" s="141">
        <v>513000</v>
      </c>
      <c r="CR13" s="141">
        <v>510000</v>
      </c>
      <c r="CS13" s="141"/>
      <c r="CT13" s="142" t="str">
        <f>IF(AND(CR13=0,CS13=0),"",IF(AND(CR13&lt;=100000,CS13&lt;=100000),"",IF(CR13/CQ13&gt;0.7,"男高",IF(CS13/CQ13&gt;0.7,"女高",""))))</f>
        <v>男高</v>
      </c>
    </row>
    <row r="14" spans="1:99">
      <c r="A14" s="79">
        <f>AC14</f>
        <v>3.3066666666667</v>
      </c>
      <c r="B14" s="189" t="s">
        <v>223</v>
      </c>
      <c r="C14" s="189" t="s">
        <v>210</v>
      </c>
      <c r="D14" s="189" t="s">
        <v>211</v>
      </c>
      <c r="E14" s="189" t="s">
        <v>224</v>
      </c>
      <c r="F14" s="189"/>
      <c r="G14" s="189" t="s">
        <v>61</v>
      </c>
      <c r="H14" s="89" t="s">
        <v>225</v>
      </c>
      <c r="I14" s="89" t="s">
        <v>226</v>
      </c>
      <c r="J14" s="89" t="s">
        <v>227</v>
      </c>
      <c r="K14" s="181">
        <v>75000</v>
      </c>
      <c r="L14" s="80">
        <v>0</v>
      </c>
      <c r="M14" s="80">
        <v>0</v>
      </c>
      <c r="N14" s="80">
        <v>49</v>
      </c>
      <c r="O14" s="91">
        <v>5</v>
      </c>
      <c r="P14" s="92">
        <v>0</v>
      </c>
      <c r="Q14" s="93">
        <f>O14+P14</f>
        <v>5</v>
      </c>
      <c r="R14" s="81">
        <f>IFERROR(Q14/N14,"-")</f>
        <v>0.10204081632653</v>
      </c>
      <c r="S14" s="80">
        <v>0</v>
      </c>
      <c r="T14" s="80">
        <v>2</v>
      </c>
      <c r="U14" s="81">
        <f>IFERROR(T14/(Q14),"-")</f>
        <v>0.4</v>
      </c>
      <c r="V14" s="82">
        <f>IFERROR(K14/SUM(Q14:Q15),"-")</f>
        <v>5357.1428571429</v>
      </c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>
        <f>SUM(Y14:Y15)-SUM(K14:K15)</f>
        <v>173000</v>
      </c>
      <c r="AC14" s="85">
        <f>SUM(Y14:Y15)/SUM(K14:K15)</f>
        <v>3.3066666666667</v>
      </c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>
        <v>1</v>
      </c>
      <c r="AX14" s="107">
        <f>IF(Q14=0,"",IF(AW14=0,"",(AW14/Q14)))</f>
        <v>0.2</v>
      </c>
      <c r="AY14" s="106"/>
      <c r="AZ14" s="108">
        <f>IFERROR(AY14/AW14,"-")</f>
        <v>0</v>
      </c>
      <c r="BA14" s="109"/>
      <c r="BB14" s="110">
        <f>IFERROR(BA14/AW14,"-")</f>
        <v>0</v>
      </c>
      <c r="BC14" s="111"/>
      <c r="BD14" s="111"/>
      <c r="BE14" s="111"/>
      <c r="BF14" s="112">
        <v>3</v>
      </c>
      <c r="BG14" s="113">
        <f>IF(Q14=0,"",IF(BF14=0,"",(BF14/Q14)))</f>
        <v>0.6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/>
      <c r="BP14" s="120">
        <f>IF(Q14=0,"",IF(BO14=0,"",(BO14/Q14)))</f>
        <v>0</v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>
        <v>1</v>
      </c>
      <c r="BY14" s="127">
        <f>IF(Q14=0,"",IF(BX14=0,"",(BX14/Q14)))</f>
        <v>0.2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228</v>
      </c>
      <c r="C15" s="189" t="s">
        <v>210</v>
      </c>
      <c r="D15" s="189"/>
      <c r="E15" s="189"/>
      <c r="F15" s="189"/>
      <c r="G15" s="189" t="s">
        <v>73</v>
      </c>
      <c r="H15" s="89"/>
      <c r="I15" s="89"/>
      <c r="J15" s="89"/>
      <c r="K15" s="181"/>
      <c r="L15" s="80">
        <v>0</v>
      </c>
      <c r="M15" s="80">
        <v>0</v>
      </c>
      <c r="N15" s="80">
        <v>10</v>
      </c>
      <c r="O15" s="91">
        <v>9</v>
      </c>
      <c r="P15" s="92">
        <v>0</v>
      </c>
      <c r="Q15" s="93">
        <f>O15+P15</f>
        <v>9</v>
      </c>
      <c r="R15" s="81">
        <f>IFERROR(Q15/N15,"-")</f>
        <v>0.9</v>
      </c>
      <c r="S15" s="80">
        <v>0</v>
      </c>
      <c r="T15" s="80">
        <v>3</v>
      </c>
      <c r="U15" s="81">
        <f>IFERROR(T15/(Q15),"-")</f>
        <v>0.33333333333333</v>
      </c>
      <c r="V15" s="82"/>
      <c r="W15" s="83">
        <v>2</v>
      </c>
      <c r="X15" s="81">
        <f>IF(Q15=0,"-",W15/Q15)</f>
        <v>0.22222222222222</v>
      </c>
      <c r="Y15" s="186">
        <v>248000</v>
      </c>
      <c r="Z15" s="187">
        <f>IFERROR(Y15/Q15,"-")</f>
        <v>27555.555555556</v>
      </c>
      <c r="AA15" s="187">
        <f>IFERROR(Y15/W15,"-")</f>
        <v>124000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>
        <v>1</v>
      </c>
      <c r="AO15" s="101">
        <f>IF(Q15=0,"",IF(AN15=0,"",(AN15/Q15)))</f>
        <v>0.11111111111111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3</v>
      </c>
      <c r="BG15" s="113">
        <f>IF(Q15=0,"",IF(BF15=0,"",(BF15/Q15)))</f>
        <v>0.33333333333333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4</v>
      </c>
      <c r="BP15" s="120">
        <f>IF(Q15=0,"",IF(BO15=0,"",(BO15/Q15)))</f>
        <v>0.44444444444444</v>
      </c>
      <c r="BQ15" s="121">
        <v>2</v>
      </c>
      <c r="BR15" s="122">
        <f>IFERROR(BQ15/BO15,"-")</f>
        <v>0.5</v>
      </c>
      <c r="BS15" s="123">
        <v>248000</v>
      </c>
      <c r="BT15" s="124">
        <f>IFERROR(BS15/BO15,"-")</f>
        <v>62000</v>
      </c>
      <c r="BU15" s="125"/>
      <c r="BV15" s="125"/>
      <c r="BW15" s="125">
        <v>2</v>
      </c>
      <c r="BX15" s="126">
        <v>1</v>
      </c>
      <c r="BY15" s="127">
        <f>IF(Q15=0,"",IF(BX15=0,"",(BX15/Q15)))</f>
        <v>0.11111111111111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2</v>
      </c>
      <c r="CQ15" s="141">
        <v>248000</v>
      </c>
      <c r="CR15" s="141">
        <v>173000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>
        <f>AC16</f>
        <v>2.344</v>
      </c>
      <c r="B16" s="189" t="s">
        <v>229</v>
      </c>
      <c r="C16" s="189" t="s">
        <v>210</v>
      </c>
      <c r="D16" s="189" t="s">
        <v>230</v>
      </c>
      <c r="E16" s="189" t="s">
        <v>224</v>
      </c>
      <c r="F16" s="189"/>
      <c r="G16" s="189" t="s">
        <v>61</v>
      </c>
      <c r="H16" s="89" t="s">
        <v>231</v>
      </c>
      <c r="I16" s="89" t="s">
        <v>232</v>
      </c>
      <c r="J16" s="89" t="s">
        <v>233</v>
      </c>
      <c r="K16" s="181">
        <v>125000</v>
      </c>
      <c r="L16" s="80">
        <v>0</v>
      </c>
      <c r="M16" s="80">
        <v>0</v>
      </c>
      <c r="N16" s="80">
        <v>49</v>
      </c>
      <c r="O16" s="91">
        <v>10</v>
      </c>
      <c r="P16" s="92">
        <v>0</v>
      </c>
      <c r="Q16" s="93">
        <f>O16+P16</f>
        <v>10</v>
      </c>
      <c r="R16" s="81">
        <f>IFERROR(Q16/N16,"-")</f>
        <v>0.20408163265306</v>
      </c>
      <c r="S16" s="80">
        <v>1</v>
      </c>
      <c r="T16" s="80">
        <v>1</v>
      </c>
      <c r="U16" s="81">
        <f>IFERROR(T16/(Q16),"-")</f>
        <v>0.1</v>
      </c>
      <c r="V16" s="82">
        <f>IFERROR(K16/SUM(Q16:Q17),"-")</f>
        <v>5000</v>
      </c>
      <c r="W16" s="83">
        <v>4</v>
      </c>
      <c r="X16" s="81">
        <f>IF(Q16=0,"-",W16/Q16)</f>
        <v>0.4</v>
      </c>
      <c r="Y16" s="186">
        <v>204000</v>
      </c>
      <c r="Z16" s="187">
        <f>IFERROR(Y16/Q16,"-")</f>
        <v>20400</v>
      </c>
      <c r="AA16" s="187">
        <f>IFERROR(Y16/W16,"-")</f>
        <v>51000</v>
      </c>
      <c r="AB16" s="181">
        <f>SUM(Y16:Y17)-SUM(K16:K17)</f>
        <v>168000</v>
      </c>
      <c r="AC16" s="85">
        <f>SUM(Y16:Y17)/SUM(K16:K17)</f>
        <v>2.344</v>
      </c>
      <c r="AD16" s="78"/>
      <c r="AE16" s="94">
        <v>1</v>
      </c>
      <c r="AF16" s="95">
        <f>IF(Q16=0,"",IF(AE16=0,"",(AE16/Q16)))</f>
        <v>0.1</v>
      </c>
      <c r="AG16" s="94"/>
      <c r="AH16" s="96">
        <f>IFERROR(AG16/AE16,"-")</f>
        <v>0</v>
      </c>
      <c r="AI16" s="97"/>
      <c r="AJ16" s="98">
        <f>IFERROR(AI16/AE16,"-")</f>
        <v>0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3</v>
      </c>
      <c r="BG16" s="113">
        <f>IF(Q16=0,"",IF(BF16=0,"",(BF16/Q16)))</f>
        <v>0.3</v>
      </c>
      <c r="BH16" s="112">
        <v>2</v>
      </c>
      <c r="BI16" s="114">
        <f>IFERROR(BH16/BF16,"-")</f>
        <v>0.66666666666667</v>
      </c>
      <c r="BJ16" s="115">
        <v>6000</v>
      </c>
      <c r="BK16" s="116">
        <f>IFERROR(BJ16/BF16,"-")</f>
        <v>2000</v>
      </c>
      <c r="BL16" s="117">
        <v>2</v>
      </c>
      <c r="BM16" s="117"/>
      <c r="BN16" s="117"/>
      <c r="BO16" s="119">
        <v>1</v>
      </c>
      <c r="BP16" s="120">
        <f>IF(Q16=0,"",IF(BO16=0,"",(BO16/Q16)))</f>
        <v>0.1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>
        <v>4</v>
      </c>
      <c r="BY16" s="127">
        <f>IF(Q16=0,"",IF(BX16=0,"",(BX16/Q16)))</f>
        <v>0.4</v>
      </c>
      <c r="BZ16" s="128">
        <v>2</v>
      </c>
      <c r="CA16" s="129">
        <f>IFERROR(BZ16/BX16,"-")</f>
        <v>0.5</v>
      </c>
      <c r="CB16" s="130">
        <v>169000</v>
      </c>
      <c r="CC16" s="131">
        <f>IFERROR(CB16/BX16,"-")</f>
        <v>42250</v>
      </c>
      <c r="CD16" s="132"/>
      <c r="CE16" s="132"/>
      <c r="CF16" s="132">
        <v>2</v>
      </c>
      <c r="CG16" s="133">
        <v>1</v>
      </c>
      <c r="CH16" s="134">
        <f>IF(Q16=0,"",IF(CG16=0,"",(CG16/Q16)))</f>
        <v>0.1</v>
      </c>
      <c r="CI16" s="135">
        <v>1</v>
      </c>
      <c r="CJ16" s="136">
        <f>IFERROR(CI16/CG16,"-")</f>
        <v>1</v>
      </c>
      <c r="CK16" s="137">
        <v>40000</v>
      </c>
      <c r="CL16" s="138">
        <f>IFERROR(CK16/CG16,"-")</f>
        <v>40000</v>
      </c>
      <c r="CM16" s="139"/>
      <c r="CN16" s="139"/>
      <c r="CO16" s="139">
        <v>1</v>
      </c>
      <c r="CP16" s="140">
        <v>4</v>
      </c>
      <c r="CQ16" s="141">
        <v>204000</v>
      </c>
      <c r="CR16" s="141">
        <v>158000</v>
      </c>
      <c r="CS16" s="141"/>
      <c r="CT16" s="142" t="str">
        <f>IF(AND(CR16=0,CS16=0),"",IF(AND(CR16&lt;=100000,CS16&lt;=100000),"",IF(CR16/CQ16&gt;0.7,"男高",IF(CS16/CQ16&gt;0.7,"女高",""))))</f>
        <v>男高</v>
      </c>
    </row>
    <row r="17" spans="1:99">
      <c r="A17" s="79"/>
      <c r="B17" s="189" t="s">
        <v>234</v>
      </c>
      <c r="C17" s="189" t="s">
        <v>210</v>
      </c>
      <c r="D17" s="189"/>
      <c r="E17" s="189"/>
      <c r="F17" s="189"/>
      <c r="G17" s="189" t="s">
        <v>73</v>
      </c>
      <c r="H17" s="89"/>
      <c r="I17" s="89"/>
      <c r="J17" s="89"/>
      <c r="K17" s="181"/>
      <c r="L17" s="80">
        <v>0</v>
      </c>
      <c r="M17" s="80">
        <v>0</v>
      </c>
      <c r="N17" s="80">
        <v>14</v>
      </c>
      <c r="O17" s="91">
        <v>15</v>
      </c>
      <c r="P17" s="92">
        <v>0</v>
      </c>
      <c r="Q17" s="93">
        <f>O17+P17</f>
        <v>15</v>
      </c>
      <c r="R17" s="81">
        <f>IFERROR(Q17/N17,"-")</f>
        <v>1.0714285714286</v>
      </c>
      <c r="S17" s="80">
        <v>0</v>
      </c>
      <c r="T17" s="80">
        <v>5</v>
      </c>
      <c r="U17" s="81">
        <f>IFERROR(T17/(Q17),"-")</f>
        <v>0.33333333333333</v>
      </c>
      <c r="V17" s="82"/>
      <c r="W17" s="83">
        <v>1</v>
      </c>
      <c r="X17" s="81">
        <f>IF(Q17=0,"-",W17/Q17)</f>
        <v>0.066666666666667</v>
      </c>
      <c r="Y17" s="186">
        <v>89000</v>
      </c>
      <c r="Z17" s="187">
        <f>IFERROR(Y17/Q17,"-")</f>
        <v>5933.3333333333</v>
      </c>
      <c r="AA17" s="187">
        <f>IFERROR(Y17/W17,"-")</f>
        <v>89000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1</v>
      </c>
      <c r="BG17" s="113">
        <f>IF(Q17=0,"",IF(BF17=0,"",(BF17/Q17)))</f>
        <v>0.066666666666667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5</v>
      </c>
      <c r="BP17" s="120">
        <f>IF(Q17=0,"",IF(BO17=0,"",(BO17/Q17)))</f>
        <v>0.33333333333333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>
        <v>9</v>
      </c>
      <c r="BY17" s="127">
        <f>IF(Q17=0,"",IF(BX17=0,"",(BX17/Q17)))</f>
        <v>0.6</v>
      </c>
      <c r="BZ17" s="128">
        <v>4</v>
      </c>
      <c r="CA17" s="129">
        <f>IFERROR(BZ17/BX17,"-")</f>
        <v>0.44444444444444</v>
      </c>
      <c r="CB17" s="130">
        <v>129000</v>
      </c>
      <c r="CC17" s="131">
        <f>IFERROR(CB17/BX17,"-")</f>
        <v>14333.333333333</v>
      </c>
      <c r="CD17" s="132"/>
      <c r="CE17" s="132">
        <v>1</v>
      </c>
      <c r="CF17" s="132">
        <v>3</v>
      </c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1</v>
      </c>
      <c r="CQ17" s="141">
        <v>89000</v>
      </c>
      <c r="CR17" s="141">
        <v>63000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>
        <f>AC18</f>
        <v>1.7466666666667</v>
      </c>
      <c r="B18" s="189" t="s">
        <v>235</v>
      </c>
      <c r="C18" s="189" t="s">
        <v>210</v>
      </c>
      <c r="D18" s="189" t="s">
        <v>218</v>
      </c>
      <c r="E18" s="189" t="s">
        <v>219</v>
      </c>
      <c r="F18" s="189"/>
      <c r="G18" s="189" t="s">
        <v>61</v>
      </c>
      <c r="H18" s="89" t="s">
        <v>236</v>
      </c>
      <c r="I18" s="89" t="s">
        <v>221</v>
      </c>
      <c r="J18" s="89" t="s">
        <v>184</v>
      </c>
      <c r="K18" s="181">
        <v>75000</v>
      </c>
      <c r="L18" s="80">
        <v>0</v>
      </c>
      <c r="M18" s="80">
        <v>0</v>
      </c>
      <c r="N18" s="80">
        <v>199</v>
      </c>
      <c r="O18" s="91">
        <v>34</v>
      </c>
      <c r="P18" s="92">
        <v>0</v>
      </c>
      <c r="Q18" s="93">
        <f>O18+P18</f>
        <v>34</v>
      </c>
      <c r="R18" s="81">
        <f>IFERROR(Q18/N18,"-")</f>
        <v>0.17085427135678</v>
      </c>
      <c r="S18" s="80">
        <v>3</v>
      </c>
      <c r="T18" s="80">
        <v>8</v>
      </c>
      <c r="U18" s="81">
        <f>IFERROR(T18/(Q18),"-")</f>
        <v>0.23529411764706</v>
      </c>
      <c r="V18" s="82">
        <f>IFERROR(K18/SUM(Q18:Q19),"-")</f>
        <v>1229.5081967213</v>
      </c>
      <c r="W18" s="83">
        <v>4</v>
      </c>
      <c r="X18" s="81">
        <f>IF(Q18=0,"-",W18/Q18)</f>
        <v>0.11764705882353</v>
      </c>
      <c r="Y18" s="186">
        <v>106000</v>
      </c>
      <c r="Z18" s="187">
        <f>IFERROR(Y18/Q18,"-")</f>
        <v>3117.6470588235</v>
      </c>
      <c r="AA18" s="187">
        <f>IFERROR(Y18/W18,"-")</f>
        <v>26500</v>
      </c>
      <c r="AB18" s="181">
        <f>SUM(Y18:Y19)-SUM(K18:K19)</f>
        <v>56000</v>
      </c>
      <c r="AC18" s="85">
        <f>SUM(Y18:Y19)/SUM(K18:K19)</f>
        <v>1.7466666666667</v>
      </c>
      <c r="AD18" s="78"/>
      <c r="AE18" s="94">
        <v>1</v>
      </c>
      <c r="AF18" s="95">
        <f>IF(Q18=0,"",IF(AE18=0,"",(AE18/Q18)))</f>
        <v>0.029411764705882</v>
      </c>
      <c r="AG18" s="94"/>
      <c r="AH18" s="96">
        <f>IFERROR(AG18/AE18,"-")</f>
        <v>0</v>
      </c>
      <c r="AI18" s="97"/>
      <c r="AJ18" s="98">
        <f>IFERROR(AI18/AE18,"-")</f>
        <v>0</v>
      </c>
      <c r="AK18" s="99"/>
      <c r="AL18" s="99"/>
      <c r="AM18" s="99"/>
      <c r="AN18" s="100">
        <v>1</v>
      </c>
      <c r="AO18" s="101">
        <f>IF(Q18=0,"",IF(AN18=0,"",(AN18/Q18)))</f>
        <v>0.029411764705882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>
        <v>3</v>
      </c>
      <c r="AX18" s="107">
        <f>IF(Q18=0,"",IF(AW18=0,"",(AW18/Q18)))</f>
        <v>0.088235294117647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>
        <v>11</v>
      </c>
      <c r="BG18" s="113">
        <f>IF(Q18=0,"",IF(BF18=0,"",(BF18/Q18)))</f>
        <v>0.32352941176471</v>
      </c>
      <c r="BH18" s="112">
        <v>3</v>
      </c>
      <c r="BI18" s="114">
        <f>IFERROR(BH18/BF18,"-")</f>
        <v>0.27272727272727</v>
      </c>
      <c r="BJ18" s="115">
        <v>70000</v>
      </c>
      <c r="BK18" s="116">
        <f>IFERROR(BJ18/BF18,"-")</f>
        <v>6363.6363636364</v>
      </c>
      <c r="BL18" s="117">
        <v>2</v>
      </c>
      <c r="BM18" s="117"/>
      <c r="BN18" s="117">
        <v>1</v>
      </c>
      <c r="BO18" s="119">
        <v>11</v>
      </c>
      <c r="BP18" s="120">
        <f>IF(Q18=0,"",IF(BO18=0,"",(BO18/Q18)))</f>
        <v>0.32352941176471</v>
      </c>
      <c r="BQ18" s="121">
        <v>4</v>
      </c>
      <c r="BR18" s="122">
        <f>IFERROR(BQ18/BO18,"-")</f>
        <v>0.36363636363636</v>
      </c>
      <c r="BS18" s="123">
        <v>174000</v>
      </c>
      <c r="BT18" s="124">
        <f>IFERROR(BS18/BO18,"-")</f>
        <v>15818.181818182</v>
      </c>
      <c r="BU18" s="125"/>
      <c r="BV18" s="125">
        <v>2</v>
      </c>
      <c r="BW18" s="125">
        <v>2</v>
      </c>
      <c r="BX18" s="126">
        <v>6</v>
      </c>
      <c r="BY18" s="127">
        <f>IF(Q18=0,"",IF(BX18=0,"",(BX18/Q18)))</f>
        <v>0.17647058823529</v>
      </c>
      <c r="BZ18" s="128">
        <v>1</v>
      </c>
      <c r="CA18" s="129">
        <f>IFERROR(BZ18/BX18,"-")</f>
        <v>0.16666666666667</v>
      </c>
      <c r="CB18" s="130">
        <v>15000</v>
      </c>
      <c r="CC18" s="131">
        <f>IFERROR(CB18/BX18,"-")</f>
        <v>2500</v>
      </c>
      <c r="CD18" s="132"/>
      <c r="CE18" s="132"/>
      <c r="CF18" s="132">
        <v>1</v>
      </c>
      <c r="CG18" s="133">
        <v>1</v>
      </c>
      <c r="CH18" s="134">
        <f>IF(Q18=0,"",IF(CG18=0,"",(CG18/Q18)))</f>
        <v>0.029411764705882</v>
      </c>
      <c r="CI18" s="135">
        <v>1</v>
      </c>
      <c r="CJ18" s="136">
        <f>IFERROR(CI18/CG18,"-")</f>
        <v>1</v>
      </c>
      <c r="CK18" s="137">
        <v>202000</v>
      </c>
      <c r="CL18" s="138">
        <f>IFERROR(CK18/CG18,"-")</f>
        <v>202000</v>
      </c>
      <c r="CM18" s="139"/>
      <c r="CN18" s="139"/>
      <c r="CO18" s="139">
        <v>1</v>
      </c>
      <c r="CP18" s="140">
        <v>4</v>
      </c>
      <c r="CQ18" s="141">
        <v>106000</v>
      </c>
      <c r="CR18" s="141">
        <v>202000</v>
      </c>
      <c r="CS18" s="141"/>
      <c r="CT18" s="142" t="str">
        <f>IF(AND(CR18=0,CS18=0),"",IF(AND(CR18&lt;=100000,CS18&lt;=100000),"",IF(CR18/CQ18&gt;0.7,"男高",IF(CS18/CQ18&gt;0.7,"女高",""))))</f>
        <v>男高</v>
      </c>
    </row>
    <row r="19" spans="1:99">
      <c r="A19" s="79"/>
      <c r="B19" s="189" t="s">
        <v>237</v>
      </c>
      <c r="C19" s="189" t="s">
        <v>210</v>
      </c>
      <c r="D19" s="189"/>
      <c r="E19" s="189"/>
      <c r="F19" s="189"/>
      <c r="G19" s="189" t="s">
        <v>73</v>
      </c>
      <c r="H19" s="89"/>
      <c r="I19" s="89"/>
      <c r="J19" s="89"/>
      <c r="K19" s="181"/>
      <c r="L19" s="80">
        <v>0</v>
      </c>
      <c r="M19" s="80">
        <v>0</v>
      </c>
      <c r="N19" s="80">
        <v>48</v>
      </c>
      <c r="O19" s="91">
        <v>27</v>
      </c>
      <c r="P19" s="92">
        <v>0</v>
      </c>
      <c r="Q19" s="93">
        <f>O19+P19</f>
        <v>27</v>
      </c>
      <c r="R19" s="81">
        <f>IFERROR(Q19/N19,"-")</f>
        <v>0.5625</v>
      </c>
      <c r="S19" s="80">
        <v>2</v>
      </c>
      <c r="T19" s="80">
        <v>4</v>
      </c>
      <c r="U19" s="81">
        <f>IFERROR(T19/(Q19),"-")</f>
        <v>0.14814814814815</v>
      </c>
      <c r="V19" s="82"/>
      <c r="W19" s="83">
        <v>4</v>
      </c>
      <c r="X19" s="81">
        <f>IF(Q19=0,"-",W19/Q19)</f>
        <v>0.14814814814815</v>
      </c>
      <c r="Y19" s="186">
        <v>25000</v>
      </c>
      <c r="Z19" s="187">
        <f>IFERROR(Y19/Q19,"-")</f>
        <v>925.92592592593</v>
      </c>
      <c r="AA19" s="187">
        <f>IFERROR(Y19/W19,"-")</f>
        <v>6250</v>
      </c>
      <c r="AB19" s="181"/>
      <c r="AC19" s="85"/>
      <c r="AD19" s="78"/>
      <c r="AE19" s="94">
        <v>1</v>
      </c>
      <c r="AF19" s="95">
        <f>IF(Q19=0,"",IF(AE19=0,"",(AE19/Q19)))</f>
        <v>0.037037037037037</v>
      </c>
      <c r="AG19" s="94"/>
      <c r="AH19" s="96">
        <f>IFERROR(AG19/AE19,"-")</f>
        <v>0</v>
      </c>
      <c r="AI19" s="97"/>
      <c r="AJ19" s="98">
        <f>IFERROR(AI19/AE19,"-")</f>
        <v>0</v>
      </c>
      <c r="AK19" s="99"/>
      <c r="AL19" s="99"/>
      <c r="AM19" s="99"/>
      <c r="AN19" s="100">
        <v>1</v>
      </c>
      <c r="AO19" s="101">
        <f>IF(Q19=0,"",IF(AN19=0,"",(AN19/Q19)))</f>
        <v>0.037037037037037</v>
      </c>
      <c r="AP19" s="100"/>
      <c r="AQ19" s="102">
        <f>IFERROR(AP19/AN19,"-")</f>
        <v>0</v>
      </c>
      <c r="AR19" s="103"/>
      <c r="AS19" s="104">
        <f>IFERROR(AR19/AN19,"-")</f>
        <v>0</v>
      </c>
      <c r="AT19" s="105"/>
      <c r="AU19" s="105"/>
      <c r="AV19" s="105"/>
      <c r="AW19" s="106">
        <v>4</v>
      </c>
      <c r="AX19" s="107">
        <f>IF(Q19=0,"",IF(AW19=0,"",(AW19/Q19)))</f>
        <v>0.14814814814815</v>
      </c>
      <c r="AY19" s="106"/>
      <c r="AZ19" s="108">
        <f>IFERROR(AY19/AW19,"-")</f>
        <v>0</v>
      </c>
      <c r="BA19" s="109"/>
      <c r="BB19" s="110">
        <f>IFERROR(BA19/AW19,"-")</f>
        <v>0</v>
      </c>
      <c r="BC19" s="111"/>
      <c r="BD19" s="111"/>
      <c r="BE19" s="111"/>
      <c r="BF19" s="112">
        <v>6</v>
      </c>
      <c r="BG19" s="113">
        <f>IF(Q19=0,"",IF(BF19=0,"",(BF19/Q19)))</f>
        <v>0.22222222222222</v>
      </c>
      <c r="BH19" s="112">
        <v>1</v>
      </c>
      <c r="BI19" s="114">
        <f>IFERROR(BH19/BF19,"-")</f>
        <v>0.16666666666667</v>
      </c>
      <c r="BJ19" s="115">
        <v>6000</v>
      </c>
      <c r="BK19" s="116">
        <f>IFERROR(BJ19/BF19,"-")</f>
        <v>1000</v>
      </c>
      <c r="BL19" s="117"/>
      <c r="BM19" s="117">
        <v>1</v>
      </c>
      <c r="BN19" s="117"/>
      <c r="BO19" s="119">
        <v>11</v>
      </c>
      <c r="BP19" s="120">
        <f>IF(Q19=0,"",IF(BO19=0,"",(BO19/Q19)))</f>
        <v>0.40740740740741</v>
      </c>
      <c r="BQ19" s="121">
        <v>3</v>
      </c>
      <c r="BR19" s="122">
        <f>IFERROR(BQ19/BO19,"-")</f>
        <v>0.27272727272727</v>
      </c>
      <c r="BS19" s="123">
        <v>19000</v>
      </c>
      <c r="BT19" s="124">
        <f>IFERROR(BS19/BO19,"-")</f>
        <v>1727.2727272727</v>
      </c>
      <c r="BU19" s="125">
        <v>1</v>
      </c>
      <c r="BV19" s="125">
        <v>2</v>
      </c>
      <c r="BW19" s="125"/>
      <c r="BX19" s="126">
        <v>3</v>
      </c>
      <c r="BY19" s="127">
        <f>IF(Q19=0,"",IF(BX19=0,"",(BX19/Q19)))</f>
        <v>0.11111111111111</v>
      </c>
      <c r="BZ19" s="128">
        <v>1</v>
      </c>
      <c r="CA19" s="129">
        <f>IFERROR(BZ19/BX19,"-")</f>
        <v>0.33333333333333</v>
      </c>
      <c r="CB19" s="130">
        <v>60000</v>
      </c>
      <c r="CC19" s="131">
        <f>IFERROR(CB19/BX19,"-")</f>
        <v>20000</v>
      </c>
      <c r="CD19" s="132"/>
      <c r="CE19" s="132"/>
      <c r="CF19" s="132">
        <v>1</v>
      </c>
      <c r="CG19" s="133">
        <v>1</v>
      </c>
      <c r="CH19" s="134">
        <f>IF(Q19=0,"",IF(CG19=0,"",(CG19/Q19)))</f>
        <v>0.037037037037037</v>
      </c>
      <c r="CI19" s="135">
        <v>1</v>
      </c>
      <c r="CJ19" s="136">
        <f>IFERROR(CI19/CG19,"-")</f>
        <v>1</v>
      </c>
      <c r="CK19" s="137">
        <v>5000</v>
      </c>
      <c r="CL19" s="138">
        <f>IFERROR(CK19/CG19,"-")</f>
        <v>5000</v>
      </c>
      <c r="CM19" s="139">
        <v>1</v>
      </c>
      <c r="CN19" s="139"/>
      <c r="CO19" s="139"/>
      <c r="CP19" s="140">
        <v>4</v>
      </c>
      <c r="CQ19" s="141">
        <v>25000</v>
      </c>
      <c r="CR19" s="141">
        <v>60000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>
        <f>AC20</f>
        <v>0.44</v>
      </c>
      <c r="B20" s="189" t="s">
        <v>238</v>
      </c>
      <c r="C20" s="189" t="s">
        <v>210</v>
      </c>
      <c r="D20" s="189" t="s">
        <v>218</v>
      </c>
      <c r="E20" s="189" t="s">
        <v>239</v>
      </c>
      <c r="F20" s="189"/>
      <c r="G20" s="189" t="s">
        <v>61</v>
      </c>
      <c r="H20" s="89" t="s">
        <v>240</v>
      </c>
      <c r="I20" s="89" t="s">
        <v>200</v>
      </c>
      <c r="J20" s="89" t="s">
        <v>123</v>
      </c>
      <c r="K20" s="181">
        <v>50000</v>
      </c>
      <c r="L20" s="80">
        <v>0</v>
      </c>
      <c r="M20" s="80">
        <v>0</v>
      </c>
      <c r="N20" s="80">
        <v>27</v>
      </c>
      <c r="O20" s="91">
        <v>4</v>
      </c>
      <c r="P20" s="92">
        <v>0</v>
      </c>
      <c r="Q20" s="93">
        <f>O20+P20</f>
        <v>4</v>
      </c>
      <c r="R20" s="81">
        <f>IFERROR(Q20/N20,"-")</f>
        <v>0.14814814814815</v>
      </c>
      <c r="S20" s="80">
        <v>0</v>
      </c>
      <c r="T20" s="80">
        <v>3</v>
      </c>
      <c r="U20" s="81">
        <f>IFERROR(T20/(Q20),"-")</f>
        <v>0.75</v>
      </c>
      <c r="V20" s="82">
        <f>IFERROR(K20/SUM(Q20:Q21),"-")</f>
        <v>5555.5555555556</v>
      </c>
      <c r="W20" s="83">
        <v>0</v>
      </c>
      <c r="X20" s="81">
        <f>IF(Q20=0,"-",W20/Q20)</f>
        <v>0</v>
      </c>
      <c r="Y20" s="186">
        <v>17000</v>
      </c>
      <c r="Z20" s="187">
        <f>IFERROR(Y20/Q20,"-")</f>
        <v>4250</v>
      </c>
      <c r="AA20" s="187" t="str">
        <f>IFERROR(Y20/W20,"-")</f>
        <v>-</v>
      </c>
      <c r="AB20" s="181">
        <f>SUM(Y20:Y21)-SUM(K20:K21)</f>
        <v>-28000</v>
      </c>
      <c r="AC20" s="85">
        <f>SUM(Y20:Y21)/SUM(K20:K21)</f>
        <v>0.44</v>
      </c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>
        <v>1</v>
      </c>
      <c r="BP20" s="120">
        <f>IF(Q20=0,"",IF(BO20=0,"",(BO20/Q20)))</f>
        <v>0.25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>
        <v>3</v>
      </c>
      <c r="BY20" s="127">
        <f>IF(Q20=0,"",IF(BX20=0,"",(BX20/Q20)))</f>
        <v>0.75</v>
      </c>
      <c r="BZ20" s="128">
        <v>2</v>
      </c>
      <c r="CA20" s="129">
        <f>IFERROR(BZ20/BX20,"-")</f>
        <v>0.66666666666667</v>
      </c>
      <c r="CB20" s="130">
        <v>88000</v>
      </c>
      <c r="CC20" s="131">
        <f>IFERROR(CB20/BX20,"-")</f>
        <v>29333.333333333</v>
      </c>
      <c r="CD20" s="132">
        <v>1</v>
      </c>
      <c r="CE20" s="132"/>
      <c r="CF20" s="132">
        <v>1</v>
      </c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17000</v>
      </c>
      <c r="CR20" s="141">
        <v>85000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241</v>
      </c>
      <c r="C21" s="189" t="s">
        <v>210</v>
      </c>
      <c r="D21" s="189"/>
      <c r="E21" s="189"/>
      <c r="F21" s="189"/>
      <c r="G21" s="189" t="s">
        <v>73</v>
      </c>
      <c r="H21" s="89"/>
      <c r="I21" s="89"/>
      <c r="J21" s="89"/>
      <c r="K21" s="181"/>
      <c r="L21" s="80">
        <v>0</v>
      </c>
      <c r="M21" s="80">
        <v>0</v>
      </c>
      <c r="N21" s="80">
        <v>13</v>
      </c>
      <c r="O21" s="91">
        <v>4</v>
      </c>
      <c r="P21" s="92">
        <v>1</v>
      </c>
      <c r="Q21" s="93">
        <f>O21+P21</f>
        <v>5</v>
      </c>
      <c r="R21" s="81">
        <f>IFERROR(Q21/N21,"-")</f>
        <v>0.38461538461538</v>
      </c>
      <c r="S21" s="80">
        <v>1</v>
      </c>
      <c r="T21" s="80">
        <v>1</v>
      </c>
      <c r="U21" s="81">
        <f>IFERROR(T21/(Q21),"-")</f>
        <v>0.2</v>
      </c>
      <c r="V21" s="82"/>
      <c r="W21" s="83">
        <v>1</v>
      </c>
      <c r="X21" s="81">
        <f>IF(Q21=0,"-",W21/Q21)</f>
        <v>0.2</v>
      </c>
      <c r="Y21" s="186">
        <v>5000</v>
      </c>
      <c r="Z21" s="187">
        <f>IFERROR(Y21/Q21,"-")</f>
        <v>1000</v>
      </c>
      <c r="AA21" s="187">
        <f>IFERROR(Y21/W21,"-")</f>
        <v>5000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>
        <v>1</v>
      </c>
      <c r="BG21" s="113">
        <f>IF(Q21=0,"",IF(BF21=0,"",(BF21/Q21)))</f>
        <v>0.2</v>
      </c>
      <c r="BH21" s="112">
        <v>1</v>
      </c>
      <c r="BI21" s="114">
        <f>IFERROR(BH21/BF21,"-")</f>
        <v>1</v>
      </c>
      <c r="BJ21" s="115">
        <v>8000</v>
      </c>
      <c r="BK21" s="116">
        <f>IFERROR(BJ21/BF21,"-")</f>
        <v>8000</v>
      </c>
      <c r="BL21" s="117"/>
      <c r="BM21" s="117">
        <v>1</v>
      </c>
      <c r="BN21" s="117"/>
      <c r="BO21" s="119">
        <v>1</v>
      </c>
      <c r="BP21" s="120">
        <f>IF(Q21=0,"",IF(BO21=0,"",(BO21/Q21)))</f>
        <v>0.2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>
        <v>1</v>
      </c>
      <c r="BY21" s="127">
        <f>IF(Q21=0,"",IF(BX21=0,"",(BX21/Q21)))</f>
        <v>0.2</v>
      </c>
      <c r="BZ21" s="128"/>
      <c r="CA21" s="129">
        <f>IFERROR(BZ21/BX21,"-")</f>
        <v>0</v>
      </c>
      <c r="CB21" s="130"/>
      <c r="CC21" s="131">
        <f>IFERROR(CB21/BX21,"-")</f>
        <v>0</v>
      </c>
      <c r="CD21" s="132"/>
      <c r="CE21" s="132"/>
      <c r="CF21" s="132"/>
      <c r="CG21" s="133">
        <v>2</v>
      </c>
      <c r="CH21" s="134">
        <f>IF(Q21=0,"",IF(CG21=0,"",(CG21/Q21)))</f>
        <v>0.4</v>
      </c>
      <c r="CI21" s="135">
        <v>1</v>
      </c>
      <c r="CJ21" s="136">
        <f>IFERROR(CI21/CG21,"-")</f>
        <v>0.5</v>
      </c>
      <c r="CK21" s="137">
        <v>5000</v>
      </c>
      <c r="CL21" s="138">
        <f>IFERROR(CK21/CG21,"-")</f>
        <v>2500</v>
      </c>
      <c r="CM21" s="139">
        <v>1</v>
      </c>
      <c r="CN21" s="139"/>
      <c r="CO21" s="139"/>
      <c r="CP21" s="140">
        <v>1</v>
      </c>
      <c r="CQ21" s="141">
        <v>5000</v>
      </c>
      <c r="CR21" s="141">
        <v>8000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30"/>
      <c r="B22" s="86"/>
      <c r="C22" s="86"/>
      <c r="D22" s="87"/>
      <c r="E22" s="87"/>
      <c r="F22" s="87"/>
      <c r="G22" s="88"/>
      <c r="H22" s="89"/>
      <c r="I22" s="89"/>
      <c r="J22" s="89"/>
      <c r="K22" s="182"/>
      <c r="L22" s="34"/>
      <c r="M22" s="34"/>
      <c r="N22" s="31"/>
      <c r="O22" s="23"/>
      <c r="P22" s="23"/>
      <c r="Q22" s="23"/>
      <c r="R22" s="32"/>
      <c r="S22" s="32"/>
      <c r="T22" s="23"/>
      <c r="U22" s="32"/>
      <c r="V22" s="25"/>
      <c r="W22" s="25"/>
      <c r="X22" s="25"/>
      <c r="Y22" s="188"/>
      <c r="Z22" s="188"/>
      <c r="AA22" s="188"/>
      <c r="AB22" s="188"/>
      <c r="AC22" s="33"/>
      <c r="AD22" s="58"/>
      <c r="AE22" s="62"/>
      <c r="AF22" s="63"/>
      <c r="AG22" s="62"/>
      <c r="AH22" s="66"/>
      <c r="AI22" s="67"/>
      <c r="AJ22" s="68"/>
      <c r="AK22" s="69"/>
      <c r="AL22" s="69"/>
      <c r="AM22" s="69"/>
      <c r="AN22" s="62"/>
      <c r="AO22" s="63"/>
      <c r="AP22" s="62"/>
      <c r="AQ22" s="66"/>
      <c r="AR22" s="67"/>
      <c r="AS22" s="68"/>
      <c r="AT22" s="69"/>
      <c r="AU22" s="69"/>
      <c r="AV22" s="69"/>
      <c r="AW22" s="62"/>
      <c r="AX22" s="63"/>
      <c r="AY22" s="62"/>
      <c r="AZ22" s="66"/>
      <c r="BA22" s="67"/>
      <c r="BB22" s="68"/>
      <c r="BC22" s="69"/>
      <c r="BD22" s="69"/>
      <c r="BE22" s="69"/>
      <c r="BF22" s="62"/>
      <c r="BG22" s="63"/>
      <c r="BH22" s="62"/>
      <c r="BI22" s="66"/>
      <c r="BJ22" s="67"/>
      <c r="BK22" s="68"/>
      <c r="BL22" s="69"/>
      <c r="BM22" s="69"/>
      <c r="BN22" s="69"/>
      <c r="BO22" s="64"/>
      <c r="BP22" s="65"/>
      <c r="BQ22" s="62"/>
      <c r="BR22" s="66"/>
      <c r="BS22" s="67"/>
      <c r="BT22" s="68"/>
      <c r="BU22" s="69"/>
      <c r="BV22" s="69"/>
      <c r="BW22" s="69"/>
      <c r="BX22" s="64"/>
      <c r="BY22" s="65"/>
      <c r="BZ22" s="62"/>
      <c r="CA22" s="66"/>
      <c r="CB22" s="67"/>
      <c r="CC22" s="68"/>
      <c r="CD22" s="69"/>
      <c r="CE22" s="69"/>
      <c r="CF22" s="69"/>
      <c r="CG22" s="64"/>
      <c r="CH22" s="65"/>
      <c r="CI22" s="62"/>
      <c r="CJ22" s="66"/>
      <c r="CK22" s="67"/>
      <c r="CL22" s="68"/>
      <c r="CM22" s="69"/>
      <c r="CN22" s="69"/>
      <c r="CO22" s="69"/>
      <c r="CP22" s="70"/>
      <c r="CQ22" s="67"/>
      <c r="CR22" s="67"/>
      <c r="CS22" s="67"/>
      <c r="CT22" s="71"/>
    </row>
    <row r="23" spans="1:99">
      <c r="A23" s="30"/>
      <c r="B23" s="37"/>
      <c r="C23" s="37"/>
      <c r="D23" s="21"/>
      <c r="E23" s="21"/>
      <c r="F23" s="21"/>
      <c r="G23" s="22"/>
      <c r="H23" s="36"/>
      <c r="I23" s="36"/>
      <c r="J23" s="74"/>
      <c r="K23" s="183"/>
      <c r="L23" s="34"/>
      <c r="M23" s="34"/>
      <c r="N23" s="31"/>
      <c r="O23" s="23"/>
      <c r="P23" s="23"/>
      <c r="Q23" s="23"/>
      <c r="R23" s="32"/>
      <c r="S23" s="32"/>
      <c r="T23" s="23"/>
      <c r="U23" s="32"/>
      <c r="V23" s="25"/>
      <c r="W23" s="25"/>
      <c r="X23" s="25"/>
      <c r="Y23" s="188"/>
      <c r="Z23" s="188"/>
      <c r="AA23" s="188"/>
      <c r="AB23" s="188"/>
      <c r="AC23" s="33"/>
      <c r="AD23" s="60"/>
      <c r="AE23" s="62"/>
      <c r="AF23" s="63"/>
      <c r="AG23" s="62"/>
      <c r="AH23" s="66"/>
      <c r="AI23" s="67"/>
      <c r="AJ23" s="68"/>
      <c r="AK23" s="69"/>
      <c r="AL23" s="69"/>
      <c r="AM23" s="69"/>
      <c r="AN23" s="62"/>
      <c r="AO23" s="63"/>
      <c r="AP23" s="62"/>
      <c r="AQ23" s="66"/>
      <c r="AR23" s="67"/>
      <c r="AS23" s="68"/>
      <c r="AT23" s="69"/>
      <c r="AU23" s="69"/>
      <c r="AV23" s="69"/>
      <c r="AW23" s="62"/>
      <c r="AX23" s="63"/>
      <c r="AY23" s="62"/>
      <c r="AZ23" s="66"/>
      <c r="BA23" s="67"/>
      <c r="BB23" s="68"/>
      <c r="BC23" s="69"/>
      <c r="BD23" s="69"/>
      <c r="BE23" s="69"/>
      <c r="BF23" s="62"/>
      <c r="BG23" s="63"/>
      <c r="BH23" s="62"/>
      <c r="BI23" s="66"/>
      <c r="BJ23" s="67"/>
      <c r="BK23" s="68"/>
      <c r="BL23" s="69"/>
      <c r="BM23" s="69"/>
      <c r="BN23" s="69"/>
      <c r="BO23" s="64"/>
      <c r="BP23" s="65"/>
      <c r="BQ23" s="62"/>
      <c r="BR23" s="66"/>
      <c r="BS23" s="67"/>
      <c r="BT23" s="68"/>
      <c r="BU23" s="69"/>
      <c r="BV23" s="69"/>
      <c r="BW23" s="69"/>
      <c r="BX23" s="64"/>
      <c r="BY23" s="65"/>
      <c r="BZ23" s="62"/>
      <c r="CA23" s="66"/>
      <c r="CB23" s="67"/>
      <c r="CC23" s="68"/>
      <c r="CD23" s="69"/>
      <c r="CE23" s="69"/>
      <c r="CF23" s="69"/>
      <c r="CG23" s="64"/>
      <c r="CH23" s="65"/>
      <c r="CI23" s="62"/>
      <c r="CJ23" s="66"/>
      <c r="CK23" s="67"/>
      <c r="CL23" s="68"/>
      <c r="CM23" s="69"/>
      <c r="CN23" s="69"/>
      <c r="CO23" s="69"/>
      <c r="CP23" s="70"/>
      <c r="CQ23" s="67"/>
      <c r="CR23" s="67"/>
      <c r="CS23" s="67"/>
      <c r="CT23" s="71"/>
    </row>
    <row r="24" spans="1:99">
      <c r="A24" s="19">
        <f>AC24</f>
        <v>2.4327683615819</v>
      </c>
      <c r="B24" s="39"/>
      <c r="C24" s="39"/>
      <c r="D24" s="39"/>
      <c r="E24" s="39"/>
      <c r="F24" s="39"/>
      <c r="G24" s="39"/>
      <c r="H24" s="40" t="s">
        <v>242</v>
      </c>
      <c r="I24" s="40"/>
      <c r="J24" s="40"/>
      <c r="K24" s="184">
        <f>SUM(K6:K23)</f>
        <v>885000</v>
      </c>
      <c r="L24" s="41">
        <f>SUM(L6:L23)</f>
        <v>0</v>
      </c>
      <c r="M24" s="41">
        <f>SUM(M6:M23)</f>
        <v>0</v>
      </c>
      <c r="N24" s="41">
        <f>SUM(N6:N23)</f>
        <v>714</v>
      </c>
      <c r="O24" s="41">
        <f>SUM(O6:O23)</f>
        <v>149</v>
      </c>
      <c r="P24" s="41">
        <f>SUM(P6:P23)</f>
        <v>1</v>
      </c>
      <c r="Q24" s="41">
        <f>SUM(Q6:Q23)</f>
        <v>150</v>
      </c>
      <c r="R24" s="42">
        <f>IFERROR(Q24/N24,"-")</f>
        <v>0.21008403361345</v>
      </c>
      <c r="S24" s="77">
        <f>SUM(S6:S23)</f>
        <v>10</v>
      </c>
      <c r="T24" s="77">
        <f>SUM(T6:T23)</f>
        <v>34</v>
      </c>
      <c r="U24" s="42">
        <f>IFERROR(S24/Q24,"-")</f>
        <v>0.066666666666667</v>
      </c>
      <c r="V24" s="43">
        <f>IFERROR(K24/Q24,"-")</f>
        <v>5900</v>
      </c>
      <c r="W24" s="44">
        <f>SUM(W6:W23)</f>
        <v>22</v>
      </c>
      <c r="X24" s="42">
        <f>IFERROR(W24/Q24,"-")</f>
        <v>0.14666666666667</v>
      </c>
      <c r="Y24" s="184">
        <f>SUM(Y6:Y23)</f>
        <v>2153000</v>
      </c>
      <c r="Z24" s="184">
        <f>IFERROR(Y24/Q24,"-")</f>
        <v>14353.333333333</v>
      </c>
      <c r="AA24" s="184">
        <f>IFERROR(Y24/W24,"-")</f>
        <v>97863.636363636</v>
      </c>
      <c r="AB24" s="184">
        <f>Y24-K24</f>
        <v>1268000</v>
      </c>
      <c r="AC24" s="46">
        <f>Y24/K24</f>
        <v>2.4327683615819</v>
      </c>
      <c r="AD24" s="59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243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10.4</v>
      </c>
      <c r="B6" s="189" t="s">
        <v>244</v>
      </c>
      <c r="C6" s="189" t="s">
        <v>210</v>
      </c>
      <c r="D6" s="189" t="s">
        <v>245</v>
      </c>
      <c r="E6" s="189" t="s">
        <v>246</v>
      </c>
      <c r="F6" s="189" t="s">
        <v>247</v>
      </c>
      <c r="G6" s="189" t="s">
        <v>248</v>
      </c>
      <c r="H6" s="89" t="s">
        <v>249</v>
      </c>
      <c r="I6" s="89" t="s">
        <v>250</v>
      </c>
      <c r="J6" s="89" t="s">
        <v>175</v>
      </c>
      <c r="K6" s="181">
        <v>65000</v>
      </c>
      <c r="L6" s="80">
        <v>0</v>
      </c>
      <c r="M6" s="80">
        <v>0</v>
      </c>
      <c r="N6" s="80">
        <v>6</v>
      </c>
      <c r="O6" s="91">
        <v>2</v>
      </c>
      <c r="P6" s="92">
        <v>0</v>
      </c>
      <c r="Q6" s="93">
        <f>O6+P6</f>
        <v>2</v>
      </c>
      <c r="R6" s="81">
        <f>IFERROR(Q6/N6,"-")</f>
        <v>0.33333333333333</v>
      </c>
      <c r="S6" s="80">
        <v>0</v>
      </c>
      <c r="T6" s="80">
        <v>1</v>
      </c>
      <c r="U6" s="81">
        <f>IFERROR(T6/(Q6),"-")</f>
        <v>0.5</v>
      </c>
      <c r="V6" s="82">
        <f>IFERROR(K6/SUM(Q6:Q7),"-")</f>
        <v>755.81395348837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611000</v>
      </c>
      <c r="AC6" s="85">
        <f>SUM(Y6:Y7)/SUM(K6:K7)</f>
        <v>10.4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0.5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251</v>
      </c>
      <c r="C7" s="189" t="s">
        <v>210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0</v>
      </c>
      <c r="M7" s="80">
        <v>0</v>
      </c>
      <c r="N7" s="80">
        <v>173</v>
      </c>
      <c r="O7" s="91">
        <v>84</v>
      </c>
      <c r="P7" s="92">
        <v>0</v>
      </c>
      <c r="Q7" s="93">
        <f>O7+P7</f>
        <v>84</v>
      </c>
      <c r="R7" s="81">
        <f>IFERROR(Q7/N7,"-")</f>
        <v>0.48554913294798</v>
      </c>
      <c r="S7" s="80">
        <v>13</v>
      </c>
      <c r="T7" s="80">
        <v>13</v>
      </c>
      <c r="U7" s="81">
        <f>IFERROR(T7/(Q7),"-")</f>
        <v>0.1547619047619</v>
      </c>
      <c r="V7" s="82"/>
      <c r="W7" s="83">
        <v>4</v>
      </c>
      <c r="X7" s="81">
        <f>IF(Q7=0,"-",W7/Q7)</f>
        <v>0.047619047619048</v>
      </c>
      <c r="Y7" s="186">
        <v>676000</v>
      </c>
      <c r="Z7" s="187">
        <f>IFERROR(Y7/Q7,"-")</f>
        <v>8047.619047619</v>
      </c>
      <c r="AA7" s="187">
        <f>IFERROR(Y7/W7,"-")</f>
        <v>169000</v>
      </c>
      <c r="AB7" s="181"/>
      <c r="AC7" s="85"/>
      <c r="AD7" s="78"/>
      <c r="AE7" s="94">
        <v>2</v>
      </c>
      <c r="AF7" s="95">
        <f>IF(Q7=0,"",IF(AE7=0,"",(AE7/Q7)))</f>
        <v>0.023809523809524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12</v>
      </c>
      <c r="AO7" s="101">
        <f>IF(Q7=0,"",IF(AN7=0,"",(AN7/Q7)))</f>
        <v>0.14285714285714</v>
      </c>
      <c r="AP7" s="100">
        <v>1</v>
      </c>
      <c r="AQ7" s="102">
        <f>IFERROR(AP7/AN7,"-")</f>
        <v>0.083333333333333</v>
      </c>
      <c r="AR7" s="103">
        <v>3000</v>
      </c>
      <c r="AS7" s="104">
        <f>IFERROR(AR7/AN7,"-")</f>
        <v>250</v>
      </c>
      <c r="AT7" s="105">
        <v>1</v>
      </c>
      <c r="AU7" s="105"/>
      <c r="AV7" s="105"/>
      <c r="AW7" s="106">
        <v>10</v>
      </c>
      <c r="AX7" s="107">
        <f>IF(Q7=0,"",IF(AW7=0,"",(AW7/Q7)))</f>
        <v>0.11904761904762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17</v>
      </c>
      <c r="BG7" s="113">
        <f>IF(Q7=0,"",IF(BF7=0,"",(BF7/Q7)))</f>
        <v>0.20238095238095</v>
      </c>
      <c r="BH7" s="112">
        <v>2</v>
      </c>
      <c r="BI7" s="114">
        <f>IFERROR(BH7/BF7,"-")</f>
        <v>0.11764705882353</v>
      </c>
      <c r="BJ7" s="115">
        <v>622000</v>
      </c>
      <c r="BK7" s="116">
        <f>IFERROR(BJ7/BF7,"-")</f>
        <v>36588.235294118</v>
      </c>
      <c r="BL7" s="117"/>
      <c r="BM7" s="117"/>
      <c r="BN7" s="117">
        <v>2</v>
      </c>
      <c r="BO7" s="119">
        <v>26</v>
      </c>
      <c r="BP7" s="120">
        <f>IF(Q7=0,"",IF(BO7=0,"",(BO7/Q7)))</f>
        <v>0.30952380952381</v>
      </c>
      <c r="BQ7" s="121">
        <v>2</v>
      </c>
      <c r="BR7" s="122">
        <f>IFERROR(BQ7/BO7,"-")</f>
        <v>0.076923076923077</v>
      </c>
      <c r="BS7" s="123">
        <v>198000</v>
      </c>
      <c r="BT7" s="124">
        <f>IFERROR(BS7/BO7,"-")</f>
        <v>7615.3846153846</v>
      </c>
      <c r="BU7" s="125"/>
      <c r="BV7" s="125"/>
      <c r="BW7" s="125">
        <v>2</v>
      </c>
      <c r="BX7" s="126">
        <v>14</v>
      </c>
      <c r="BY7" s="127">
        <f>IF(Q7=0,"",IF(BX7=0,"",(BX7/Q7)))</f>
        <v>0.16666666666667</v>
      </c>
      <c r="BZ7" s="128">
        <v>1</v>
      </c>
      <c r="CA7" s="129">
        <f>IFERROR(BZ7/BX7,"-")</f>
        <v>0.071428571428571</v>
      </c>
      <c r="CB7" s="130">
        <v>87000</v>
      </c>
      <c r="CC7" s="131">
        <f>IFERROR(CB7/BX7,"-")</f>
        <v>6214.2857142857</v>
      </c>
      <c r="CD7" s="132"/>
      <c r="CE7" s="132"/>
      <c r="CF7" s="132">
        <v>1</v>
      </c>
      <c r="CG7" s="133">
        <v>3</v>
      </c>
      <c r="CH7" s="134">
        <f>IF(Q7=0,"",IF(CG7=0,"",(CG7/Q7)))</f>
        <v>0.035714285714286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4</v>
      </c>
      <c r="CQ7" s="141">
        <v>676000</v>
      </c>
      <c r="CR7" s="141">
        <v>391000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3.2307692307692</v>
      </c>
      <c r="B8" s="189" t="s">
        <v>252</v>
      </c>
      <c r="C8" s="189" t="s">
        <v>210</v>
      </c>
      <c r="D8" s="189" t="s">
        <v>253</v>
      </c>
      <c r="E8" s="189" t="s">
        <v>254</v>
      </c>
      <c r="F8" s="189" t="s">
        <v>255</v>
      </c>
      <c r="G8" s="189" t="s">
        <v>248</v>
      </c>
      <c r="H8" s="89" t="s">
        <v>256</v>
      </c>
      <c r="I8" s="89" t="s">
        <v>257</v>
      </c>
      <c r="J8" s="89" t="s">
        <v>164</v>
      </c>
      <c r="K8" s="181">
        <v>65000</v>
      </c>
      <c r="L8" s="80">
        <v>0</v>
      </c>
      <c r="M8" s="80">
        <v>0</v>
      </c>
      <c r="N8" s="80">
        <v>1</v>
      </c>
      <c r="O8" s="91">
        <v>0</v>
      </c>
      <c r="P8" s="92">
        <v>0</v>
      </c>
      <c r="Q8" s="93">
        <f>O8+P8</f>
        <v>0</v>
      </c>
      <c r="R8" s="81">
        <f>IFERROR(Q8/N8,"-")</f>
        <v>0</v>
      </c>
      <c r="S8" s="80">
        <v>0</v>
      </c>
      <c r="T8" s="80">
        <v>0</v>
      </c>
      <c r="U8" s="81" t="str">
        <f>IFERROR(T8/(Q8),"-")</f>
        <v>-</v>
      </c>
      <c r="V8" s="82">
        <f>IFERROR(K8/SUM(Q8:Q9),"-")</f>
        <v>1181.8181818182</v>
      </c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>
        <f>SUM(Y8:Y9)-SUM(K8:K9)</f>
        <v>145000</v>
      </c>
      <c r="AC8" s="85">
        <f>SUM(Y8:Y9)/SUM(K8:K9)</f>
        <v>3.2307692307692</v>
      </c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258</v>
      </c>
      <c r="C9" s="189" t="s">
        <v>210</v>
      </c>
      <c r="D9" s="189"/>
      <c r="E9" s="189"/>
      <c r="F9" s="189"/>
      <c r="G9" s="189" t="s">
        <v>73</v>
      </c>
      <c r="H9" s="89"/>
      <c r="I9" s="89"/>
      <c r="J9" s="89"/>
      <c r="K9" s="181"/>
      <c r="L9" s="80">
        <v>0</v>
      </c>
      <c r="M9" s="80">
        <v>0</v>
      </c>
      <c r="N9" s="80">
        <v>75</v>
      </c>
      <c r="O9" s="91">
        <v>53</v>
      </c>
      <c r="P9" s="92">
        <v>2</v>
      </c>
      <c r="Q9" s="93">
        <f>O9+P9</f>
        <v>55</v>
      </c>
      <c r="R9" s="81">
        <f>IFERROR(Q9/N9,"-")</f>
        <v>0.73333333333333</v>
      </c>
      <c r="S9" s="80">
        <v>5</v>
      </c>
      <c r="T9" s="80">
        <v>8</v>
      </c>
      <c r="U9" s="81">
        <f>IFERROR(T9/(Q9),"-")</f>
        <v>0.14545454545455</v>
      </c>
      <c r="V9" s="82"/>
      <c r="W9" s="83">
        <v>2</v>
      </c>
      <c r="X9" s="81">
        <f>IF(Q9=0,"-",W9/Q9)</f>
        <v>0.036363636363636</v>
      </c>
      <c r="Y9" s="186">
        <v>210000</v>
      </c>
      <c r="Z9" s="187">
        <f>IFERROR(Y9/Q9,"-")</f>
        <v>3818.1818181818</v>
      </c>
      <c r="AA9" s="187">
        <f>IFERROR(Y9/W9,"-")</f>
        <v>105000</v>
      </c>
      <c r="AB9" s="181"/>
      <c r="AC9" s="85"/>
      <c r="AD9" s="78"/>
      <c r="AE9" s="94">
        <v>3</v>
      </c>
      <c r="AF9" s="95">
        <f>IF(Q9=0,"",IF(AE9=0,"",(AE9/Q9)))</f>
        <v>0.054545454545455</v>
      </c>
      <c r="AG9" s="94"/>
      <c r="AH9" s="96">
        <f>IFERROR(AG9/AE9,"-")</f>
        <v>0</v>
      </c>
      <c r="AI9" s="97"/>
      <c r="AJ9" s="98">
        <f>IFERROR(AI9/AE9,"-")</f>
        <v>0</v>
      </c>
      <c r="AK9" s="99"/>
      <c r="AL9" s="99"/>
      <c r="AM9" s="99"/>
      <c r="AN9" s="100">
        <v>2</v>
      </c>
      <c r="AO9" s="101">
        <f>IF(Q9=0,"",IF(AN9=0,"",(AN9/Q9)))</f>
        <v>0.036363636363636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8</v>
      </c>
      <c r="AX9" s="107">
        <f>IF(Q9=0,"",IF(AW9=0,"",(AW9/Q9)))</f>
        <v>0.14545454545455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9</v>
      </c>
      <c r="BG9" s="113">
        <f>IF(Q9=0,"",IF(BF9=0,"",(BF9/Q9)))</f>
        <v>0.16363636363636</v>
      </c>
      <c r="BH9" s="112">
        <v>1</v>
      </c>
      <c r="BI9" s="114">
        <f>IFERROR(BH9/BF9,"-")</f>
        <v>0.11111111111111</v>
      </c>
      <c r="BJ9" s="115">
        <v>126000</v>
      </c>
      <c r="BK9" s="116">
        <f>IFERROR(BJ9/BF9,"-")</f>
        <v>14000</v>
      </c>
      <c r="BL9" s="117"/>
      <c r="BM9" s="117"/>
      <c r="BN9" s="117">
        <v>1</v>
      </c>
      <c r="BO9" s="119">
        <v>24</v>
      </c>
      <c r="BP9" s="120">
        <f>IF(Q9=0,"",IF(BO9=0,"",(BO9/Q9)))</f>
        <v>0.43636363636364</v>
      </c>
      <c r="BQ9" s="121">
        <v>2</v>
      </c>
      <c r="BR9" s="122">
        <f>IFERROR(BQ9/BO9,"-")</f>
        <v>0.083333333333333</v>
      </c>
      <c r="BS9" s="123">
        <v>34000</v>
      </c>
      <c r="BT9" s="124">
        <f>IFERROR(BS9/BO9,"-")</f>
        <v>1416.6666666667</v>
      </c>
      <c r="BU9" s="125"/>
      <c r="BV9" s="125"/>
      <c r="BW9" s="125">
        <v>2</v>
      </c>
      <c r="BX9" s="126">
        <v>7</v>
      </c>
      <c r="BY9" s="127">
        <f>IF(Q9=0,"",IF(BX9=0,"",(BX9/Q9)))</f>
        <v>0.12727272727273</v>
      </c>
      <c r="BZ9" s="128">
        <v>1</v>
      </c>
      <c r="CA9" s="129">
        <f>IFERROR(BZ9/BX9,"-")</f>
        <v>0.14285714285714</v>
      </c>
      <c r="CB9" s="130">
        <v>193000</v>
      </c>
      <c r="CC9" s="131">
        <f>IFERROR(CB9/BX9,"-")</f>
        <v>27571.428571429</v>
      </c>
      <c r="CD9" s="132"/>
      <c r="CE9" s="132"/>
      <c r="CF9" s="132">
        <v>1</v>
      </c>
      <c r="CG9" s="133">
        <v>2</v>
      </c>
      <c r="CH9" s="134">
        <f>IF(Q9=0,"",IF(CG9=0,"",(CG9/Q9)))</f>
        <v>0.036363636363636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2</v>
      </c>
      <c r="CQ9" s="141">
        <v>210000</v>
      </c>
      <c r="CR9" s="141">
        <v>193000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79">
        <f>AC10</f>
        <v>6.6455384615385</v>
      </c>
      <c r="B10" s="189" t="s">
        <v>259</v>
      </c>
      <c r="C10" s="189" t="s">
        <v>210</v>
      </c>
      <c r="D10" s="189" t="s">
        <v>260</v>
      </c>
      <c r="E10" s="189" t="s">
        <v>246</v>
      </c>
      <c r="F10" s="189" t="s">
        <v>261</v>
      </c>
      <c r="G10" s="189" t="s">
        <v>248</v>
      </c>
      <c r="H10" s="89" t="s">
        <v>262</v>
      </c>
      <c r="I10" s="89" t="s">
        <v>257</v>
      </c>
      <c r="J10" s="89" t="s">
        <v>207</v>
      </c>
      <c r="K10" s="181">
        <v>65000</v>
      </c>
      <c r="L10" s="80">
        <v>0</v>
      </c>
      <c r="M10" s="80">
        <v>0</v>
      </c>
      <c r="N10" s="80">
        <v>1</v>
      </c>
      <c r="O10" s="91">
        <v>0</v>
      </c>
      <c r="P10" s="92">
        <v>0</v>
      </c>
      <c r="Q10" s="93">
        <f>O10+P10</f>
        <v>0</v>
      </c>
      <c r="R10" s="81">
        <f>IFERROR(Q10/N10,"-")</f>
        <v>0</v>
      </c>
      <c r="S10" s="80">
        <v>0</v>
      </c>
      <c r="T10" s="80">
        <v>0</v>
      </c>
      <c r="U10" s="81" t="str">
        <f>IFERROR(T10/(Q10),"-")</f>
        <v>-</v>
      </c>
      <c r="V10" s="82">
        <f>IFERROR(K10/SUM(Q10:Q11),"-")</f>
        <v>1477.2727272727</v>
      </c>
      <c r="W10" s="83">
        <v>0</v>
      </c>
      <c r="X10" s="81" t="str">
        <f>IF(Q10=0,"-",W10/Q10)</f>
        <v>-</v>
      </c>
      <c r="Y10" s="186">
        <v>0</v>
      </c>
      <c r="Z10" s="187" t="str">
        <f>IFERROR(Y10/Q10,"-")</f>
        <v>-</v>
      </c>
      <c r="AA10" s="187" t="str">
        <f>IFERROR(Y10/W10,"-")</f>
        <v>-</v>
      </c>
      <c r="AB10" s="181">
        <f>SUM(Y10:Y11)-SUM(K10:K11)</f>
        <v>366960</v>
      </c>
      <c r="AC10" s="85">
        <f>SUM(Y10:Y11)/SUM(K10:K11)</f>
        <v>6.6455384615385</v>
      </c>
      <c r="AD10" s="78"/>
      <c r="AE10" s="94"/>
      <c r="AF10" s="95" t="str">
        <f>IF(Q10=0,"",IF(AE10=0,"",(AE10/Q10)))</f>
        <v/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 t="str">
        <f>IF(Q10=0,"",IF(AN10=0,"",(AN10/Q10)))</f>
        <v/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 t="str">
        <f>IF(Q10=0,"",IF(AW10=0,"",(AW10/Q10)))</f>
        <v/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 t="str">
        <f>IF(Q10=0,"",IF(BF10=0,"",(BF10/Q10)))</f>
        <v/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 t="str">
        <f>IF(Q10=0,"",IF(BO10=0,"",(BO10/Q10)))</f>
        <v/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 t="str">
        <f>IF(Q10=0,"",IF(BX10=0,"",(BX10/Q10)))</f>
        <v/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 t="str">
        <f>IF(Q10=0,"",IF(CG10=0,"",(CG10/Q10)))</f>
        <v/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263</v>
      </c>
      <c r="C11" s="189" t="s">
        <v>210</v>
      </c>
      <c r="D11" s="189"/>
      <c r="E11" s="189"/>
      <c r="F11" s="189"/>
      <c r="G11" s="189" t="s">
        <v>73</v>
      </c>
      <c r="H11" s="89"/>
      <c r="I11" s="89"/>
      <c r="J11" s="89"/>
      <c r="K11" s="181"/>
      <c r="L11" s="80">
        <v>0</v>
      </c>
      <c r="M11" s="80">
        <v>0</v>
      </c>
      <c r="N11" s="80">
        <v>103</v>
      </c>
      <c r="O11" s="91">
        <v>43</v>
      </c>
      <c r="P11" s="92">
        <v>1</v>
      </c>
      <c r="Q11" s="93">
        <f>O11+P11</f>
        <v>44</v>
      </c>
      <c r="R11" s="81">
        <f>IFERROR(Q11/N11,"-")</f>
        <v>0.42718446601942</v>
      </c>
      <c r="S11" s="80">
        <v>3</v>
      </c>
      <c r="T11" s="80">
        <v>7</v>
      </c>
      <c r="U11" s="81">
        <f>IFERROR(T11/(Q11),"-")</f>
        <v>0.15909090909091</v>
      </c>
      <c r="V11" s="82"/>
      <c r="W11" s="83">
        <v>1</v>
      </c>
      <c r="X11" s="81">
        <f>IF(Q11=0,"-",W11/Q11)</f>
        <v>0.022727272727273</v>
      </c>
      <c r="Y11" s="186">
        <v>431960</v>
      </c>
      <c r="Z11" s="187">
        <f>IFERROR(Y11/Q11,"-")</f>
        <v>9817.2727272727</v>
      </c>
      <c r="AA11" s="187">
        <f>IFERROR(Y11/W11,"-")</f>
        <v>431960</v>
      </c>
      <c r="AB11" s="181"/>
      <c r="AC11" s="85"/>
      <c r="AD11" s="78"/>
      <c r="AE11" s="94">
        <v>1</v>
      </c>
      <c r="AF11" s="95">
        <f>IF(Q11=0,"",IF(AE11=0,"",(AE11/Q11)))</f>
        <v>0.022727272727273</v>
      </c>
      <c r="AG11" s="94">
        <v>1</v>
      </c>
      <c r="AH11" s="96">
        <f>IFERROR(AG11/AE11,"-")</f>
        <v>1</v>
      </c>
      <c r="AI11" s="97">
        <v>25000</v>
      </c>
      <c r="AJ11" s="98">
        <f>IFERROR(AI11/AE11,"-")</f>
        <v>25000</v>
      </c>
      <c r="AK11" s="99"/>
      <c r="AL11" s="99"/>
      <c r="AM11" s="99">
        <v>1</v>
      </c>
      <c r="AN11" s="100">
        <v>7</v>
      </c>
      <c r="AO11" s="101">
        <f>IF(Q11=0,"",IF(AN11=0,"",(AN11/Q11)))</f>
        <v>0.15909090909091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3</v>
      </c>
      <c r="AX11" s="107">
        <f>IF(Q11=0,"",IF(AW11=0,"",(AW11/Q11)))</f>
        <v>0.068181818181818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13</v>
      </c>
      <c r="BG11" s="113">
        <f>IF(Q11=0,"",IF(BF11=0,"",(BF11/Q11)))</f>
        <v>0.29545454545455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14</v>
      </c>
      <c r="BP11" s="120">
        <f>IF(Q11=0,"",IF(BO11=0,"",(BO11/Q11)))</f>
        <v>0.31818181818182</v>
      </c>
      <c r="BQ11" s="121">
        <v>3</v>
      </c>
      <c r="BR11" s="122">
        <f>IFERROR(BQ11/BO11,"-")</f>
        <v>0.21428571428571</v>
      </c>
      <c r="BS11" s="123">
        <v>419960</v>
      </c>
      <c r="BT11" s="124">
        <f>IFERROR(BS11/BO11,"-")</f>
        <v>29997.142857143</v>
      </c>
      <c r="BU11" s="125">
        <v>2</v>
      </c>
      <c r="BV11" s="125"/>
      <c r="BW11" s="125">
        <v>1</v>
      </c>
      <c r="BX11" s="126">
        <v>5</v>
      </c>
      <c r="BY11" s="127">
        <f>IF(Q11=0,"",IF(BX11=0,"",(BX11/Q11)))</f>
        <v>0.11363636363636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>
        <v>1</v>
      </c>
      <c r="CH11" s="134">
        <f>IF(Q11=0,"",IF(CG11=0,"",(CG11/Q11)))</f>
        <v>0.022727272727273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1</v>
      </c>
      <c r="CQ11" s="141">
        <v>431960</v>
      </c>
      <c r="CR11" s="141">
        <v>406960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79">
        <f>AC12</f>
        <v>9.8153846153846</v>
      </c>
      <c r="B12" s="189" t="s">
        <v>264</v>
      </c>
      <c r="C12" s="189" t="s">
        <v>210</v>
      </c>
      <c r="D12" s="189" t="s">
        <v>265</v>
      </c>
      <c r="E12" s="189" t="s">
        <v>246</v>
      </c>
      <c r="F12" s="189" t="s">
        <v>266</v>
      </c>
      <c r="G12" s="189" t="s">
        <v>248</v>
      </c>
      <c r="H12" s="89" t="s">
        <v>267</v>
      </c>
      <c r="I12" s="89" t="s">
        <v>268</v>
      </c>
      <c r="J12" s="89" t="s">
        <v>184</v>
      </c>
      <c r="K12" s="181">
        <v>65000</v>
      </c>
      <c r="L12" s="80">
        <v>0</v>
      </c>
      <c r="M12" s="80">
        <v>0</v>
      </c>
      <c r="N12" s="80">
        <v>13</v>
      </c>
      <c r="O12" s="91">
        <v>3</v>
      </c>
      <c r="P12" s="92">
        <v>0</v>
      </c>
      <c r="Q12" s="93">
        <f>O12+P12</f>
        <v>3</v>
      </c>
      <c r="R12" s="81">
        <f>IFERROR(Q12/N12,"-")</f>
        <v>0.23076923076923</v>
      </c>
      <c r="S12" s="80">
        <v>0</v>
      </c>
      <c r="T12" s="80">
        <v>0</v>
      </c>
      <c r="U12" s="81">
        <f>IFERROR(T12/(Q12),"-")</f>
        <v>0</v>
      </c>
      <c r="V12" s="82">
        <f>IFERROR(K12/SUM(Q12:Q13),"-")</f>
        <v>822.78481012658</v>
      </c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>
        <f>SUM(Y12:Y13)-SUM(K12:K13)</f>
        <v>573000</v>
      </c>
      <c r="AC12" s="85">
        <f>SUM(Y12:Y13)/SUM(K12:K13)</f>
        <v>9.8153846153846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>
        <v>1</v>
      </c>
      <c r="AO12" s="101">
        <f>IF(Q12=0,"",IF(AN12=0,"",(AN12/Q12)))</f>
        <v>0.33333333333333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2</v>
      </c>
      <c r="BG12" s="113">
        <f>IF(Q12=0,"",IF(BF12=0,"",(BF12/Q12)))</f>
        <v>0.66666666666667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/>
      <c r="BP12" s="120">
        <f>IF(Q12=0,"",IF(BO12=0,"",(BO12/Q12)))</f>
        <v>0</v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>
        <f>IF(Q12=0,"",IF(BX12=0,"",(BX12/Q12)))</f>
        <v>0</v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269</v>
      </c>
      <c r="C13" s="189" t="s">
        <v>210</v>
      </c>
      <c r="D13" s="189"/>
      <c r="E13" s="189"/>
      <c r="F13" s="189"/>
      <c r="G13" s="189" t="s">
        <v>73</v>
      </c>
      <c r="H13" s="89"/>
      <c r="I13" s="89"/>
      <c r="J13" s="89"/>
      <c r="K13" s="181"/>
      <c r="L13" s="80">
        <v>0</v>
      </c>
      <c r="M13" s="80">
        <v>0</v>
      </c>
      <c r="N13" s="80">
        <v>135</v>
      </c>
      <c r="O13" s="91">
        <v>74</v>
      </c>
      <c r="P13" s="92">
        <v>2</v>
      </c>
      <c r="Q13" s="93">
        <f>O13+P13</f>
        <v>76</v>
      </c>
      <c r="R13" s="81">
        <f>IFERROR(Q13/N13,"-")</f>
        <v>0.56296296296296</v>
      </c>
      <c r="S13" s="80">
        <v>10</v>
      </c>
      <c r="T13" s="80">
        <v>16</v>
      </c>
      <c r="U13" s="81">
        <f>IFERROR(T13/(Q13),"-")</f>
        <v>0.21052631578947</v>
      </c>
      <c r="V13" s="82"/>
      <c r="W13" s="83">
        <v>4</v>
      </c>
      <c r="X13" s="81">
        <f>IF(Q13=0,"-",W13/Q13)</f>
        <v>0.052631578947368</v>
      </c>
      <c r="Y13" s="186">
        <v>638000</v>
      </c>
      <c r="Z13" s="187">
        <f>IFERROR(Y13/Q13,"-")</f>
        <v>8394.7368421053</v>
      </c>
      <c r="AA13" s="187">
        <f>IFERROR(Y13/W13,"-")</f>
        <v>159500</v>
      </c>
      <c r="AB13" s="181"/>
      <c r="AC13" s="85"/>
      <c r="AD13" s="78"/>
      <c r="AE13" s="94">
        <v>2</v>
      </c>
      <c r="AF13" s="95">
        <f>IF(Q13=0,"",IF(AE13=0,"",(AE13/Q13)))</f>
        <v>0.026315789473684</v>
      </c>
      <c r="AG13" s="94"/>
      <c r="AH13" s="96">
        <f>IFERROR(AG13/AE13,"-")</f>
        <v>0</v>
      </c>
      <c r="AI13" s="97"/>
      <c r="AJ13" s="98">
        <f>IFERROR(AI13/AE13,"-")</f>
        <v>0</v>
      </c>
      <c r="AK13" s="99"/>
      <c r="AL13" s="99"/>
      <c r="AM13" s="99"/>
      <c r="AN13" s="100">
        <v>16</v>
      </c>
      <c r="AO13" s="101">
        <f>IF(Q13=0,"",IF(AN13=0,"",(AN13/Q13)))</f>
        <v>0.21052631578947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>
        <v>11</v>
      </c>
      <c r="AX13" s="107">
        <f>IF(Q13=0,"",IF(AW13=0,"",(AW13/Q13)))</f>
        <v>0.14473684210526</v>
      </c>
      <c r="AY13" s="106"/>
      <c r="AZ13" s="108">
        <f>IFERROR(AY13/AW13,"-")</f>
        <v>0</v>
      </c>
      <c r="BA13" s="109"/>
      <c r="BB13" s="110">
        <f>IFERROR(BA13/AW13,"-")</f>
        <v>0</v>
      </c>
      <c r="BC13" s="111"/>
      <c r="BD13" s="111"/>
      <c r="BE13" s="111"/>
      <c r="BF13" s="112">
        <v>14</v>
      </c>
      <c r="BG13" s="113">
        <f>IF(Q13=0,"",IF(BF13=0,"",(BF13/Q13)))</f>
        <v>0.18421052631579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20</v>
      </c>
      <c r="BP13" s="120">
        <f>IF(Q13=0,"",IF(BO13=0,"",(BO13/Q13)))</f>
        <v>0.26315789473684</v>
      </c>
      <c r="BQ13" s="121">
        <v>3</v>
      </c>
      <c r="BR13" s="122">
        <f>IFERROR(BQ13/BO13,"-")</f>
        <v>0.15</v>
      </c>
      <c r="BS13" s="123">
        <v>584000</v>
      </c>
      <c r="BT13" s="124">
        <f>IFERROR(BS13/BO13,"-")</f>
        <v>29200</v>
      </c>
      <c r="BU13" s="125"/>
      <c r="BV13" s="125"/>
      <c r="BW13" s="125">
        <v>3</v>
      </c>
      <c r="BX13" s="126">
        <v>8</v>
      </c>
      <c r="BY13" s="127">
        <f>IF(Q13=0,"",IF(BX13=0,"",(BX13/Q13)))</f>
        <v>0.10526315789474</v>
      </c>
      <c r="BZ13" s="128">
        <v>1</v>
      </c>
      <c r="CA13" s="129">
        <f>IFERROR(BZ13/BX13,"-")</f>
        <v>0.125</v>
      </c>
      <c r="CB13" s="130">
        <v>28000</v>
      </c>
      <c r="CC13" s="131">
        <f>IFERROR(CB13/BX13,"-")</f>
        <v>3500</v>
      </c>
      <c r="CD13" s="132"/>
      <c r="CE13" s="132"/>
      <c r="CF13" s="132">
        <v>1</v>
      </c>
      <c r="CG13" s="133">
        <v>5</v>
      </c>
      <c r="CH13" s="134">
        <f>IF(Q13=0,"",IF(CG13=0,"",(CG13/Q13)))</f>
        <v>0.065789473684211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4</v>
      </c>
      <c r="CQ13" s="141">
        <v>638000</v>
      </c>
      <c r="CR13" s="141">
        <v>453000</v>
      </c>
      <c r="CS13" s="141"/>
      <c r="CT13" s="142" t="str">
        <f>IF(AND(CR13=0,CS13=0),"",IF(AND(CR13&lt;=100000,CS13&lt;=100000),"",IF(CR13/CQ13&gt;0.7,"男高",IF(CS13/CQ13&gt;0.7,"女高",""))))</f>
        <v>男高</v>
      </c>
    </row>
    <row r="14" spans="1:99">
      <c r="A14" s="79">
        <f>AC14</f>
        <v>0</v>
      </c>
      <c r="B14" s="189" t="s">
        <v>270</v>
      </c>
      <c r="C14" s="189" t="s">
        <v>210</v>
      </c>
      <c r="D14" s="189" t="s">
        <v>271</v>
      </c>
      <c r="E14" s="189" t="s">
        <v>254</v>
      </c>
      <c r="F14" s="189" t="s">
        <v>266</v>
      </c>
      <c r="G14" s="189" t="s">
        <v>248</v>
      </c>
      <c r="H14" s="89" t="s">
        <v>272</v>
      </c>
      <c r="I14" s="89" t="s">
        <v>273</v>
      </c>
      <c r="J14" s="89" t="s">
        <v>233</v>
      </c>
      <c r="K14" s="181">
        <v>65000</v>
      </c>
      <c r="L14" s="80">
        <v>0</v>
      </c>
      <c r="M14" s="80">
        <v>0</v>
      </c>
      <c r="N14" s="80">
        <v>13</v>
      </c>
      <c r="O14" s="91">
        <v>4</v>
      </c>
      <c r="P14" s="92">
        <v>0</v>
      </c>
      <c r="Q14" s="93">
        <f>O14+P14</f>
        <v>4</v>
      </c>
      <c r="R14" s="81">
        <f>IFERROR(Q14/N14,"-")</f>
        <v>0.30769230769231</v>
      </c>
      <c r="S14" s="80">
        <v>0</v>
      </c>
      <c r="T14" s="80">
        <v>2</v>
      </c>
      <c r="U14" s="81">
        <f>IFERROR(T14/(Q14),"-")</f>
        <v>0.5</v>
      </c>
      <c r="V14" s="82">
        <f>IFERROR(K14/SUM(Q14:Q15),"-")</f>
        <v>1226.4150943396</v>
      </c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>
        <f>SUM(Y14:Y15)-SUM(K14:K15)</f>
        <v>-65000</v>
      </c>
      <c r="AC14" s="85">
        <f>SUM(Y14:Y15)/SUM(K14:K15)</f>
        <v>0</v>
      </c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1</v>
      </c>
      <c r="AO14" s="101">
        <f>IF(Q14=0,"",IF(AN14=0,"",(AN14/Q14)))</f>
        <v>0.25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>
        <v>3</v>
      </c>
      <c r="AX14" s="107">
        <f>IF(Q14=0,"",IF(AW14=0,"",(AW14/Q14)))</f>
        <v>0.75</v>
      </c>
      <c r="AY14" s="106"/>
      <c r="AZ14" s="108">
        <f>IFERROR(AY14/AW14,"-")</f>
        <v>0</v>
      </c>
      <c r="BA14" s="109"/>
      <c r="BB14" s="110">
        <f>IFERROR(BA14/AW14,"-")</f>
        <v>0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/>
      <c r="BP14" s="120">
        <f>IF(Q14=0,"",IF(BO14=0,"",(BO14/Q14)))</f>
        <v>0</v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/>
      <c r="BY14" s="127">
        <f>IF(Q14=0,"",IF(BX14=0,"",(BX14/Q14)))</f>
        <v>0</v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274</v>
      </c>
      <c r="C15" s="189" t="s">
        <v>210</v>
      </c>
      <c r="D15" s="189"/>
      <c r="E15" s="189"/>
      <c r="F15" s="189"/>
      <c r="G15" s="189" t="s">
        <v>73</v>
      </c>
      <c r="H15" s="89"/>
      <c r="I15" s="89"/>
      <c r="J15" s="89"/>
      <c r="K15" s="181"/>
      <c r="L15" s="80">
        <v>0</v>
      </c>
      <c r="M15" s="80">
        <v>0</v>
      </c>
      <c r="N15" s="80">
        <v>96</v>
      </c>
      <c r="O15" s="91">
        <v>49</v>
      </c>
      <c r="P15" s="92">
        <v>0</v>
      </c>
      <c r="Q15" s="93">
        <f>O15+P15</f>
        <v>49</v>
      </c>
      <c r="R15" s="81">
        <f>IFERROR(Q15/N15,"-")</f>
        <v>0.51041666666667</v>
      </c>
      <c r="S15" s="80">
        <v>6</v>
      </c>
      <c r="T15" s="80">
        <v>8</v>
      </c>
      <c r="U15" s="81">
        <f>IFERROR(T15/(Q15),"-")</f>
        <v>0.16326530612245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>
        <v>3</v>
      </c>
      <c r="AF15" s="95">
        <f>IF(Q15=0,"",IF(AE15=0,"",(AE15/Q15)))</f>
        <v>0.061224489795918</v>
      </c>
      <c r="AG15" s="94"/>
      <c r="AH15" s="96">
        <f>IFERROR(AG15/AE15,"-")</f>
        <v>0</v>
      </c>
      <c r="AI15" s="97"/>
      <c r="AJ15" s="98">
        <f>IFERROR(AI15/AE15,"-")</f>
        <v>0</v>
      </c>
      <c r="AK15" s="99"/>
      <c r="AL15" s="99"/>
      <c r="AM15" s="99"/>
      <c r="AN15" s="100">
        <v>8</v>
      </c>
      <c r="AO15" s="101">
        <f>IF(Q15=0,"",IF(AN15=0,"",(AN15/Q15)))</f>
        <v>0.16326530612245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>
        <v>6</v>
      </c>
      <c r="AX15" s="107">
        <f>IF(Q15=0,"",IF(AW15=0,"",(AW15/Q15)))</f>
        <v>0.12244897959184</v>
      </c>
      <c r="AY15" s="106"/>
      <c r="AZ15" s="108">
        <f>IFERROR(AY15/AW15,"-")</f>
        <v>0</v>
      </c>
      <c r="BA15" s="109"/>
      <c r="BB15" s="110">
        <f>IFERROR(BA15/AW15,"-")</f>
        <v>0</v>
      </c>
      <c r="BC15" s="111"/>
      <c r="BD15" s="111"/>
      <c r="BE15" s="111"/>
      <c r="BF15" s="112">
        <v>10</v>
      </c>
      <c r="BG15" s="113">
        <f>IF(Q15=0,"",IF(BF15=0,"",(BF15/Q15)))</f>
        <v>0.20408163265306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13</v>
      </c>
      <c r="BP15" s="120">
        <f>IF(Q15=0,"",IF(BO15=0,"",(BO15/Q15)))</f>
        <v>0.26530612244898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8</v>
      </c>
      <c r="BY15" s="127">
        <f>IF(Q15=0,"",IF(BX15=0,"",(BX15/Q15)))</f>
        <v>0.16326530612245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>
        <v>1</v>
      </c>
      <c r="CH15" s="134">
        <f>IF(Q15=0,"",IF(CG15=0,"",(CG15/Q15)))</f>
        <v>0.020408163265306</v>
      </c>
      <c r="CI15" s="135"/>
      <c r="CJ15" s="136">
        <f>IFERROR(CI15/CG15,"-")</f>
        <v>0</v>
      </c>
      <c r="CK15" s="137"/>
      <c r="CL15" s="138">
        <f>IFERROR(CK15/CG15,"-")</f>
        <v>0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>
        <f>AC16</f>
        <v>0.076923076923077</v>
      </c>
      <c r="B16" s="189" t="s">
        <v>275</v>
      </c>
      <c r="C16" s="189" t="s">
        <v>210</v>
      </c>
      <c r="D16" s="189" t="s">
        <v>253</v>
      </c>
      <c r="E16" s="189" t="s">
        <v>254</v>
      </c>
      <c r="F16" s="189" t="s">
        <v>276</v>
      </c>
      <c r="G16" s="189" t="s">
        <v>248</v>
      </c>
      <c r="H16" s="89" t="s">
        <v>277</v>
      </c>
      <c r="I16" s="89" t="s">
        <v>257</v>
      </c>
      <c r="J16" s="89" t="s">
        <v>184</v>
      </c>
      <c r="K16" s="181">
        <v>65000</v>
      </c>
      <c r="L16" s="80">
        <v>0</v>
      </c>
      <c r="M16" s="80">
        <v>0</v>
      </c>
      <c r="N16" s="80">
        <v>6</v>
      </c>
      <c r="O16" s="91">
        <v>1</v>
      </c>
      <c r="P16" s="92">
        <v>0</v>
      </c>
      <c r="Q16" s="93">
        <f>O16+P16</f>
        <v>1</v>
      </c>
      <c r="R16" s="81">
        <f>IFERROR(Q16/N16,"-")</f>
        <v>0.16666666666667</v>
      </c>
      <c r="S16" s="80">
        <v>0</v>
      </c>
      <c r="T16" s="80">
        <v>0</v>
      </c>
      <c r="U16" s="81">
        <f>IFERROR(T16/(Q16),"-")</f>
        <v>0</v>
      </c>
      <c r="V16" s="82">
        <f>IFERROR(K16/SUM(Q16:Q17),"-")</f>
        <v>1857.1428571429</v>
      </c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>
        <f>SUM(Y16:Y17)-SUM(K16:K17)</f>
        <v>-60000</v>
      </c>
      <c r="AC16" s="85">
        <f>SUM(Y16:Y17)/SUM(K16:K17)</f>
        <v>0.076923076923077</v>
      </c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>
        <f>IF(Q16=0,"",IF(BO16=0,"",(BO16/Q16)))</f>
        <v>0</v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>
        <v>1</v>
      </c>
      <c r="BY16" s="127">
        <f>IF(Q16=0,"",IF(BX16=0,"",(BX16/Q16)))</f>
        <v>1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278</v>
      </c>
      <c r="C17" s="189" t="s">
        <v>210</v>
      </c>
      <c r="D17" s="189"/>
      <c r="E17" s="189"/>
      <c r="F17" s="189"/>
      <c r="G17" s="189" t="s">
        <v>73</v>
      </c>
      <c r="H17" s="89"/>
      <c r="I17" s="89"/>
      <c r="J17" s="89"/>
      <c r="K17" s="181"/>
      <c r="L17" s="80">
        <v>0</v>
      </c>
      <c r="M17" s="80">
        <v>0</v>
      </c>
      <c r="N17" s="80">
        <v>88</v>
      </c>
      <c r="O17" s="91">
        <v>34</v>
      </c>
      <c r="P17" s="92">
        <v>0</v>
      </c>
      <c r="Q17" s="93">
        <f>O17+P17</f>
        <v>34</v>
      </c>
      <c r="R17" s="81">
        <f>IFERROR(Q17/N17,"-")</f>
        <v>0.38636363636364</v>
      </c>
      <c r="S17" s="80">
        <v>7</v>
      </c>
      <c r="T17" s="80">
        <v>3</v>
      </c>
      <c r="U17" s="81">
        <f>IFERROR(T17/(Q17),"-")</f>
        <v>0.088235294117647</v>
      </c>
      <c r="V17" s="82"/>
      <c r="W17" s="83">
        <v>1</v>
      </c>
      <c r="X17" s="81">
        <f>IF(Q17=0,"-",W17/Q17)</f>
        <v>0.029411764705882</v>
      </c>
      <c r="Y17" s="186">
        <v>5000</v>
      </c>
      <c r="Z17" s="187">
        <f>IFERROR(Y17/Q17,"-")</f>
        <v>147.05882352941</v>
      </c>
      <c r="AA17" s="187">
        <f>IFERROR(Y17/W17,"-")</f>
        <v>5000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>
        <v>9</v>
      </c>
      <c r="AO17" s="101">
        <f>IF(Q17=0,"",IF(AN17=0,"",(AN17/Q17)))</f>
        <v>0.26470588235294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>
        <v>3</v>
      </c>
      <c r="AX17" s="107">
        <f>IF(Q17=0,"",IF(AW17=0,"",(AW17/Q17)))</f>
        <v>0.088235294117647</v>
      </c>
      <c r="AY17" s="106"/>
      <c r="AZ17" s="108">
        <f>IFERROR(AY17/AW17,"-")</f>
        <v>0</v>
      </c>
      <c r="BA17" s="109"/>
      <c r="BB17" s="110">
        <f>IFERROR(BA17/AW17,"-")</f>
        <v>0</v>
      </c>
      <c r="BC17" s="111"/>
      <c r="BD17" s="111"/>
      <c r="BE17" s="111"/>
      <c r="BF17" s="112">
        <v>7</v>
      </c>
      <c r="BG17" s="113">
        <f>IF(Q17=0,"",IF(BF17=0,"",(BF17/Q17)))</f>
        <v>0.20588235294118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8</v>
      </c>
      <c r="BP17" s="120">
        <f>IF(Q17=0,"",IF(BO17=0,"",(BO17/Q17)))</f>
        <v>0.23529411764706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>
        <v>7</v>
      </c>
      <c r="BY17" s="127">
        <f>IF(Q17=0,"",IF(BX17=0,"",(BX17/Q17)))</f>
        <v>0.20588235294118</v>
      </c>
      <c r="BZ17" s="128">
        <v>1</v>
      </c>
      <c r="CA17" s="129">
        <f>IFERROR(BZ17/BX17,"-")</f>
        <v>0.14285714285714</v>
      </c>
      <c r="CB17" s="130">
        <v>5000</v>
      </c>
      <c r="CC17" s="131">
        <f>IFERROR(CB17/BX17,"-")</f>
        <v>714.28571428571</v>
      </c>
      <c r="CD17" s="132">
        <v>1</v>
      </c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1</v>
      </c>
      <c r="CQ17" s="141">
        <v>5000</v>
      </c>
      <c r="CR17" s="141">
        <v>5000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>
        <f>AC18</f>
        <v>0.076923076923077</v>
      </c>
      <c r="B18" s="189" t="s">
        <v>279</v>
      </c>
      <c r="C18" s="189" t="s">
        <v>210</v>
      </c>
      <c r="D18" s="189" t="s">
        <v>245</v>
      </c>
      <c r="E18" s="189" t="s">
        <v>246</v>
      </c>
      <c r="F18" s="189" t="s">
        <v>280</v>
      </c>
      <c r="G18" s="189" t="s">
        <v>248</v>
      </c>
      <c r="H18" s="89" t="s">
        <v>281</v>
      </c>
      <c r="I18" s="89" t="s">
        <v>250</v>
      </c>
      <c r="J18" s="89" t="s">
        <v>184</v>
      </c>
      <c r="K18" s="181">
        <v>65000</v>
      </c>
      <c r="L18" s="80">
        <v>0</v>
      </c>
      <c r="M18" s="80">
        <v>0</v>
      </c>
      <c r="N18" s="80">
        <v>8</v>
      </c>
      <c r="O18" s="91">
        <v>0</v>
      </c>
      <c r="P18" s="92">
        <v>0</v>
      </c>
      <c r="Q18" s="93">
        <f>O18+P18</f>
        <v>0</v>
      </c>
      <c r="R18" s="81">
        <f>IFERROR(Q18/N18,"-")</f>
        <v>0</v>
      </c>
      <c r="S18" s="80">
        <v>0</v>
      </c>
      <c r="T18" s="80">
        <v>0</v>
      </c>
      <c r="U18" s="81" t="str">
        <f>IFERROR(T18/(Q18),"-")</f>
        <v>-</v>
      </c>
      <c r="V18" s="82">
        <f>IFERROR(K18/SUM(Q18:Q19),"-")</f>
        <v>1413.0434782609</v>
      </c>
      <c r="W18" s="83">
        <v>0</v>
      </c>
      <c r="X18" s="81" t="str">
        <f>IF(Q18=0,"-",W18/Q18)</f>
        <v>-</v>
      </c>
      <c r="Y18" s="186">
        <v>0</v>
      </c>
      <c r="Z18" s="187" t="str">
        <f>IFERROR(Y18/Q18,"-")</f>
        <v>-</v>
      </c>
      <c r="AA18" s="187" t="str">
        <f>IFERROR(Y18/W18,"-")</f>
        <v>-</v>
      </c>
      <c r="AB18" s="181">
        <f>SUM(Y18:Y19)-SUM(K18:K19)</f>
        <v>-60000</v>
      </c>
      <c r="AC18" s="85">
        <f>SUM(Y18:Y19)/SUM(K18:K19)</f>
        <v>0.076923076923077</v>
      </c>
      <c r="AD18" s="78"/>
      <c r="AE18" s="94"/>
      <c r="AF18" s="95" t="str">
        <f>IF(Q18=0,"",IF(AE18=0,"",(AE18/Q18)))</f>
        <v/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 t="str">
        <f>IF(Q18=0,"",IF(AN18=0,"",(AN18/Q18)))</f>
        <v/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 t="str">
        <f>IF(Q18=0,"",IF(AW18=0,"",(AW18/Q18)))</f>
        <v/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 t="str">
        <f>IF(Q18=0,"",IF(BF18=0,"",(BF18/Q18)))</f>
        <v/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 t="str">
        <f>IF(Q18=0,"",IF(BO18=0,"",(BO18/Q18)))</f>
        <v/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/>
      <c r="BY18" s="127" t="str">
        <f>IF(Q18=0,"",IF(BX18=0,"",(BX18/Q18)))</f>
        <v/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 t="str">
        <f>IF(Q18=0,"",IF(CG18=0,"",(CG18/Q18)))</f>
        <v/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282</v>
      </c>
      <c r="C19" s="189" t="s">
        <v>210</v>
      </c>
      <c r="D19" s="189"/>
      <c r="E19" s="189"/>
      <c r="F19" s="189"/>
      <c r="G19" s="189" t="s">
        <v>73</v>
      </c>
      <c r="H19" s="89"/>
      <c r="I19" s="89"/>
      <c r="J19" s="89"/>
      <c r="K19" s="181"/>
      <c r="L19" s="80">
        <v>0</v>
      </c>
      <c r="M19" s="80">
        <v>0</v>
      </c>
      <c r="N19" s="80">
        <v>76</v>
      </c>
      <c r="O19" s="91">
        <v>45</v>
      </c>
      <c r="P19" s="92">
        <v>1</v>
      </c>
      <c r="Q19" s="93">
        <f>O19+P19</f>
        <v>46</v>
      </c>
      <c r="R19" s="81">
        <f>IFERROR(Q19/N19,"-")</f>
        <v>0.60526315789474</v>
      </c>
      <c r="S19" s="80">
        <v>12</v>
      </c>
      <c r="T19" s="80">
        <v>5</v>
      </c>
      <c r="U19" s="81">
        <f>IFERROR(T19/(Q19),"-")</f>
        <v>0.10869565217391</v>
      </c>
      <c r="V19" s="82"/>
      <c r="W19" s="83">
        <v>1</v>
      </c>
      <c r="X19" s="81">
        <f>IF(Q19=0,"-",W19/Q19)</f>
        <v>0.021739130434783</v>
      </c>
      <c r="Y19" s="186">
        <v>5000</v>
      </c>
      <c r="Z19" s="187">
        <f>IFERROR(Y19/Q19,"-")</f>
        <v>108.69565217391</v>
      </c>
      <c r="AA19" s="187">
        <f>IFERROR(Y19/W19,"-")</f>
        <v>5000</v>
      </c>
      <c r="AB19" s="181"/>
      <c r="AC19" s="85"/>
      <c r="AD19" s="78"/>
      <c r="AE19" s="94">
        <v>2</v>
      </c>
      <c r="AF19" s="95">
        <f>IF(Q19=0,"",IF(AE19=0,"",(AE19/Q19)))</f>
        <v>0.043478260869565</v>
      </c>
      <c r="AG19" s="94"/>
      <c r="AH19" s="96">
        <f>IFERROR(AG19/AE19,"-")</f>
        <v>0</v>
      </c>
      <c r="AI19" s="97"/>
      <c r="AJ19" s="98">
        <f>IFERROR(AI19/AE19,"-")</f>
        <v>0</v>
      </c>
      <c r="AK19" s="99"/>
      <c r="AL19" s="99"/>
      <c r="AM19" s="99"/>
      <c r="AN19" s="100">
        <v>7</v>
      </c>
      <c r="AO19" s="101">
        <f>IF(Q19=0,"",IF(AN19=0,"",(AN19/Q19)))</f>
        <v>0.15217391304348</v>
      </c>
      <c r="AP19" s="100"/>
      <c r="AQ19" s="102">
        <f>IFERROR(AP19/AN19,"-")</f>
        <v>0</v>
      </c>
      <c r="AR19" s="103"/>
      <c r="AS19" s="104">
        <f>IFERROR(AR19/AN19,"-")</f>
        <v>0</v>
      </c>
      <c r="AT19" s="105"/>
      <c r="AU19" s="105"/>
      <c r="AV19" s="105"/>
      <c r="AW19" s="106">
        <v>7</v>
      </c>
      <c r="AX19" s="107">
        <f>IF(Q19=0,"",IF(AW19=0,"",(AW19/Q19)))</f>
        <v>0.15217391304348</v>
      </c>
      <c r="AY19" s="106"/>
      <c r="AZ19" s="108">
        <f>IFERROR(AY19/AW19,"-")</f>
        <v>0</v>
      </c>
      <c r="BA19" s="109"/>
      <c r="BB19" s="110">
        <f>IFERROR(BA19/AW19,"-")</f>
        <v>0</v>
      </c>
      <c r="BC19" s="111"/>
      <c r="BD19" s="111"/>
      <c r="BE19" s="111"/>
      <c r="BF19" s="112">
        <v>14</v>
      </c>
      <c r="BG19" s="113">
        <f>IF(Q19=0,"",IF(BF19=0,"",(BF19/Q19)))</f>
        <v>0.30434782608696</v>
      </c>
      <c r="BH19" s="112">
        <v>1</v>
      </c>
      <c r="BI19" s="114">
        <f>IFERROR(BH19/BF19,"-")</f>
        <v>0.071428571428571</v>
      </c>
      <c r="BJ19" s="115">
        <v>5000</v>
      </c>
      <c r="BK19" s="116">
        <f>IFERROR(BJ19/BF19,"-")</f>
        <v>357.14285714286</v>
      </c>
      <c r="BL19" s="117">
        <v>1</v>
      </c>
      <c r="BM19" s="117"/>
      <c r="BN19" s="117"/>
      <c r="BO19" s="119">
        <v>8</v>
      </c>
      <c r="BP19" s="120">
        <f>IF(Q19=0,"",IF(BO19=0,"",(BO19/Q19)))</f>
        <v>0.17391304347826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7</v>
      </c>
      <c r="BY19" s="127">
        <f>IF(Q19=0,"",IF(BX19=0,"",(BX19/Q19)))</f>
        <v>0.15217391304348</v>
      </c>
      <c r="BZ19" s="128"/>
      <c r="CA19" s="129">
        <f>IFERROR(BZ19/BX19,"-")</f>
        <v>0</v>
      </c>
      <c r="CB19" s="130"/>
      <c r="CC19" s="131">
        <f>IFERROR(CB19/BX19,"-")</f>
        <v>0</v>
      </c>
      <c r="CD19" s="132"/>
      <c r="CE19" s="132"/>
      <c r="CF19" s="132"/>
      <c r="CG19" s="133">
        <v>1</v>
      </c>
      <c r="CH19" s="134">
        <f>IF(Q19=0,"",IF(CG19=0,"",(CG19/Q19)))</f>
        <v>0.021739130434783</v>
      </c>
      <c r="CI19" s="135"/>
      <c r="CJ19" s="136">
        <f>IFERROR(CI19/CG19,"-")</f>
        <v>0</v>
      </c>
      <c r="CK19" s="137"/>
      <c r="CL19" s="138">
        <f>IFERROR(CK19/CG19,"-")</f>
        <v>0</v>
      </c>
      <c r="CM19" s="139"/>
      <c r="CN19" s="139"/>
      <c r="CO19" s="139"/>
      <c r="CP19" s="140">
        <v>1</v>
      </c>
      <c r="CQ19" s="141">
        <v>5000</v>
      </c>
      <c r="CR19" s="141">
        <v>5000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>
        <f>AC20</f>
        <v>0.24615384615385</v>
      </c>
      <c r="B20" s="189" t="s">
        <v>283</v>
      </c>
      <c r="C20" s="189" t="s">
        <v>210</v>
      </c>
      <c r="D20" s="189" t="s">
        <v>271</v>
      </c>
      <c r="E20" s="189" t="s">
        <v>246</v>
      </c>
      <c r="F20" s="189" t="s">
        <v>284</v>
      </c>
      <c r="G20" s="189" t="s">
        <v>248</v>
      </c>
      <c r="H20" s="89" t="s">
        <v>285</v>
      </c>
      <c r="I20" s="89" t="s">
        <v>273</v>
      </c>
      <c r="J20" s="89" t="s">
        <v>126</v>
      </c>
      <c r="K20" s="181">
        <v>65000</v>
      </c>
      <c r="L20" s="80">
        <v>0</v>
      </c>
      <c r="M20" s="80">
        <v>0</v>
      </c>
      <c r="N20" s="80">
        <v>0</v>
      </c>
      <c r="O20" s="91">
        <v>0</v>
      </c>
      <c r="P20" s="92">
        <v>0</v>
      </c>
      <c r="Q20" s="93">
        <f>O20+P20</f>
        <v>0</v>
      </c>
      <c r="R20" s="81" t="str">
        <f>IFERROR(Q20/N20,"-")</f>
        <v>-</v>
      </c>
      <c r="S20" s="80">
        <v>0</v>
      </c>
      <c r="T20" s="80">
        <v>0</v>
      </c>
      <c r="U20" s="81" t="str">
        <f>IFERROR(T20/(Q20),"-")</f>
        <v>-</v>
      </c>
      <c r="V20" s="82">
        <f>IFERROR(K20/SUM(Q20:Q21),"-")</f>
        <v>1805.5555555556</v>
      </c>
      <c r="W20" s="83">
        <v>0</v>
      </c>
      <c r="X20" s="81" t="str">
        <f>IF(Q20=0,"-",W20/Q20)</f>
        <v>-</v>
      </c>
      <c r="Y20" s="186">
        <v>0</v>
      </c>
      <c r="Z20" s="187" t="str">
        <f>IFERROR(Y20/Q20,"-")</f>
        <v>-</v>
      </c>
      <c r="AA20" s="187" t="str">
        <f>IFERROR(Y20/W20,"-")</f>
        <v>-</v>
      </c>
      <c r="AB20" s="181">
        <f>SUM(Y20:Y21)-SUM(K20:K21)</f>
        <v>-49000</v>
      </c>
      <c r="AC20" s="85">
        <f>SUM(Y20:Y21)/SUM(K20:K21)</f>
        <v>0.24615384615385</v>
      </c>
      <c r="AD20" s="78"/>
      <c r="AE20" s="94"/>
      <c r="AF20" s="95" t="str">
        <f>IF(Q20=0,"",IF(AE20=0,"",(AE20/Q20)))</f>
        <v/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 t="str">
        <f>IF(Q20=0,"",IF(AN20=0,"",(AN20/Q20)))</f>
        <v/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 t="str">
        <f>IF(Q20=0,"",IF(AW20=0,"",(AW20/Q20)))</f>
        <v/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 t="str">
        <f>IF(Q20=0,"",IF(BF20=0,"",(BF20/Q20)))</f>
        <v/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 t="str">
        <f>IF(Q20=0,"",IF(BO20=0,"",(BO20/Q20)))</f>
        <v/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 t="str">
        <f>IF(Q20=0,"",IF(BX20=0,"",(BX20/Q20)))</f>
        <v/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 t="str">
        <f>IF(Q20=0,"",IF(CG20=0,"",(CG20/Q20)))</f>
        <v/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286</v>
      </c>
      <c r="C21" s="189" t="s">
        <v>210</v>
      </c>
      <c r="D21" s="189"/>
      <c r="E21" s="189"/>
      <c r="F21" s="189"/>
      <c r="G21" s="189" t="s">
        <v>73</v>
      </c>
      <c r="H21" s="89"/>
      <c r="I21" s="89"/>
      <c r="J21" s="89"/>
      <c r="K21" s="181"/>
      <c r="L21" s="80">
        <v>0</v>
      </c>
      <c r="M21" s="80">
        <v>0</v>
      </c>
      <c r="N21" s="80">
        <v>42</v>
      </c>
      <c r="O21" s="91">
        <v>35</v>
      </c>
      <c r="P21" s="92">
        <v>1</v>
      </c>
      <c r="Q21" s="93">
        <f>O21+P21</f>
        <v>36</v>
      </c>
      <c r="R21" s="81">
        <f>IFERROR(Q21/N21,"-")</f>
        <v>0.85714285714286</v>
      </c>
      <c r="S21" s="80">
        <v>8</v>
      </c>
      <c r="T21" s="80">
        <v>3</v>
      </c>
      <c r="U21" s="81">
        <f>IFERROR(T21/(Q21),"-")</f>
        <v>0.083333333333333</v>
      </c>
      <c r="V21" s="82"/>
      <c r="W21" s="83">
        <v>1</v>
      </c>
      <c r="X21" s="81">
        <f>IF(Q21=0,"-",W21/Q21)</f>
        <v>0.027777777777778</v>
      </c>
      <c r="Y21" s="186">
        <v>16000</v>
      </c>
      <c r="Z21" s="187">
        <f>IFERROR(Y21/Q21,"-")</f>
        <v>444.44444444444</v>
      </c>
      <c r="AA21" s="187">
        <f>IFERROR(Y21/W21,"-")</f>
        <v>16000</v>
      </c>
      <c r="AB21" s="181"/>
      <c r="AC21" s="85"/>
      <c r="AD21" s="78"/>
      <c r="AE21" s="94">
        <v>3</v>
      </c>
      <c r="AF21" s="95">
        <f>IF(Q21=0,"",IF(AE21=0,"",(AE21/Q21)))</f>
        <v>0.083333333333333</v>
      </c>
      <c r="AG21" s="94"/>
      <c r="AH21" s="96">
        <f>IFERROR(AG21/AE21,"-")</f>
        <v>0</v>
      </c>
      <c r="AI21" s="97"/>
      <c r="AJ21" s="98">
        <f>IFERROR(AI21/AE21,"-")</f>
        <v>0</v>
      </c>
      <c r="AK21" s="99"/>
      <c r="AL21" s="99"/>
      <c r="AM21" s="99"/>
      <c r="AN21" s="100">
        <v>3</v>
      </c>
      <c r="AO21" s="101">
        <f>IF(Q21=0,"",IF(AN21=0,"",(AN21/Q21)))</f>
        <v>0.083333333333333</v>
      </c>
      <c r="AP21" s="100"/>
      <c r="AQ21" s="102">
        <f>IFERROR(AP21/AN21,"-")</f>
        <v>0</v>
      </c>
      <c r="AR21" s="103"/>
      <c r="AS21" s="104">
        <f>IFERROR(AR21/AN21,"-")</f>
        <v>0</v>
      </c>
      <c r="AT21" s="105"/>
      <c r="AU21" s="105"/>
      <c r="AV21" s="105"/>
      <c r="AW21" s="106">
        <v>4</v>
      </c>
      <c r="AX21" s="107">
        <f>IF(Q21=0,"",IF(AW21=0,"",(AW21/Q21)))</f>
        <v>0.11111111111111</v>
      </c>
      <c r="AY21" s="106"/>
      <c r="AZ21" s="108">
        <f>IFERROR(AY21/AW21,"-")</f>
        <v>0</v>
      </c>
      <c r="BA21" s="109"/>
      <c r="BB21" s="110">
        <f>IFERROR(BA21/AW21,"-")</f>
        <v>0</v>
      </c>
      <c r="BC21" s="111"/>
      <c r="BD21" s="111"/>
      <c r="BE21" s="111"/>
      <c r="BF21" s="112">
        <v>10</v>
      </c>
      <c r="BG21" s="113">
        <f>IF(Q21=0,"",IF(BF21=0,"",(BF21/Q21)))</f>
        <v>0.27777777777778</v>
      </c>
      <c r="BH21" s="112">
        <v>1</v>
      </c>
      <c r="BI21" s="114">
        <f>IFERROR(BH21/BF21,"-")</f>
        <v>0.1</v>
      </c>
      <c r="BJ21" s="115">
        <v>16000</v>
      </c>
      <c r="BK21" s="116">
        <f>IFERROR(BJ21/BF21,"-")</f>
        <v>1600</v>
      </c>
      <c r="BL21" s="117"/>
      <c r="BM21" s="117"/>
      <c r="BN21" s="117">
        <v>1</v>
      </c>
      <c r="BO21" s="119">
        <v>11</v>
      </c>
      <c r="BP21" s="120">
        <f>IF(Q21=0,"",IF(BO21=0,"",(BO21/Q21)))</f>
        <v>0.30555555555556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>
        <v>4</v>
      </c>
      <c r="BY21" s="127">
        <f>IF(Q21=0,"",IF(BX21=0,"",(BX21/Q21)))</f>
        <v>0.11111111111111</v>
      </c>
      <c r="BZ21" s="128"/>
      <c r="CA21" s="129">
        <f>IFERROR(BZ21/BX21,"-")</f>
        <v>0</v>
      </c>
      <c r="CB21" s="130"/>
      <c r="CC21" s="131">
        <f>IFERROR(CB21/BX21,"-")</f>
        <v>0</v>
      </c>
      <c r="CD21" s="132"/>
      <c r="CE21" s="132"/>
      <c r="CF21" s="132"/>
      <c r="CG21" s="133">
        <v>1</v>
      </c>
      <c r="CH21" s="134">
        <f>IF(Q21=0,"",IF(CG21=0,"",(CG21/Q21)))</f>
        <v>0.027777777777778</v>
      </c>
      <c r="CI21" s="135"/>
      <c r="CJ21" s="136">
        <f>IFERROR(CI21/CG21,"-")</f>
        <v>0</v>
      </c>
      <c r="CK21" s="137"/>
      <c r="CL21" s="138">
        <f>IFERROR(CK21/CG21,"-")</f>
        <v>0</v>
      </c>
      <c r="CM21" s="139"/>
      <c r="CN21" s="139"/>
      <c r="CO21" s="139"/>
      <c r="CP21" s="140">
        <v>1</v>
      </c>
      <c r="CQ21" s="141">
        <v>16000</v>
      </c>
      <c r="CR21" s="141">
        <v>16000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0.47692307692308</v>
      </c>
      <c r="B22" s="189" t="s">
        <v>287</v>
      </c>
      <c r="C22" s="189" t="s">
        <v>210</v>
      </c>
      <c r="D22" s="189" t="s">
        <v>265</v>
      </c>
      <c r="E22" s="189" t="s">
        <v>254</v>
      </c>
      <c r="F22" s="189" t="s">
        <v>288</v>
      </c>
      <c r="G22" s="189" t="s">
        <v>248</v>
      </c>
      <c r="H22" s="89" t="s">
        <v>289</v>
      </c>
      <c r="I22" s="89" t="s">
        <v>290</v>
      </c>
      <c r="J22" s="190" t="s">
        <v>89</v>
      </c>
      <c r="K22" s="181">
        <v>65000</v>
      </c>
      <c r="L22" s="80">
        <v>0</v>
      </c>
      <c r="M22" s="80">
        <v>0</v>
      </c>
      <c r="N22" s="80">
        <v>42</v>
      </c>
      <c r="O22" s="91">
        <v>5</v>
      </c>
      <c r="P22" s="92">
        <v>0</v>
      </c>
      <c r="Q22" s="93">
        <f>O22+P22</f>
        <v>5</v>
      </c>
      <c r="R22" s="81">
        <f>IFERROR(Q22/N22,"-")</f>
        <v>0.11904761904762</v>
      </c>
      <c r="S22" s="80">
        <v>0</v>
      </c>
      <c r="T22" s="80">
        <v>1</v>
      </c>
      <c r="U22" s="81">
        <f>IFERROR(T22/(Q22),"-")</f>
        <v>0.2</v>
      </c>
      <c r="V22" s="82">
        <f>IFERROR(K22/SUM(Q22:Q23),"-")</f>
        <v>684.21052631579</v>
      </c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>
        <f>SUM(Y22:Y23)-SUM(K22:K23)</f>
        <v>-34000</v>
      </c>
      <c r="AC22" s="85">
        <f>SUM(Y22:Y23)/SUM(K22:K23)</f>
        <v>0.47692307692308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>
        <v>2</v>
      </c>
      <c r="AO22" s="101">
        <f>IF(Q22=0,"",IF(AN22=0,"",(AN22/Q22)))</f>
        <v>0.4</v>
      </c>
      <c r="AP22" s="100"/>
      <c r="AQ22" s="102">
        <f>IFERROR(AP22/AN22,"-")</f>
        <v>0</v>
      </c>
      <c r="AR22" s="103"/>
      <c r="AS22" s="104">
        <f>IFERROR(AR22/AN22,"-")</f>
        <v>0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1</v>
      </c>
      <c r="BG22" s="113">
        <f>IF(Q22=0,"",IF(BF22=0,"",(BF22/Q22)))</f>
        <v>0.2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1</v>
      </c>
      <c r="BP22" s="120">
        <f>IF(Q22=0,"",IF(BO22=0,"",(BO22/Q22)))</f>
        <v>0.2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1</v>
      </c>
      <c r="BY22" s="127">
        <f>IF(Q22=0,"",IF(BX22=0,"",(BX22/Q22)))</f>
        <v>0.2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291</v>
      </c>
      <c r="C23" s="189" t="s">
        <v>210</v>
      </c>
      <c r="D23" s="189"/>
      <c r="E23" s="189"/>
      <c r="F23" s="189"/>
      <c r="G23" s="189" t="s">
        <v>73</v>
      </c>
      <c r="H23" s="89"/>
      <c r="I23" s="89"/>
      <c r="J23" s="89"/>
      <c r="K23" s="181"/>
      <c r="L23" s="80">
        <v>0</v>
      </c>
      <c r="M23" s="80">
        <v>0</v>
      </c>
      <c r="N23" s="80">
        <v>184</v>
      </c>
      <c r="O23" s="91">
        <v>88</v>
      </c>
      <c r="P23" s="92">
        <v>2</v>
      </c>
      <c r="Q23" s="93">
        <f>O23+P23</f>
        <v>90</v>
      </c>
      <c r="R23" s="81">
        <f>IFERROR(Q23/N23,"-")</f>
        <v>0.48913043478261</v>
      </c>
      <c r="S23" s="80">
        <v>7</v>
      </c>
      <c r="T23" s="80">
        <v>16</v>
      </c>
      <c r="U23" s="81">
        <f>IFERROR(T23/(Q23),"-")</f>
        <v>0.17777777777778</v>
      </c>
      <c r="V23" s="82"/>
      <c r="W23" s="83">
        <v>3</v>
      </c>
      <c r="X23" s="81">
        <f>IF(Q23=0,"-",W23/Q23)</f>
        <v>0.033333333333333</v>
      </c>
      <c r="Y23" s="186">
        <v>31000</v>
      </c>
      <c r="Z23" s="187">
        <f>IFERROR(Y23/Q23,"-")</f>
        <v>344.44444444444</v>
      </c>
      <c r="AA23" s="187">
        <f>IFERROR(Y23/W23,"-")</f>
        <v>10333.333333333</v>
      </c>
      <c r="AB23" s="181"/>
      <c r="AC23" s="85"/>
      <c r="AD23" s="78"/>
      <c r="AE23" s="94">
        <v>3</v>
      </c>
      <c r="AF23" s="95">
        <f>IF(Q23=0,"",IF(AE23=0,"",(AE23/Q23)))</f>
        <v>0.033333333333333</v>
      </c>
      <c r="AG23" s="94"/>
      <c r="AH23" s="96">
        <f>IFERROR(AG23/AE23,"-")</f>
        <v>0</v>
      </c>
      <c r="AI23" s="97"/>
      <c r="AJ23" s="98">
        <f>IFERROR(AI23/AE23,"-")</f>
        <v>0</v>
      </c>
      <c r="AK23" s="99"/>
      <c r="AL23" s="99"/>
      <c r="AM23" s="99"/>
      <c r="AN23" s="100">
        <v>14</v>
      </c>
      <c r="AO23" s="101">
        <f>IF(Q23=0,"",IF(AN23=0,"",(AN23/Q23)))</f>
        <v>0.15555555555556</v>
      </c>
      <c r="AP23" s="100">
        <v>1</v>
      </c>
      <c r="AQ23" s="102">
        <f>IFERROR(AP23/AN23,"-")</f>
        <v>0.071428571428571</v>
      </c>
      <c r="AR23" s="103">
        <v>13000</v>
      </c>
      <c r="AS23" s="104">
        <f>IFERROR(AR23/AN23,"-")</f>
        <v>928.57142857143</v>
      </c>
      <c r="AT23" s="105"/>
      <c r="AU23" s="105"/>
      <c r="AV23" s="105">
        <v>1</v>
      </c>
      <c r="AW23" s="106">
        <v>9</v>
      </c>
      <c r="AX23" s="107">
        <f>IF(Q23=0,"",IF(AW23=0,"",(AW23/Q23)))</f>
        <v>0.1</v>
      </c>
      <c r="AY23" s="106">
        <v>1</v>
      </c>
      <c r="AZ23" s="108">
        <f>IFERROR(AY23/AW23,"-")</f>
        <v>0.11111111111111</v>
      </c>
      <c r="BA23" s="109">
        <v>10000</v>
      </c>
      <c r="BB23" s="110">
        <f>IFERROR(BA23/AW23,"-")</f>
        <v>1111.1111111111</v>
      </c>
      <c r="BC23" s="111"/>
      <c r="BD23" s="111">
        <v>1</v>
      </c>
      <c r="BE23" s="111"/>
      <c r="BF23" s="112">
        <v>23</v>
      </c>
      <c r="BG23" s="113">
        <f>IF(Q23=0,"",IF(BF23=0,"",(BF23/Q23)))</f>
        <v>0.25555555555556</v>
      </c>
      <c r="BH23" s="112">
        <v>1</v>
      </c>
      <c r="BI23" s="114">
        <f>IFERROR(BH23/BF23,"-")</f>
        <v>0.043478260869565</v>
      </c>
      <c r="BJ23" s="115">
        <v>3000</v>
      </c>
      <c r="BK23" s="116">
        <f>IFERROR(BJ23/BF23,"-")</f>
        <v>130.4347826087</v>
      </c>
      <c r="BL23" s="117">
        <v>1</v>
      </c>
      <c r="BM23" s="117"/>
      <c r="BN23" s="117"/>
      <c r="BO23" s="119">
        <v>23</v>
      </c>
      <c r="BP23" s="120">
        <f>IF(Q23=0,"",IF(BO23=0,"",(BO23/Q23)))</f>
        <v>0.25555555555556</v>
      </c>
      <c r="BQ23" s="121">
        <v>1</v>
      </c>
      <c r="BR23" s="122">
        <f>IFERROR(BQ23/BO23,"-")</f>
        <v>0.043478260869565</v>
      </c>
      <c r="BS23" s="123">
        <v>13000</v>
      </c>
      <c r="BT23" s="124">
        <f>IFERROR(BS23/BO23,"-")</f>
        <v>565.21739130435</v>
      </c>
      <c r="BU23" s="125"/>
      <c r="BV23" s="125"/>
      <c r="BW23" s="125">
        <v>1</v>
      </c>
      <c r="BX23" s="126">
        <v>11</v>
      </c>
      <c r="BY23" s="127">
        <f>IF(Q23=0,"",IF(BX23=0,"",(BX23/Q23)))</f>
        <v>0.12222222222222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>
        <v>7</v>
      </c>
      <c r="CH23" s="134">
        <f>IF(Q23=0,"",IF(CG23=0,"",(CG23/Q23)))</f>
        <v>0.077777777777778</v>
      </c>
      <c r="CI23" s="135">
        <v>1</v>
      </c>
      <c r="CJ23" s="136">
        <f>IFERROR(CI23/CG23,"-")</f>
        <v>0.14285714285714</v>
      </c>
      <c r="CK23" s="137">
        <v>15000</v>
      </c>
      <c r="CL23" s="138">
        <f>IFERROR(CK23/CG23,"-")</f>
        <v>2142.8571428571</v>
      </c>
      <c r="CM23" s="139"/>
      <c r="CN23" s="139">
        <v>1</v>
      </c>
      <c r="CO23" s="139"/>
      <c r="CP23" s="140">
        <v>3</v>
      </c>
      <c r="CQ23" s="141">
        <v>31000</v>
      </c>
      <c r="CR23" s="141">
        <v>15000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>
        <f>AC24</f>
        <v>0.89230769230769</v>
      </c>
      <c r="B24" s="189" t="s">
        <v>292</v>
      </c>
      <c r="C24" s="189" t="s">
        <v>210</v>
      </c>
      <c r="D24" s="189" t="s">
        <v>260</v>
      </c>
      <c r="E24" s="189" t="s">
        <v>246</v>
      </c>
      <c r="F24" s="189" t="s">
        <v>293</v>
      </c>
      <c r="G24" s="189" t="s">
        <v>248</v>
      </c>
      <c r="H24" s="89" t="s">
        <v>294</v>
      </c>
      <c r="I24" s="89" t="s">
        <v>257</v>
      </c>
      <c r="J24" s="89" t="s">
        <v>123</v>
      </c>
      <c r="K24" s="181">
        <v>65000</v>
      </c>
      <c r="L24" s="80">
        <v>0</v>
      </c>
      <c r="M24" s="80">
        <v>0</v>
      </c>
      <c r="N24" s="80">
        <v>2</v>
      </c>
      <c r="O24" s="91">
        <v>0</v>
      </c>
      <c r="P24" s="92">
        <v>0</v>
      </c>
      <c r="Q24" s="93">
        <f>O24+P24</f>
        <v>0</v>
      </c>
      <c r="R24" s="81">
        <f>IFERROR(Q24/N24,"-")</f>
        <v>0</v>
      </c>
      <c r="S24" s="80">
        <v>0</v>
      </c>
      <c r="T24" s="80">
        <v>0</v>
      </c>
      <c r="U24" s="81" t="str">
        <f>IFERROR(T24/(Q24),"-")</f>
        <v>-</v>
      </c>
      <c r="V24" s="82">
        <f>IFERROR(K24/SUM(Q24:Q25),"-")</f>
        <v>1031.746031746</v>
      </c>
      <c r="W24" s="83">
        <v>0</v>
      </c>
      <c r="X24" s="81" t="str">
        <f>IF(Q24=0,"-",W24/Q24)</f>
        <v>-</v>
      </c>
      <c r="Y24" s="186">
        <v>0</v>
      </c>
      <c r="Z24" s="187" t="str">
        <f>IFERROR(Y24/Q24,"-")</f>
        <v>-</v>
      </c>
      <c r="AA24" s="187" t="str">
        <f>IFERROR(Y24/W24,"-")</f>
        <v>-</v>
      </c>
      <c r="AB24" s="181">
        <f>SUM(Y24:Y25)-SUM(K24:K25)</f>
        <v>-7000</v>
      </c>
      <c r="AC24" s="85">
        <f>SUM(Y24:Y25)/SUM(K24:K25)</f>
        <v>0.89230769230769</v>
      </c>
      <c r="AD24" s="78"/>
      <c r="AE24" s="94"/>
      <c r="AF24" s="95" t="str">
        <f>IF(Q24=0,"",IF(AE24=0,"",(AE24/Q24)))</f>
        <v/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 t="str">
        <f>IF(Q24=0,"",IF(AN24=0,"",(AN24/Q24)))</f>
        <v/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 t="str">
        <f>IF(Q24=0,"",IF(AW24=0,"",(AW24/Q24)))</f>
        <v/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 t="str">
        <f>IF(Q24=0,"",IF(BF24=0,"",(BF24/Q24)))</f>
        <v/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/>
      <c r="BP24" s="120" t="str">
        <f>IF(Q24=0,"",IF(BO24=0,"",(BO24/Q24)))</f>
        <v/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/>
      <c r="BY24" s="127" t="str">
        <f>IF(Q24=0,"",IF(BX24=0,"",(BX24/Q24)))</f>
        <v/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 t="str">
        <f>IF(Q24=0,"",IF(CG24=0,"",(CG24/Q24)))</f>
        <v/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295</v>
      </c>
      <c r="C25" s="189" t="s">
        <v>210</v>
      </c>
      <c r="D25" s="189"/>
      <c r="E25" s="189"/>
      <c r="F25" s="189"/>
      <c r="G25" s="189" t="s">
        <v>73</v>
      </c>
      <c r="H25" s="89"/>
      <c r="I25" s="89"/>
      <c r="J25" s="89"/>
      <c r="K25" s="181"/>
      <c r="L25" s="80">
        <v>0</v>
      </c>
      <c r="M25" s="80">
        <v>0</v>
      </c>
      <c r="N25" s="80">
        <v>125</v>
      </c>
      <c r="O25" s="91">
        <v>62</v>
      </c>
      <c r="P25" s="92">
        <v>1</v>
      </c>
      <c r="Q25" s="93">
        <f>O25+P25</f>
        <v>63</v>
      </c>
      <c r="R25" s="81">
        <f>IFERROR(Q25/N25,"-")</f>
        <v>0.504</v>
      </c>
      <c r="S25" s="80">
        <v>10</v>
      </c>
      <c r="T25" s="80">
        <v>10</v>
      </c>
      <c r="U25" s="81">
        <f>IFERROR(T25/(Q25),"-")</f>
        <v>0.15873015873016</v>
      </c>
      <c r="V25" s="82"/>
      <c r="W25" s="83">
        <v>2</v>
      </c>
      <c r="X25" s="81">
        <f>IF(Q25=0,"-",W25/Q25)</f>
        <v>0.031746031746032</v>
      </c>
      <c r="Y25" s="186">
        <v>58000</v>
      </c>
      <c r="Z25" s="187">
        <f>IFERROR(Y25/Q25,"-")</f>
        <v>920.63492063492</v>
      </c>
      <c r="AA25" s="187">
        <f>IFERROR(Y25/W25,"-")</f>
        <v>29000</v>
      </c>
      <c r="AB25" s="181"/>
      <c r="AC25" s="85"/>
      <c r="AD25" s="78"/>
      <c r="AE25" s="94">
        <v>3</v>
      </c>
      <c r="AF25" s="95">
        <f>IF(Q25=0,"",IF(AE25=0,"",(AE25/Q25)))</f>
        <v>0.047619047619048</v>
      </c>
      <c r="AG25" s="94"/>
      <c r="AH25" s="96">
        <f>IFERROR(AG25/AE25,"-")</f>
        <v>0</v>
      </c>
      <c r="AI25" s="97"/>
      <c r="AJ25" s="98">
        <f>IFERROR(AI25/AE25,"-")</f>
        <v>0</v>
      </c>
      <c r="AK25" s="99"/>
      <c r="AL25" s="99"/>
      <c r="AM25" s="99"/>
      <c r="AN25" s="100">
        <v>8</v>
      </c>
      <c r="AO25" s="101">
        <f>IF(Q25=0,"",IF(AN25=0,"",(AN25/Q25)))</f>
        <v>0.12698412698413</v>
      </c>
      <c r="AP25" s="100"/>
      <c r="AQ25" s="102">
        <f>IFERROR(AP25/AN25,"-")</f>
        <v>0</v>
      </c>
      <c r="AR25" s="103"/>
      <c r="AS25" s="104">
        <f>IFERROR(AR25/AN25,"-")</f>
        <v>0</v>
      </c>
      <c r="AT25" s="105"/>
      <c r="AU25" s="105"/>
      <c r="AV25" s="105"/>
      <c r="AW25" s="106">
        <v>13</v>
      </c>
      <c r="AX25" s="107">
        <f>IF(Q25=0,"",IF(AW25=0,"",(AW25/Q25)))</f>
        <v>0.20634920634921</v>
      </c>
      <c r="AY25" s="106"/>
      <c r="AZ25" s="108">
        <f>IFERROR(AY25/AW25,"-")</f>
        <v>0</v>
      </c>
      <c r="BA25" s="109"/>
      <c r="BB25" s="110">
        <f>IFERROR(BA25/AW25,"-")</f>
        <v>0</v>
      </c>
      <c r="BC25" s="111"/>
      <c r="BD25" s="111"/>
      <c r="BE25" s="111"/>
      <c r="BF25" s="112">
        <v>12</v>
      </c>
      <c r="BG25" s="113">
        <f>IF(Q25=0,"",IF(BF25=0,"",(BF25/Q25)))</f>
        <v>0.19047619047619</v>
      </c>
      <c r="BH25" s="112">
        <v>1</v>
      </c>
      <c r="BI25" s="114">
        <f>IFERROR(BH25/BF25,"-")</f>
        <v>0.083333333333333</v>
      </c>
      <c r="BJ25" s="115">
        <v>3000</v>
      </c>
      <c r="BK25" s="116">
        <f>IFERROR(BJ25/BF25,"-")</f>
        <v>250</v>
      </c>
      <c r="BL25" s="117">
        <v>1</v>
      </c>
      <c r="BM25" s="117"/>
      <c r="BN25" s="117"/>
      <c r="BO25" s="119">
        <v>17</v>
      </c>
      <c r="BP25" s="120">
        <f>IF(Q25=0,"",IF(BO25=0,"",(BO25/Q25)))</f>
        <v>0.26984126984127</v>
      </c>
      <c r="BQ25" s="121">
        <v>4</v>
      </c>
      <c r="BR25" s="122">
        <f>IFERROR(BQ25/BO25,"-")</f>
        <v>0.23529411764706</v>
      </c>
      <c r="BS25" s="123">
        <v>2709000</v>
      </c>
      <c r="BT25" s="124">
        <f>IFERROR(BS25/BO25,"-")</f>
        <v>159352.94117647</v>
      </c>
      <c r="BU25" s="125">
        <v>2</v>
      </c>
      <c r="BV25" s="125"/>
      <c r="BW25" s="125">
        <v>2</v>
      </c>
      <c r="BX25" s="126">
        <v>4</v>
      </c>
      <c r="BY25" s="127">
        <f>IF(Q25=0,"",IF(BX25=0,"",(BX25/Q25)))</f>
        <v>0.063492063492063</v>
      </c>
      <c r="BZ25" s="128"/>
      <c r="CA25" s="129">
        <f>IFERROR(BZ25/BX25,"-")</f>
        <v>0</v>
      </c>
      <c r="CB25" s="130"/>
      <c r="CC25" s="131">
        <f>IFERROR(CB25/BX25,"-")</f>
        <v>0</v>
      </c>
      <c r="CD25" s="132"/>
      <c r="CE25" s="132"/>
      <c r="CF25" s="132"/>
      <c r="CG25" s="133">
        <v>6</v>
      </c>
      <c r="CH25" s="134">
        <f>IF(Q25=0,"",IF(CG25=0,"",(CG25/Q25)))</f>
        <v>0.095238095238095</v>
      </c>
      <c r="CI25" s="135"/>
      <c r="CJ25" s="136">
        <f>IFERROR(CI25/CG25,"-")</f>
        <v>0</v>
      </c>
      <c r="CK25" s="137"/>
      <c r="CL25" s="138">
        <f>IFERROR(CK25/CG25,"-")</f>
        <v>0</v>
      </c>
      <c r="CM25" s="139"/>
      <c r="CN25" s="139"/>
      <c r="CO25" s="139"/>
      <c r="CP25" s="140">
        <v>2</v>
      </c>
      <c r="CQ25" s="141">
        <v>58000</v>
      </c>
      <c r="CR25" s="141">
        <v>2685000</v>
      </c>
      <c r="CS25" s="141"/>
      <c r="CT25" s="142" t="str">
        <f>IF(AND(CR25=0,CS25=0),"",IF(AND(CR25&lt;=100000,CS25&lt;=100000),"",IF(CR25/CQ25&gt;0.7,"男高",IF(CS25/CQ25&gt;0.7,"女高",""))))</f>
        <v>男高</v>
      </c>
    </row>
    <row r="26" spans="1:99">
      <c r="A26" s="30"/>
      <c r="B26" s="86"/>
      <c r="C26" s="86"/>
      <c r="D26" s="87"/>
      <c r="E26" s="87"/>
      <c r="F26" s="87"/>
      <c r="G26" s="88"/>
      <c r="H26" s="89"/>
      <c r="I26" s="89"/>
      <c r="J26" s="89"/>
      <c r="K26" s="182"/>
      <c r="L26" s="34"/>
      <c r="M26" s="34"/>
      <c r="N26" s="31"/>
      <c r="O26" s="23"/>
      <c r="P26" s="23"/>
      <c r="Q26" s="23"/>
      <c r="R26" s="32"/>
      <c r="S26" s="32"/>
      <c r="T26" s="23"/>
      <c r="U26" s="32"/>
      <c r="V26" s="25"/>
      <c r="W26" s="25"/>
      <c r="X26" s="25"/>
      <c r="Y26" s="188"/>
      <c r="Z26" s="188"/>
      <c r="AA26" s="188"/>
      <c r="AB26" s="188"/>
      <c r="AC26" s="33"/>
      <c r="AD26" s="58"/>
      <c r="AE26" s="62"/>
      <c r="AF26" s="63"/>
      <c r="AG26" s="62"/>
      <c r="AH26" s="66"/>
      <c r="AI26" s="67"/>
      <c r="AJ26" s="68"/>
      <c r="AK26" s="69"/>
      <c r="AL26" s="69"/>
      <c r="AM26" s="69"/>
      <c r="AN26" s="62"/>
      <c r="AO26" s="63"/>
      <c r="AP26" s="62"/>
      <c r="AQ26" s="66"/>
      <c r="AR26" s="67"/>
      <c r="AS26" s="68"/>
      <c r="AT26" s="69"/>
      <c r="AU26" s="69"/>
      <c r="AV26" s="69"/>
      <c r="AW26" s="62"/>
      <c r="AX26" s="63"/>
      <c r="AY26" s="62"/>
      <c r="AZ26" s="66"/>
      <c r="BA26" s="67"/>
      <c r="BB26" s="68"/>
      <c r="BC26" s="69"/>
      <c r="BD26" s="69"/>
      <c r="BE26" s="69"/>
      <c r="BF26" s="62"/>
      <c r="BG26" s="63"/>
      <c r="BH26" s="62"/>
      <c r="BI26" s="66"/>
      <c r="BJ26" s="67"/>
      <c r="BK26" s="68"/>
      <c r="BL26" s="69"/>
      <c r="BM26" s="69"/>
      <c r="BN26" s="69"/>
      <c r="BO26" s="64"/>
      <c r="BP26" s="65"/>
      <c r="BQ26" s="62"/>
      <c r="BR26" s="66"/>
      <c r="BS26" s="67"/>
      <c r="BT26" s="68"/>
      <c r="BU26" s="69"/>
      <c r="BV26" s="69"/>
      <c r="BW26" s="69"/>
      <c r="BX26" s="64"/>
      <c r="BY26" s="65"/>
      <c r="BZ26" s="62"/>
      <c r="CA26" s="66"/>
      <c r="CB26" s="67"/>
      <c r="CC26" s="68"/>
      <c r="CD26" s="69"/>
      <c r="CE26" s="69"/>
      <c r="CF26" s="69"/>
      <c r="CG26" s="64"/>
      <c r="CH26" s="65"/>
      <c r="CI26" s="62"/>
      <c r="CJ26" s="66"/>
      <c r="CK26" s="67"/>
      <c r="CL26" s="68"/>
      <c r="CM26" s="69"/>
      <c r="CN26" s="69"/>
      <c r="CO26" s="69"/>
      <c r="CP26" s="70"/>
      <c r="CQ26" s="67"/>
      <c r="CR26" s="67"/>
      <c r="CS26" s="67"/>
      <c r="CT26" s="71"/>
    </row>
    <row r="27" spans="1:99">
      <c r="A27" s="30"/>
      <c r="B27" s="37"/>
      <c r="C27" s="37"/>
      <c r="D27" s="21"/>
      <c r="E27" s="21"/>
      <c r="F27" s="21"/>
      <c r="G27" s="22"/>
      <c r="H27" s="36"/>
      <c r="I27" s="36"/>
      <c r="J27" s="74"/>
      <c r="K27" s="183"/>
      <c r="L27" s="34"/>
      <c r="M27" s="34"/>
      <c r="N27" s="31"/>
      <c r="O27" s="23"/>
      <c r="P27" s="23"/>
      <c r="Q27" s="23"/>
      <c r="R27" s="32"/>
      <c r="S27" s="32"/>
      <c r="T27" s="23"/>
      <c r="U27" s="32"/>
      <c r="V27" s="25"/>
      <c r="W27" s="25"/>
      <c r="X27" s="25"/>
      <c r="Y27" s="188"/>
      <c r="Z27" s="188"/>
      <c r="AA27" s="188"/>
      <c r="AB27" s="188"/>
      <c r="AC27" s="33"/>
      <c r="AD27" s="60"/>
      <c r="AE27" s="62"/>
      <c r="AF27" s="63"/>
      <c r="AG27" s="62"/>
      <c r="AH27" s="66"/>
      <c r="AI27" s="67"/>
      <c r="AJ27" s="68"/>
      <c r="AK27" s="69"/>
      <c r="AL27" s="69"/>
      <c r="AM27" s="69"/>
      <c r="AN27" s="62"/>
      <c r="AO27" s="63"/>
      <c r="AP27" s="62"/>
      <c r="AQ27" s="66"/>
      <c r="AR27" s="67"/>
      <c r="AS27" s="68"/>
      <c r="AT27" s="69"/>
      <c r="AU27" s="69"/>
      <c r="AV27" s="69"/>
      <c r="AW27" s="62"/>
      <c r="AX27" s="63"/>
      <c r="AY27" s="62"/>
      <c r="AZ27" s="66"/>
      <c r="BA27" s="67"/>
      <c r="BB27" s="68"/>
      <c r="BC27" s="69"/>
      <c r="BD27" s="69"/>
      <c r="BE27" s="69"/>
      <c r="BF27" s="62"/>
      <c r="BG27" s="63"/>
      <c r="BH27" s="62"/>
      <c r="BI27" s="66"/>
      <c r="BJ27" s="67"/>
      <c r="BK27" s="68"/>
      <c r="BL27" s="69"/>
      <c r="BM27" s="69"/>
      <c r="BN27" s="69"/>
      <c r="BO27" s="64"/>
      <c r="BP27" s="65"/>
      <c r="BQ27" s="62"/>
      <c r="BR27" s="66"/>
      <c r="BS27" s="67"/>
      <c r="BT27" s="68"/>
      <c r="BU27" s="69"/>
      <c r="BV27" s="69"/>
      <c r="BW27" s="69"/>
      <c r="BX27" s="64"/>
      <c r="BY27" s="65"/>
      <c r="BZ27" s="62"/>
      <c r="CA27" s="66"/>
      <c r="CB27" s="67"/>
      <c r="CC27" s="68"/>
      <c r="CD27" s="69"/>
      <c r="CE27" s="69"/>
      <c r="CF27" s="69"/>
      <c r="CG27" s="64"/>
      <c r="CH27" s="65"/>
      <c r="CI27" s="62"/>
      <c r="CJ27" s="66"/>
      <c r="CK27" s="67"/>
      <c r="CL27" s="68"/>
      <c r="CM27" s="69"/>
      <c r="CN27" s="69"/>
      <c r="CO27" s="69"/>
      <c r="CP27" s="70"/>
      <c r="CQ27" s="67"/>
      <c r="CR27" s="67"/>
      <c r="CS27" s="67"/>
      <c r="CT27" s="71"/>
    </row>
    <row r="28" spans="1:99">
      <c r="A28" s="19">
        <f>AC28</f>
        <v>3.1860923076923</v>
      </c>
      <c r="B28" s="39"/>
      <c r="C28" s="39"/>
      <c r="D28" s="39"/>
      <c r="E28" s="39"/>
      <c r="F28" s="39"/>
      <c r="G28" s="39"/>
      <c r="H28" s="40" t="s">
        <v>296</v>
      </c>
      <c r="I28" s="40"/>
      <c r="J28" s="40"/>
      <c r="K28" s="184">
        <f>SUM(K6:K27)</f>
        <v>650000</v>
      </c>
      <c r="L28" s="41">
        <f>SUM(L6:L27)</f>
        <v>0</v>
      </c>
      <c r="M28" s="41">
        <f>SUM(M6:M27)</f>
        <v>0</v>
      </c>
      <c r="N28" s="41">
        <f>SUM(N6:N27)</f>
        <v>1189</v>
      </c>
      <c r="O28" s="41">
        <f>SUM(O6:O27)</f>
        <v>582</v>
      </c>
      <c r="P28" s="41">
        <f>SUM(P6:P27)</f>
        <v>10</v>
      </c>
      <c r="Q28" s="41">
        <f>SUM(Q6:Q27)</f>
        <v>592</v>
      </c>
      <c r="R28" s="42">
        <f>IFERROR(Q28/N28,"-")</f>
        <v>0.49789739276703</v>
      </c>
      <c r="S28" s="77">
        <f>SUM(S6:S27)</f>
        <v>81</v>
      </c>
      <c r="T28" s="77">
        <f>SUM(T6:T27)</f>
        <v>93</v>
      </c>
      <c r="U28" s="42">
        <f>IFERROR(S28/Q28,"-")</f>
        <v>0.13682432432432</v>
      </c>
      <c r="V28" s="43">
        <f>IFERROR(K28/Q28,"-")</f>
        <v>1097.972972973</v>
      </c>
      <c r="W28" s="44">
        <f>SUM(W6:W27)</f>
        <v>19</v>
      </c>
      <c r="X28" s="42">
        <f>IFERROR(W28/Q28,"-")</f>
        <v>0.032094594594595</v>
      </c>
      <c r="Y28" s="184">
        <f>SUM(Y6:Y27)</f>
        <v>2070960</v>
      </c>
      <c r="Z28" s="184">
        <f>IFERROR(Y28/Q28,"-")</f>
        <v>3498.2432432432</v>
      </c>
      <c r="AA28" s="184">
        <f>IFERROR(Y28/W28,"-")</f>
        <v>108997.89473684</v>
      </c>
      <c r="AB28" s="184">
        <f>Y28-K28</f>
        <v>1420960</v>
      </c>
      <c r="AC28" s="46">
        <f>Y28/K28</f>
        <v>3.1860923076923</v>
      </c>
      <c r="AD28" s="59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297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</v>
      </c>
      <c r="B6" s="189" t="s">
        <v>298</v>
      </c>
      <c r="C6" s="189" t="s">
        <v>58</v>
      </c>
      <c r="D6" s="189"/>
      <c r="E6" s="189"/>
      <c r="F6" s="189"/>
      <c r="G6" s="189" t="s">
        <v>61</v>
      </c>
      <c r="H6" s="89" t="s">
        <v>299</v>
      </c>
      <c r="I6" s="89"/>
      <c r="J6" s="89"/>
      <c r="K6" s="181">
        <v>30000</v>
      </c>
      <c r="L6" s="80">
        <v>0</v>
      </c>
      <c r="M6" s="80">
        <v>0</v>
      </c>
      <c r="N6" s="80">
        <v>258</v>
      </c>
      <c r="O6" s="91">
        <v>1</v>
      </c>
      <c r="P6" s="92">
        <v>0</v>
      </c>
      <c r="Q6" s="93">
        <f>O6+P6</f>
        <v>1</v>
      </c>
      <c r="R6" s="81">
        <f>IFERROR(Q6/N6,"-")</f>
        <v>0.0038759689922481</v>
      </c>
      <c r="S6" s="80">
        <v>0</v>
      </c>
      <c r="T6" s="80">
        <v>0</v>
      </c>
      <c r="U6" s="81">
        <f>IFERROR(T6/(Q6),"-")</f>
        <v>0</v>
      </c>
      <c r="V6" s="82">
        <f>IFERROR(K6/SUM(Q6:Q6),"-")</f>
        <v>30000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SUM(Y6:Y6)-SUM(K6:K6)</f>
        <v>-30000</v>
      </c>
      <c r="AC6" s="85">
        <f>SUM(Y6:Y6)/SUM(K6:K6)</f>
        <v>0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1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30"/>
      <c r="B7" s="86"/>
      <c r="C7" s="86"/>
      <c r="D7" s="87"/>
      <c r="E7" s="87"/>
      <c r="F7" s="87"/>
      <c r="G7" s="88"/>
      <c r="H7" s="89"/>
      <c r="I7" s="89"/>
      <c r="J7" s="89"/>
      <c r="K7" s="182"/>
      <c r="L7" s="34"/>
      <c r="M7" s="34"/>
      <c r="N7" s="31"/>
      <c r="O7" s="23"/>
      <c r="P7" s="23"/>
      <c r="Q7" s="23"/>
      <c r="R7" s="32"/>
      <c r="S7" s="32"/>
      <c r="T7" s="23"/>
      <c r="U7" s="32"/>
      <c r="V7" s="25"/>
      <c r="W7" s="25"/>
      <c r="X7" s="25"/>
      <c r="Y7" s="188"/>
      <c r="Z7" s="188"/>
      <c r="AA7" s="188"/>
      <c r="AB7" s="188"/>
      <c r="AC7" s="33"/>
      <c r="AD7" s="58"/>
      <c r="AE7" s="62"/>
      <c r="AF7" s="63"/>
      <c r="AG7" s="62"/>
      <c r="AH7" s="66"/>
      <c r="AI7" s="67"/>
      <c r="AJ7" s="68"/>
      <c r="AK7" s="69"/>
      <c r="AL7" s="69"/>
      <c r="AM7" s="69"/>
      <c r="AN7" s="62"/>
      <c r="AO7" s="63"/>
      <c r="AP7" s="62"/>
      <c r="AQ7" s="66"/>
      <c r="AR7" s="67"/>
      <c r="AS7" s="68"/>
      <c r="AT7" s="69"/>
      <c r="AU7" s="69"/>
      <c r="AV7" s="69"/>
      <c r="AW7" s="62"/>
      <c r="AX7" s="63"/>
      <c r="AY7" s="62"/>
      <c r="AZ7" s="66"/>
      <c r="BA7" s="67"/>
      <c r="BB7" s="68"/>
      <c r="BC7" s="69"/>
      <c r="BD7" s="69"/>
      <c r="BE7" s="69"/>
      <c r="BF7" s="62"/>
      <c r="BG7" s="63"/>
      <c r="BH7" s="62"/>
      <c r="BI7" s="66"/>
      <c r="BJ7" s="67"/>
      <c r="BK7" s="68"/>
      <c r="BL7" s="69"/>
      <c r="BM7" s="69"/>
      <c r="BN7" s="69"/>
      <c r="BO7" s="64"/>
      <c r="BP7" s="65"/>
      <c r="BQ7" s="62"/>
      <c r="BR7" s="66"/>
      <c r="BS7" s="67"/>
      <c r="BT7" s="68"/>
      <c r="BU7" s="69"/>
      <c r="BV7" s="69"/>
      <c r="BW7" s="69"/>
      <c r="BX7" s="64"/>
      <c r="BY7" s="65"/>
      <c r="BZ7" s="62"/>
      <c r="CA7" s="66"/>
      <c r="CB7" s="67"/>
      <c r="CC7" s="68"/>
      <c r="CD7" s="69"/>
      <c r="CE7" s="69"/>
      <c r="CF7" s="69"/>
      <c r="CG7" s="64"/>
      <c r="CH7" s="65"/>
      <c r="CI7" s="62"/>
      <c r="CJ7" s="66"/>
      <c r="CK7" s="67"/>
      <c r="CL7" s="68"/>
      <c r="CM7" s="69"/>
      <c r="CN7" s="69"/>
      <c r="CO7" s="69"/>
      <c r="CP7" s="70"/>
      <c r="CQ7" s="67"/>
      <c r="CR7" s="67"/>
      <c r="CS7" s="67"/>
      <c r="CT7" s="71"/>
    </row>
    <row r="8" spans="1:99">
      <c r="A8" s="30"/>
      <c r="B8" s="37"/>
      <c r="C8" s="37"/>
      <c r="D8" s="21"/>
      <c r="E8" s="21"/>
      <c r="F8" s="21"/>
      <c r="G8" s="22"/>
      <c r="H8" s="36"/>
      <c r="I8" s="36"/>
      <c r="J8" s="74"/>
      <c r="K8" s="183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60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19">
        <f>AC9</f>
        <v>0</v>
      </c>
      <c r="B9" s="39"/>
      <c r="C9" s="39"/>
      <c r="D9" s="39"/>
      <c r="E9" s="39"/>
      <c r="F9" s="39"/>
      <c r="G9" s="39"/>
      <c r="H9" s="40" t="s">
        <v>300</v>
      </c>
      <c r="I9" s="40"/>
      <c r="J9" s="40"/>
      <c r="K9" s="184">
        <f>SUM(K6:K8)</f>
        <v>30000</v>
      </c>
      <c r="L9" s="41">
        <f>SUM(L6:L8)</f>
        <v>0</v>
      </c>
      <c r="M9" s="41">
        <f>SUM(M6:M8)</f>
        <v>0</v>
      </c>
      <c r="N9" s="41">
        <f>SUM(N6:N8)</f>
        <v>258</v>
      </c>
      <c r="O9" s="41">
        <f>SUM(O6:O8)</f>
        <v>1</v>
      </c>
      <c r="P9" s="41">
        <f>SUM(P6:P8)</f>
        <v>0</v>
      </c>
      <c r="Q9" s="41">
        <f>SUM(Q6:Q8)</f>
        <v>1</v>
      </c>
      <c r="R9" s="42">
        <f>IFERROR(Q9/N9,"-")</f>
        <v>0.0038759689922481</v>
      </c>
      <c r="S9" s="77">
        <f>SUM(S6:S8)</f>
        <v>0</v>
      </c>
      <c r="T9" s="77">
        <f>SUM(T6:T8)</f>
        <v>0</v>
      </c>
      <c r="U9" s="42">
        <f>IFERROR(S9/Q9,"-")</f>
        <v>0</v>
      </c>
      <c r="V9" s="43">
        <f>IFERROR(K9/Q9,"-")</f>
        <v>30000</v>
      </c>
      <c r="W9" s="44">
        <f>SUM(W6:W8)</f>
        <v>0</v>
      </c>
      <c r="X9" s="42">
        <f>IFERROR(W9/Q9,"-")</f>
        <v>0</v>
      </c>
      <c r="Y9" s="184">
        <f>SUM(Y6:Y8)</f>
        <v>0</v>
      </c>
      <c r="Z9" s="184">
        <f>IFERROR(Y9/Q9,"-")</f>
        <v>0</v>
      </c>
      <c r="AA9" s="184" t="str">
        <f>IFERROR(Y9/W9,"-")</f>
        <v>-</v>
      </c>
      <c r="AB9" s="184">
        <f>Y9-K9</f>
        <v>-30000</v>
      </c>
      <c r="AC9" s="46">
        <f>Y9/K9</f>
        <v>0</v>
      </c>
      <c r="AD9" s="59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6"/>
    <mergeCell ref="K6:K6"/>
    <mergeCell ref="V6:V6"/>
    <mergeCell ref="AB6:AB6"/>
    <mergeCell ref="AC6:AC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301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302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303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304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305</v>
      </c>
      <c r="C6" s="189" t="s">
        <v>306</v>
      </c>
      <c r="D6" s="189" t="s">
        <v>307</v>
      </c>
      <c r="E6" s="189" t="s">
        <v>308</v>
      </c>
      <c r="F6" s="89" t="s">
        <v>309</v>
      </c>
      <c r="G6" s="89" t="s">
        <v>310</v>
      </c>
      <c r="H6" s="181">
        <v>0</v>
      </c>
      <c r="I6" s="84">
        <v>3000</v>
      </c>
      <c r="J6" s="80">
        <v>0</v>
      </c>
      <c r="K6" s="80">
        <v>0</v>
      </c>
      <c r="L6" s="80">
        <v>8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>
        <f>Z7</f>
        <v>1.875</v>
      </c>
      <c r="B7" s="189" t="s">
        <v>311</v>
      </c>
      <c r="C7" s="189" t="s">
        <v>306</v>
      </c>
      <c r="D7" s="189" t="s">
        <v>312</v>
      </c>
      <c r="E7" s="189">
        <v>25</v>
      </c>
      <c r="F7" s="89" t="s">
        <v>313</v>
      </c>
      <c r="G7" s="89" t="s">
        <v>310</v>
      </c>
      <c r="H7" s="181">
        <v>33600</v>
      </c>
      <c r="I7" s="84">
        <v>2800</v>
      </c>
      <c r="J7" s="80">
        <v>0</v>
      </c>
      <c r="K7" s="80">
        <v>0</v>
      </c>
      <c r="L7" s="80">
        <v>996</v>
      </c>
      <c r="M7" s="93">
        <v>12</v>
      </c>
      <c r="N7" s="144">
        <v>12</v>
      </c>
      <c r="O7" s="81">
        <f>IFERROR(M7/L7,"-")</f>
        <v>0.012048192771084</v>
      </c>
      <c r="P7" s="80">
        <v>0</v>
      </c>
      <c r="Q7" s="80">
        <v>4</v>
      </c>
      <c r="R7" s="81">
        <f>IFERROR(P7/M7,"-")</f>
        <v>0</v>
      </c>
      <c r="S7" s="82">
        <f>IFERROR(H7/SUM(M7:M7),"-")</f>
        <v>2800</v>
      </c>
      <c r="T7" s="83">
        <v>1</v>
      </c>
      <c r="U7" s="81">
        <f>IF(M7=0,"-",T7/M7)</f>
        <v>0.083333333333333</v>
      </c>
      <c r="V7" s="186">
        <v>63000</v>
      </c>
      <c r="W7" s="187">
        <f>IFERROR(V7/M7,"-")</f>
        <v>5250</v>
      </c>
      <c r="X7" s="187">
        <f>IFERROR(V7/T7,"-")</f>
        <v>63000</v>
      </c>
      <c r="Y7" s="181">
        <f>SUM(V7:V7)-SUM(H7:H7)</f>
        <v>29400</v>
      </c>
      <c r="Z7" s="85">
        <f>SUM(V7:V7)/SUM(H7:H7)</f>
        <v>1.875</v>
      </c>
      <c r="AA7" s="78"/>
      <c r="AB7" s="94"/>
      <c r="AC7" s="95">
        <f>IF(M7=0,"",IF(AB7=0,"",(AB7/M7)))</f>
        <v>0</v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>
        <f>IF(M7=0,"",IF(AK7=0,"",(AK7/M7)))</f>
        <v>0</v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>
        <v>2</v>
      </c>
      <c r="AU7" s="107" t="str">
        <f>IF(M7=0,"",IF(AW7=0,"",(AW7/M7)))</f>
        <v>0</v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>
        <v>5</v>
      </c>
      <c r="BD7" s="113">
        <f>IF(M7=0,"",IF(BC7=0,"",(BC7/M7)))</f>
        <v>0.41666666666667</v>
      </c>
      <c r="BE7" s="112">
        <v>1</v>
      </c>
      <c r="BF7" s="114">
        <f>IFERROR(BE7/BC7,"-")</f>
        <v>0.2</v>
      </c>
      <c r="BG7" s="115">
        <v>63000</v>
      </c>
      <c r="BH7" s="116">
        <f>IFERROR(BG7/BC7,"-")</f>
        <v>12600</v>
      </c>
      <c r="BI7" s="117"/>
      <c r="BJ7" s="117"/>
      <c r="BK7" s="117">
        <v>4</v>
      </c>
      <c r="BL7" s="119"/>
      <c r="BM7" s="120">
        <f>IF(M7=0,"",IF(BK7=0,"",(BK7/M7)))</f>
        <v>0.33333333333333</v>
      </c>
      <c r="BN7" s="121"/>
      <c r="BO7" s="122">
        <f>IFERROR(BN7/BK7,"-")</f>
        <v>0</v>
      </c>
      <c r="BP7" s="123"/>
      <c r="BQ7" s="124">
        <f>IFERROR(BP7/BK7,"-")</f>
        <v>0</v>
      </c>
      <c r="BR7" s="125"/>
      <c r="BS7" s="125"/>
      <c r="BT7" s="125"/>
      <c r="BU7" s="126">
        <v>1</v>
      </c>
      <c r="BV7" s="127">
        <f>IF(M7=0,"",IF(BU7=0,"",(BU7/M7)))</f>
        <v>0.083333333333333</v>
      </c>
      <c r="BW7" s="128"/>
      <c r="BX7" s="129">
        <f>IFERROR(BW7/BU7,"-")</f>
        <v>0</v>
      </c>
      <c r="BY7" s="130"/>
      <c r="BZ7" s="131">
        <f>IFERROR(BY7/BU7,"-")</f>
        <v>0</v>
      </c>
      <c r="CA7" s="132"/>
      <c r="CB7" s="132"/>
      <c r="CC7" s="132"/>
      <c r="CD7" s="133"/>
      <c r="CE7" s="134">
        <f>IF(M7=0,"",IF(CD7=0,"",(CD7/M7)))</f>
        <v>0</v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1</v>
      </c>
      <c r="CN7" s="141">
        <v>63000</v>
      </c>
      <c r="CO7" s="141">
        <v>63000</v>
      </c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>
        <f>Z8</f>
        <v>0</v>
      </c>
      <c r="B8" s="189" t="s">
        <v>314</v>
      </c>
      <c r="C8" s="189" t="s">
        <v>315</v>
      </c>
      <c r="D8" s="189" t="s">
        <v>312</v>
      </c>
      <c r="E8" s="189">
        <v>25</v>
      </c>
      <c r="F8" s="89" t="s">
        <v>313</v>
      </c>
      <c r="G8" s="89" t="s">
        <v>310</v>
      </c>
      <c r="H8" s="181">
        <v>5400</v>
      </c>
      <c r="I8" s="84">
        <v>2700</v>
      </c>
      <c r="J8" s="80">
        <v>0</v>
      </c>
      <c r="K8" s="80">
        <v>0</v>
      </c>
      <c r="L8" s="80">
        <v>99</v>
      </c>
      <c r="M8" s="93">
        <v>2</v>
      </c>
      <c r="N8" s="144">
        <v>2</v>
      </c>
      <c r="O8" s="81">
        <f>IFERROR(M8/L8,"-")</f>
        <v>0.02020202020202</v>
      </c>
      <c r="P8" s="80">
        <v>0</v>
      </c>
      <c r="Q8" s="80">
        <v>0</v>
      </c>
      <c r="R8" s="81">
        <f>IFERROR(P8/M8,"-")</f>
        <v>0</v>
      </c>
      <c r="S8" s="82">
        <f>IFERROR(H8/SUM(M8:M8),"-")</f>
        <v>2700</v>
      </c>
      <c r="T8" s="83">
        <v>0</v>
      </c>
      <c r="U8" s="81">
        <f>IF(M8=0,"-",T8/M8)</f>
        <v>0</v>
      </c>
      <c r="V8" s="186"/>
      <c r="W8" s="187">
        <f>IFERROR(V8/M8,"-")</f>
        <v>0</v>
      </c>
      <c r="X8" s="187" t="str">
        <f>IFERROR(V8/T8,"-")</f>
        <v>-</v>
      </c>
      <c r="Y8" s="181">
        <f>SUM(V8:V8)-SUM(H8:H8)</f>
        <v>-5400</v>
      </c>
      <c r="Z8" s="85">
        <f>SUM(V8:V8)/SUM(H8:H8)</f>
        <v>0</v>
      </c>
      <c r="AA8" s="78"/>
      <c r="AB8" s="94"/>
      <c r="AC8" s="95">
        <f>IF(M8=0,"",IF(AB8=0,"",(AB8/M8)))</f>
        <v>0</v>
      </c>
      <c r="AD8" s="94"/>
      <c r="AE8" s="96" t="str">
        <f>IFERROR(AD8/AB8,"-")</f>
        <v>-</v>
      </c>
      <c r="AF8" s="97"/>
      <c r="AG8" s="98" t="str">
        <f>IFERROR(AF8/AB8,"-")</f>
        <v>-</v>
      </c>
      <c r="AH8" s="99"/>
      <c r="AI8" s="99"/>
      <c r="AJ8" s="99"/>
      <c r="AK8" s="100"/>
      <c r="AL8" s="101">
        <f>IF(M8=0,"",IF(AK8=0,"",(AK8/M8)))</f>
        <v>0</v>
      </c>
      <c r="AM8" s="100"/>
      <c r="AN8" s="102" t="str">
        <f>IFERROR(AM8/AK8,"-")</f>
        <v>-</v>
      </c>
      <c r="AO8" s="103"/>
      <c r="AP8" s="104" t="str">
        <f>IFERROR(AO8/AK8,"-")</f>
        <v>-</v>
      </c>
      <c r="AQ8" s="105"/>
      <c r="AR8" s="105"/>
      <c r="AS8" s="105"/>
      <c r="AT8" s="106"/>
      <c r="AU8" s="107" t="str">
        <f>IF(M8=0,"",IF(AW8=0,"",(AW8/M8)))</f>
        <v>0</v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>
        <v>2</v>
      </c>
      <c r="BD8" s="113">
        <f>IF(M8=0,"",IF(BC8=0,"",(BC8/M8)))</f>
        <v>1</v>
      </c>
      <c r="BE8" s="112"/>
      <c r="BF8" s="114">
        <f>IFERROR(BE8/BC8,"-")</f>
        <v>0</v>
      </c>
      <c r="BG8" s="115"/>
      <c r="BH8" s="116">
        <f>IFERROR(BG8/BC8,"-")</f>
        <v>0</v>
      </c>
      <c r="BI8" s="117"/>
      <c r="BJ8" s="117"/>
      <c r="BK8" s="117"/>
      <c r="BL8" s="119"/>
      <c r="BM8" s="120">
        <f>IF(M8=0,"",IF(BK8=0,"",(BK8/M8)))</f>
        <v>0</v>
      </c>
      <c r="BN8" s="121"/>
      <c r="BO8" s="122" t="str">
        <f>IFERROR(BN8/BK8,"-")</f>
        <v>-</v>
      </c>
      <c r="BP8" s="123"/>
      <c r="BQ8" s="124" t="str">
        <f>IFERROR(BP8/BK8,"-")</f>
        <v>-</v>
      </c>
      <c r="BR8" s="125"/>
      <c r="BS8" s="125"/>
      <c r="BT8" s="125"/>
      <c r="BU8" s="126"/>
      <c r="BV8" s="127">
        <f>IF(M8=0,"",IF(BU8=0,"",(BU8/M8)))</f>
        <v>0</v>
      </c>
      <c r="BW8" s="128"/>
      <c r="BX8" s="129" t="str">
        <f>IFERROR(BW8/BU8,"-")</f>
        <v>-</v>
      </c>
      <c r="BY8" s="130"/>
      <c r="BZ8" s="131" t="str">
        <f>IFERROR(BY8/BU8,"-")</f>
        <v>-</v>
      </c>
      <c r="CA8" s="132"/>
      <c r="CB8" s="132"/>
      <c r="CC8" s="132"/>
      <c r="CD8" s="133"/>
      <c r="CE8" s="134">
        <f>IF(M8=0,"",IF(CD8=0,"",(CD8/M8)))</f>
        <v>0</v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0</v>
      </c>
      <c r="CN8" s="141"/>
      <c r="CO8" s="141"/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>
        <f>Z9</f>
        <v>0</v>
      </c>
      <c r="B9" s="189" t="s">
        <v>316</v>
      </c>
      <c r="C9" s="189" t="s">
        <v>315</v>
      </c>
      <c r="D9" s="189" t="s">
        <v>312</v>
      </c>
      <c r="E9" s="189">
        <v>25</v>
      </c>
      <c r="F9" s="89" t="s">
        <v>317</v>
      </c>
      <c r="G9" s="89" t="s">
        <v>310</v>
      </c>
      <c r="H9" s="181">
        <v>4600</v>
      </c>
      <c r="I9" s="84">
        <v>2300</v>
      </c>
      <c r="J9" s="80">
        <v>0</v>
      </c>
      <c r="K9" s="80">
        <v>0</v>
      </c>
      <c r="L9" s="80">
        <v>133</v>
      </c>
      <c r="M9" s="93">
        <v>2</v>
      </c>
      <c r="N9" s="144">
        <v>2</v>
      </c>
      <c r="O9" s="81">
        <f>IFERROR(M9/L9,"-")</f>
        <v>0.015037593984962</v>
      </c>
      <c r="P9" s="80">
        <v>0</v>
      </c>
      <c r="Q9" s="80">
        <v>0</v>
      </c>
      <c r="R9" s="81">
        <f>IFERROR(P9/M9,"-")</f>
        <v>0</v>
      </c>
      <c r="S9" s="82">
        <f>IFERROR(H9/SUM(M9:M9),"-")</f>
        <v>2300</v>
      </c>
      <c r="T9" s="83">
        <v>0</v>
      </c>
      <c r="U9" s="81">
        <f>IF(M9=0,"-",T9/M9)</f>
        <v>0</v>
      </c>
      <c r="V9" s="186"/>
      <c r="W9" s="187">
        <f>IFERROR(V9/M9,"-")</f>
        <v>0</v>
      </c>
      <c r="X9" s="187" t="str">
        <f>IFERROR(V9/T9,"-")</f>
        <v>-</v>
      </c>
      <c r="Y9" s="181">
        <f>SUM(V9:V9)-SUM(H9:H9)</f>
        <v>-4600</v>
      </c>
      <c r="Z9" s="85">
        <f>SUM(V9:V9)/SUM(H9:H9)</f>
        <v>0</v>
      </c>
      <c r="AA9" s="78"/>
      <c r="AB9" s="94"/>
      <c r="AC9" s="95">
        <f>IF(M9=0,"",IF(AB9=0,"",(AB9/M9)))</f>
        <v>0</v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>
        <v>1</v>
      </c>
      <c r="AL9" s="101">
        <f>IF(M9=0,"",IF(AK9=0,"",(AK9/M9)))</f>
        <v>0.5</v>
      </c>
      <c r="AM9" s="100"/>
      <c r="AN9" s="102">
        <f>IFERROR(AM9/AK9,"-")</f>
        <v>0</v>
      </c>
      <c r="AO9" s="103"/>
      <c r="AP9" s="104">
        <f>IFERROR(AO9/AK9,"-")</f>
        <v>0</v>
      </c>
      <c r="AQ9" s="105"/>
      <c r="AR9" s="105"/>
      <c r="AS9" s="105"/>
      <c r="AT9" s="106"/>
      <c r="AU9" s="107" t="str">
        <f>IF(M9=0,"",IF(AW9=0,"",(AW9/M9)))</f>
        <v>0</v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>
        <v>1</v>
      </c>
      <c r="BD9" s="113">
        <f>IF(M9=0,"",IF(BC9=0,"",(BC9/M9)))</f>
        <v>0.5</v>
      </c>
      <c r="BE9" s="112"/>
      <c r="BF9" s="114">
        <f>IFERROR(BE9/BC9,"-")</f>
        <v>0</v>
      </c>
      <c r="BG9" s="115"/>
      <c r="BH9" s="116">
        <f>IFERROR(BG9/BC9,"-")</f>
        <v>0</v>
      </c>
      <c r="BI9" s="117"/>
      <c r="BJ9" s="117"/>
      <c r="BK9" s="117"/>
      <c r="BL9" s="119"/>
      <c r="BM9" s="120">
        <f>IF(M9=0,"",IF(BK9=0,"",(BK9/M9)))</f>
        <v>0</v>
      </c>
      <c r="BN9" s="121"/>
      <c r="BO9" s="122" t="str">
        <f>IFERROR(BN9/BK9,"-")</f>
        <v>-</v>
      </c>
      <c r="BP9" s="123"/>
      <c r="BQ9" s="124" t="str">
        <f>IFERROR(BP9/BK9,"-")</f>
        <v>-</v>
      </c>
      <c r="BR9" s="125"/>
      <c r="BS9" s="125"/>
      <c r="BT9" s="125"/>
      <c r="BU9" s="126"/>
      <c r="BV9" s="127">
        <f>IF(M9=0,"",IF(BU9=0,"",(BU9/M9)))</f>
        <v>0</v>
      </c>
      <c r="BW9" s="128"/>
      <c r="BX9" s="129" t="str">
        <f>IFERROR(BW9/BU9,"-")</f>
        <v>-</v>
      </c>
      <c r="BY9" s="130"/>
      <c r="BZ9" s="131" t="str">
        <f>IFERROR(BY9/BU9,"-")</f>
        <v>-</v>
      </c>
      <c r="CA9" s="132"/>
      <c r="CB9" s="132"/>
      <c r="CC9" s="132"/>
      <c r="CD9" s="133"/>
      <c r="CE9" s="134">
        <f>IF(M9=0,"",IF(CD9=0,"",(CD9/M9)))</f>
        <v>0</v>
      </c>
      <c r="CF9" s="135"/>
      <c r="CG9" s="136" t="str">
        <f>IFERROR(CF9/CD9,"-")</f>
        <v>-</v>
      </c>
      <c r="CH9" s="137"/>
      <c r="CI9" s="138" t="str">
        <f>IFERROR(CH9/CD9,"-")</f>
        <v>-</v>
      </c>
      <c r="CJ9" s="139"/>
      <c r="CK9" s="139"/>
      <c r="CL9" s="139"/>
      <c r="CM9" s="140">
        <v>0</v>
      </c>
      <c r="CN9" s="141"/>
      <c r="CO9" s="141"/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79" t="str">
        <f>Z10</f>
        <v>0</v>
      </c>
      <c r="B10" s="189" t="s">
        <v>318</v>
      </c>
      <c r="C10" s="189" t="s">
        <v>319</v>
      </c>
      <c r="D10" s="189"/>
      <c r="E10" s="189" t="s">
        <v>320</v>
      </c>
      <c r="F10" s="89" t="s">
        <v>321</v>
      </c>
      <c r="G10" s="89" t="s">
        <v>310</v>
      </c>
      <c r="H10" s="181">
        <v>0</v>
      </c>
      <c r="I10" s="84"/>
      <c r="J10" s="80">
        <v>0</v>
      </c>
      <c r="K10" s="80">
        <v>0</v>
      </c>
      <c r="L10" s="80">
        <v>0</v>
      </c>
      <c r="M10" s="93">
        <v>25</v>
      </c>
      <c r="N10" s="144">
        <v>25</v>
      </c>
      <c r="O10" s="81" t="str">
        <f>IFERROR(M10/L10,"-")</f>
        <v>-</v>
      </c>
      <c r="P10" s="80">
        <v>0</v>
      </c>
      <c r="Q10" s="80">
        <v>10</v>
      </c>
      <c r="R10" s="81">
        <f>IFERROR(P10/M10,"-")</f>
        <v>0</v>
      </c>
      <c r="S10" s="82">
        <f>IFERROR(H10/SUM(M10:M10),"-")</f>
        <v>0</v>
      </c>
      <c r="T10" s="83">
        <v>1</v>
      </c>
      <c r="U10" s="81">
        <f>IF(M10=0,"-",T10/M10)</f>
        <v>0.04</v>
      </c>
      <c r="V10" s="186">
        <v>8000</v>
      </c>
      <c r="W10" s="187">
        <f>IFERROR(V10/M10,"-")</f>
        <v>320</v>
      </c>
      <c r="X10" s="187">
        <f>IFERROR(V10/T10,"-")</f>
        <v>8000</v>
      </c>
      <c r="Y10" s="181">
        <f>SUM(V10:V10)-SUM(H10:H10)</f>
        <v>8000</v>
      </c>
      <c r="Z10" s="85" t="str">
        <f>SUM(V10:V10)/SUM(H10:H10)</f>
        <v>0</v>
      </c>
      <c r="AA10" s="78"/>
      <c r="AB10" s="94"/>
      <c r="AC10" s="95">
        <f>IF(M10=0,"",IF(AB10=0,"",(AB10/M10)))</f>
        <v>0</v>
      </c>
      <c r="AD10" s="94"/>
      <c r="AE10" s="96" t="str">
        <f>IFERROR(AD10/AB10,"-")</f>
        <v>-</v>
      </c>
      <c r="AF10" s="97"/>
      <c r="AG10" s="98" t="str">
        <f>IFERROR(AF10/AB10,"-")</f>
        <v>-</v>
      </c>
      <c r="AH10" s="99"/>
      <c r="AI10" s="99"/>
      <c r="AJ10" s="99"/>
      <c r="AK10" s="100">
        <v>1</v>
      </c>
      <c r="AL10" s="101">
        <f>IF(M10=0,"",IF(AK10=0,"",(AK10/M10)))</f>
        <v>0.04</v>
      </c>
      <c r="AM10" s="100"/>
      <c r="AN10" s="102">
        <f>IFERROR(AM10/AK10,"-")</f>
        <v>0</v>
      </c>
      <c r="AO10" s="103"/>
      <c r="AP10" s="104">
        <f>IFERROR(AO10/AK10,"-")</f>
        <v>0</v>
      </c>
      <c r="AQ10" s="105"/>
      <c r="AR10" s="105"/>
      <c r="AS10" s="105"/>
      <c r="AT10" s="106">
        <v>4</v>
      </c>
      <c r="AU10" s="107" t="str">
        <f>IF(M10=0,"",IF(AW10=0,"",(AW10/M10)))</f>
        <v>0</v>
      </c>
      <c r="AV10" s="106"/>
      <c r="AW10" s="108" t="str">
        <f>IFERROR(AY10/AW10,"-")</f>
        <v>-</v>
      </c>
      <c r="AX10" s="109"/>
      <c r="AY10" s="110" t="str">
        <f>IFERROR(BA10/AW10,"-")</f>
        <v>-</v>
      </c>
      <c r="AZ10" s="111"/>
      <c r="BA10" s="111"/>
      <c r="BB10" s="111"/>
      <c r="BC10" s="112">
        <v>3</v>
      </c>
      <c r="BD10" s="113">
        <f>IF(M10=0,"",IF(BC10=0,"",(BC10/M10)))</f>
        <v>0.12</v>
      </c>
      <c r="BE10" s="112"/>
      <c r="BF10" s="114">
        <f>IFERROR(BE10/BC10,"-")</f>
        <v>0</v>
      </c>
      <c r="BG10" s="115"/>
      <c r="BH10" s="116">
        <f>IFERROR(BG10/BC10,"-")</f>
        <v>0</v>
      </c>
      <c r="BI10" s="117"/>
      <c r="BJ10" s="117"/>
      <c r="BK10" s="117">
        <v>10</v>
      </c>
      <c r="BL10" s="119"/>
      <c r="BM10" s="120">
        <f>IF(M10=0,"",IF(BK10=0,"",(BK10/M10)))</f>
        <v>0.4</v>
      </c>
      <c r="BN10" s="121"/>
      <c r="BO10" s="122">
        <f>IFERROR(BN10/BK10,"-")</f>
        <v>0</v>
      </c>
      <c r="BP10" s="123"/>
      <c r="BQ10" s="124">
        <f>IFERROR(BP10/BK10,"-")</f>
        <v>0</v>
      </c>
      <c r="BR10" s="125"/>
      <c r="BS10" s="125"/>
      <c r="BT10" s="125"/>
      <c r="BU10" s="126">
        <v>7</v>
      </c>
      <c r="BV10" s="127">
        <f>IF(M10=0,"",IF(BU10=0,"",(BU10/M10)))</f>
        <v>0.28</v>
      </c>
      <c r="BW10" s="128">
        <v>1</v>
      </c>
      <c r="BX10" s="129">
        <f>IFERROR(BW10/BU10,"-")</f>
        <v>0.14285714285714</v>
      </c>
      <c r="BY10" s="130">
        <v>8000</v>
      </c>
      <c r="BZ10" s="131">
        <f>IFERROR(BY10/BU10,"-")</f>
        <v>1142.8571428571</v>
      </c>
      <c r="CA10" s="132"/>
      <c r="CB10" s="132"/>
      <c r="CC10" s="132">
        <v>1</v>
      </c>
      <c r="CD10" s="133"/>
      <c r="CE10" s="134">
        <f>IF(M10=0,"",IF(CD10=0,"",(CD10/M10)))</f>
        <v>0</v>
      </c>
      <c r="CF10" s="135"/>
      <c r="CG10" s="136" t="str">
        <f>IFERROR(CF10/CD10,"-")</f>
        <v>-</v>
      </c>
      <c r="CH10" s="137"/>
      <c r="CI10" s="138" t="str">
        <f>IFERROR(CH10/CD10,"-")</f>
        <v>-</v>
      </c>
      <c r="CJ10" s="139"/>
      <c r="CK10" s="139"/>
      <c r="CL10" s="139"/>
      <c r="CM10" s="140">
        <v>1</v>
      </c>
      <c r="CN10" s="141">
        <v>8000</v>
      </c>
      <c r="CO10" s="141">
        <v>8000</v>
      </c>
      <c r="CP10" s="141"/>
      <c r="CQ10" s="142" t="str">
        <f>IF(AND(CO10=0,CP10=0),"",IF(AND(CO10&lt;=100000,CP10&lt;=100000),"",IF(CO10/CN10&gt;0.7,"男高",IF(CP10/CN10&gt;0.7,"女高",""))))</f>
        <v/>
      </c>
    </row>
    <row r="11" spans="1:97">
      <c r="A11" s="30"/>
      <c r="B11" s="86"/>
      <c r="C11" s="86"/>
      <c r="D11" s="87"/>
      <c r="E11" s="88"/>
      <c r="F11" s="89"/>
      <c r="G11" s="89"/>
      <c r="H11" s="182"/>
      <c r="I11" s="90"/>
      <c r="J11" s="34"/>
      <c r="K11" s="34"/>
      <c r="L11" s="31"/>
      <c r="M11" s="31"/>
      <c r="N11" s="31"/>
      <c r="O11" s="33"/>
      <c r="P11" s="33"/>
      <c r="Q11" s="31"/>
      <c r="R11" s="33"/>
      <c r="S11" s="25"/>
      <c r="T11" s="25"/>
      <c r="U11" s="25"/>
      <c r="V11" s="188"/>
      <c r="W11" s="188"/>
      <c r="X11" s="188"/>
      <c r="Y11" s="188"/>
      <c r="Z11" s="33"/>
      <c r="AA11" s="58"/>
      <c r="AB11" s="62"/>
      <c r="AC11" s="63"/>
      <c r="AD11" s="62"/>
      <c r="AE11" s="66"/>
      <c r="AF11" s="67"/>
      <c r="AG11" s="68"/>
      <c r="AH11" s="69"/>
      <c r="AI11" s="69"/>
      <c r="AJ11" s="69"/>
      <c r="AK11" s="62"/>
      <c r="AL11" s="63"/>
      <c r="AM11" s="62"/>
      <c r="AN11" s="66"/>
      <c r="AO11" s="67"/>
      <c r="AP11" s="68"/>
      <c r="AQ11" s="69"/>
      <c r="AR11" s="69"/>
      <c r="AS11" s="69"/>
      <c r="AT11" s="62"/>
      <c r="AU11" s="63"/>
      <c r="AV11" s="62"/>
      <c r="AW11" s="66"/>
      <c r="AX11" s="67"/>
      <c r="AY11" s="68"/>
      <c r="AZ11" s="69"/>
      <c r="BA11" s="69"/>
      <c r="BB11" s="69"/>
      <c r="BC11" s="62"/>
      <c r="BD11" s="63"/>
      <c r="BE11" s="62"/>
      <c r="BF11" s="66"/>
      <c r="BG11" s="67"/>
      <c r="BH11" s="68"/>
      <c r="BI11" s="69"/>
      <c r="BJ11" s="69"/>
      <c r="BK11" s="69"/>
      <c r="BL11" s="64"/>
      <c r="BM11" s="65"/>
      <c r="BN11" s="62"/>
      <c r="BO11" s="66"/>
      <c r="BP11" s="67"/>
      <c r="BQ11" s="68"/>
      <c r="BR11" s="69"/>
      <c r="BS11" s="69"/>
      <c r="BT11" s="69"/>
      <c r="BU11" s="64"/>
      <c r="BV11" s="65"/>
      <c r="BW11" s="62"/>
      <c r="BX11" s="66"/>
      <c r="BY11" s="67"/>
      <c r="BZ11" s="68"/>
      <c r="CA11" s="69"/>
      <c r="CB11" s="69"/>
      <c r="CC11" s="69"/>
      <c r="CD11" s="64"/>
      <c r="CE11" s="65"/>
      <c r="CF11" s="62"/>
      <c r="CG11" s="66"/>
      <c r="CH11" s="67"/>
      <c r="CI11" s="68"/>
      <c r="CJ11" s="69"/>
      <c r="CK11" s="69"/>
      <c r="CL11" s="69"/>
      <c r="CM11" s="70"/>
      <c r="CN11" s="67"/>
      <c r="CO11" s="67"/>
      <c r="CP11" s="67"/>
      <c r="CQ11" s="71"/>
    </row>
    <row r="12" spans="1:97">
      <c r="A12" s="30"/>
      <c r="B12" s="37"/>
      <c r="C12" s="37"/>
      <c r="D12" s="31"/>
      <c r="E12" s="31"/>
      <c r="F12" s="36"/>
      <c r="G12" s="74"/>
      <c r="H12" s="183"/>
      <c r="I12" s="34"/>
      <c r="J12" s="34"/>
      <c r="K12" s="34"/>
      <c r="L12" s="31"/>
      <c r="M12" s="31"/>
      <c r="N12" s="31"/>
      <c r="O12" s="33"/>
      <c r="P12" s="33"/>
      <c r="Q12" s="31"/>
      <c r="R12" s="33"/>
      <c r="S12" s="25"/>
      <c r="T12" s="25"/>
      <c r="U12" s="25"/>
      <c r="V12" s="188"/>
      <c r="W12" s="188"/>
      <c r="X12" s="188"/>
      <c r="Y12" s="188"/>
      <c r="Z12" s="33"/>
      <c r="AA12" s="60"/>
      <c r="AB12" s="62"/>
      <c r="AC12" s="63"/>
      <c r="AD12" s="62"/>
      <c r="AE12" s="66"/>
      <c r="AF12" s="67"/>
      <c r="AG12" s="68"/>
      <c r="AH12" s="69"/>
      <c r="AI12" s="69"/>
      <c r="AJ12" s="69"/>
      <c r="AK12" s="62"/>
      <c r="AL12" s="63"/>
      <c r="AM12" s="62"/>
      <c r="AN12" s="66"/>
      <c r="AO12" s="67"/>
      <c r="AP12" s="68"/>
      <c r="AQ12" s="69"/>
      <c r="AR12" s="69"/>
      <c r="AS12" s="69"/>
      <c r="AT12" s="62"/>
      <c r="AU12" s="63"/>
      <c r="AV12" s="62"/>
      <c r="AW12" s="66"/>
      <c r="AX12" s="67"/>
      <c r="AY12" s="68"/>
      <c r="AZ12" s="69"/>
      <c r="BA12" s="69"/>
      <c r="BB12" s="69"/>
      <c r="BC12" s="62"/>
      <c r="BD12" s="63"/>
      <c r="BE12" s="62"/>
      <c r="BF12" s="66"/>
      <c r="BG12" s="67"/>
      <c r="BH12" s="68"/>
      <c r="BI12" s="69"/>
      <c r="BJ12" s="69"/>
      <c r="BK12" s="69"/>
      <c r="BL12" s="64"/>
      <c r="BM12" s="65"/>
      <c r="BN12" s="62"/>
      <c r="BO12" s="66"/>
      <c r="BP12" s="67"/>
      <c r="BQ12" s="68"/>
      <c r="BR12" s="69"/>
      <c r="BS12" s="69"/>
      <c r="BT12" s="69"/>
      <c r="BU12" s="64"/>
      <c r="BV12" s="65"/>
      <c r="BW12" s="62"/>
      <c r="BX12" s="66"/>
      <c r="BY12" s="67"/>
      <c r="BZ12" s="68"/>
      <c r="CA12" s="69"/>
      <c r="CB12" s="69"/>
      <c r="CC12" s="69"/>
      <c r="CD12" s="64"/>
      <c r="CE12" s="65"/>
      <c r="CF12" s="62"/>
      <c r="CG12" s="66"/>
      <c r="CH12" s="67"/>
      <c r="CI12" s="68"/>
      <c r="CJ12" s="69"/>
      <c r="CK12" s="69"/>
      <c r="CL12" s="69"/>
      <c r="CM12" s="70"/>
      <c r="CN12" s="67"/>
      <c r="CO12" s="67"/>
      <c r="CP12" s="67"/>
      <c r="CQ12" s="71"/>
    </row>
    <row r="13" spans="1:97">
      <c r="A13" s="19" t="str">
        <f>Z13</f>
        <v>0</v>
      </c>
      <c r="B13" s="41"/>
      <c r="C13" s="41"/>
      <c r="D13" s="41"/>
      <c r="E13" s="41"/>
      <c r="F13" s="40" t="s">
        <v>322</v>
      </c>
      <c r="G13" s="40"/>
      <c r="H13" s="184"/>
      <c r="I13" s="45"/>
      <c r="J13" s="41">
        <f>SUM(J6:J12)</f>
        <v>0</v>
      </c>
      <c r="K13" s="41">
        <f>SUM(K6:K12)</f>
        <v>0</v>
      </c>
      <c r="L13" s="41">
        <f>SUM(L6:L12)</f>
        <v>1236</v>
      </c>
      <c r="M13" s="41">
        <f>SUM(M6:M12)</f>
        <v>41</v>
      </c>
      <c r="N13" s="41">
        <f>SUM(N6:N12)</f>
        <v>41</v>
      </c>
      <c r="O13" s="42">
        <f>IFERROR(M13/L13,"-")</f>
        <v>0.033171521035599</v>
      </c>
      <c r="P13" s="77">
        <f>SUM(P6:P12)</f>
        <v>0</v>
      </c>
      <c r="Q13" s="77">
        <f>SUM(Q6:Q12)</f>
        <v>14</v>
      </c>
      <c r="R13" s="42">
        <f>IFERROR(P13/M13,"-")</f>
        <v>0</v>
      </c>
      <c r="S13" s="43">
        <f>IFERROR(H13/M13,"-")</f>
        <v>0</v>
      </c>
      <c r="T13" s="44">
        <f>SUM(T6:T12)</f>
        <v>2</v>
      </c>
      <c r="U13" s="42">
        <f>IFERROR(T13/M13,"-")</f>
        <v>0.048780487804878</v>
      </c>
      <c r="V13" s="184">
        <f>SUM(V6:V12)</f>
        <v>71000</v>
      </c>
      <c r="W13" s="184">
        <f>IFERROR(V13/M13,"-")</f>
        <v>1731.7073170732</v>
      </c>
      <c r="X13" s="184">
        <f>IFERROR(V13/T13,"-")</f>
        <v>35500</v>
      </c>
      <c r="Y13" s="184">
        <f>V13-H13</f>
        <v>71000</v>
      </c>
      <c r="Z13" s="46" t="str">
        <f>V13/H13</f>
        <v>0</v>
      </c>
      <c r="AA13" s="59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323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302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324</v>
      </c>
      <c r="C6" s="189" t="s">
        <v>306</v>
      </c>
      <c r="D6" s="189" t="s">
        <v>325</v>
      </c>
      <c r="E6" s="189" t="s">
        <v>326</v>
      </c>
      <c r="F6" s="89" t="s">
        <v>327</v>
      </c>
      <c r="G6" s="89" t="s">
        <v>310</v>
      </c>
      <c r="H6" s="181">
        <v>0</v>
      </c>
      <c r="I6" s="80">
        <v>0</v>
      </c>
      <c r="J6" s="80">
        <v>0</v>
      </c>
      <c r="K6" s="80">
        <v>1018891</v>
      </c>
      <c r="L6" s="93">
        <v>4698</v>
      </c>
      <c r="M6" s="81">
        <f>IFERROR(L6/K6,"-")</f>
        <v>0.004610895571754</v>
      </c>
      <c r="N6" s="80">
        <v>138</v>
      </c>
      <c r="O6" s="80">
        <v>1704</v>
      </c>
      <c r="P6" s="81">
        <f>IFERROR(N6/(L6),"-")</f>
        <v>0.029374201787995</v>
      </c>
      <c r="Q6" s="82">
        <f>IFERROR(H6/SUM(L6:L6),"-")</f>
        <v>0</v>
      </c>
      <c r="R6" s="83">
        <v>535</v>
      </c>
      <c r="S6" s="81">
        <f>IF(L6=0,"-",R6/L6)</f>
        <v>0.11387824606215</v>
      </c>
      <c r="T6" s="186">
        <v>23498120</v>
      </c>
      <c r="U6" s="187">
        <f>IFERROR(T6/L6,"-")</f>
        <v>5001.7283950617</v>
      </c>
      <c r="V6" s="187">
        <f>IFERROR(T6/R6,"-")</f>
        <v>43921.719626168</v>
      </c>
      <c r="W6" s="181">
        <f>SUM(T6:T6)-SUM(H6:H6)</f>
        <v>23498120</v>
      </c>
      <c r="X6" s="85" t="str">
        <f>SUM(T6:T6)/SUM(H6:H6)</f>
        <v>0</v>
      </c>
      <c r="Y6" s="78"/>
      <c r="Z6" s="94">
        <v>156</v>
      </c>
      <c r="AA6" s="95">
        <f>IF(L6=0,"",IF(Z6=0,"",(Z6/L6)))</f>
        <v>0.033205619412516</v>
      </c>
      <c r="AB6" s="94">
        <v>4</v>
      </c>
      <c r="AC6" s="96">
        <f>IFERROR(AB6/Z6,"-")</f>
        <v>0.025641025641026</v>
      </c>
      <c r="AD6" s="97">
        <v>45000</v>
      </c>
      <c r="AE6" s="98">
        <f>IFERROR(AD6/Z6,"-")</f>
        <v>288.46153846154</v>
      </c>
      <c r="AF6" s="99">
        <v>2</v>
      </c>
      <c r="AG6" s="99"/>
      <c r="AH6" s="99">
        <v>2</v>
      </c>
      <c r="AI6" s="100">
        <v>538</v>
      </c>
      <c r="AJ6" s="101">
        <f>IF(L6=0,"",IF(AI6=0,"",(AI6/L6)))</f>
        <v>0.11451681566624</v>
      </c>
      <c r="AK6" s="100">
        <v>49</v>
      </c>
      <c r="AL6" s="102">
        <f>IFERROR(AK6/AI6,"-")</f>
        <v>0.091078066914498</v>
      </c>
      <c r="AM6" s="103">
        <v>1354000</v>
      </c>
      <c r="AN6" s="104">
        <f>IFERROR(AM6/AI6,"-")</f>
        <v>2516.7286245353</v>
      </c>
      <c r="AO6" s="105">
        <v>24</v>
      </c>
      <c r="AP6" s="105">
        <v>8</v>
      </c>
      <c r="AQ6" s="105">
        <v>17</v>
      </c>
      <c r="AR6" s="106">
        <v>690</v>
      </c>
      <c r="AS6" s="107">
        <f>IF(L6=0,"",IF(AR6=0,"",(AR6/L6)))</f>
        <v>0.14687100893997</v>
      </c>
      <c r="AT6" s="106">
        <v>52</v>
      </c>
      <c r="AU6" s="108">
        <f>IFERROR(AT6/AR6,"-")</f>
        <v>0.07536231884058</v>
      </c>
      <c r="AV6" s="109">
        <v>398000</v>
      </c>
      <c r="AW6" s="110">
        <f>IFERROR(AV6/AR6,"-")</f>
        <v>576.8115942029</v>
      </c>
      <c r="AX6" s="111">
        <v>34</v>
      </c>
      <c r="AY6" s="111">
        <v>10</v>
      </c>
      <c r="AZ6" s="111">
        <v>8</v>
      </c>
      <c r="BA6" s="112">
        <v>1231</v>
      </c>
      <c r="BB6" s="113">
        <f>IF(L6=0,"",IF(BA6=0,"",(BA6/L6)))</f>
        <v>0.2620263942103</v>
      </c>
      <c r="BC6" s="112">
        <v>112</v>
      </c>
      <c r="BD6" s="114">
        <f>IFERROR(BC6/BA6,"-")</f>
        <v>0.090982940698619</v>
      </c>
      <c r="BE6" s="115">
        <v>2050000</v>
      </c>
      <c r="BF6" s="116">
        <f>IFERROR(BE6/BA6,"-")</f>
        <v>1665.3127538587</v>
      </c>
      <c r="BG6" s="117">
        <v>59</v>
      </c>
      <c r="BH6" s="117">
        <v>18</v>
      </c>
      <c r="BI6" s="117">
        <v>35</v>
      </c>
      <c r="BJ6" s="119">
        <v>1448</v>
      </c>
      <c r="BK6" s="120">
        <f>IF(L6=0,"",IF(BJ6=0,"",(BJ6/L6)))</f>
        <v>0.30821626223925</v>
      </c>
      <c r="BL6" s="121">
        <v>199</v>
      </c>
      <c r="BM6" s="122">
        <f>IFERROR(BL6/BJ6,"-")</f>
        <v>0.13743093922652</v>
      </c>
      <c r="BN6" s="123">
        <v>8254120</v>
      </c>
      <c r="BO6" s="124">
        <f>IFERROR(BN6/BJ6,"-")</f>
        <v>5700.3591160221</v>
      </c>
      <c r="BP6" s="125">
        <v>83</v>
      </c>
      <c r="BQ6" s="125">
        <v>31</v>
      </c>
      <c r="BR6" s="125">
        <v>85</v>
      </c>
      <c r="BS6" s="126">
        <v>535</v>
      </c>
      <c r="BT6" s="127">
        <f>IF(L6=0,"",IF(BS6=0,"",(BS6/L6)))</f>
        <v>0.11387824606215</v>
      </c>
      <c r="BU6" s="128">
        <v>102</v>
      </c>
      <c r="BV6" s="129">
        <f>IFERROR(BU6/BS6,"-")</f>
        <v>0.19065420560748</v>
      </c>
      <c r="BW6" s="130">
        <v>8236000</v>
      </c>
      <c r="BX6" s="131">
        <f>IFERROR(BW6/BS6,"-")</f>
        <v>15394.392523364</v>
      </c>
      <c r="BY6" s="132">
        <v>20</v>
      </c>
      <c r="BZ6" s="132">
        <v>11</v>
      </c>
      <c r="CA6" s="132">
        <v>71</v>
      </c>
      <c r="CB6" s="133">
        <v>100</v>
      </c>
      <c r="CC6" s="134">
        <f>IF(L6=0,"",IF(CB6=0,"",(CB6/L6)))</f>
        <v>0.021285653469562</v>
      </c>
      <c r="CD6" s="135">
        <v>17</v>
      </c>
      <c r="CE6" s="136">
        <f>IFERROR(CD6/CB6,"-")</f>
        <v>0.17</v>
      </c>
      <c r="CF6" s="137">
        <v>3161000</v>
      </c>
      <c r="CG6" s="138">
        <f>IFERROR(CF6/CB6,"-")</f>
        <v>31610</v>
      </c>
      <c r="CH6" s="139">
        <v>2</v>
      </c>
      <c r="CI6" s="139">
        <v>3</v>
      </c>
      <c r="CJ6" s="139">
        <v>12</v>
      </c>
      <c r="CK6" s="140">
        <v>535</v>
      </c>
      <c r="CL6" s="141">
        <v>23498120</v>
      </c>
      <c r="CM6" s="141">
        <v>2234000</v>
      </c>
      <c r="CN6" s="141">
        <v>11000</v>
      </c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328</v>
      </c>
      <c r="C7" s="189" t="s">
        <v>306</v>
      </c>
      <c r="D7" s="189" t="s">
        <v>325</v>
      </c>
      <c r="E7" s="189" t="s">
        <v>326</v>
      </c>
      <c r="F7" s="89" t="s">
        <v>329</v>
      </c>
      <c r="G7" s="89" t="s">
        <v>310</v>
      </c>
      <c r="H7" s="181">
        <v>0</v>
      </c>
      <c r="I7" s="80">
        <v>0</v>
      </c>
      <c r="J7" s="80">
        <v>0</v>
      </c>
      <c r="K7" s="80">
        <v>7</v>
      </c>
      <c r="L7" s="93">
        <v>1</v>
      </c>
      <c r="M7" s="81">
        <f>IFERROR(L7/K7,"-")</f>
        <v>0.14285714285714</v>
      </c>
      <c r="N7" s="80">
        <v>0</v>
      </c>
      <c r="O7" s="80">
        <v>0</v>
      </c>
      <c r="P7" s="81">
        <f>IFERROR(N7/(L7),"-")</f>
        <v>0</v>
      </c>
      <c r="Q7" s="82">
        <f>IFERROR(H7/SUM(L7:L7),"-")</f>
        <v>0</v>
      </c>
      <c r="R7" s="83">
        <v>1</v>
      </c>
      <c r="S7" s="81">
        <f>IF(L7=0,"-",R7/L7)</f>
        <v>1</v>
      </c>
      <c r="T7" s="186">
        <v>3000</v>
      </c>
      <c r="U7" s="187">
        <f>IFERROR(T7/L7,"-")</f>
        <v>3000</v>
      </c>
      <c r="V7" s="187">
        <f>IFERROR(T7/R7,"-")</f>
        <v>3000</v>
      </c>
      <c r="W7" s="181">
        <f>SUM(T7:T7)-SUM(H7:H7)</f>
        <v>3000</v>
      </c>
      <c r="X7" s="85" t="str">
        <f>SUM(T7:T7)/SUM(H7:H7)</f>
        <v>0</v>
      </c>
      <c r="Y7" s="78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>
        <f>IF(L7=0,"",IF(AI7=0,"",(AI7/L7)))</f>
        <v>0</v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>
        <f>IF(L7=0,"",IF(AR7=0,"",(AR7/L7)))</f>
        <v>0</v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>
        <f>IF(L7=0,"",IF(BA7=0,"",(BA7/L7)))</f>
        <v>0</v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>
        <v>1</v>
      </c>
      <c r="BK7" s="120">
        <f>IF(L7=0,"",IF(BJ7=0,"",(BJ7/L7)))</f>
        <v>1</v>
      </c>
      <c r="BL7" s="121">
        <v>1</v>
      </c>
      <c r="BM7" s="122">
        <f>IFERROR(BL7/BJ7,"-")</f>
        <v>1</v>
      </c>
      <c r="BN7" s="123">
        <v>3000</v>
      </c>
      <c r="BO7" s="124">
        <f>IFERROR(BN7/BJ7,"-")</f>
        <v>3000</v>
      </c>
      <c r="BP7" s="125">
        <v>1</v>
      </c>
      <c r="BQ7" s="125"/>
      <c r="BR7" s="125"/>
      <c r="BS7" s="126"/>
      <c r="BT7" s="127">
        <f>IF(L7=0,"",IF(BS7=0,"",(BS7/L7)))</f>
        <v>0</v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1</v>
      </c>
      <c r="CL7" s="141">
        <v>3000</v>
      </c>
      <c r="CM7" s="141">
        <v>3000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330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1018898</v>
      </c>
      <c r="L10" s="41">
        <f>SUM(L6:L9)</f>
        <v>4699</v>
      </c>
      <c r="M10" s="42">
        <f>IFERROR(L10/K10,"-")</f>
        <v>0.0046118453466392</v>
      </c>
      <c r="N10" s="77">
        <f>SUM(N6:N9)</f>
        <v>138</v>
      </c>
      <c r="O10" s="77">
        <f>SUM(O6:O9)</f>
        <v>1704</v>
      </c>
      <c r="P10" s="42">
        <f>IFERROR(N10/L10,"-")</f>
        <v>0.029367950627793</v>
      </c>
      <c r="Q10" s="43">
        <f>IFERROR(H10/L10,"-")</f>
        <v>0</v>
      </c>
      <c r="R10" s="44">
        <f>SUM(R6:R9)</f>
        <v>536</v>
      </c>
      <c r="S10" s="42">
        <f>IFERROR(R10/L10,"-")</f>
        <v>0.11406682272824</v>
      </c>
      <c r="T10" s="184">
        <f>SUM(T6:T9)</f>
        <v>23501120</v>
      </c>
      <c r="U10" s="184">
        <f>IFERROR(T10/L10,"-")</f>
        <v>5001.302404767</v>
      </c>
      <c r="V10" s="184">
        <f>IFERROR(T10/R10,"-")</f>
        <v>43845.373134328</v>
      </c>
      <c r="W10" s="184">
        <f>T10-H10</f>
        <v>23501120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331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302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332</v>
      </c>
      <c r="C6" s="189" t="s">
        <v>319</v>
      </c>
      <c r="D6" s="189" t="s">
        <v>333</v>
      </c>
      <c r="E6" s="189" t="s">
        <v>334</v>
      </c>
      <c r="F6" s="89" t="s">
        <v>335</v>
      </c>
      <c r="G6" s="89" t="s">
        <v>310</v>
      </c>
      <c r="H6" s="181">
        <v>0</v>
      </c>
      <c r="I6" s="80">
        <v>0</v>
      </c>
      <c r="J6" s="80">
        <v>0</v>
      </c>
      <c r="K6" s="80">
        <v>0</v>
      </c>
      <c r="L6" s="93">
        <v>5</v>
      </c>
      <c r="M6" s="81" t="str">
        <f>IFERROR(L6/K6,"-")</f>
        <v>-</v>
      </c>
      <c r="N6" s="80">
        <v>0</v>
      </c>
      <c r="O6" s="80">
        <v>3</v>
      </c>
      <c r="P6" s="81">
        <f>IFERROR(N6/(L6),"-")</f>
        <v>0</v>
      </c>
      <c r="Q6" s="82">
        <f>IFERROR(H6/SUM(L6:L6),"-")</f>
        <v>0</v>
      </c>
      <c r="R6" s="83">
        <v>1</v>
      </c>
      <c r="S6" s="81">
        <f>IF(L6=0,"-",R6/L6)</f>
        <v>0.2</v>
      </c>
      <c r="T6" s="186">
        <v>5000</v>
      </c>
      <c r="U6" s="187">
        <f>IFERROR(T6/L6,"-")</f>
        <v>1000</v>
      </c>
      <c r="V6" s="187">
        <f>IFERROR(T6/R6,"-")</f>
        <v>5000</v>
      </c>
      <c r="W6" s="181">
        <f>SUM(T6:T6)-SUM(H6:H6)</f>
        <v>5000</v>
      </c>
      <c r="X6" s="85" t="str">
        <f>SUM(T6:T6)/SUM(H6:H6)</f>
        <v>0</v>
      </c>
      <c r="Y6" s="78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>
        <v>4</v>
      </c>
      <c r="AJ6" s="101">
        <f>IF(L6=0,"",IF(AI6=0,"",(AI6/L6)))</f>
        <v>0.8</v>
      </c>
      <c r="AK6" s="100">
        <v>1</v>
      </c>
      <c r="AL6" s="102">
        <f>IFERROR(AK6/AI6,"-")</f>
        <v>0.25</v>
      </c>
      <c r="AM6" s="103">
        <v>5000</v>
      </c>
      <c r="AN6" s="104">
        <f>IFERROR(AM6/AI6,"-")</f>
        <v>1250</v>
      </c>
      <c r="AO6" s="105">
        <v>1</v>
      </c>
      <c r="AP6" s="105"/>
      <c r="AQ6" s="105"/>
      <c r="AR6" s="106"/>
      <c r="AS6" s="107">
        <f>IF(L6=0,"",IF(AR6=0,"",(AR6/L6)))</f>
        <v>0</v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>
        <v>1</v>
      </c>
      <c r="BB6" s="113">
        <f>IF(L6=0,"",IF(BA6=0,"",(BA6/L6)))</f>
        <v>0.2</v>
      </c>
      <c r="BC6" s="112"/>
      <c r="BD6" s="114">
        <f>IFERROR(BC6/BA6,"-")</f>
        <v>0</v>
      </c>
      <c r="BE6" s="115"/>
      <c r="BF6" s="116">
        <f>IFERROR(BE6/BA6,"-")</f>
        <v>0</v>
      </c>
      <c r="BG6" s="117"/>
      <c r="BH6" s="117"/>
      <c r="BI6" s="117"/>
      <c r="BJ6" s="119"/>
      <c r="BK6" s="120">
        <f>IF(L6=0,"",IF(BJ6=0,"",(BJ6/L6)))</f>
        <v>0</v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1</v>
      </c>
      <c r="CL6" s="141">
        <v>5000</v>
      </c>
      <c r="CM6" s="141">
        <v>5000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336</v>
      </c>
      <c r="C7" s="189" t="s">
        <v>319</v>
      </c>
      <c r="D7" s="189" t="s">
        <v>333</v>
      </c>
      <c r="E7" s="189" t="s">
        <v>334</v>
      </c>
      <c r="F7" s="89" t="s">
        <v>337</v>
      </c>
      <c r="G7" s="89" t="s">
        <v>310</v>
      </c>
      <c r="H7" s="181">
        <v>0</v>
      </c>
      <c r="I7" s="80">
        <v>0</v>
      </c>
      <c r="J7" s="80">
        <v>0</v>
      </c>
      <c r="K7" s="80">
        <v>0</v>
      </c>
      <c r="L7" s="93">
        <v>77</v>
      </c>
      <c r="M7" s="81" t="str">
        <f>IFERROR(L7/K7,"-")</f>
        <v>-</v>
      </c>
      <c r="N7" s="80">
        <v>0</v>
      </c>
      <c r="O7" s="80">
        <v>21</v>
      </c>
      <c r="P7" s="81">
        <f>IFERROR(N7/(L7),"-")</f>
        <v>0</v>
      </c>
      <c r="Q7" s="82">
        <f>IFERROR(H7/SUM(L7:L7),"-")</f>
        <v>0</v>
      </c>
      <c r="R7" s="83">
        <v>1</v>
      </c>
      <c r="S7" s="81">
        <f>IF(L7=0,"-",R7/L7)</f>
        <v>0.012987012987013</v>
      </c>
      <c r="T7" s="186">
        <v>3000</v>
      </c>
      <c r="U7" s="187">
        <f>IFERROR(T7/L7,"-")</f>
        <v>38.961038961039</v>
      </c>
      <c r="V7" s="187">
        <f>IFERROR(T7/R7,"-")</f>
        <v>3000</v>
      </c>
      <c r="W7" s="181">
        <f>SUM(T7:T7)-SUM(H7:H7)</f>
        <v>3000</v>
      </c>
      <c r="X7" s="85" t="str">
        <f>SUM(T7:T7)/SUM(H7:H7)</f>
        <v>0</v>
      </c>
      <c r="Y7" s="78"/>
      <c r="Z7" s="94">
        <v>16</v>
      </c>
      <c r="AA7" s="95">
        <f>IF(L7=0,"",IF(Z7=0,"",(Z7/L7)))</f>
        <v>0.20779220779221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15</v>
      </c>
      <c r="AJ7" s="101">
        <f>IF(L7=0,"",IF(AI7=0,"",(AI7/L7)))</f>
        <v>0.19480519480519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18</v>
      </c>
      <c r="AS7" s="107">
        <f>IF(L7=0,"",IF(AR7=0,"",(AR7/L7)))</f>
        <v>0.23376623376623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17</v>
      </c>
      <c r="BB7" s="113">
        <f>IF(L7=0,"",IF(BA7=0,"",(BA7/L7)))</f>
        <v>0.22077922077922</v>
      </c>
      <c r="BC7" s="112">
        <v>1</v>
      </c>
      <c r="BD7" s="114">
        <f>IFERROR(BC7/BA7,"-")</f>
        <v>0.058823529411765</v>
      </c>
      <c r="BE7" s="115">
        <v>3000</v>
      </c>
      <c r="BF7" s="116">
        <f>IFERROR(BE7/BA7,"-")</f>
        <v>176.47058823529</v>
      </c>
      <c r="BG7" s="117">
        <v>1</v>
      </c>
      <c r="BH7" s="117"/>
      <c r="BI7" s="117"/>
      <c r="BJ7" s="119">
        <v>9</v>
      </c>
      <c r="BK7" s="120">
        <f>IF(L7=0,"",IF(BJ7=0,"",(BJ7/L7)))</f>
        <v>0.11688311688312</v>
      </c>
      <c r="BL7" s="121"/>
      <c r="BM7" s="122">
        <f>IFERROR(BL7/BJ7,"-")</f>
        <v>0</v>
      </c>
      <c r="BN7" s="123"/>
      <c r="BO7" s="124">
        <f>IFERROR(BN7/BJ7,"-")</f>
        <v>0</v>
      </c>
      <c r="BP7" s="125"/>
      <c r="BQ7" s="125"/>
      <c r="BR7" s="125"/>
      <c r="BS7" s="126"/>
      <c r="BT7" s="127">
        <f>IF(L7=0,"",IF(BS7=0,"",(BS7/L7)))</f>
        <v>0</v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>
        <v>2</v>
      </c>
      <c r="CC7" s="134">
        <f>IF(L7=0,"",IF(CB7=0,"",(CB7/L7)))</f>
        <v>0.025974025974026</v>
      </c>
      <c r="CD7" s="135"/>
      <c r="CE7" s="136">
        <f>IFERROR(CD7/CB7,"-")</f>
        <v>0</v>
      </c>
      <c r="CF7" s="137"/>
      <c r="CG7" s="138">
        <f>IFERROR(CF7/CB7,"-")</f>
        <v>0</v>
      </c>
      <c r="CH7" s="139"/>
      <c r="CI7" s="139"/>
      <c r="CJ7" s="139"/>
      <c r="CK7" s="140">
        <v>1</v>
      </c>
      <c r="CL7" s="141">
        <v>3000</v>
      </c>
      <c r="CM7" s="141">
        <v>3000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338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82</v>
      </c>
      <c r="M10" s="42" t="str">
        <f>IFERROR(L10/K10,"-")</f>
        <v>-</v>
      </c>
      <c r="N10" s="77">
        <f>SUM(N6:N9)</f>
        <v>0</v>
      </c>
      <c r="O10" s="77">
        <f>SUM(O6:O9)</f>
        <v>24</v>
      </c>
      <c r="P10" s="42">
        <f>IFERROR(N10/L10,"-")</f>
        <v>0</v>
      </c>
      <c r="Q10" s="43">
        <f>IFERROR(H10/L10,"-")</f>
        <v>0</v>
      </c>
      <c r="R10" s="44">
        <f>SUM(R6:R9)</f>
        <v>2</v>
      </c>
      <c r="S10" s="42">
        <f>IFERROR(R10/L10,"-")</f>
        <v>0.024390243902439</v>
      </c>
      <c r="T10" s="184">
        <f>SUM(T6:T9)</f>
        <v>8000</v>
      </c>
      <c r="U10" s="184">
        <f>IFERROR(T10/L10,"-")</f>
        <v>97.560975609756</v>
      </c>
      <c r="V10" s="184">
        <f>IFERROR(T10/R10,"-")</f>
        <v>4000</v>
      </c>
      <c r="W10" s="184">
        <f>T10-H10</f>
        <v>8000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新聞</vt:lpstr>
      <vt:lpstr>雑誌</vt:lpstr>
      <vt:lpstr>DVD</vt:lpstr>
      <vt:lpstr>WEB純広広告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