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<sst xmlns="http://schemas.openxmlformats.org/spreadsheetml/2006/main" uniqueCount="373">
  <si>
    <t>09月</t>
  </si>
  <si>
    <t>アイメール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</si>
  <si>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</si>
  <si>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</si>
  <si>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</si>
  <si>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</si>
  <si>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</si>
  <si>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</si>
  <si>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</si>
  <si>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</si>
  <si>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</si>
  <si>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</si>
  <si>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</si>
  <si>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</si>
  <si>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</si>
  <si>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</si>
  <si>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</si>
  <si>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</si>
  <si>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</si>
  <si>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</si>
  <si>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</si>
  <si>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</si>
  <si>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</si>
  <si>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</si>
  <si>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</si>
  <si>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</si>
  <si>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</si>
  <si>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</si>
  <si>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</si>
  <si>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</si>
  <si>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</si>
  <si>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</si>
  <si>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</si>
  <si>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</si>
  <si>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</si>
  <si>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</si>
  <si>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</si>
  <si>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</si>
  <si>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</si>
  <si>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</si>
  <si>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</si>
  <si>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</si>
  <si>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</si>
  <si>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</si>
  <si>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</si>
  <si>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</si>
  <si>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</si>
  <si>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</si>
  <si>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</si>
  <si>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</si>
  <si>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</si>
  <si>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</si>
  <si>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</si>
  <si>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</si>
  <si>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</si>
  <si>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</si>
  <si>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</si>
  <si>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sms_w219</t>
  </si>
  <si>
    <t>インターカラー</t>
  </si>
  <si>
    <t>右女３</t>
  </si>
  <si>
    <t>出会いの大御所〇〇に危機！サービス史上最大の男性不足</t>
  </si>
  <si>
    <t>i34</t>
  </si>
  <si>
    <t>スポニチ関東</t>
  </si>
  <si>
    <t>4C終面全5段</t>
  </si>
  <si>
    <t>9月07日(土)</t>
  </si>
  <si>
    <t>sms_w220</t>
  </si>
  <si>
    <t>スポニチ関西</t>
  </si>
  <si>
    <t>sms_w221</t>
  </si>
  <si>
    <t>スポニチ西部</t>
  </si>
  <si>
    <t>sms_w222</t>
  </si>
  <si>
    <t>スポニチ北海道</t>
  </si>
  <si>
    <t>smss1908</t>
  </si>
  <si>
    <t>(空電共通)</t>
  </si>
  <si>
    <t>空電</t>
  </si>
  <si>
    <t>空電(共通)</t>
  </si>
  <si>
    <t>sms_w223</t>
  </si>
  <si>
    <t>雑誌版 SPA</t>
  </si>
  <si>
    <t>求む！50歳以上の女性と</t>
  </si>
  <si>
    <t>サンスポ関東</t>
  </si>
  <si>
    <t>9月23日(月)</t>
  </si>
  <si>
    <t>smss1909</t>
  </si>
  <si>
    <t>sms_w224</t>
  </si>
  <si>
    <t>GOGO(i31)</t>
  </si>
  <si>
    <t>サンスポ関西</t>
  </si>
  <si>
    <t>全5段</t>
  </si>
  <si>
    <t>9月08日(日)</t>
  </si>
  <si>
    <t>smss1910</t>
  </si>
  <si>
    <t>sms_w225</t>
  </si>
  <si>
    <t>４コマ漫画版</t>
  </si>
  <si>
    <t>i38</t>
  </si>
  <si>
    <t>9月16日(月)</t>
  </si>
  <si>
    <t>smss1911</t>
  </si>
  <si>
    <t>sms_w226</t>
  </si>
  <si>
    <t>6段タイアップ</t>
  </si>
  <si>
    <t>9月11日(水)</t>
  </si>
  <si>
    <t>smss1912</t>
  </si>
  <si>
    <t>sms_w227</t>
  </si>
  <si>
    <t>ニッカン関西</t>
  </si>
  <si>
    <t>4C全面</t>
  </si>
  <si>
    <t>smss1913</t>
  </si>
  <si>
    <t>sms_w228</t>
  </si>
  <si>
    <t>記事風版</t>
  </si>
  <si>
    <t>4C煙突</t>
  </si>
  <si>
    <t>9月28日(土)</t>
  </si>
  <si>
    <t>smss1914</t>
  </si>
  <si>
    <t>sms_w229</t>
  </si>
  <si>
    <t>(新txt)求む！50歳以上の女性と</t>
  </si>
  <si>
    <t>デイリースポーツ関西</t>
  </si>
  <si>
    <t>全5段・半5段段つかみ１0段保証</t>
  </si>
  <si>
    <t>9/1～</t>
  </si>
  <si>
    <t>sms_w230</t>
  </si>
  <si>
    <t>sms_w231</t>
  </si>
  <si>
    <t>献身交際。キュートな四十路妻。</t>
  </si>
  <si>
    <t>sms_w232</t>
  </si>
  <si>
    <t>５分で出会って</t>
  </si>
  <si>
    <t>sms_w233</t>
  </si>
  <si>
    <t>黒：C版</t>
  </si>
  <si>
    <t>お相手するの好きなの。ヤリすぎねえさんの日常</t>
  </si>
  <si>
    <t>smss1915</t>
  </si>
  <si>
    <t>sms_w234</t>
  </si>
  <si>
    <t>①(新txt)求む！５０歳以上の女性と…</t>
  </si>
  <si>
    <t>スポーツ報知西部 5回以上</t>
  </si>
  <si>
    <t>4C終面雑報</t>
  </si>
  <si>
    <t>sms_w235</t>
  </si>
  <si>
    <t>②学生いません！ギャルもいません！熟女！熟女！熟女！熟女！</t>
  </si>
  <si>
    <t>sms_w236</t>
  </si>
  <si>
    <t>③久々にすごく興奮した</t>
  </si>
  <si>
    <t>smss1916</t>
  </si>
  <si>
    <t>sms_w237</t>
  </si>
  <si>
    <t>スポーツ報知関東</t>
  </si>
  <si>
    <t>全5段つかみ4回</t>
  </si>
  <si>
    <t>9月02日(月)</t>
  </si>
  <si>
    <t>sms_w238</t>
  </si>
  <si>
    <t>9月10日(火)</t>
  </si>
  <si>
    <t>sms_w239</t>
  </si>
  <si>
    <t>9月20日(金)</t>
  </si>
  <si>
    <t>sms_w240</t>
  </si>
  <si>
    <t>(新txt)５分で出会って</t>
  </si>
  <si>
    <t>smss1917</t>
  </si>
  <si>
    <t>sms_w241</t>
  </si>
  <si>
    <t>①求む！５０歳以上の女性と…</t>
  </si>
  <si>
    <t>半2段・半3段つかみそれぞれ10段保証</t>
  </si>
  <si>
    <t>1～10日</t>
  </si>
  <si>
    <t>sms_w242</t>
  </si>
  <si>
    <t>11～20日</t>
  </si>
  <si>
    <t>sms_w243</t>
  </si>
  <si>
    <t>21～31日</t>
  </si>
  <si>
    <t>smss1918</t>
  </si>
  <si>
    <t>sms_w244</t>
  </si>
  <si>
    <t>sms_w245</t>
  </si>
  <si>
    <t>sms_w246</t>
  </si>
  <si>
    <t>smss1919</t>
  </si>
  <si>
    <t>sms_w247</t>
  </si>
  <si>
    <t>黒：右女３</t>
  </si>
  <si>
    <t>ニッカン西部</t>
  </si>
  <si>
    <t>半2段つかみ20段保証</t>
  </si>
  <si>
    <t>sms_w248</t>
  </si>
  <si>
    <t>sms_w249</t>
  </si>
  <si>
    <t>smss1920</t>
  </si>
  <si>
    <t>sms_w250</t>
  </si>
  <si>
    <t>smss1921</t>
  </si>
  <si>
    <t>sms_w251</t>
  </si>
  <si>
    <t>9月15日(日)</t>
  </si>
  <si>
    <t>smss1922</t>
  </si>
  <si>
    <t>sms_w252</t>
  </si>
  <si>
    <t>9月06日(金)</t>
  </si>
  <si>
    <t>smss1923</t>
  </si>
  <si>
    <t>sms_w253</t>
  </si>
  <si>
    <t>smss1924</t>
  </si>
  <si>
    <t>sms_w254</t>
  </si>
  <si>
    <t>smss1925</t>
  </si>
  <si>
    <t>sms_w255</t>
  </si>
  <si>
    <t>smss1926</t>
  </si>
  <si>
    <t>sms_w256</t>
  </si>
  <si>
    <t>smss1927</t>
  </si>
  <si>
    <t>sms_w257</t>
  </si>
  <si>
    <t>九スポ</t>
  </si>
  <si>
    <t>9月01日(日)</t>
  </si>
  <si>
    <t>smss1928</t>
  </si>
  <si>
    <t>sms_w258</t>
  </si>
  <si>
    <t>9月21日(土)</t>
  </si>
  <si>
    <t>smss1929</t>
  </si>
  <si>
    <t>sms_w259</t>
  </si>
  <si>
    <t>スポーツ報知関東 1回目</t>
  </si>
  <si>
    <t>smss1930</t>
  </si>
  <si>
    <t>sms_w260</t>
  </si>
  <si>
    <t>スポーツ報知関東 2回目</t>
  </si>
  <si>
    <t>9月13日(金)</t>
  </si>
  <si>
    <t>smss1931</t>
  </si>
  <si>
    <t>sms_w261</t>
  </si>
  <si>
    <t>スポーツ報知関西</t>
  </si>
  <si>
    <t>smss1932</t>
  </si>
  <si>
    <t>sms_w262</t>
  </si>
  <si>
    <t>4C半5段</t>
  </si>
  <si>
    <t>smss1933</t>
  </si>
  <si>
    <t>sms_w263</t>
  </si>
  <si>
    <t>9月29日(日)</t>
  </si>
  <si>
    <t>smss1934</t>
  </si>
  <si>
    <t>sms_w264</t>
  </si>
  <si>
    <t>記事枠</t>
  </si>
  <si>
    <t>smss1935</t>
  </si>
  <si>
    <t>新聞 TOTAL</t>
  </si>
  <si>
    <t>●雑誌 広告</t>
  </si>
  <si>
    <t>sms_w215</t>
  </si>
  <si>
    <t>芸文社</t>
  </si>
  <si>
    <t>新50代</t>
  </si>
  <si>
    <t>カミオン</t>
  </si>
  <si>
    <t>4C1P</t>
  </si>
  <si>
    <t>8月30日(金)</t>
  </si>
  <si>
    <t>smss1904</t>
  </si>
  <si>
    <t>sms_w216</t>
  </si>
  <si>
    <t>ぶんか社</t>
  </si>
  <si>
    <t>EXMAX</t>
  </si>
  <si>
    <t>表4</t>
  </si>
  <si>
    <t>9月26日(木)</t>
  </si>
  <si>
    <t>smss1905</t>
  </si>
  <si>
    <t>sms_w217</t>
  </si>
  <si>
    <t>扶桑社</t>
  </si>
  <si>
    <t>求む50歳以上の女性と恋愛・結婚したい男性</t>
  </si>
  <si>
    <t>Tvnavi</t>
  </si>
  <si>
    <t>(月間Tvnavi)①</t>
  </si>
  <si>
    <t>9月24日(火)</t>
  </si>
  <si>
    <t>smss1906</t>
  </si>
  <si>
    <t>sms_w218</t>
  </si>
  <si>
    <t>女性からご飯に誘われる。</t>
  </si>
  <si>
    <t>smss1907</t>
  </si>
  <si>
    <t>smss1888</t>
  </si>
  <si>
    <t>アドライヴ</t>
  </si>
  <si>
    <t>いろいろ</t>
  </si>
  <si>
    <t>企画枠ラーメン信夫</t>
  </si>
  <si>
    <t>実話カタログ企画</t>
  </si>
  <si>
    <t>企画枠</t>
  </si>
  <si>
    <t>sms_a921</t>
  </si>
  <si>
    <t>大洋図書</t>
  </si>
  <si>
    <t>5P_着エロ画像メイン(加藤あやの)</t>
  </si>
  <si>
    <t>昭和の不思議101</t>
  </si>
  <si>
    <t>1C5P</t>
  </si>
  <si>
    <t>smss1889</t>
  </si>
  <si>
    <t>sms_a922</t>
  </si>
  <si>
    <t>コアマガジン</t>
  </si>
  <si>
    <t>実話BUNKA超タブー</t>
  </si>
  <si>
    <t>smss1890</t>
  </si>
  <si>
    <t>sms_a923</t>
  </si>
  <si>
    <t>実話ナックルズGOLD</t>
  </si>
  <si>
    <t>9月09日(月)</t>
  </si>
  <si>
    <t>smss1891</t>
  </si>
  <si>
    <t>sms_a924</t>
  </si>
  <si>
    <t>マイウェイ出版</t>
  </si>
  <si>
    <t>2P_素敵なヤリ活(アイ)</t>
  </si>
  <si>
    <t>お宝タブー キャノンボール</t>
  </si>
  <si>
    <t>4C2P</t>
  </si>
  <si>
    <t>smss1892</t>
  </si>
  <si>
    <t>sms_a925</t>
  </si>
  <si>
    <t>実話BUNKAタブー</t>
  </si>
  <si>
    <t>9月14日(土)</t>
  </si>
  <si>
    <t>smss1893</t>
  </si>
  <si>
    <t>sms_a926</t>
  </si>
  <si>
    <t>1P記事_求む！中高年男性版_アイ</t>
  </si>
  <si>
    <t>実話ナックルズSPECIAL2019</t>
  </si>
  <si>
    <t>表2　4C1P</t>
  </si>
  <si>
    <t>9月17日(火)</t>
  </si>
  <si>
    <t>smss1894</t>
  </si>
  <si>
    <t>sms_a927</t>
  </si>
  <si>
    <t>メディアソフト</t>
  </si>
  <si>
    <t>2P_対談風原稿_アイ</t>
  </si>
  <si>
    <t>ありえない芸能アイドル封印黒歴史スッパ抜き</t>
  </si>
  <si>
    <t>smss1895</t>
  </si>
  <si>
    <t>sms_a928</t>
  </si>
  <si>
    <t>三和出版</t>
  </si>
  <si>
    <t>限界ギリギリ羞恥　極</t>
  </si>
  <si>
    <t>smss1896</t>
  </si>
  <si>
    <t>sms_a929</t>
  </si>
  <si>
    <t>日本ジャーナル出版</t>
  </si>
  <si>
    <t>週刊実話増刊「実話ザ・タブー」</t>
  </si>
  <si>
    <t>9月25日(水)</t>
  </si>
  <si>
    <t>smss1897</t>
  </si>
  <si>
    <t>sms_a930</t>
  </si>
  <si>
    <t>ダイアプレス</t>
  </si>
  <si>
    <t>実録JOKER</t>
  </si>
  <si>
    <t>9月27日(金)</t>
  </si>
  <si>
    <t>smss1898</t>
  </si>
  <si>
    <t>sms_a931</t>
  </si>
  <si>
    <t>1P記事_求む！中高年男性版（OL風）_アイ</t>
  </si>
  <si>
    <t>写真実話</t>
  </si>
  <si>
    <t>表4　4C1P</t>
  </si>
  <si>
    <t>smss1899</t>
  </si>
  <si>
    <t>sms_a932</t>
  </si>
  <si>
    <t>一水社</t>
  </si>
  <si>
    <t>EX芸能モンスター</t>
  </si>
  <si>
    <t>smss1900</t>
  </si>
  <si>
    <t>sms_a933</t>
  </si>
  <si>
    <t>封印お宝ふわふわ爆乳揉みまくりSP</t>
  </si>
  <si>
    <t>smss1901</t>
  </si>
  <si>
    <t>sms_a934</t>
  </si>
  <si>
    <t>究極美女プレステージSP</t>
  </si>
  <si>
    <t>smss1902</t>
  </si>
  <si>
    <t>sms_a935</t>
  </si>
  <si>
    <t>楽楽出版</t>
  </si>
  <si>
    <t>美女アスリートEXPRESS!</t>
  </si>
  <si>
    <t>9月30日(月)</t>
  </si>
  <si>
    <t>smss1903</t>
  </si>
  <si>
    <t>雑誌 TOTAL</t>
  </si>
  <si>
    <t>●DVD 広告</t>
  </si>
  <si>
    <t>sms_a914</t>
  </si>
  <si>
    <t>DVD漫画まさお</t>
  </si>
  <si>
    <t>A4判、書店売、1620円、4c16P</t>
  </si>
  <si>
    <t>mv20i</t>
  </si>
  <si>
    <t>DVD GOLD9時間</t>
  </si>
  <si>
    <t>DVD貼付け面4C1/2P</t>
  </si>
  <si>
    <t>smss1880</t>
  </si>
  <si>
    <t>sms_a916</t>
  </si>
  <si>
    <t>DVD4コマ</t>
  </si>
  <si>
    <t>EXCITING MAX!Special</t>
  </si>
  <si>
    <t>DVD袋裏1C+DVDコンテンツ枠</t>
  </si>
  <si>
    <t>smss1883</t>
  </si>
  <si>
    <t>sms_a917</t>
  </si>
  <si>
    <t>インフォメディア</t>
  </si>
  <si>
    <t>B5判、書店売、1250円、4c32P、2万部</t>
  </si>
  <si>
    <t>五十路六十路 完熟奥さまの中出しファック!</t>
  </si>
  <si>
    <t>DVD袋裏1C+コンテンツ枠</t>
  </si>
  <si>
    <t>smss1884</t>
  </si>
  <si>
    <t>sms_a918</t>
  </si>
  <si>
    <t>A4判、書店売、1620円、4c32P</t>
  </si>
  <si>
    <t>中出しEveryday地下DVD9時間</t>
  </si>
  <si>
    <t>smss1885</t>
  </si>
  <si>
    <t>sms_a920</t>
  </si>
  <si>
    <t>メディアックス</t>
  </si>
  <si>
    <t>しろうと美人妻中出し新作地下DVD9時間不倫が病み付きになったわ</t>
  </si>
  <si>
    <t>smss1887</t>
  </si>
  <si>
    <t>sms_a919</t>
  </si>
  <si>
    <t>A4判、書店売、1188円、4c52P</t>
  </si>
  <si>
    <t>性春の坂道</t>
  </si>
  <si>
    <t>DVD袋表4C</t>
  </si>
  <si>
    <t>smss1886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</si>
  <si>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</si>
  <si>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</si>
  <si>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</si>
  <si>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</si>
  <si>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</si>
  <si>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</si>
  <si>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</si>
  <si>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</si>
  <si>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</si>
  <si>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</si>
  <si>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9/1～9/30</t>
  </si>
  <si>
    <t>dsn291</t>
  </si>
  <si>
    <t>MB</t>
  </si>
  <si>
    <t>ドコモ公式SEO</t>
  </si>
  <si>
    <t>frk005</t>
  </si>
  <si>
    <t>ファーストアール</t>
  </si>
  <si>
    <t>frk007</t>
  </si>
  <si>
    <t>KY-LINE＠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</si>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</sst>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1.1928571428571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82</v>
      </c>
      <c r="O6" s="91">
        <v>11</v>
      </c>
      <c r="P6" s="92">
        <v>0</v>
      </c>
      <c r="Q6" s="93">
        <f>O6+P6</f>
        <v>11</v>
      </c>
      <c r="R6" s="81">
        <f>IFERROR(Q6/N6,"-")</f>
        <v>0.13414634146341</v>
      </c>
      <c r="S6" s="80">
        <v>0</v>
      </c>
      <c r="T6" s="80">
        <v>4</v>
      </c>
      <c r="U6" s="81">
        <f>IFERROR(T6/(Q6),"-")</f>
        <v>0.36363636363636</v>
      </c>
      <c r="V6" s="82">
        <f>IFERROR(K6/SUM(Q6:Q10),"-")</f>
        <v>14583.333333333</v>
      </c>
      <c r="W6" s="83">
        <v>1</v>
      </c>
      <c r="X6" s="81">
        <f>IF(Q6=0,"-",W6/Q6)</f>
        <v>0.090909090909091</v>
      </c>
      <c r="Y6" s="186">
        <v>10000</v>
      </c>
      <c r="Z6" s="187">
        <f>IFERROR(Y6/Q6,"-")</f>
        <v>909.09090909091</v>
      </c>
      <c r="AA6" s="187">
        <f>IFERROR(Y6/W6,"-")</f>
        <v>10000</v>
      </c>
      <c r="AB6" s="181">
        <f>SUM(Y6:Y10)-SUM(K6:K10)</f>
        <v>135000</v>
      </c>
      <c r="AC6" s="85">
        <f>SUM(Y6:Y10)/SUM(K6:K10)</f>
        <v>1.1928571428571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0.090909090909091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0.18181818181818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0.18181818181818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0.27272727272727</v>
      </c>
      <c r="BQ6" s="121">
        <v>1</v>
      </c>
      <c r="BR6" s="122">
        <f>IFERROR(BQ6/BO6,"-")</f>
        <v>0.33333333333333</v>
      </c>
      <c r="BS6" s="123">
        <v>10000</v>
      </c>
      <c r="BT6" s="124">
        <f>IFERROR(BS6/BO6,"-")</f>
        <v>3333.3333333333</v>
      </c>
      <c r="BU6" s="125"/>
      <c r="BV6" s="125">
        <v>1</v>
      </c>
      <c r="BW6" s="125"/>
      <c r="BX6" s="126">
        <v>3</v>
      </c>
      <c r="BY6" s="127">
        <f>IF(Q6=0,"",IF(BX6=0,"",(BX6/Q6)))</f>
        <v>0.27272727272727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10000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104</v>
      </c>
      <c r="O7" s="91">
        <v>8</v>
      </c>
      <c r="P7" s="92">
        <v>0</v>
      </c>
      <c r="Q7" s="93">
        <f>O7+P7</f>
        <v>8</v>
      </c>
      <c r="R7" s="81">
        <f>IFERROR(Q7/N7,"-")</f>
        <v>0.076923076923077</v>
      </c>
      <c r="S7" s="80">
        <v>0</v>
      </c>
      <c r="T7" s="80">
        <v>3</v>
      </c>
      <c r="U7" s="81">
        <f>IFERROR(T7/(Q7),"-")</f>
        <v>0.375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4</v>
      </c>
      <c r="BG7" s="113">
        <f>IF(Q7=0,"",IF(BF7=0,"",(BF7/Q7)))</f>
        <v>0.5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</v>
      </c>
      <c r="BP7" s="120">
        <f>IF(Q7=0,"",IF(BO7=0,"",(BO7/Q7)))</f>
        <v>0.375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0.125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38</v>
      </c>
      <c r="O8" s="91">
        <v>5</v>
      </c>
      <c r="P8" s="92">
        <v>0</v>
      </c>
      <c r="Q8" s="93">
        <f>O8+P8</f>
        <v>5</v>
      </c>
      <c r="R8" s="81">
        <f>IFERROR(Q8/N8,"-")</f>
        <v>0.13157894736842</v>
      </c>
      <c r="S8" s="80">
        <v>0</v>
      </c>
      <c r="T8" s="80">
        <v>1</v>
      </c>
      <c r="U8" s="81">
        <f>IFERROR(T8/(Q8),"-")</f>
        <v>0.2</v>
      </c>
      <c r="V8" s="82"/>
      <c r="W8" s="83">
        <v>1</v>
      </c>
      <c r="X8" s="81">
        <f>IF(Q8=0,"-",W8/Q8)</f>
        <v>0.2</v>
      </c>
      <c r="Y8" s="186">
        <v>39000</v>
      </c>
      <c r="Z8" s="187">
        <f>IFERROR(Y8/Q8,"-")</f>
        <v>7800</v>
      </c>
      <c r="AA8" s="187">
        <f>IFERROR(Y8/W8,"-")</f>
        <v>39000</v>
      </c>
      <c r="AB8" s="181"/>
      <c r="AC8" s="85"/>
      <c r="AD8" s="78"/>
      <c r="AE8" s="94">
        <v>1</v>
      </c>
      <c r="AF8" s="95">
        <f>IF(Q8=0,"",IF(AE8=0,"",(AE8/Q8)))</f>
        <v>0.2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</v>
      </c>
      <c r="AO8" s="101">
        <f>IF(Q8=0,"",IF(AN8=0,"",(AN8/Q8)))</f>
        <v>0.2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0.2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0.4</v>
      </c>
      <c r="BQ8" s="121">
        <v>1</v>
      </c>
      <c r="BR8" s="122">
        <f>IFERROR(BQ8/BO8,"-")</f>
        <v>0.5</v>
      </c>
      <c r="BS8" s="123">
        <v>39000</v>
      </c>
      <c r="BT8" s="124">
        <f>IFERROR(BS8/BO8,"-")</f>
        <v>19500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39000</v>
      </c>
      <c r="CR8" s="141">
        <v>39000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25</v>
      </c>
      <c r="O9" s="91">
        <v>3</v>
      </c>
      <c r="P9" s="92">
        <v>0</v>
      </c>
      <c r="Q9" s="93">
        <f>O9+P9</f>
        <v>3</v>
      </c>
      <c r="R9" s="81">
        <f>IFERROR(Q9/N9,"-")</f>
        <v>0.12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</v>
      </c>
      <c r="BP9" s="120">
        <f>IF(Q9=0,"",IF(BO9=0,"",(BO9/Q9)))</f>
        <v>0.33333333333333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0.33333333333333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0</v>
      </c>
      <c r="M10" s="80">
        <v>0</v>
      </c>
      <c r="N10" s="80">
        <v>101</v>
      </c>
      <c r="O10" s="91">
        <v>20</v>
      </c>
      <c r="P10" s="92">
        <v>1</v>
      </c>
      <c r="Q10" s="93">
        <f>O10+P10</f>
        <v>21</v>
      </c>
      <c r="R10" s="81">
        <f>IFERROR(Q10/N10,"-")</f>
        <v>0.20792079207921</v>
      </c>
      <c r="S10" s="80">
        <v>3</v>
      </c>
      <c r="T10" s="80">
        <v>5</v>
      </c>
      <c r="U10" s="81">
        <f>IFERROR(T10/(Q10),"-")</f>
        <v>0.23809523809524</v>
      </c>
      <c r="V10" s="82"/>
      <c r="W10" s="83">
        <v>8</v>
      </c>
      <c r="X10" s="81">
        <f>IF(Q10=0,"-",W10/Q10)</f>
        <v>0.38095238095238</v>
      </c>
      <c r="Y10" s="186">
        <v>786000</v>
      </c>
      <c r="Z10" s="187">
        <f>IFERROR(Y10/Q10,"-")</f>
        <v>37428.571428571</v>
      </c>
      <c r="AA10" s="187">
        <f>IFERROR(Y10/W10,"-")</f>
        <v>98250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0.095238095238095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0.047619047619048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</v>
      </c>
      <c r="BG10" s="113">
        <f>IF(Q10=0,"",IF(BF10=0,"",(BF10/Q10)))</f>
        <v>0.047619047619048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8</v>
      </c>
      <c r="BP10" s="120">
        <f>IF(Q10=0,"",IF(BO10=0,"",(BO10/Q10)))</f>
        <v>0.38095238095238</v>
      </c>
      <c r="BQ10" s="121">
        <v>3</v>
      </c>
      <c r="BR10" s="122">
        <f>IFERROR(BQ10/BO10,"-")</f>
        <v>0.375</v>
      </c>
      <c r="BS10" s="123">
        <v>289000</v>
      </c>
      <c r="BT10" s="124">
        <f>IFERROR(BS10/BO10,"-")</f>
        <v>36125</v>
      </c>
      <c r="BU10" s="125">
        <v>1</v>
      </c>
      <c r="BV10" s="125"/>
      <c r="BW10" s="125">
        <v>2</v>
      </c>
      <c r="BX10" s="126">
        <v>8</v>
      </c>
      <c r="BY10" s="127">
        <f>IF(Q10=0,"",IF(BX10=0,"",(BX10/Q10)))</f>
        <v>0.38095238095238</v>
      </c>
      <c r="BZ10" s="128">
        <v>5</v>
      </c>
      <c r="CA10" s="129">
        <f>IFERROR(BZ10/BX10,"-")</f>
        <v>0.625</v>
      </c>
      <c r="CB10" s="130">
        <v>517000</v>
      </c>
      <c r="CC10" s="131">
        <f>IFERROR(CB10/BX10,"-")</f>
        <v>64625</v>
      </c>
      <c r="CD10" s="132">
        <v>1</v>
      </c>
      <c r="CE10" s="132">
        <v>1</v>
      </c>
      <c r="CF10" s="132">
        <v>3</v>
      </c>
      <c r="CG10" s="133">
        <v>1</v>
      </c>
      <c r="CH10" s="134">
        <f>IF(Q10=0,"",IF(CG10=0,"",(CG10/Q10)))</f>
        <v>0.047619047619048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8</v>
      </c>
      <c r="CQ10" s="141">
        <v>786000</v>
      </c>
      <c r="CR10" s="141">
        <v>362000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0.46491228070175</v>
      </c>
      <c r="B11" s="189" t="s">
        <v>75</v>
      </c>
      <c r="C11" s="189" t="s">
        <v>58</v>
      </c>
      <c r="D11" s="189"/>
      <c r="E11" s="189" t="s">
        <v>76</v>
      </c>
      <c r="F11" s="189" t="s">
        <v>77</v>
      </c>
      <c r="G11" s="189" t="s">
        <v>61</v>
      </c>
      <c r="H11" s="89" t="s">
        <v>78</v>
      </c>
      <c r="I11" s="89" t="s">
        <v>63</v>
      </c>
      <c r="J11" s="89" t="s">
        <v>79</v>
      </c>
      <c r="K11" s="181">
        <v>570000</v>
      </c>
      <c r="L11" s="80">
        <v>0</v>
      </c>
      <c r="M11" s="80">
        <v>0</v>
      </c>
      <c r="N11" s="80">
        <v>66</v>
      </c>
      <c r="O11" s="91">
        <v>9</v>
      </c>
      <c r="P11" s="92">
        <v>0</v>
      </c>
      <c r="Q11" s="93">
        <f>O11+P11</f>
        <v>9</v>
      </c>
      <c r="R11" s="81">
        <f>IFERROR(Q11/N11,"-")</f>
        <v>0.13636363636364</v>
      </c>
      <c r="S11" s="80">
        <v>0</v>
      </c>
      <c r="T11" s="80">
        <v>3</v>
      </c>
      <c r="U11" s="81">
        <f>IFERROR(T11/(Q11),"-")</f>
        <v>0.33333333333333</v>
      </c>
      <c r="V11" s="82">
        <f>IFERROR(K11/SUM(Q11:Q16),"-")</f>
        <v>19655.172413793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SUM(Y11:Y16)-SUM(K11:K16)</f>
        <v>-305000</v>
      </c>
      <c r="AC11" s="85">
        <f>SUM(Y11:Y16)/SUM(K11:K16)</f>
        <v>0.46491228070175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0.22222222222222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6</v>
      </c>
      <c r="BP11" s="120">
        <f>IF(Q11=0,"",IF(BO11=0,"",(BO11/Q11)))</f>
        <v>0.66666666666667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0.11111111111111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76</v>
      </c>
      <c r="F12" s="189" t="s">
        <v>77</v>
      </c>
      <c r="G12" s="189" t="s">
        <v>73</v>
      </c>
      <c r="H12" s="89"/>
      <c r="I12" s="89"/>
      <c r="J12" s="89"/>
      <c r="K12" s="181"/>
      <c r="L12" s="80">
        <v>0</v>
      </c>
      <c r="M12" s="80">
        <v>0</v>
      </c>
      <c r="N12" s="80">
        <v>13</v>
      </c>
      <c r="O12" s="91">
        <v>4</v>
      </c>
      <c r="P12" s="92">
        <v>0</v>
      </c>
      <c r="Q12" s="93">
        <f>O12+P12</f>
        <v>4</v>
      </c>
      <c r="R12" s="81">
        <f>IFERROR(Q12/N12,"-")</f>
        <v>0.30769230769231</v>
      </c>
      <c r="S12" s="80">
        <v>0</v>
      </c>
      <c r="T12" s="80">
        <v>2</v>
      </c>
      <c r="U12" s="81">
        <f>IFERROR(T12/(Q12),"-")</f>
        <v>0.5</v>
      </c>
      <c r="V12" s="82"/>
      <c r="W12" s="83">
        <v>1</v>
      </c>
      <c r="X12" s="81">
        <f>IF(Q12=0,"-",W12/Q12)</f>
        <v>0.25</v>
      </c>
      <c r="Y12" s="186">
        <v>150000</v>
      </c>
      <c r="Z12" s="187">
        <f>IFERROR(Y12/Q12,"-")</f>
        <v>37500</v>
      </c>
      <c r="AA12" s="187">
        <f>IFERROR(Y12/W12,"-")</f>
        <v>150000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0.25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3</v>
      </c>
      <c r="BY12" s="127">
        <f>IF(Q12=0,"",IF(BX12=0,"",(BX12/Q12)))</f>
        <v>0.75</v>
      </c>
      <c r="BZ12" s="128">
        <v>1</v>
      </c>
      <c r="CA12" s="129">
        <f>IFERROR(BZ12/BX12,"-")</f>
        <v>0.33333333333333</v>
      </c>
      <c r="CB12" s="130">
        <v>150000</v>
      </c>
      <c r="CC12" s="131">
        <f>IFERROR(CB12/BX12,"-")</f>
        <v>50000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150000</v>
      </c>
      <c r="CR12" s="141">
        <v>150000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81</v>
      </c>
      <c r="C13" s="189" t="s">
        <v>58</v>
      </c>
      <c r="D13" s="189"/>
      <c r="E13" s="189" t="s">
        <v>76</v>
      </c>
      <c r="F13" s="189" t="s">
        <v>77</v>
      </c>
      <c r="G13" s="189" t="s">
        <v>82</v>
      </c>
      <c r="H13" s="89" t="s">
        <v>83</v>
      </c>
      <c r="I13" s="89" t="s">
        <v>84</v>
      </c>
      <c r="J13" s="191" t="s">
        <v>85</v>
      </c>
      <c r="K13" s="181"/>
      <c r="L13" s="80">
        <v>0</v>
      </c>
      <c r="M13" s="80">
        <v>0</v>
      </c>
      <c r="N13" s="80">
        <v>63</v>
      </c>
      <c r="O13" s="91">
        <v>6</v>
      </c>
      <c r="P13" s="92">
        <v>0</v>
      </c>
      <c r="Q13" s="93">
        <f>O13+P13</f>
        <v>6</v>
      </c>
      <c r="R13" s="81">
        <f>IFERROR(Q13/N13,"-")</f>
        <v>0.095238095238095</v>
      </c>
      <c r="S13" s="80">
        <v>0</v>
      </c>
      <c r="T13" s="80">
        <v>1</v>
      </c>
      <c r="U13" s="81">
        <f>IFERROR(T13/(Q13),"-")</f>
        <v>0.16666666666667</v>
      </c>
      <c r="V13" s="82"/>
      <c r="W13" s="83">
        <v>1</v>
      </c>
      <c r="X13" s="81">
        <f>IF(Q13=0,"-",W13/Q13)</f>
        <v>0.16666666666667</v>
      </c>
      <c r="Y13" s="186">
        <v>13000</v>
      </c>
      <c r="Z13" s="187">
        <f>IFERROR(Y13/Q13,"-")</f>
        <v>2166.6666666667</v>
      </c>
      <c r="AA13" s="187">
        <f>IFERROR(Y13/W13,"-")</f>
        <v>13000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0.16666666666667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0.5</v>
      </c>
      <c r="BQ13" s="121">
        <v>1</v>
      </c>
      <c r="BR13" s="122">
        <f>IFERROR(BQ13/BO13,"-")</f>
        <v>0.33333333333333</v>
      </c>
      <c r="BS13" s="123">
        <v>13000</v>
      </c>
      <c r="BT13" s="124">
        <f>IFERROR(BS13/BO13,"-")</f>
        <v>4333.3333333333</v>
      </c>
      <c r="BU13" s="125"/>
      <c r="BV13" s="125">
        <v>1</v>
      </c>
      <c r="BW13" s="125"/>
      <c r="BX13" s="126">
        <v>1</v>
      </c>
      <c r="BY13" s="127">
        <f>IF(Q13=0,"",IF(BX13=0,"",(BX13/Q13)))</f>
        <v>0.16666666666667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0.16666666666667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13000</v>
      </c>
      <c r="CR13" s="141">
        <v>13000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86</v>
      </c>
      <c r="C14" s="189" t="s">
        <v>58</v>
      </c>
      <c r="D14" s="189"/>
      <c r="E14" s="189" t="s">
        <v>76</v>
      </c>
      <c r="F14" s="189" t="s">
        <v>77</v>
      </c>
      <c r="G14" s="189" t="s">
        <v>73</v>
      </c>
      <c r="H14" s="89"/>
      <c r="I14" s="89"/>
      <c r="J14" s="89"/>
      <c r="K14" s="181"/>
      <c r="L14" s="80">
        <v>0</v>
      </c>
      <c r="M14" s="80">
        <v>0</v>
      </c>
      <c r="N14" s="80">
        <v>6</v>
      </c>
      <c r="O14" s="91">
        <v>3</v>
      </c>
      <c r="P14" s="92">
        <v>1</v>
      </c>
      <c r="Q14" s="93">
        <f>O14+P14</f>
        <v>4</v>
      </c>
      <c r="R14" s="81">
        <f>IFERROR(Q14/N14,"-")</f>
        <v>0.66666666666667</v>
      </c>
      <c r="S14" s="80">
        <v>0</v>
      </c>
      <c r="T14" s="80">
        <v>0</v>
      </c>
      <c r="U14" s="81">
        <f>IFERROR(T14/(Q14),"-")</f>
        <v>0</v>
      </c>
      <c r="V14" s="82"/>
      <c r="W14" s="83">
        <v>1</v>
      </c>
      <c r="X14" s="81">
        <f>IF(Q14=0,"-",W14/Q14)</f>
        <v>0.25</v>
      </c>
      <c r="Y14" s="186">
        <v>10000</v>
      </c>
      <c r="Z14" s="187">
        <f>IFERROR(Y14/Q14,"-")</f>
        <v>2500</v>
      </c>
      <c r="AA14" s="187">
        <f>IFERROR(Y14/W14,"-")</f>
        <v>10000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0.75</v>
      </c>
      <c r="BQ14" s="121">
        <v>1</v>
      </c>
      <c r="BR14" s="122">
        <f>IFERROR(BQ14/BO14,"-")</f>
        <v>0.33333333333333</v>
      </c>
      <c r="BS14" s="123">
        <v>10000</v>
      </c>
      <c r="BT14" s="124">
        <f>IFERROR(BS14/BO14,"-")</f>
        <v>3333.3333333333</v>
      </c>
      <c r="BU14" s="125"/>
      <c r="BV14" s="125">
        <v>1</v>
      </c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10000</v>
      </c>
      <c r="CR14" s="141">
        <v>10000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87</v>
      </c>
      <c r="C15" s="189" t="s">
        <v>58</v>
      </c>
      <c r="D15" s="189"/>
      <c r="E15" s="189" t="s">
        <v>88</v>
      </c>
      <c r="F15" s="189" t="s">
        <v>60</v>
      </c>
      <c r="G15" s="189" t="s">
        <v>89</v>
      </c>
      <c r="H15" s="89" t="s">
        <v>83</v>
      </c>
      <c r="I15" s="89" t="s">
        <v>84</v>
      </c>
      <c r="J15" s="89" t="s">
        <v>90</v>
      </c>
      <c r="K15" s="181"/>
      <c r="L15" s="80">
        <v>0</v>
      </c>
      <c r="M15" s="80">
        <v>0</v>
      </c>
      <c r="N15" s="80">
        <v>28</v>
      </c>
      <c r="O15" s="91">
        <v>3</v>
      </c>
      <c r="P15" s="92">
        <v>0</v>
      </c>
      <c r="Q15" s="93">
        <f>O15+P15</f>
        <v>3</v>
      </c>
      <c r="R15" s="81">
        <f>IFERROR(Q15/N15,"-")</f>
        <v>0.10714285714286</v>
      </c>
      <c r="S15" s="80">
        <v>0</v>
      </c>
      <c r="T15" s="80">
        <v>2</v>
      </c>
      <c r="U15" s="81">
        <f>IFERROR(T15/(Q15),"-")</f>
        <v>0.66666666666667</v>
      </c>
      <c r="V15" s="82"/>
      <c r="W15" s="83">
        <v>1</v>
      </c>
      <c r="X15" s="81">
        <f>IF(Q15=0,"-",W15/Q15)</f>
        <v>0.33333333333333</v>
      </c>
      <c r="Y15" s="186">
        <v>92000</v>
      </c>
      <c r="Z15" s="187">
        <f>IFERROR(Y15/Q15,"-")</f>
        <v>30666.666666667</v>
      </c>
      <c r="AA15" s="187">
        <f>IFERROR(Y15/W15,"-")</f>
        <v>92000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0.33333333333333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0.33333333333333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0.33333333333333</v>
      </c>
      <c r="BZ15" s="128">
        <v>1</v>
      </c>
      <c r="CA15" s="129">
        <f>IFERROR(BZ15/BX15,"-")</f>
        <v>1</v>
      </c>
      <c r="CB15" s="130">
        <v>92000</v>
      </c>
      <c r="CC15" s="131">
        <f>IFERROR(CB15/BX15,"-")</f>
        <v>92000</v>
      </c>
      <c r="CD15" s="132"/>
      <c r="CE15" s="132"/>
      <c r="CF15" s="132">
        <v>1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92000</v>
      </c>
      <c r="CR15" s="141">
        <v>92000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91</v>
      </c>
      <c r="C16" s="189" t="s">
        <v>58</v>
      </c>
      <c r="D16" s="189"/>
      <c r="E16" s="189" t="s">
        <v>88</v>
      </c>
      <c r="F16" s="189" t="s">
        <v>60</v>
      </c>
      <c r="G16" s="189" t="s">
        <v>73</v>
      </c>
      <c r="H16" s="89"/>
      <c r="I16" s="89"/>
      <c r="J16" s="89"/>
      <c r="K16" s="181"/>
      <c r="L16" s="80">
        <v>0</v>
      </c>
      <c r="M16" s="80">
        <v>0</v>
      </c>
      <c r="N16" s="80">
        <v>3</v>
      </c>
      <c r="O16" s="91">
        <v>3</v>
      </c>
      <c r="P16" s="92">
        <v>0</v>
      </c>
      <c r="Q16" s="93">
        <f>O16+P16</f>
        <v>3</v>
      </c>
      <c r="R16" s="81">
        <f>IFERROR(Q16/N16,"-")</f>
        <v>1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0.33333333333333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1</v>
      </c>
      <c r="BY16" s="127">
        <f>IF(Q16=0,"",IF(BX16=0,"",(BX16/Q16)))</f>
        <v>0.33333333333333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1</v>
      </c>
      <c r="CH16" s="134">
        <f>IF(Q16=0,"",IF(CG16=0,"",(CG16/Q16)))</f>
        <v>0.33333333333333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1.57625</v>
      </c>
      <c r="B17" s="189" t="s">
        <v>92</v>
      </c>
      <c r="C17" s="189" t="s">
        <v>58</v>
      </c>
      <c r="D17" s="189"/>
      <c r="E17" s="189"/>
      <c r="F17" s="189" t="s">
        <v>77</v>
      </c>
      <c r="G17" s="189" t="s">
        <v>61</v>
      </c>
      <c r="H17" s="89" t="s">
        <v>62</v>
      </c>
      <c r="I17" s="89" t="s">
        <v>93</v>
      </c>
      <c r="J17" s="89" t="s">
        <v>94</v>
      </c>
      <c r="K17" s="181">
        <v>800000</v>
      </c>
      <c r="L17" s="80">
        <v>0</v>
      </c>
      <c r="M17" s="80">
        <v>0</v>
      </c>
      <c r="N17" s="80">
        <v>112</v>
      </c>
      <c r="O17" s="91">
        <v>10</v>
      </c>
      <c r="P17" s="92">
        <v>0</v>
      </c>
      <c r="Q17" s="93">
        <f>O17+P17</f>
        <v>10</v>
      </c>
      <c r="R17" s="81">
        <f>IFERROR(Q17/N17,"-")</f>
        <v>0.089285714285714</v>
      </c>
      <c r="S17" s="80">
        <v>1</v>
      </c>
      <c r="T17" s="80">
        <v>5</v>
      </c>
      <c r="U17" s="81">
        <f>IFERROR(T17/(Q17),"-")</f>
        <v>0.5</v>
      </c>
      <c r="V17" s="82">
        <f>IFERROR(K17/SUM(Q17:Q18),"-")</f>
        <v>25806.451612903</v>
      </c>
      <c r="W17" s="83">
        <v>5</v>
      </c>
      <c r="X17" s="81">
        <f>IF(Q17=0,"-",W17/Q17)</f>
        <v>0.5</v>
      </c>
      <c r="Y17" s="186">
        <v>682000</v>
      </c>
      <c r="Z17" s="187">
        <f>IFERROR(Y17/Q17,"-")</f>
        <v>68200</v>
      </c>
      <c r="AA17" s="187">
        <f>IFERROR(Y17/W17,"-")</f>
        <v>136400</v>
      </c>
      <c r="AB17" s="181">
        <f>SUM(Y17:Y18)-SUM(K17:K18)</f>
        <v>461000</v>
      </c>
      <c r="AC17" s="85">
        <f>SUM(Y17:Y18)/SUM(K17:K18)</f>
        <v>1.57625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0.1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6</v>
      </c>
      <c r="BP17" s="120">
        <f>IF(Q17=0,"",IF(BO17=0,"",(BO17/Q17)))</f>
        <v>0.6</v>
      </c>
      <c r="BQ17" s="121">
        <v>2</v>
      </c>
      <c r="BR17" s="122">
        <f>IFERROR(BQ17/BO17,"-")</f>
        <v>0.33333333333333</v>
      </c>
      <c r="BS17" s="123">
        <v>29000</v>
      </c>
      <c r="BT17" s="124">
        <f>IFERROR(BS17/BO17,"-")</f>
        <v>4833.3333333333</v>
      </c>
      <c r="BU17" s="125">
        <v>1</v>
      </c>
      <c r="BV17" s="125"/>
      <c r="BW17" s="125">
        <v>1</v>
      </c>
      <c r="BX17" s="126">
        <v>3</v>
      </c>
      <c r="BY17" s="127">
        <f>IF(Q17=0,"",IF(BX17=0,"",(BX17/Q17)))</f>
        <v>0.3</v>
      </c>
      <c r="BZ17" s="128">
        <v>3</v>
      </c>
      <c r="CA17" s="129">
        <f>IFERROR(BZ17/BX17,"-")</f>
        <v>1</v>
      </c>
      <c r="CB17" s="130">
        <v>653000</v>
      </c>
      <c r="CC17" s="131">
        <f>IFERROR(CB17/BX17,"-")</f>
        <v>217666.66666667</v>
      </c>
      <c r="CD17" s="132">
        <v>1</v>
      </c>
      <c r="CE17" s="132"/>
      <c r="CF17" s="132">
        <v>2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5</v>
      </c>
      <c r="CQ17" s="141">
        <v>682000</v>
      </c>
      <c r="CR17" s="141">
        <v>538000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/>
      <c r="B18" s="189" t="s">
        <v>95</v>
      </c>
      <c r="C18" s="189" t="s">
        <v>58</v>
      </c>
      <c r="D18" s="189"/>
      <c r="E18" s="189"/>
      <c r="F18" s="189" t="s">
        <v>77</v>
      </c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53</v>
      </c>
      <c r="O18" s="91">
        <v>21</v>
      </c>
      <c r="P18" s="92">
        <v>0</v>
      </c>
      <c r="Q18" s="93">
        <f>O18+P18</f>
        <v>21</v>
      </c>
      <c r="R18" s="81">
        <f>IFERROR(Q18/N18,"-")</f>
        <v>0.39622641509434</v>
      </c>
      <c r="S18" s="80">
        <v>1</v>
      </c>
      <c r="T18" s="80">
        <v>3</v>
      </c>
      <c r="U18" s="81">
        <f>IFERROR(T18/(Q18),"-")</f>
        <v>0.14285714285714</v>
      </c>
      <c r="V18" s="82"/>
      <c r="W18" s="83">
        <v>5</v>
      </c>
      <c r="X18" s="81">
        <f>IF(Q18=0,"-",W18/Q18)</f>
        <v>0.23809523809524</v>
      </c>
      <c r="Y18" s="186">
        <v>579000</v>
      </c>
      <c r="Z18" s="187">
        <f>IFERROR(Y18/Q18,"-")</f>
        <v>27571.428571429</v>
      </c>
      <c r="AA18" s="187">
        <f>IFERROR(Y18/W18,"-")</f>
        <v>115800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3</v>
      </c>
      <c r="BG18" s="113">
        <f>IF(Q18=0,"",IF(BF18=0,"",(BF18/Q18)))</f>
        <v>0.14285714285714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9</v>
      </c>
      <c r="BP18" s="120">
        <f>IF(Q18=0,"",IF(BO18=0,"",(BO18/Q18)))</f>
        <v>0.42857142857143</v>
      </c>
      <c r="BQ18" s="121">
        <v>2</v>
      </c>
      <c r="BR18" s="122">
        <f>IFERROR(BQ18/BO18,"-")</f>
        <v>0.22222222222222</v>
      </c>
      <c r="BS18" s="123">
        <v>521000</v>
      </c>
      <c r="BT18" s="124">
        <f>IFERROR(BS18/BO18,"-")</f>
        <v>57888.888888889</v>
      </c>
      <c r="BU18" s="125">
        <v>1</v>
      </c>
      <c r="BV18" s="125"/>
      <c r="BW18" s="125">
        <v>1</v>
      </c>
      <c r="BX18" s="126">
        <v>7</v>
      </c>
      <c r="BY18" s="127">
        <f>IF(Q18=0,"",IF(BX18=0,"",(BX18/Q18)))</f>
        <v>0.33333333333333</v>
      </c>
      <c r="BZ18" s="128">
        <v>2</v>
      </c>
      <c r="CA18" s="129">
        <f>IFERROR(BZ18/BX18,"-")</f>
        <v>0.28571428571429</v>
      </c>
      <c r="CB18" s="130">
        <v>29000</v>
      </c>
      <c r="CC18" s="131">
        <f>IFERROR(CB18/BX18,"-")</f>
        <v>4142.8571428571</v>
      </c>
      <c r="CD18" s="132"/>
      <c r="CE18" s="132">
        <v>1</v>
      </c>
      <c r="CF18" s="132">
        <v>1</v>
      </c>
      <c r="CG18" s="133">
        <v>2</v>
      </c>
      <c r="CH18" s="134">
        <f>IF(Q18=0,"",IF(CG18=0,"",(CG18/Q18)))</f>
        <v>0.095238095238095</v>
      </c>
      <c r="CI18" s="135">
        <v>1</v>
      </c>
      <c r="CJ18" s="136">
        <f>IFERROR(CI18/CG18,"-")</f>
        <v>0.5</v>
      </c>
      <c r="CK18" s="137">
        <v>26000</v>
      </c>
      <c r="CL18" s="138">
        <f>IFERROR(CK18/CG18,"-")</f>
        <v>13000</v>
      </c>
      <c r="CM18" s="139"/>
      <c r="CN18" s="139"/>
      <c r="CO18" s="139">
        <v>1</v>
      </c>
      <c r="CP18" s="140">
        <v>5</v>
      </c>
      <c r="CQ18" s="141">
        <v>579000</v>
      </c>
      <c r="CR18" s="141">
        <v>518000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>
        <f>AC19</f>
        <v>0.35625</v>
      </c>
      <c r="B19" s="189" t="s">
        <v>96</v>
      </c>
      <c r="C19" s="189" t="s">
        <v>58</v>
      </c>
      <c r="D19" s="189"/>
      <c r="E19" s="189" t="s">
        <v>59</v>
      </c>
      <c r="F19" s="189" t="s">
        <v>77</v>
      </c>
      <c r="G19" s="189" t="s">
        <v>61</v>
      </c>
      <c r="H19" s="89" t="s">
        <v>97</v>
      </c>
      <c r="I19" s="89" t="s">
        <v>98</v>
      </c>
      <c r="J19" s="89" t="s">
        <v>79</v>
      </c>
      <c r="K19" s="181">
        <v>320000</v>
      </c>
      <c r="L19" s="80">
        <v>0</v>
      </c>
      <c r="M19" s="80">
        <v>0</v>
      </c>
      <c r="N19" s="80">
        <v>143</v>
      </c>
      <c r="O19" s="91">
        <v>17</v>
      </c>
      <c r="P19" s="92">
        <v>0</v>
      </c>
      <c r="Q19" s="93">
        <f>O19+P19</f>
        <v>17</v>
      </c>
      <c r="R19" s="81">
        <f>IFERROR(Q19/N19,"-")</f>
        <v>0.11888111888112</v>
      </c>
      <c r="S19" s="80">
        <v>1</v>
      </c>
      <c r="T19" s="80">
        <v>2</v>
      </c>
      <c r="U19" s="81">
        <f>IFERROR(T19/(Q19),"-")</f>
        <v>0.11764705882353</v>
      </c>
      <c r="V19" s="82">
        <f>IFERROR(K19/SUM(Q19:Q20),"-")</f>
        <v>11428.571428571</v>
      </c>
      <c r="W19" s="83">
        <v>2</v>
      </c>
      <c r="X19" s="81">
        <f>IF(Q19=0,"-",W19/Q19)</f>
        <v>0.11764705882353</v>
      </c>
      <c r="Y19" s="186">
        <v>68000</v>
      </c>
      <c r="Z19" s="187">
        <f>IFERROR(Y19/Q19,"-")</f>
        <v>4000</v>
      </c>
      <c r="AA19" s="187">
        <f>IFERROR(Y19/W19,"-")</f>
        <v>34000</v>
      </c>
      <c r="AB19" s="181">
        <f>SUM(Y19:Y20)-SUM(K19:K20)</f>
        <v>-206000</v>
      </c>
      <c r="AC19" s="85">
        <f>SUM(Y19:Y20)/SUM(K19:K20)</f>
        <v>0.35625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2</v>
      </c>
      <c r="AO19" s="101">
        <f>IF(Q19=0,"",IF(AN19=0,"",(AN19/Q19)))</f>
        <v>0.11764705882353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6</v>
      </c>
      <c r="BG19" s="113">
        <f>IF(Q19=0,"",IF(BF19=0,"",(BF19/Q19)))</f>
        <v>0.35294117647059</v>
      </c>
      <c r="BH19" s="112">
        <v>1</v>
      </c>
      <c r="BI19" s="114">
        <f>IFERROR(BH19/BF19,"-")</f>
        <v>0.16666666666667</v>
      </c>
      <c r="BJ19" s="115">
        <v>3000</v>
      </c>
      <c r="BK19" s="116">
        <f>IFERROR(BJ19/BF19,"-")</f>
        <v>500</v>
      </c>
      <c r="BL19" s="117">
        <v>1</v>
      </c>
      <c r="BM19" s="117"/>
      <c r="BN19" s="117"/>
      <c r="BO19" s="119">
        <v>3</v>
      </c>
      <c r="BP19" s="120">
        <f>IF(Q19=0,"",IF(BO19=0,"",(BO19/Q19)))</f>
        <v>0.17647058823529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6</v>
      </c>
      <c r="BY19" s="127">
        <f>IF(Q19=0,"",IF(BX19=0,"",(BX19/Q19)))</f>
        <v>0.35294117647059</v>
      </c>
      <c r="BZ19" s="128">
        <v>1</v>
      </c>
      <c r="CA19" s="129">
        <f>IFERROR(BZ19/BX19,"-")</f>
        <v>0.16666666666667</v>
      </c>
      <c r="CB19" s="130">
        <v>65000</v>
      </c>
      <c r="CC19" s="131">
        <f>IFERROR(CB19/BX19,"-")</f>
        <v>10833.333333333</v>
      </c>
      <c r="CD19" s="132"/>
      <c r="CE19" s="132"/>
      <c r="CF19" s="132">
        <v>1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2</v>
      </c>
      <c r="CQ19" s="141">
        <v>68000</v>
      </c>
      <c r="CR19" s="141">
        <v>65000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99</v>
      </c>
      <c r="C20" s="189" t="s">
        <v>58</v>
      </c>
      <c r="D20" s="189"/>
      <c r="E20" s="189" t="s">
        <v>59</v>
      </c>
      <c r="F20" s="189" t="s">
        <v>77</v>
      </c>
      <c r="G20" s="189" t="s">
        <v>73</v>
      </c>
      <c r="H20" s="89"/>
      <c r="I20" s="89"/>
      <c r="J20" s="89"/>
      <c r="K20" s="181"/>
      <c r="L20" s="80">
        <v>0</v>
      </c>
      <c r="M20" s="80">
        <v>0</v>
      </c>
      <c r="N20" s="80">
        <v>25</v>
      </c>
      <c r="O20" s="91">
        <v>11</v>
      </c>
      <c r="P20" s="92">
        <v>0</v>
      </c>
      <c r="Q20" s="93">
        <f>O20+P20</f>
        <v>11</v>
      </c>
      <c r="R20" s="81">
        <f>IFERROR(Q20/N20,"-")</f>
        <v>0.44</v>
      </c>
      <c r="S20" s="80">
        <v>1</v>
      </c>
      <c r="T20" s="80">
        <v>4</v>
      </c>
      <c r="U20" s="81">
        <f>IFERROR(T20/(Q20),"-")</f>
        <v>0.36363636363636</v>
      </c>
      <c r="V20" s="82"/>
      <c r="W20" s="83">
        <v>3</v>
      </c>
      <c r="X20" s="81">
        <f>IF(Q20=0,"-",W20/Q20)</f>
        <v>0.27272727272727</v>
      </c>
      <c r="Y20" s="186">
        <v>46000</v>
      </c>
      <c r="Z20" s="187">
        <f>IFERROR(Y20/Q20,"-")</f>
        <v>4181.8181818182</v>
      </c>
      <c r="AA20" s="187">
        <f>IFERROR(Y20/W20,"-")</f>
        <v>15333.333333333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0.090909090909091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5</v>
      </c>
      <c r="BP20" s="120">
        <f>IF(Q20=0,"",IF(BO20=0,"",(BO20/Q20)))</f>
        <v>0.45454545454545</v>
      </c>
      <c r="BQ20" s="121">
        <v>1</v>
      </c>
      <c r="BR20" s="122">
        <f>IFERROR(BQ20/BO20,"-")</f>
        <v>0.2</v>
      </c>
      <c r="BS20" s="123">
        <v>20000</v>
      </c>
      <c r="BT20" s="124">
        <f>IFERROR(BS20/BO20,"-")</f>
        <v>4000</v>
      </c>
      <c r="BU20" s="125"/>
      <c r="BV20" s="125"/>
      <c r="BW20" s="125">
        <v>1</v>
      </c>
      <c r="BX20" s="126">
        <v>4</v>
      </c>
      <c r="BY20" s="127">
        <f>IF(Q20=0,"",IF(BX20=0,"",(BX20/Q20)))</f>
        <v>0.36363636363636</v>
      </c>
      <c r="BZ20" s="128">
        <v>2</v>
      </c>
      <c r="CA20" s="129">
        <f>IFERROR(BZ20/BX20,"-")</f>
        <v>0.5</v>
      </c>
      <c r="CB20" s="130">
        <v>26000</v>
      </c>
      <c r="CC20" s="131">
        <f>IFERROR(CB20/BX20,"-")</f>
        <v>6500</v>
      </c>
      <c r="CD20" s="132">
        <v>1</v>
      </c>
      <c r="CE20" s="132"/>
      <c r="CF20" s="132">
        <v>1</v>
      </c>
      <c r="CG20" s="133">
        <v>1</v>
      </c>
      <c r="CH20" s="134">
        <f>IF(Q20=0,"",IF(CG20=0,"",(CG20/Q20)))</f>
        <v>0.090909090909091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3</v>
      </c>
      <c r="CQ20" s="141">
        <v>46000</v>
      </c>
      <c r="CR20" s="141">
        <v>23000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3.890625</v>
      </c>
      <c r="B21" s="189" t="s">
        <v>100</v>
      </c>
      <c r="C21" s="189" t="s">
        <v>58</v>
      </c>
      <c r="D21" s="189"/>
      <c r="E21" s="189" t="s">
        <v>101</v>
      </c>
      <c r="F21" s="189" t="s">
        <v>60</v>
      </c>
      <c r="G21" s="189" t="s">
        <v>61</v>
      </c>
      <c r="H21" s="89" t="s">
        <v>97</v>
      </c>
      <c r="I21" s="89" t="s">
        <v>102</v>
      </c>
      <c r="J21" s="190" t="s">
        <v>103</v>
      </c>
      <c r="K21" s="181">
        <v>320000</v>
      </c>
      <c r="L21" s="80">
        <v>0</v>
      </c>
      <c r="M21" s="80">
        <v>0</v>
      </c>
      <c r="N21" s="80">
        <v>30</v>
      </c>
      <c r="O21" s="91">
        <v>5</v>
      </c>
      <c r="P21" s="92">
        <v>0</v>
      </c>
      <c r="Q21" s="93">
        <f>O21+P21</f>
        <v>5</v>
      </c>
      <c r="R21" s="81">
        <f>IFERROR(Q21/N21,"-")</f>
        <v>0.16666666666667</v>
      </c>
      <c r="S21" s="80">
        <v>1</v>
      </c>
      <c r="T21" s="80">
        <v>1</v>
      </c>
      <c r="U21" s="81">
        <f>IFERROR(T21/(Q21),"-")</f>
        <v>0.2</v>
      </c>
      <c r="V21" s="82">
        <f>IFERROR(K21/SUM(Q21:Q22),"-")</f>
        <v>21333.333333333</v>
      </c>
      <c r="W21" s="83">
        <v>1</v>
      </c>
      <c r="X21" s="81">
        <f>IF(Q21=0,"-",W21/Q21)</f>
        <v>0.2</v>
      </c>
      <c r="Y21" s="186">
        <v>36000</v>
      </c>
      <c r="Z21" s="187">
        <f>IFERROR(Y21/Q21,"-")</f>
        <v>7200</v>
      </c>
      <c r="AA21" s="187">
        <f>IFERROR(Y21/W21,"-")</f>
        <v>36000</v>
      </c>
      <c r="AB21" s="181">
        <f>SUM(Y21:Y22)-SUM(K21:K22)</f>
        <v>925000</v>
      </c>
      <c r="AC21" s="85">
        <f>SUM(Y21:Y22)/SUM(K21:K22)</f>
        <v>3.890625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0.2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0.2</v>
      </c>
      <c r="BH21" s="112">
        <v>1</v>
      </c>
      <c r="BI21" s="114">
        <f>IFERROR(BH21/BF21,"-")</f>
        <v>1</v>
      </c>
      <c r="BJ21" s="115">
        <v>36000</v>
      </c>
      <c r="BK21" s="116">
        <f>IFERROR(BJ21/BF21,"-")</f>
        <v>36000</v>
      </c>
      <c r="BL21" s="117"/>
      <c r="BM21" s="117"/>
      <c r="BN21" s="117">
        <v>1</v>
      </c>
      <c r="BO21" s="119">
        <v>3</v>
      </c>
      <c r="BP21" s="120">
        <f>IF(Q21=0,"",IF(BO21=0,"",(BO21/Q21)))</f>
        <v>0.6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36000</v>
      </c>
      <c r="CR21" s="141">
        <v>36000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104</v>
      </c>
      <c r="C22" s="189" t="s">
        <v>58</v>
      </c>
      <c r="D22" s="189"/>
      <c r="E22" s="189" t="s">
        <v>101</v>
      </c>
      <c r="F22" s="189" t="s">
        <v>60</v>
      </c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27</v>
      </c>
      <c r="O22" s="91">
        <v>10</v>
      </c>
      <c r="P22" s="92">
        <v>0</v>
      </c>
      <c r="Q22" s="93">
        <f>O22+P22</f>
        <v>10</v>
      </c>
      <c r="R22" s="81">
        <f>IFERROR(Q22/N22,"-")</f>
        <v>0.37037037037037</v>
      </c>
      <c r="S22" s="80">
        <v>2</v>
      </c>
      <c r="T22" s="80">
        <v>1</v>
      </c>
      <c r="U22" s="81">
        <f>IFERROR(T22/(Q22),"-")</f>
        <v>0.1</v>
      </c>
      <c r="V22" s="82"/>
      <c r="W22" s="83">
        <v>4</v>
      </c>
      <c r="X22" s="81">
        <f>IF(Q22=0,"-",W22/Q22)</f>
        <v>0.4</v>
      </c>
      <c r="Y22" s="186">
        <v>1209000</v>
      </c>
      <c r="Z22" s="187">
        <f>IFERROR(Y22/Q22,"-")</f>
        <v>120900</v>
      </c>
      <c r="AA22" s="187">
        <f>IFERROR(Y22/W22,"-")</f>
        <v>302250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0.2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4</v>
      </c>
      <c r="BP22" s="120">
        <f>IF(Q22=0,"",IF(BO22=0,"",(BO22/Q22)))</f>
        <v>0.4</v>
      </c>
      <c r="BQ22" s="121">
        <v>1</v>
      </c>
      <c r="BR22" s="122">
        <f>IFERROR(BQ22/BO22,"-")</f>
        <v>0.25</v>
      </c>
      <c r="BS22" s="123">
        <v>994000</v>
      </c>
      <c r="BT22" s="124">
        <f>IFERROR(BS22/BO22,"-")</f>
        <v>248500</v>
      </c>
      <c r="BU22" s="125"/>
      <c r="BV22" s="125"/>
      <c r="BW22" s="125">
        <v>1</v>
      </c>
      <c r="BX22" s="126">
        <v>4</v>
      </c>
      <c r="BY22" s="127">
        <f>IF(Q22=0,"",IF(BX22=0,"",(BX22/Q22)))</f>
        <v>0.4</v>
      </c>
      <c r="BZ22" s="128">
        <v>3</v>
      </c>
      <c r="CA22" s="129">
        <f>IFERROR(BZ22/BX22,"-")</f>
        <v>0.75</v>
      </c>
      <c r="CB22" s="130">
        <v>215000</v>
      </c>
      <c r="CC22" s="131">
        <f>IFERROR(CB22/BX22,"-")</f>
        <v>53750</v>
      </c>
      <c r="CD22" s="132"/>
      <c r="CE22" s="132"/>
      <c r="CF22" s="132">
        <v>3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4</v>
      </c>
      <c r="CQ22" s="141">
        <v>1209000</v>
      </c>
      <c r="CR22" s="141">
        <v>994000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1.045</v>
      </c>
      <c r="B23" s="189" t="s">
        <v>105</v>
      </c>
      <c r="C23" s="189" t="s">
        <v>58</v>
      </c>
      <c r="D23" s="189"/>
      <c r="E23" s="189" t="s">
        <v>59</v>
      </c>
      <c r="F23" s="189" t="s">
        <v>106</v>
      </c>
      <c r="G23" s="189" t="s">
        <v>61</v>
      </c>
      <c r="H23" s="89" t="s">
        <v>107</v>
      </c>
      <c r="I23" s="89" t="s">
        <v>108</v>
      </c>
      <c r="J23" s="89" t="s">
        <v>109</v>
      </c>
      <c r="K23" s="181">
        <v>200000</v>
      </c>
      <c r="L23" s="80">
        <v>0</v>
      </c>
      <c r="M23" s="80">
        <v>0</v>
      </c>
      <c r="N23" s="80">
        <v>19</v>
      </c>
      <c r="O23" s="91">
        <v>2</v>
      </c>
      <c r="P23" s="92">
        <v>0</v>
      </c>
      <c r="Q23" s="93">
        <f>O23+P23</f>
        <v>2</v>
      </c>
      <c r="R23" s="81">
        <f>IFERROR(Q23/N23,"-")</f>
        <v>0.10526315789474</v>
      </c>
      <c r="S23" s="80">
        <v>0</v>
      </c>
      <c r="T23" s="80">
        <v>0</v>
      </c>
      <c r="U23" s="81">
        <f>IFERROR(T23/(Q23),"-")</f>
        <v>0</v>
      </c>
      <c r="V23" s="82">
        <f>IFERROR(K23/SUM(Q23:Q28),"-")</f>
        <v>10526.315789474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SUM(Y23:Y28)-SUM(K23:K28)</f>
        <v>9000</v>
      </c>
      <c r="AC23" s="85">
        <f>SUM(Y23:Y28)/SUM(K23:K28)</f>
        <v>1.045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110</v>
      </c>
      <c r="C24" s="189" t="s">
        <v>58</v>
      </c>
      <c r="D24" s="189"/>
      <c r="E24" s="189" t="s">
        <v>88</v>
      </c>
      <c r="F24" s="189" t="s">
        <v>60</v>
      </c>
      <c r="G24" s="189" t="s">
        <v>61</v>
      </c>
      <c r="H24" s="89"/>
      <c r="I24" s="89" t="s">
        <v>108</v>
      </c>
      <c r="J24" s="89"/>
      <c r="K24" s="181"/>
      <c r="L24" s="80">
        <v>0</v>
      </c>
      <c r="M24" s="80">
        <v>0</v>
      </c>
      <c r="N24" s="80">
        <v>27</v>
      </c>
      <c r="O24" s="91">
        <v>1</v>
      </c>
      <c r="P24" s="92">
        <v>0</v>
      </c>
      <c r="Q24" s="93">
        <f>O24+P24</f>
        <v>1</v>
      </c>
      <c r="R24" s="81">
        <f>IFERROR(Q24/N24,"-")</f>
        <v>0.037037037037037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1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111</v>
      </c>
      <c r="C25" s="189" t="s">
        <v>58</v>
      </c>
      <c r="D25" s="189"/>
      <c r="E25" s="189" t="s">
        <v>76</v>
      </c>
      <c r="F25" s="189" t="s">
        <v>112</v>
      </c>
      <c r="G25" s="189" t="s">
        <v>61</v>
      </c>
      <c r="H25" s="89"/>
      <c r="I25" s="89" t="s">
        <v>108</v>
      </c>
      <c r="J25" s="89"/>
      <c r="K25" s="181"/>
      <c r="L25" s="80">
        <v>0</v>
      </c>
      <c r="M25" s="80">
        <v>0</v>
      </c>
      <c r="N25" s="80">
        <v>15</v>
      </c>
      <c r="O25" s="91">
        <v>1</v>
      </c>
      <c r="P25" s="92">
        <v>0</v>
      </c>
      <c r="Q25" s="93">
        <f>O25+P25</f>
        <v>1</v>
      </c>
      <c r="R25" s="81">
        <f>IFERROR(Q25/N25,"-")</f>
        <v>0.066666666666667</v>
      </c>
      <c r="S25" s="80">
        <v>0</v>
      </c>
      <c r="T25" s="80">
        <v>1</v>
      </c>
      <c r="U25" s="81">
        <f>IFERROR(T25/(Q25),"-")</f>
        <v>1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1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113</v>
      </c>
      <c r="C26" s="189" t="s">
        <v>58</v>
      </c>
      <c r="D26" s="189"/>
      <c r="E26" s="189" t="s">
        <v>101</v>
      </c>
      <c r="F26" s="189" t="s">
        <v>114</v>
      </c>
      <c r="G26" s="189" t="s">
        <v>61</v>
      </c>
      <c r="H26" s="89"/>
      <c r="I26" s="89" t="s">
        <v>108</v>
      </c>
      <c r="J26" s="89"/>
      <c r="K26" s="181"/>
      <c r="L26" s="80">
        <v>0</v>
      </c>
      <c r="M26" s="80">
        <v>0</v>
      </c>
      <c r="N26" s="80">
        <v>27</v>
      </c>
      <c r="O26" s="91">
        <v>2</v>
      </c>
      <c r="P26" s="92">
        <v>0</v>
      </c>
      <c r="Q26" s="93">
        <f>O26+P26</f>
        <v>2</v>
      </c>
      <c r="R26" s="81">
        <f>IFERROR(Q26/N26,"-")</f>
        <v>0.074074074074074</v>
      </c>
      <c r="S26" s="80">
        <v>2</v>
      </c>
      <c r="T26" s="80">
        <v>0</v>
      </c>
      <c r="U26" s="81">
        <f>IFERROR(T26/(Q26),"-")</f>
        <v>0</v>
      </c>
      <c r="V26" s="82"/>
      <c r="W26" s="83">
        <v>2</v>
      </c>
      <c r="X26" s="81">
        <f>IF(Q26=0,"-",W26/Q26)</f>
        <v>1</v>
      </c>
      <c r="Y26" s="186">
        <v>106000</v>
      </c>
      <c r="Z26" s="187">
        <f>IFERROR(Y26/Q26,"-")</f>
        <v>53000</v>
      </c>
      <c r="AA26" s="187">
        <f>IFERROR(Y26/W26,"-")</f>
        <v>53000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0.5</v>
      </c>
      <c r="BQ26" s="121">
        <v>1</v>
      </c>
      <c r="BR26" s="122">
        <f>IFERROR(BQ26/BO26,"-")</f>
        <v>1</v>
      </c>
      <c r="BS26" s="123">
        <v>92000</v>
      </c>
      <c r="BT26" s="124">
        <f>IFERROR(BS26/BO26,"-")</f>
        <v>92000</v>
      </c>
      <c r="BU26" s="125"/>
      <c r="BV26" s="125"/>
      <c r="BW26" s="125">
        <v>1</v>
      </c>
      <c r="BX26" s="126">
        <v>1</v>
      </c>
      <c r="BY26" s="127">
        <f>IF(Q26=0,"",IF(BX26=0,"",(BX26/Q26)))</f>
        <v>0.5</v>
      </c>
      <c r="BZ26" s="128">
        <v>1</v>
      </c>
      <c r="CA26" s="129">
        <f>IFERROR(BZ26/BX26,"-")</f>
        <v>1</v>
      </c>
      <c r="CB26" s="130">
        <v>14000</v>
      </c>
      <c r="CC26" s="131">
        <f>IFERROR(CB26/BX26,"-")</f>
        <v>14000</v>
      </c>
      <c r="CD26" s="132"/>
      <c r="CE26" s="132"/>
      <c r="CF26" s="132">
        <v>1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106000</v>
      </c>
      <c r="CR26" s="141">
        <v>92000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115</v>
      </c>
      <c r="C27" s="189" t="s">
        <v>58</v>
      </c>
      <c r="D27" s="189"/>
      <c r="E27" s="189" t="s">
        <v>116</v>
      </c>
      <c r="F27" s="189" t="s">
        <v>117</v>
      </c>
      <c r="G27" s="189" t="s">
        <v>61</v>
      </c>
      <c r="H27" s="89"/>
      <c r="I27" s="89" t="s">
        <v>108</v>
      </c>
      <c r="J27" s="89"/>
      <c r="K27" s="181"/>
      <c r="L27" s="80">
        <v>0</v>
      </c>
      <c r="M27" s="80">
        <v>0</v>
      </c>
      <c r="N27" s="80">
        <v>21</v>
      </c>
      <c r="O27" s="91">
        <v>1</v>
      </c>
      <c r="P27" s="92">
        <v>0</v>
      </c>
      <c r="Q27" s="93">
        <f>O27+P27</f>
        <v>1</v>
      </c>
      <c r="R27" s="81">
        <f>IFERROR(Q27/N27,"-")</f>
        <v>0.047619047619048</v>
      </c>
      <c r="S27" s="80">
        <v>0</v>
      </c>
      <c r="T27" s="80">
        <v>1</v>
      </c>
      <c r="U27" s="81">
        <f>IFERROR(T27/(Q27),"-")</f>
        <v>1</v>
      </c>
      <c r="V27" s="82"/>
      <c r="W27" s="83">
        <v>1</v>
      </c>
      <c r="X27" s="81">
        <f>IF(Q27=0,"-",W27/Q27)</f>
        <v>1</v>
      </c>
      <c r="Y27" s="186">
        <v>3000</v>
      </c>
      <c r="Z27" s="187">
        <f>IFERROR(Y27/Q27,"-")</f>
        <v>3000</v>
      </c>
      <c r="AA27" s="187">
        <f>IFERROR(Y27/W27,"-")</f>
        <v>3000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>
        <v>1</v>
      </c>
      <c r="BY27" s="127">
        <f>IF(Q27=0,"",IF(BX27=0,"",(BX27/Q27)))</f>
        <v>1</v>
      </c>
      <c r="BZ27" s="128">
        <v>1</v>
      </c>
      <c r="CA27" s="129">
        <f>IFERROR(BZ27/BX27,"-")</f>
        <v>1</v>
      </c>
      <c r="CB27" s="130">
        <v>3000</v>
      </c>
      <c r="CC27" s="131">
        <f>IFERROR(CB27/BX27,"-")</f>
        <v>3000</v>
      </c>
      <c r="CD27" s="132">
        <v>1</v>
      </c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3000</v>
      </c>
      <c r="CR27" s="141">
        <v>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118</v>
      </c>
      <c r="C28" s="189" t="s">
        <v>58</v>
      </c>
      <c r="D28" s="189"/>
      <c r="E28" s="189" t="s">
        <v>72</v>
      </c>
      <c r="F28" s="189" t="s">
        <v>72</v>
      </c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67</v>
      </c>
      <c r="O28" s="91">
        <v>12</v>
      </c>
      <c r="P28" s="92">
        <v>0</v>
      </c>
      <c r="Q28" s="93">
        <f>O28+P28</f>
        <v>12</v>
      </c>
      <c r="R28" s="81">
        <f>IFERROR(Q28/N28,"-")</f>
        <v>0.17910447761194</v>
      </c>
      <c r="S28" s="80">
        <v>2</v>
      </c>
      <c r="T28" s="80">
        <v>3</v>
      </c>
      <c r="U28" s="81">
        <f>IFERROR(T28/(Q28),"-")</f>
        <v>0.25</v>
      </c>
      <c r="V28" s="82"/>
      <c r="W28" s="83">
        <v>3</v>
      </c>
      <c r="X28" s="81">
        <f>IF(Q28=0,"-",W28/Q28)</f>
        <v>0.25</v>
      </c>
      <c r="Y28" s="186">
        <v>100000</v>
      </c>
      <c r="Z28" s="187">
        <f>IFERROR(Y28/Q28,"-")</f>
        <v>8333.3333333333</v>
      </c>
      <c r="AA28" s="187">
        <f>IFERROR(Y28/W28,"-")</f>
        <v>33333.333333333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0.083333333333333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7</v>
      </c>
      <c r="BP28" s="120">
        <f>IF(Q28=0,"",IF(BO28=0,"",(BO28/Q28)))</f>
        <v>0.58333333333333</v>
      </c>
      <c r="BQ28" s="121">
        <v>3</v>
      </c>
      <c r="BR28" s="122">
        <f>IFERROR(BQ28/BO28,"-")</f>
        <v>0.42857142857143</v>
      </c>
      <c r="BS28" s="123">
        <v>100000</v>
      </c>
      <c r="BT28" s="124">
        <f>IFERROR(BS28/BO28,"-")</f>
        <v>14285.714285714</v>
      </c>
      <c r="BU28" s="125"/>
      <c r="BV28" s="125"/>
      <c r="BW28" s="125">
        <v>3</v>
      </c>
      <c r="BX28" s="126">
        <v>2</v>
      </c>
      <c r="BY28" s="127">
        <f>IF(Q28=0,"",IF(BX28=0,"",(BX28/Q28)))</f>
        <v>0.16666666666667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2</v>
      </c>
      <c r="CH28" s="134">
        <f>IF(Q28=0,"",IF(CG28=0,"",(CG28/Q28)))</f>
        <v>0.16666666666667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3</v>
      </c>
      <c r="CQ28" s="141">
        <v>100000</v>
      </c>
      <c r="CR28" s="141">
        <v>45000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7.62</v>
      </c>
      <c r="B29" s="189" t="s">
        <v>119</v>
      </c>
      <c r="C29" s="189" t="s">
        <v>58</v>
      </c>
      <c r="D29" s="189"/>
      <c r="E29" s="189" t="s">
        <v>73</v>
      </c>
      <c r="F29" s="189" t="s">
        <v>120</v>
      </c>
      <c r="G29" s="189" t="s">
        <v>61</v>
      </c>
      <c r="H29" s="89" t="s">
        <v>121</v>
      </c>
      <c r="I29" s="89" t="s">
        <v>122</v>
      </c>
      <c r="J29" s="89" t="s">
        <v>109</v>
      </c>
      <c r="K29" s="181">
        <v>150000</v>
      </c>
      <c r="L29" s="80">
        <v>0</v>
      </c>
      <c r="M29" s="80">
        <v>0</v>
      </c>
      <c r="N29" s="80">
        <v>11</v>
      </c>
      <c r="O29" s="91">
        <v>0</v>
      </c>
      <c r="P29" s="92">
        <v>0</v>
      </c>
      <c r="Q29" s="93">
        <f>O29+P29</f>
        <v>0</v>
      </c>
      <c r="R29" s="81">
        <f>IFERROR(Q29/N29,"-")</f>
        <v>0</v>
      </c>
      <c r="S29" s="80">
        <v>0</v>
      </c>
      <c r="T29" s="80">
        <v>0</v>
      </c>
      <c r="U29" s="81" t="str">
        <f>IFERROR(T29/(Q29),"-")</f>
        <v>-</v>
      </c>
      <c r="V29" s="82">
        <f>IFERROR(K29/SUM(Q29:Q32),"-")</f>
        <v>13636.363636364</v>
      </c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>
        <f>SUM(Y29:Y32)-SUM(K29:K32)</f>
        <v>993000</v>
      </c>
      <c r="AC29" s="85">
        <f>SUM(Y29:Y32)/SUM(K29:K32)</f>
        <v>7.62</v>
      </c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123</v>
      </c>
      <c r="C30" s="189" t="s">
        <v>58</v>
      </c>
      <c r="D30" s="189"/>
      <c r="E30" s="189" t="s">
        <v>73</v>
      </c>
      <c r="F30" s="189" t="s">
        <v>124</v>
      </c>
      <c r="G30" s="189" t="s">
        <v>61</v>
      </c>
      <c r="H30" s="89"/>
      <c r="I30" s="89" t="s">
        <v>122</v>
      </c>
      <c r="J30" s="89"/>
      <c r="K30" s="181"/>
      <c r="L30" s="80">
        <v>0</v>
      </c>
      <c r="M30" s="80">
        <v>0</v>
      </c>
      <c r="N30" s="80">
        <v>25</v>
      </c>
      <c r="O30" s="91">
        <v>8</v>
      </c>
      <c r="P30" s="92">
        <v>0</v>
      </c>
      <c r="Q30" s="93">
        <f>O30+P30</f>
        <v>8</v>
      </c>
      <c r="R30" s="81">
        <f>IFERROR(Q30/N30,"-")</f>
        <v>0.32</v>
      </c>
      <c r="S30" s="80">
        <v>0</v>
      </c>
      <c r="T30" s="80">
        <v>3</v>
      </c>
      <c r="U30" s="81">
        <f>IFERROR(T30/(Q30),"-")</f>
        <v>0.375</v>
      </c>
      <c r="V30" s="82"/>
      <c r="W30" s="83">
        <v>3</v>
      </c>
      <c r="X30" s="81">
        <f>IF(Q30=0,"-",W30/Q30)</f>
        <v>0.375</v>
      </c>
      <c r="Y30" s="186">
        <v>932000</v>
      </c>
      <c r="Z30" s="187">
        <f>IFERROR(Y30/Q30,"-")</f>
        <v>116500</v>
      </c>
      <c r="AA30" s="187">
        <f>IFERROR(Y30/W30,"-")</f>
        <v>310666.66666667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2</v>
      </c>
      <c r="AO30" s="101">
        <f>IF(Q30=0,"",IF(AN30=0,"",(AN30/Q30)))</f>
        <v>0.25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</v>
      </c>
      <c r="AX30" s="107">
        <f>IF(Q30=0,"",IF(AW30=0,"",(AW30/Q30)))</f>
        <v>0.125</v>
      </c>
      <c r="AY30" s="106">
        <v>1</v>
      </c>
      <c r="AZ30" s="108">
        <f>IFERROR(AY30/AW30,"-")</f>
        <v>1</v>
      </c>
      <c r="BA30" s="109">
        <v>3000</v>
      </c>
      <c r="BB30" s="110">
        <f>IFERROR(BA30/AW30,"-")</f>
        <v>3000</v>
      </c>
      <c r="BC30" s="111">
        <v>1</v>
      </c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3</v>
      </c>
      <c r="BP30" s="120">
        <f>IF(Q30=0,"",IF(BO30=0,"",(BO30/Q30)))</f>
        <v>0.375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0.125</v>
      </c>
      <c r="BZ30" s="128">
        <v>1</v>
      </c>
      <c r="CA30" s="129">
        <f>IFERROR(BZ30/BX30,"-")</f>
        <v>1</v>
      </c>
      <c r="CB30" s="130">
        <v>3000</v>
      </c>
      <c r="CC30" s="131">
        <f>IFERROR(CB30/BX30,"-")</f>
        <v>3000</v>
      </c>
      <c r="CD30" s="132">
        <v>1</v>
      </c>
      <c r="CE30" s="132"/>
      <c r="CF30" s="132"/>
      <c r="CG30" s="133">
        <v>1</v>
      </c>
      <c r="CH30" s="134">
        <f>IF(Q30=0,"",IF(CG30=0,"",(CG30/Q30)))</f>
        <v>0.125</v>
      </c>
      <c r="CI30" s="135">
        <v>1</v>
      </c>
      <c r="CJ30" s="136">
        <f>IFERROR(CI30/CG30,"-")</f>
        <v>1</v>
      </c>
      <c r="CK30" s="137">
        <v>926000</v>
      </c>
      <c r="CL30" s="138">
        <f>IFERROR(CK30/CG30,"-")</f>
        <v>926000</v>
      </c>
      <c r="CM30" s="139"/>
      <c r="CN30" s="139"/>
      <c r="CO30" s="139">
        <v>1</v>
      </c>
      <c r="CP30" s="140">
        <v>3</v>
      </c>
      <c r="CQ30" s="141">
        <v>932000</v>
      </c>
      <c r="CR30" s="141">
        <v>926000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/>
      <c r="B31" s="189" t="s">
        <v>125</v>
      </c>
      <c r="C31" s="189" t="s">
        <v>58</v>
      </c>
      <c r="D31" s="189"/>
      <c r="E31" s="189" t="s">
        <v>73</v>
      </c>
      <c r="F31" s="189" t="s">
        <v>126</v>
      </c>
      <c r="G31" s="189" t="s">
        <v>61</v>
      </c>
      <c r="H31" s="89"/>
      <c r="I31" s="89" t="s">
        <v>122</v>
      </c>
      <c r="J31" s="89"/>
      <c r="K31" s="181"/>
      <c r="L31" s="80">
        <v>0</v>
      </c>
      <c r="M31" s="80">
        <v>0</v>
      </c>
      <c r="N31" s="80">
        <v>4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/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/>
      <c r="AC31" s="85"/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127</v>
      </c>
      <c r="C32" s="189" t="s">
        <v>58</v>
      </c>
      <c r="D32" s="189"/>
      <c r="E32" s="189" t="s">
        <v>72</v>
      </c>
      <c r="F32" s="189" t="s">
        <v>72</v>
      </c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8</v>
      </c>
      <c r="O32" s="91">
        <v>3</v>
      </c>
      <c r="P32" s="92">
        <v>0</v>
      </c>
      <c r="Q32" s="93">
        <f>O32+P32</f>
        <v>3</v>
      </c>
      <c r="R32" s="81">
        <f>IFERROR(Q32/N32,"-")</f>
        <v>0.375</v>
      </c>
      <c r="S32" s="80">
        <v>2</v>
      </c>
      <c r="T32" s="80">
        <v>0</v>
      </c>
      <c r="U32" s="81">
        <f>IFERROR(T32/(Q32),"-")</f>
        <v>0</v>
      </c>
      <c r="V32" s="82"/>
      <c r="W32" s="83">
        <v>2</v>
      </c>
      <c r="X32" s="81">
        <f>IF(Q32=0,"-",W32/Q32)</f>
        <v>0.66666666666667</v>
      </c>
      <c r="Y32" s="186">
        <v>211000</v>
      </c>
      <c r="Z32" s="187">
        <f>IFERROR(Y32/Q32,"-")</f>
        <v>70333.333333333</v>
      </c>
      <c r="AA32" s="187">
        <f>IFERROR(Y32/W32,"-")</f>
        <v>105500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2</v>
      </c>
      <c r="BY32" s="127">
        <f>IF(Q32=0,"",IF(BX32=0,"",(BX32/Q32)))</f>
        <v>0.66666666666667</v>
      </c>
      <c r="BZ32" s="128">
        <v>1</v>
      </c>
      <c r="CA32" s="129">
        <f>IFERROR(BZ32/BX32,"-")</f>
        <v>0.5</v>
      </c>
      <c r="CB32" s="130">
        <v>58000</v>
      </c>
      <c r="CC32" s="131">
        <f>IFERROR(CB32/BX32,"-")</f>
        <v>29000</v>
      </c>
      <c r="CD32" s="132"/>
      <c r="CE32" s="132"/>
      <c r="CF32" s="132">
        <v>1</v>
      </c>
      <c r="CG32" s="133">
        <v>1</v>
      </c>
      <c r="CH32" s="134">
        <f>IF(Q32=0,"",IF(CG32=0,"",(CG32/Q32)))</f>
        <v>0.33333333333333</v>
      </c>
      <c r="CI32" s="135">
        <v>1</v>
      </c>
      <c r="CJ32" s="136">
        <f>IFERROR(CI32/CG32,"-")</f>
        <v>1</v>
      </c>
      <c r="CK32" s="137">
        <v>153000</v>
      </c>
      <c r="CL32" s="138">
        <f>IFERROR(CK32/CG32,"-")</f>
        <v>153000</v>
      </c>
      <c r="CM32" s="139"/>
      <c r="CN32" s="139"/>
      <c r="CO32" s="139">
        <v>1</v>
      </c>
      <c r="CP32" s="140">
        <v>2</v>
      </c>
      <c r="CQ32" s="141">
        <v>211000</v>
      </c>
      <c r="CR32" s="141">
        <v>153000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1.4903846153846</v>
      </c>
      <c r="B33" s="189" t="s">
        <v>128</v>
      </c>
      <c r="C33" s="189" t="s">
        <v>58</v>
      </c>
      <c r="D33" s="189"/>
      <c r="E33" s="189" t="s">
        <v>59</v>
      </c>
      <c r="F33" s="189" t="s">
        <v>106</v>
      </c>
      <c r="G33" s="189" t="s">
        <v>61</v>
      </c>
      <c r="H33" s="89" t="s">
        <v>129</v>
      </c>
      <c r="I33" s="89" t="s">
        <v>130</v>
      </c>
      <c r="J33" s="89" t="s">
        <v>131</v>
      </c>
      <c r="K33" s="181">
        <v>520000</v>
      </c>
      <c r="L33" s="80">
        <v>0</v>
      </c>
      <c r="M33" s="80">
        <v>0</v>
      </c>
      <c r="N33" s="80">
        <v>21</v>
      </c>
      <c r="O33" s="91">
        <v>4</v>
      </c>
      <c r="P33" s="92">
        <v>0</v>
      </c>
      <c r="Q33" s="93">
        <f>O33+P33</f>
        <v>4</v>
      </c>
      <c r="R33" s="81">
        <f>IFERROR(Q33/N33,"-")</f>
        <v>0.19047619047619</v>
      </c>
      <c r="S33" s="80">
        <v>0</v>
      </c>
      <c r="T33" s="80">
        <v>0</v>
      </c>
      <c r="U33" s="81">
        <f>IFERROR(T33/(Q33),"-")</f>
        <v>0</v>
      </c>
      <c r="V33" s="82">
        <f>IFERROR(K33/SUM(Q33:Q37),"-")</f>
        <v>20000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SUM(Y33:Y37)-SUM(K33:K37)</f>
        <v>255000</v>
      </c>
      <c r="AC33" s="85">
        <f>SUM(Y33:Y37)/SUM(K33:K37)</f>
        <v>1.4903846153846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1</v>
      </c>
      <c r="BP33" s="120">
        <f>IF(Q33=0,"",IF(BO33=0,"",(BO33/Q33)))</f>
        <v>0.25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2</v>
      </c>
      <c r="BY33" s="127">
        <f>IF(Q33=0,"",IF(BX33=0,"",(BX33/Q33)))</f>
        <v>0.5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1</v>
      </c>
      <c r="CH33" s="134">
        <f>IF(Q33=0,"",IF(CG33=0,"",(CG33/Q33)))</f>
        <v>0.25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132</v>
      </c>
      <c r="C34" s="189" t="s">
        <v>58</v>
      </c>
      <c r="D34" s="189"/>
      <c r="E34" s="189" t="s">
        <v>88</v>
      </c>
      <c r="F34" s="189" t="s">
        <v>60</v>
      </c>
      <c r="G34" s="189" t="s">
        <v>61</v>
      </c>
      <c r="H34" s="89" t="s">
        <v>129</v>
      </c>
      <c r="I34" s="89" t="s">
        <v>130</v>
      </c>
      <c r="J34" s="89" t="s">
        <v>133</v>
      </c>
      <c r="K34" s="181"/>
      <c r="L34" s="80">
        <v>0</v>
      </c>
      <c r="M34" s="80">
        <v>0</v>
      </c>
      <c r="N34" s="80">
        <v>110</v>
      </c>
      <c r="O34" s="91">
        <v>2</v>
      </c>
      <c r="P34" s="92">
        <v>0</v>
      </c>
      <c r="Q34" s="93">
        <f>O34+P34</f>
        <v>2</v>
      </c>
      <c r="R34" s="81">
        <f>IFERROR(Q34/N34,"-")</f>
        <v>0.018181818181818</v>
      </c>
      <c r="S34" s="80">
        <v>0</v>
      </c>
      <c r="T34" s="80">
        <v>0</v>
      </c>
      <c r="U34" s="81">
        <f>IFERROR(T34/(Q34),"-")</f>
        <v>0</v>
      </c>
      <c r="V34" s="82"/>
      <c r="W34" s="83">
        <v>2</v>
      </c>
      <c r="X34" s="81">
        <f>IF(Q34=0,"-",W34/Q34)</f>
        <v>1</v>
      </c>
      <c r="Y34" s="186">
        <v>50000</v>
      </c>
      <c r="Z34" s="187">
        <f>IFERROR(Y34/Q34,"-")</f>
        <v>25000</v>
      </c>
      <c r="AA34" s="187">
        <f>IFERROR(Y34/W34,"-")</f>
        <v>25000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0.5</v>
      </c>
      <c r="BH34" s="112">
        <v>1</v>
      </c>
      <c r="BI34" s="114">
        <f>IFERROR(BH34/BF34,"-")</f>
        <v>1</v>
      </c>
      <c r="BJ34" s="115">
        <v>6000</v>
      </c>
      <c r="BK34" s="116">
        <f>IFERROR(BJ34/BF34,"-")</f>
        <v>6000</v>
      </c>
      <c r="BL34" s="117"/>
      <c r="BM34" s="117">
        <v>1</v>
      </c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1</v>
      </c>
      <c r="BY34" s="127">
        <f>IF(Q34=0,"",IF(BX34=0,"",(BX34/Q34)))</f>
        <v>0.5</v>
      </c>
      <c r="BZ34" s="128">
        <v>1</v>
      </c>
      <c r="CA34" s="129">
        <f>IFERROR(BZ34/BX34,"-")</f>
        <v>1</v>
      </c>
      <c r="CB34" s="130">
        <v>44000</v>
      </c>
      <c r="CC34" s="131">
        <f>IFERROR(CB34/BX34,"-")</f>
        <v>44000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50000</v>
      </c>
      <c r="CR34" s="141">
        <v>44000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134</v>
      </c>
      <c r="C35" s="189" t="s">
        <v>58</v>
      </c>
      <c r="D35" s="189"/>
      <c r="E35" s="189" t="s">
        <v>76</v>
      </c>
      <c r="F35" s="189" t="s">
        <v>112</v>
      </c>
      <c r="G35" s="189" t="s">
        <v>61</v>
      </c>
      <c r="H35" s="89" t="s">
        <v>129</v>
      </c>
      <c r="I35" s="89" t="s">
        <v>130</v>
      </c>
      <c r="J35" s="89" t="s">
        <v>135</v>
      </c>
      <c r="K35" s="181"/>
      <c r="L35" s="80">
        <v>0</v>
      </c>
      <c r="M35" s="80">
        <v>0</v>
      </c>
      <c r="N35" s="80">
        <v>25</v>
      </c>
      <c r="O35" s="91">
        <v>3</v>
      </c>
      <c r="P35" s="92">
        <v>0</v>
      </c>
      <c r="Q35" s="93">
        <f>O35+P35</f>
        <v>3</v>
      </c>
      <c r="R35" s="81">
        <f>IFERROR(Q35/N35,"-")</f>
        <v>0.12</v>
      </c>
      <c r="S35" s="80">
        <v>0</v>
      </c>
      <c r="T35" s="80">
        <v>1</v>
      </c>
      <c r="U35" s="81">
        <f>IFERROR(T35/(Q35),"-")</f>
        <v>0.33333333333333</v>
      </c>
      <c r="V35" s="82"/>
      <c r="W35" s="83">
        <v>1</v>
      </c>
      <c r="X35" s="81">
        <f>IF(Q35=0,"-",W35/Q35)</f>
        <v>0.33333333333333</v>
      </c>
      <c r="Y35" s="186">
        <v>127000</v>
      </c>
      <c r="Z35" s="187">
        <f>IFERROR(Y35/Q35,"-")</f>
        <v>42333.333333333</v>
      </c>
      <c r="AA35" s="187">
        <f>IFERROR(Y35/W35,"-")</f>
        <v>127000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0.33333333333333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2</v>
      </c>
      <c r="BP35" s="120">
        <f>IF(Q35=0,"",IF(BO35=0,"",(BO35/Q35)))</f>
        <v>0.66666666666667</v>
      </c>
      <c r="BQ35" s="121">
        <v>1</v>
      </c>
      <c r="BR35" s="122">
        <f>IFERROR(BQ35/BO35,"-")</f>
        <v>0.5</v>
      </c>
      <c r="BS35" s="123">
        <v>127000</v>
      </c>
      <c r="BT35" s="124">
        <f>IFERROR(BS35/BO35,"-")</f>
        <v>63500</v>
      </c>
      <c r="BU35" s="125"/>
      <c r="BV35" s="125"/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127000</v>
      </c>
      <c r="CR35" s="141">
        <v>127000</v>
      </c>
      <c r="CS35" s="141"/>
      <c r="CT35" s="142" t="str">
        <f>IF(AND(CR35=0,CS35=0),"",IF(AND(CR35&lt;=100000,CS35&lt;=100000),"",IF(CR35/CQ35&gt;0.7,"男高",IF(CS35/CQ35&gt;0.7,"女高",""))))</f>
        <v>男高</v>
      </c>
    </row>
    <row r="36" spans="1:99">
      <c r="A36" s="79"/>
      <c r="B36" s="189" t="s">
        <v>136</v>
      </c>
      <c r="C36" s="189" t="s">
        <v>58</v>
      </c>
      <c r="D36" s="189"/>
      <c r="E36" s="189" t="s">
        <v>101</v>
      </c>
      <c r="F36" s="189" t="s">
        <v>137</v>
      </c>
      <c r="G36" s="189" t="s">
        <v>61</v>
      </c>
      <c r="H36" s="89" t="s">
        <v>129</v>
      </c>
      <c r="I36" s="89" t="s">
        <v>130</v>
      </c>
      <c r="J36" s="89" t="s">
        <v>79</v>
      </c>
      <c r="K36" s="181"/>
      <c r="L36" s="80">
        <v>0</v>
      </c>
      <c r="M36" s="80">
        <v>0</v>
      </c>
      <c r="N36" s="80">
        <v>21</v>
      </c>
      <c r="O36" s="91">
        <v>3</v>
      </c>
      <c r="P36" s="92">
        <v>0</v>
      </c>
      <c r="Q36" s="93">
        <f>O36+P36</f>
        <v>3</v>
      </c>
      <c r="R36" s="81">
        <f>IFERROR(Q36/N36,"-")</f>
        <v>0.14285714285714</v>
      </c>
      <c r="S36" s="80">
        <v>1</v>
      </c>
      <c r="T36" s="80">
        <v>1</v>
      </c>
      <c r="U36" s="81">
        <f>IFERROR(T36/(Q36),"-")</f>
        <v>0.33333333333333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0.33333333333333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>
        <v>1</v>
      </c>
      <c r="AX36" s="107">
        <f>IF(Q36=0,"",IF(AW36=0,"",(AW36/Q36)))</f>
        <v>0.33333333333333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1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138</v>
      </c>
      <c r="C37" s="189" t="s">
        <v>58</v>
      </c>
      <c r="D37" s="189"/>
      <c r="E37" s="189" t="s">
        <v>72</v>
      </c>
      <c r="F37" s="189" t="s">
        <v>72</v>
      </c>
      <c r="G37" s="189" t="s">
        <v>73</v>
      </c>
      <c r="H37" s="89" t="s">
        <v>74</v>
      </c>
      <c r="I37" s="89"/>
      <c r="J37" s="89"/>
      <c r="K37" s="181"/>
      <c r="L37" s="80">
        <v>0</v>
      </c>
      <c r="M37" s="80">
        <v>0</v>
      </c>
      <c r="N37" s="80">
        <v>79</v>
      </c>
      <c r="O37" s="91">
        <v>14</v>
      </c>
      <c r="P37" s="92">
        <v>0</v>
      </c>
      <c r="Q37" s="93">
        <f>O37+P37</f>
        <v>14</v>
      </c>
      <c r="R37" s="81">
        <f>IFERROR(Q37/N37,"-")</f>
        <v>0.17721518987342</v>
      </c>
      <c r="S37" s="80">
        <v>2</v>
      </c>
      <c r="T37" s="80">
        <v>3</v>
      </c>
      <c r="U37" s="81">
        <f>IFERROR(T37/(Q37),"-")</f>
        <v>0.21428571428571</v>
      </c>
      <c r="V37" s="82"/>
      <c r="W37" s="83">
        <v>3</v>
      </c>
      <c r="X37" s="81">
        <f>IF(Q37=0,"-",W37/Q37)</f>
        <v>0.21428571428571</v>
      </c>
      <c r="Y37" s="186">
        <v>598000</v>
      </c>
      <c r="Z37" s="187">
        <f>IFERROR(Y37/Q37,"-")</f>
        <v>42714.285714286</v>
      </c>
      <c r="AA37" s="187">
        <f>IFERROR(Y37/W37,"-")</f>
        <v>199333.33333333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0.071428571428571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2</v>
      </c>
      <c r="BG37" s="113">
        <f>IF(Q37=0,"",IF(BF37=0,"",(BF37/Q37)))</f>
        <v>0.14285714285714</v>
      </c>
      <c r="BH37" s="112">
        <v>1</v>
      </c>
      <c r="BI37" s="114">
        <f>IFERROR(BH37/BF37,"-")</f>
        <v>0.5</v>
      </c>
      <c r="BJ37" s="115">
        <v>13000</v>
      </c>
      <c r="BK37" s="116">
        <f>IFERROR(BJ37/BF37,"-")</f>
        <v>6500</v>
      </c>
      <c r="BL37" s="117"/>
      <c r="BM37" s="117"/>
      <c r="BN37" s="117">
        <v>1</v>
      </c>
      <c r="BO37" s="119">
        <v>6</v>
      </c>
      <c r="BP37" s="120">
        <f>IF(Q37=0,"",IF(BO37=0,"",(BO37/Q37)))</f>
        <v>0.42857142857143</v>
      </c>
      <c r="BQ37" s="121">
        <v>1</v>
      </c>
      <c r="BR37" s="122">
        <f>IFERROR(BQ37/BO37,"-")</f>
        <v>0.16666666666667</v>
      </c>
      <c r="BS37" s="123">
        <v>461000</v>
      </c>
      <c r="BT37" s="124">
        <f>IFERROR(BS37/BO37,"-")</f>
        <v>76833.333333333</v>
      </c>
      <c r="BU37" s="125"/>
      <c r="BV37" s="125"/>
      <c r="BW37" s="125">
        <v>1</v>
      </c>
      <c r="BX37" s="126">
        <v>4</v>
      </c>
      <c r="BY37" s="127">
        <f>IF(Q37=0,"",IF(BX37=0,"",(BX37/Q37)))</f>
        <v>0.28571428571429</v>
      </c>
      <c r="BZ37" s="128">
        <v>1</v>
      </c>
      <c r="CA37" s="129">
        <f>IFERROR(BZ37/BX37,"-")</f>
        <v>0.25</v>
      </c>
      <c r="CB37" s="130">
        <v>124000</v>
      </c>
      <c r="CC37" s="131">
        <f>IFERROR(CB37/BX37,"-")</f>
        <v>31000</v>
      </c>
      <c r="CD37" s="132"/>
      <c r="CE37" s="132"/>
      <c r="CF37" s="132">
        <v>1</v>
      </c>
      <c r="CG37" s="133">
        <v>1</v>
      </c>
      <c r="CH37" s="134">
        <f>IF(Q37=0,"",IF(CG37=0,"",(CG37/Q37)))</f>
        <v>0.071428571428571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3</v>
      </c>
      <c r="CQ37" s="141">
        <v>598000</v>
      </c>
      <c r="CR37" s="141">
        <v>461000</v>
      </c>
      <c r="CS37" s="141"/>
      <c r="CT37" s="142" t="str">
        <f>IF(AND(CR37=0,CS37=0),"",IF(AND(CR37&lt;=100000,CS37&lt;=100000),"",IF(CR37/CQ37&gt;0.7,"男高",IF(CS37/CQ37&gt;0.7,"女高",""))))</f>
        <v>男高</v>
      </c>
    </row>
    <row r="38" spans="1:99">
      <c r="A38" s="79">
        <f>AC38</f>
        <v>5.62</v>
      </c>
      <c r="B38" s="189" t="s">
        <v>139</v>
      </c>
      <c r="C38" s="189" t="s">
        <v>58</v>
      </c>
      <c r="D38" s="189"/>
      <c r="E38" s="189" t="s">
        <v>59</v>
      </c>
      <c r="F38" s="189" t="s">
        <v>140</v>
      </c>
      <c r="G38" s="189" t="s">
        <v>61</v>
      </c>
      <c r="H38" s="89" t="s">
        <v>78</v>
      </c>
      <c r="I38" s="89" t="s">
        <v>141</v>
      </c>
      <c r="J38" s="89" t="s">
        <v>142</v>
      </c>
      <c r="K38" s="181">
        <v>500000</v>
      </c>
      <c r="L38" s="80">
        <v>0</v>
      </c>
      <c r="M38" s="80">
        <v>0</v>
      </c>
      <c r="N38" s="80">
        <v>38</v>
      </c>
      <c r="O38" s="91">
        <v>3</v>
      </c>
      <c r="P38" s="92">
        <v>0</v>
      </c>
      <c r="Q38" s="93">
        <f>O38+P38</f>
        <v>3</v>
      </c>
      <c r="R38" s="81">
        <f>IFERROR(Q38/N38,"-")</f>
        <v>0.078947368421053</v>
      </c>
      <c r="S38" s="80">
        <v>0</v>
      </c>
      <c r="T38" s="80">
        <v>1</v>
      </c>
      <c r="U38" s="81">
        <f>IFERROR(T38/(Q38),"-")</f>
        <v>0.33333333333333</v>
      </c>
      <c r="V38" s="82">
        <f>IFERROR(K38/SUM(Q38:Q45),"-")</f>
        <v>16129.032258065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SUM(Y38:Y45)-SUM(K38:K45)</f>
        <v>2310000</v>
      </c>
      <c r="AC38" s="85">
        <f>SUM(Y38:Y45)/SUM(K38:K45)</f>
        <v>5.62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0.33333333333333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2</v>
      </c>
      <c r="BP38" s="120">
        <f>IF(Q38=0,"",IF(BO38=0,"",(BO38/Q38)))</f>
        <v>0.66666666666667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143</v>
      </c>
      <c r="C39" s="189" t="s">
        <v>58</v>
      </c>
      <c r="D39" s="189"/>
      <c r="E39" s="189" t="s">
        <v>59</v>
      </c>
      <c r="F39" s="189" t="s">
        <v>124</v>
      </c>
      <c r="G39" s="189" t="s">
        <v>61</v>
      </c>
      <c r="H39" s="89"/>
      <c r="I39" s="89" t="s">
        <v>141</v>
      </c>
      <c r="J39" s="89" t="s">
        <v>144</v>
      </c>
      <c r="K39" s="181"/>
      <c r="L39" s="80">
        <v>0</v>
      </c>
      <c r="M39" s="80">
        <v>0</v>
      </c>
      <c r="N39" s="80">
        <v>45</v>
      </c>
      <c r="O39" s="91">
        <v>2</v>
      </c>
      <c r="P39" s="92">
        <v>0</v>
      </c>
      <c r="Q39" s="93">
        <f>O39+P39</f>
        <v>2</v>
      </c>
      <c r="R39" s="81">
        <f>IFERROR(Q39/N39,"-")</f>
        <v>0.044444444444444</v>
      </c>
      <c r="S39" s="80">
        <v>0</v>
      </c>
      <c r="T39" s="80">
        <v>1</v>
      </c>
      <c r="U39" s="81">
        <f>IFERROR(T39/(Q39),"-")</f>
        <v>0.5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>
        <v>1</v>
      </c>
      <c r="AX39" s="107">
        <f>IF(Q39=0,"",IF(AW39=0,"",(AW39/Q39)))</f>
        <v>0.5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1</v>
      </c>
      <c r="BG39" s="113">
        <f>IF(Q39=0,"",IF(BF39=0,"",(BF39/Q39)))</f>
        <v>0.5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145</v>
      </c>
      <c r="C40" s="189" t="s">
        <v>58</v>
      </c>
      <c r="D40" s="189"/>
      <c r="E40" s="189" t="s">
        <v>59</v>
      </c>
      <c r="F40" s="189" t="s">
        <v>126</v>
      </c>
      <c r="G40" s="189" t="s">
        <v>61</v>
      </c>
      <c r="H40" s="89"/>
      <c r="I40" s="89" t="s">
        <v>141</v>
      </c>
      <c r="J40" s="89" t="s">
        <v>146</v>
      </c>
      <c r="K40" s="181"/>
      <c r="L40" s="80">
        <v>0</v>
      </c>
      <c r="M40" s="80">
        <v>0</v>
      </c>
      <c r="N40" s="80">
        <v>2</v>
      </c>
      <c r="O40" s="91">
        <v>0</v>
      </c>
      <c r="P40" s="92">
        <v>0</v>
      </c>
      <c r="Q40" s="93">
        <f>O40+P40</f>
        <v>0</v>
      </c>
      <c r="R40" s="81">
        <f>IFERROR(Q40/N40,"-")</f>
        <v>0</v>
      </c>
      <c r="S40" s="80">
        <v>0</v>
      </c>
      <c r="T40" s="80">
        <v>0</v>
      </c>
      <c r="U40" s="81" t="str">
        <f>IFERROR(T40/(Q40),"-")</f>
        <v>-</v>
      </c>
      <c r="V40" s="82"/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/>
      <c r="AC40" s="85"/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147</v>
      </c>
      <c r="C41" s="189" t="s">
        <v>58</v>
      </c>
      <c r="D41" s="189"/>
      <c r="E41" s="189" t="s">
        <v>72</v>
      </c>
      <c r="F41" s="189" t="s">
        <v>72</v>
      </c>
      <c r="G41" s="189" t="s">
        <v>73</v>
      </c>
      <c r="H41" s="89"/>
      <c r="I41" s="89"/>
      <c r="J41" s="89"/>
      <c r="K41" s="181"/>
      <c r="L41" s="80">
        <v>0</v>
      </c>
      <c r="M41" s="80">
        <v>0</v>
      </c>
      <c r="N41" s="80">
        <v>38</v>
      </c>
      <c r="O41" s="91">
        <v>5</v>
      </c>
      <c r="P41" s="92">
        <v>0</v>
      </c>
      <c r="Q41" s="93">
        <f>O41+P41</f>
        <v>5</v>
      </c>
      <c r="R41" s="81">
        <f>IFERROR(Q41/N41,"-")</f>
        <v>0.13157894736842</v>
      </c>
      <c r="S41" s="80">
        <v>0</v>
      </c>
      <c r="T41" s="80">
        <v>1</v>
      </c>
      <c r="U41" s="81">
        <f>IFERROR(T41/(Q41),"-")</f>
        <v>0.2</v>
      </c>
      <c r="V41" s="82"/>
      <c r="W41" s="83">
        <v>2</v>
      </c>
      <c r="X41" s="81">
        <f>IF(Q41=0,"-",W41/Q41)</f>
        <v>0.4</v>
      </c>
      <c r="Y41" s="186">
        <v>87000</v>
      </c>
      <c r="Z41" s="187">
        <f>IFERROR(Y41/Q41,"-")</f>
        <v>17400</v>
      </c>
      <c r="AA41" s="187">
        <f>IFERROR(Y41/W41,"-")</f>
        <v>43500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2</v>
      </c>
      <c r="BP41" s="120">
        <f>IF(Q41=0,"",IF(BO41=0,"",(BO41/Q41)))</f>
        <v>0.4</v>
      </c>
      <c r="BQ41" s="121">
        <v>1</v>
      </c>
      <c r="BR41" s="122">
        <f>IFERROR(BQ41/BO41,"-")</f>
        <v>0.5</v>
      </c>
      <c r="BS41" s="123">
        <v>8000</v>
      </c>
      <c r="BT41" s="124">
        <f>IFERROR(BS41/BO41,"-")</f>
        <v>4000</v>
      </c>
      <c r="BU41" s="125"/>
      <c r="BV41" s="125">
        <v>1</v>
      </c>
      <c r="BW41" s="125"/>
      <c r="BX41" s="126">
        <v>3</v>
      </c>
      <c r="BY41" s="127">
        <f>IF(Q41=0,"",IF(BX41=0,"",(BX41/Q41)))</f>
        <v>0.6</v>
      </c>
      <c r="BZ41" s="128">
        <v>1</v>
      </c>
      <c r="CA41" s="129">
        <f>IFERROR(BZ41/BX41,"-")</f>
        <v>0.33333333333333</v>
      </c>
      <c r="CB41" s="130">
        <v>79000</v>
      </c>
      <c r="CC41" s="131">
        <f>IFERROR(CB41/BX41,"-")</f>
        <v>26333.333333333</v>
      </c>
      <c r="CD41" s="132"/>
      <c r="CE41" s="132"/>
      <c r="CF41" s="132">
        <v>1</v>
      </c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2</v>
      </c>
      <c r="CQ41" s="141">
        <v>87000</v>
      </c>
      <c r="CR41" s="141">
        <v>79000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148</v>
      </c>
      <c r="C42" s="189" t="s">
        <v>58</v>
      </c>
      <c r="D42" s="189"/>
      <c r="E42" s="189" t="s">
        <v>59</v>
      </c>
      <c r="F42" s="189" t="s">
        <v>140</v>
      </c>
      <c r="G42" s="189" t="s">
        <v>61</v>
      </c>
      <c r="H42" s="89" t="s">
        <v>83</v>
      </c>
      <c r="I42" s="89" t="s">
        <v>141</v>
      </c>
      <c r="J42" s="89" t="s">
        <v>142</v>
      </c>
      <c r="K42" s="181"/>
      <c r="L42" s="80">
        <v>0</v>
      </c>
      <c r="M42" s="80">
        <v>0</v>
      </c>
      <c r="N42" s="80">
        <v>50</v>
      </c>
      <c r="O42" s="91">
        <v>2</v>
      </c>
      <c r="P42" s="92">
        <v>0</v>
      </c>
      <c r="Q42" s="93">
        <f>O42+P42</f>
        <v>2</v>
      </c>
      <c r="R42" s="81">
        <f>IFERROR(Q42/N42,"-")</f>
        <v>0.04</v>
      </c>
      <c r="S42" s="80">
        <v>0</v>
      </c>
      <c r="T42" s="80">
        <v>0</v>
      </c>
      <c r="U42" s="81">
        <f>IFERROR(T42/(Q42),"-")</f>
        <v>0</v>
      </c>
      <c r="V42" s="82"/>
      <c r="W42" s="83">
        <v>1</v>
      </c>
      <c r="X42" s="81">
        <f>IF(Q42=0,"-",W42/Q42)</f>
        <v>0.5</v>
      </c>
      <c r="Y42" s="186">
        <v>3000</v>
      </c>
      <c r="Z42" s="187">
        <f>IFERROR(Y42/Q42,"-")</f>
        <v>1500</v>
      </c>
      <c r="AA42" s="187">
        <f>IFERROR(Y42/W42,"-")</f>
        <v>3000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0.5</v>
      </c>
      <c r="BH42" s="112">
        <v>1</v>
      </c>
      <c r="BI42" s="114">
        <f>IFERROR(BH42/BF42,"-")</f>
        <v>1</v>
      </c>
      <c r="BJ42" s="115">
        <v>3000</v>
      </c>
      <c r="BK42" s="116">
        <f>IFERROR(BJ42/BF42,"-")</f>
        <v>3000</v>
      </c>
      <c r="BL42" s="117">
        <v>1</v>
      </c>
      <c r="BM42" s="117"/>
      <c r="BN42" s="117"/>
      <c r="BO42" s="119">
        <v>1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3000</v>
      </c>
      <c r="CR42" s="141">
        <v>3000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149</v>
      </c>
      <c r="C43" s="189" t="s">
        <v>58</v>
      </c>
      <c r="D43" s="189"/>
      <c r="E43" s="189" t="s">
        <v>59</v>
      </c>
      <c r="F43" s="189" t="s">
        <v>124</v>
      </c>
      <c r="G43" s="189" t="s">
        <v>61</v>
      </c>
      <c r="H43" s="89"/>
      <c r="I43" s="89" t="s">
        <v>141</v>
      </c>
      <c r="J43" s="89" t="s">
        <v>144</v>
      </c>
      <c r="K43" s="181"/>
      <c r="L43" s="80">
        <v>0</v>
      </c>
      <c r="M43" s="80">
        <v>0</v>
      </c>
      <c r="N43" s="80">
        <v>80</v>
      </c>
      <c r="O43" s="91">
        <v>8</v>
      </c>
      <c r="P43" s="92">
        <v>0</v>
      </c>
      <c r="Q43" s="93">
        <f>O43+P43</f>
        <v>8</v>
      </c>
      <c r="R43" s="81">
        <f>IFERROR(Q43/N43,"-")</f>
        <v>0.1</v>
      </c>
      <c r="S43" s="80">
        <v>2</v>
      </c>
      <c r="T43" s="80">
        <v>3</v>
      </c>
      <c r="U43" s="81">
        <f>IFERROR(T43/(Q43),"-")</f>
        <v>0.375</v>
      </c>
      <c r="V43" s="82"/>
      <c r="W43" s="83">
        <v>4</v>
      </c>
      <c r="X43" s="81">
        <f>IF(Q43=0,"-",W43/Q43)</f>
        <v>0.5</v>
      </c>
      <c r="Y43" s="186">
        <v>422000</v>
      </c>
      <c r="Z43" s="187">
        <f>IFERROR(Y43/Q43,"-")</f>
        <v>52750</v>
      </c>
      <c r="AA43" s="187">
        <f>IFERROR(Y43/W43,"-")</f>
        <v>105500</v>
      </c>
      <c r="AB43" s="181"/>
      <c r="AC43" s="85"/>
      <c r="AD43" s="78"/>
      <c r="AE43" s="94">
        <v>1</v>
      </c>
      <c r="AF43" s="95">
        <f>IF(Q43=0,"",IF(AE43=0,"",(AE43/Q43)))</f>
        <v>0.125</v>
      </c>
      <c r="AG43" s="94"/>
      <c r="AH43" s="96">
        <f>IFERROR(AG43/AE43,"-")</f>
        <v>0</v>
      </c>
      <c r="AI43" s="97"/>
      <c r="AJ43" s="98">
        <f>IFERROR(AI43/AE43,"-")</f>
        <v>0</v>
      </c>
      <c r="AK43" s="99"/>
      <c r="AL43" s="99"/>
      <c r="AM43" s="99"/>
      <c r="AN43" s="100">
        <v>1</v>
      </c>
      <c r="AO43" s="101">
        <f>IF(Q43=0,"",IF(AN43=0,"",(AN43/Q43)))</f>
        <v>0.125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2</v>
      </c>
      <c r="BP43" s="120">
        <f>IF(Q43=0,"",IF(BO43=0,"",(BO43/Q43)))</f>
        <v>0.25</v>
      </c>
      <c r="BQ43" s="121">
        <v>1</v>
      </c>
      <c r="BR43" s="122">
        <f>IFERROR(BQ43/BO43,"-")</f>
        <v>0.5</v>
      </c>
      <c r="BS43" s="123">
        <v>348000</v>
      </c>
      <c r="BT43" s="124">
        <f>IFERROR(BS43/BO43,"-")</f>
        <v>174000</v>
      </c>
      <c r="BU43" s="125"/>
      <c r="BV43" s="125"/>
      <c r="BW43" s="125">
        <v>1</v>
      </c>
      <c r="BX43" s="126">
        <v>3</v>
      </c>
      <c r="BY43" s="127">
        <f>IF(Q43=0,"",IF(BX43=0,"",(BX43/Q43)))</f>
        <v>0.375</v>
      </c>
      <c r="BZ43" s="128">
        <v>2</v>
      </c>
      <c r="CA43" s="129">
        <f>IFERROR(BZ43/BX43,"-")</f>
        <v>0.66666666666667</v>
      </c>
      <c r="CB43" s="130">
        <v>28000</v>
      </c>
      <c r="CC43" s="131">
        <f>IFERROR(CB43/BX43,"-")</f>
        <v>9333.3333333333</v>
      </c>
      <c r="CD43" s="132">
        <v>1</v>
      </c>
      <c r="CE43" s="132"/>
      <c r="CF43" s="132">
        <v>1</v>
      </c>
      <c r="CG43" s="133">
        <v>1</v>
      </c>
      <c r="CH43" s="134">
        <f>IF(Q43=0,"",IF(CG43=0,"",(CG43/Q43)))</f>
        <v>0.125</v>
      </c>
      <c r="CI43" s="135">
        <v>1</v>
      </c>
      <c r="CJ43" s="136">
        <f>IFERROR(CI43/CG43,"-")</f>
        <v>1</v>
      </c>
      <c r="CK43" s="137">
        <v>46000</v>
      </c>
      <c r="CL43" s="138">
        <f>IFERROR(CK43/CG43,"-")</f>
        <v>46000</v>
      </c>
      <c r="CM43" s="139"/>
      <c r="CN43" s="139"/>
      <c r="CO43" s="139">
        <v>1</v>
      </c>
      <c r="CP43" s="140">
        <v>4</v>
      </c>
      <c r="CQ43" s="141">
        <v>422000</v>
      </c>
      <c r="CR43" s="141">
        <v>348000</v>
      </c>
      <c r="CS43" s="141"/>
      <c r="CT43" s="142" t="str">
        <f>IF(AND(CR43=0,CS43=0),"",IF(AND(CR43&lt;=100000,CS43&lt;=100000),"",IF(CR43/CQ43&gt;0.7,"男高",IF(CS43/CQ43&gt;0.7,"女高",""))))</f>
        <v>男高</v>
      </c>
    </row>
    <row r="44" spans="1:99">
      <c r="A44" s="79"/>
      <c r="B44" s="189" t="s">
        <v>150</v>
      </c>
      <c r="C44" s="189" t="s">
        <v>58</v>
      </c>
      <c r="D44" s="189"/>
      <c r="E44" s="189" t="s">
        <v>59</v>
      </c>
      <c r="F44" s="189" t="s">
        <v>126</v>
      </c>
      <c r="G44" s="189" t="s">
        <v>61</v>
      </c>
      <c r="H44" s="89"/>
      <c r="I44" s="89" t="s">
        <v>141</v>
      </c>
      <c r="J44" s="89" t="s">
        <v>146</v>
      </c>
      <c r="K44" s="181"/>
      <c r="L44" s="80">
        <v>0</v>
      </c>
      <c r="M44" s="80">
        <v>0</v>
      </c>
      <c r="N44" s="80">
        <v>65</v>
      </c>
      <c r="O44" s="91">
        <v>5</v>
      </c>
      <c r="P44" s="92">
        <v>0</v>
      </c>
      <c r="Q44" s="93">
        <f>O44+P44</f>
        <v>5</v>
      </c>
      <c r="R44" s="81">
        <f>IFERROR(Q44/N44,"-")</f>
        <v>0.076923076923077</v>
      </c>
      <c r="S44" s="80">
        <v>1</v>
      </c>
      <c r="T44" s="80">
        <v>3</v>
      </c>
      <c r="U44" s="81">
        <f>IFERROR(T44/(Q44),"-")</f>
        <v>0.6</v>
      </c>
      <c r="V44" s="82"/>
      <c r="W44" s="83">
        <v>1</v>
      </c>
      <c r="X44" s="81">
        <f>IF(Q44=0,"-",W44/Q44)</f>
        <v>0.2</v>
      </c>
      <c r="Y44" s="186">
        <v>10000</v>
      </c>
      <c r="Z44" s="187">
        <f>IFERROR(Y44/Q44,"-")</f>
        <v>2000</v>
      </c>
      <c r="AA44" s="187">
        <f>IFERROR(Y44/W44,"-")</f>
        <v>10000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0.2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1</v>
      </c>
      <c r="BG44" s="113">
        <f>IF(Q44=0,"",IF(BF44=0,"",(BF44/Q44)))</f>
        <v>0.2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1</v>
      </c>
      <c r="BP44" s="120">
        <f>IF(Q44=0,"",IF(BO44=0,"",(BO44/Q44)))</f>
        <v>0.2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>
        <v>2</v>
      </c>
      <c r="BY44" s="127">
        <f>IF(Q44=0,"",IF(BX44=0,"",(BX44/Q44)))</f>
        <v>0.4</v>
      </c>
      <c r="BZ44" s="128">
        <v>1</v>
      </c>
      <c r="CA44" s="129">
        <f>IFERROR(BZ44/BX44,"-")</f>
        <v>0.5</v>
      </c>
      <c r="CB44" s="130">
        <v>10000</v>
      </c>
      <c r="CC44" s="131">
        <f>IFERROR(CB44/BX44,"-")</f>
        <v>5000</v>
      </c>
      <c r="CD44" s="132"/>
      <c r="CE44" s="132">
        <v>1</v>
      </c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10000</v>
      </c>
      <c r="CR44" s="141">
        <v>10000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151</v>
      </c>
      <c r="C45" s="189" t="s">
        <v>58</v>
      </c>
      <c r="D45" s="189"/>
      <c r="E45" s="189" t="s">
        <v>72</v>
      </c>
      <c r="F45" s="189" t="s">
        <v>72</v>
      </c>
      <c r="G45" s="189" t="s">
        <v>73</v>
      </c>
      <c r="H45" s="89"/>
      <c r="I45" s="89"/>
      <c r="J45" s="89"/>
      <c r="K45" s="181"/>
      <c r="L45" s="80">
        <v>0</v>
      </c>
      <c r="M45" s="80">
        <v>0</v>
      </c>
      <c r="N45" s="80">
        <v>36</v>
      </c>
      <c r="O45" s="91">
        <v>6</v>
      </c>
      <c r="P45" s="92">
        <v>0</v>
      </c>
      <c r="Q45" s="93">
        <f>O45+P45</f>
        <v>6</v>
      </c>
      <c r="R45" s="81">
        <f>IFERROR(Q45/N45,"-")</f>
        <v>0.16666666666667</v>
      </c>
      <c r="S45" s="80">
        <v>1</v>
      </c>
      <c r="T45" s="80">
        <v>0</v>
      </c>
      <c r="U45" s="81">
        <f>IFERROR(T45/(Q45),"-")</f>
        <v>0</v>
      </c>
      <c r="V45" s="82"/>
      <c r="W45" s="83">
        <v>3</v>
      </c>
      <c r="X45" s="81">
        <f>IF(Q45=0,"-",W45/Q45)</f>
        <v>0.5</v>
      </c>
      <c r="Y45" s="186">
        <v>2288000</v>
      </c>
      <c r="Z45" s="187">
        <f>IFERROR(Y45/Q45,"-")</f>
        <v>381333.33333333</v>
      </c>
      <c r="AA45" s="187">
        <f>IFERROR(Y45/W45,"-")</f>
        <v>762666.66666667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1</v>
      </c>
      <c r="AO45" s="101">
        <f>IF(Q45=0,"",IF(AN45=0,"",(AN45/Q45)))</f>
        <v>0.16666666666667</v>
      </c>
      <c r="AP45" s="100">
        <v>1</v>
      </c>
      <c r="AQ45" s="102">
        <f>IFERROR(AP45/AN45,"-")</f>
        <v>1</v>
      </c>
      <c r="AR45" s="103">
        <v>27000</v>
      </c>
      <c r="AS45" s="104">
        <f>IFERROR(AR45/AN45,"-")</f>
        <v>27000</v>
      </c>
      <c r="AT45" s="105"/>
      <c r="AU45" s="105"/>
      <c r="AV45" s="105">
        <v>1</v>
      </c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0.16666666666667</v>
      </c>
      <c r="BQ45" s="121">
        <v>1</v>
      </c>
      <c r="BR45" s="122">
        <f>IFERROR(BQ45/BO45,"-")</f>
        <v>1</v>
      </c>
      <c r="BS45" s="123">
        <v>1663000</v>
      </c>
      <c r="BT45" s="124">
        <f>IFERROR(BS45/BO45,"-")</f>
        <v>1663000</v>
      </c>
      <c r="BU45" s="125"/>
      <c r="BV45" s="125"/>
      <c r="BW45" s="125">
        <v>1</v>
      </c>
      <c r="BX45" s="126">
        <v>4</v>
      </c>
      <c r="BY45" s="127">
        <f>IF(Q45=0,"",IF(BX45=0,"",(BX45/Q45)))</f>
        <v>0.66666666666667</v>
      </c>
      <c r="BZ45" s="128">
        <v>1</v>
      </c>
      <c r="CA45" s="129">
        <f>IFERROR(BZ45/BX45,"-")</f>
        <v>0.25</v>
      </c>
      <c r="CB45" s="130">
        <v>598000</v>
      </c>
      <c r="CC45" s="131">
        <f>IFERROR(CB45/BX45,"-")</f>
        <v>149500</v>
      </c>
      <c r="CD45" s="132"/>
      <c r="CE45" s="132"/>
      <c r="CF45" s="132">
        <v>1</v>
      </c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3</v>
      </c>
      <c r="CQ45" s="141">
        <v>2288000</v>
      </c>
      <c r="CR45" s="141">
        <v>1663000</v>
      </c>
      <c r="CS45" s="141"/>
      <c r="CT45" s="142" t="str">
        <f>IF(AND(CR45=0,CS45=0),"",IF(AND(CR45&lt;=100000,CS45&lt;=100000),"",IF(CR45/CQ45&gt;0.7,"男高",IF(CS45/CQ45&gt;0.7,"女高",""))))</f>
        <v>男高</v>
      </c>
    </row>
    <row r="46" spans="1:99">
      <c r="A46" s="79">
        <f>AC46</f>
        <v>3.17</v>
      </c>
      <c r="B46" s="189" t="s">
        <v>152</v>
      </c>
      <c r="C46" s="189" t="s">
        <v>58</v>
      </c>
      <c r="D46" s="189"/>
      <c r="E46" s="189" t="s">
        <v>153</v>
      </c>
      <c r="F46" s="189" t="s">
        <v>140</v>
      </c>
      <c r="G46" s="189" t="s">
        <v>61</v>
      </c>
      <c r="H46" s="89" t="s">
        <v>154</v>
      </c>
      <c r="I46" s="89" t="s">
        <v>155</v>
      </c>
      <c r="J46" s="89" t="s">
        <v>142</v>
      </c>
      <c r="K46" s="181">
        <v>200000</v>
      </c>
      <c r="L46" s="80">
        <v>0</v>
      </c>
      <c r="M46" s="80">
        <v>0</v>
      </c>
      <c r="N46" s="80">
        <v>25</v>
      </c>
      <c r="O46" s="91">
        <v>2</v>
      </c>
      <c r="P46" s="92">
        <v>0</v>
      </c>
      <c r="Q46" s="93">
        <f>O46+P46</f>
        <v>2</v>
      </c>
      <c r="R46" s="81">
        <f>IFERROR(Q46/N46,"-")</f>
        <v>0.08</v>
      </c>
      <c r="S46" s="80">
        <v>0</v>
      </c>
      <c r="T46" s="80">
        <v>1</v>
      </c>
      <c r="U46" s="81">
        <f>IFERROR(T46/(Q46),"-")</f>
        <v>0.5</v>
      </c>
      <c r="V46" s="82">
        <f>IFERROR(K46/SUM(Q46:Q49),"-")</f>
        <v>8333.3333333333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SUM(Y46:Y49)-SUM(K46:K49)</f>
        <v>434000</v>
      </c>
      <c r="AC46" s="85">
        <f>SUM(Y46:Y49)/SUM(K46:K49)</f>
        <v>3.17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</v>
      </c>
      <c r="BP46" s="120">
        <f>IF(Q46=0,"",IF(BO46=0,"",(BO46/Q46)))</f>
        <v>0.5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156</v>
      </c>
      <c r="C47" s="189" t="s">
        <v>58</v>
      </c>
      <c r="D47" s="189"/>
      <c r="E47" s="189" t="s">
        <v>153</v>
      </c>
      <c r="F47" s="189" t="s">
        <v>124</v>
      </c>
      <c r="G47" s="189" t="s">
        <v>61</v>
      </c>
      <c r="H47" s="89"/>
      <c r="I47" s="89" t="s">
        <v>155</v>
      </c>
      <c r="J47" s="89" t="s">
        <v>144</v>
      </c>
      <c r="K47" s="181"/>
      <c r="L47" s="80">
        <v>0</v>
      </c>
      <c r="M47" s="80">
        <v>0</v>
      </c>
      <c r="N47" s="80">
        <v>54</v>
      </c>
      <c r="O47" s="91">
        <v>5</v>
      </c>
      <c r="P47" s="92">
        <v>0</v>
      </c>
      <c r="Q47" s="93">
        <f>O47+P47</f>
        <v>5</v>
      </c>
      <c r="R47" s="81">
        <f>IFERROR(Q47/N47,"-")</f>
        <v>0.092592592592593</v>
      </c>
      <c r="S47" s="80">
        <v>1</v>
      </c>
      <c r="T47" s="80">
        <v>3</v>
      </c>
      <c r="U47" s="81">
        <f>IFERROR(T47/(Q47),"-")</f>
        <v>0.6</v>
      </c>
      <c r="V47" s="82"/>
      <c r="W47" s="83">
        <v>2</v>
      </c>
      <c r="X47" s="81">
        <f>IF(Q47=0,"-",W47/Q47)</f>
        <v>0.4</v>
      </c>
      <c r="Y47" s="186">
        <v>19000</v>
      </c>
      <c r="Z47" s="187">
        <f>IFERROR(Y47/Q47,"-")</f>
        <v>3800</v>
      </c>
      <c r="AA47" s="187">
        <f>IFERROR(Y47/W47,"-")</f>
        <v>9500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2</v>
      </c>
      <c r="BG47" s="113">
        <f>IF(Q47=0,"",IF(BF47=0,"",(BF47/Q47)))</f>
        <v>0.4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2</v>
      </c>
      <c r="BP47" s="120">
        <f>IF(Q47=0,"",IF(BO47=0,"",(BO47/Q47)))</f>
        <v>0.4</v>
      </c>
      <c r="BQ47" s="121">
        <v>1</v>
      </c>
      <c r="BR47" s="122">
        <f>IFERROR(BQ47/BO47,"-")</f>
        <v>0.5</v>
      </c>
      <c r="BS47" s="123">
        <v>5000</v>
      </c>
      <c r="BT47" s="124">
        <f>IFERROR(BS47/BO47,"-")</f>
        <v>2500</v>
      </c>
      <c r="BU47" s="125">
        <v>1</v>
      </c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>
        <v>1</v>
      </c>
      <c r="CH47" s="134">
        <f>IF(Q47=0,"",IF(CG47=0,"",(CG47/Q47)))</f>
        <v>0.2</v>
      </c>
      <c r="CI47" s="135">
        <v>1</v>
      </c>
      <c r="CJ47" s="136">
        <f>IFERROR(CI47/CG47,"-")</f>
        <v>1</v>
      </c>
      <c r="CK47" s="137">
        <v>14000</v>
      </c>
      <c r="CL47" s="138">
        <f>IFERROR(CK47/CG47,"-")</f>
        <v>14000</v>
      </c>
      <c r="CM47" s="139"/>
      <c r="CN47" s="139"/>
      <c r="CO47" s="139">
        <v>1</v>
      </c>
      <c r="CP47" s="140">
        <v>2</v>
      </c>
      <c r="CQ47" s="141">
        <v>19000</v>
      </c>
      <c r="CR47" s="141">
        <v>14000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157</v>
      </c>
      <c r="C48" s="189" t="s">
        <v>58</v>
      </c>
      <c r="D48" s="189"/>
      <c r="E48" s="189" t="s">
        <v>153</v>
      </c>
      <c r="F48" s="189" t="s">
        <v>126</v>
      </c>
      <c r="G48" s="189" t="s">
        <v>61</v>
      </c>
      <c r="H48" s="89"/>
      <c r="I48" s="89" t="s">
        <v>155</v>
      </c>
      <c r="J48" s="89" t="s">
        <v>146</v>
      </c>
      <c r="K48" s="181"/>
      <c r="L48" s="80">
        <v>0</v>
      </c>
      <c r="M48" s="80">
        <v>0</v>
      </c>
      <c r="N48" s="80">
        <v>37</v>
      </c>
      <c r="O48" s="91">
        <v>6</v>
      </c>
      <c r="P48" s="92">
        <v>0</v>
      </c>
      <c r="Q48" s="93">
        <f>O48+P48</f>
        <v>6</v>
      </c>
      <c r="R48" s="81">
        <f>IFERROR(Q48/N48,"-")</f>
        <v>0.16216216216216</v>
      </c>
      <c r="S48" s="80">
        <v>0</v>
      </c>
      <c r="T48" s="80">
        <v>3</v>
      </c>
      <c r="U48" s="81">
        <f>IFERROR(T48/(Q48),"-")</f>
        <v>0.5</v>
      </c>
      <c r="V48" s="82"/>
      <c r="W48" s="83">
        <v>1</v>
      </c>
      <c r="X48" s="81">
        <f>IF(Q48=0,"-",W48/Q48)</f>
        <v>0.16666666666667</v>
      </c>
      <c r="Y48" s="186">
        <v>5000</v>
      </c>
      <c r="Z48" s="187">
        <f>IFERROR(Y48/Q48,"-")</f>
        <v>833.33333333333</v>
      </c>
      <c r="AA48" s="187">
        <f>IFERROR(Y48/W48,"-")</f>
        <v>5000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0.16666666666667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1</v>
      </c>
      <c r="BG48" s="113">
        <f>IF(Q48=0,"",IF(BF48=0,"",(BF48/Q48)))</f>
        <v>0.16666666666667</v>
      </c>
      <c r="BH48" s="112">
        <v>1</v>
      </c>
      <c r="BI48" s="114">
        <f>IFERROR(BH48/BF48,"-")</f>
        <v>1</v>
      </c>
      <c r="BJ48" s="115">
        <v>5000</v>
      </c>
      <c r="BK48" s="116">
        <f>IFERROR(BJ48/BF48,"-")</f>
        <v>5000</v>
      </c>
      <c r="BL48" s="117">
        <v>1</v>
      </c>
      <c r="BM48" s="117"/>
      <c r="BN48" s="117"/>
      <c r="BO48" s="119">
        <v>4</v>
      </c>
      <c r="BP48" s="120">
        <f>IF(Q48=0,"",IF(BO48=0,"",(BO48/Q48)))</f>
        <v>0.66666666666667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5000</v>
      </c>
      <c r="CR48" s="141">
        <v>5000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158</v>
      </c>
      <c r="C49" s="189" t="s">
        <v>58</v>
      </c>
      <c r="D49" s="189"/>
      <c r="E49" s="189" t="s">
        <v>72</v>
      </c>
      <c r="F49" s="189" t="s">
        <v>72</v>
      </c>
      <c r="G49" s="189" t="s">
        <v>73</v>
      </c>
      <c r="H49" s="89"/>
      <c r="I49" s="89"/>
      <c r="J49" s="89"/>
      <c r="K49" s="181"/>
      <c r="L49" s="80">
        <v>0</v>
      </c>
      <c r="M49" s="80">
        <v>0</v>
      </c>
      <c r="N49" s="80">
        <v>42</v>
      </c>
      <c r="O49" s="91">
        <v>11</v>
      </c>
      <c r="P49" s="92">
        <v>0</v>
      </c>
      <c r="Q49" s="93">
        <f>O49+P49</f>
        <v>11</v>
      </c>
      <c r="R49" s="81">
        <f>IFERROR(Q49/N49,"-")</f>
        <v>0.26190476190476</v>
      </c>
      <c r="S49" s="80">
        <v>2</v>
      </c>
      <c r="T49" s="80">
        <v>2</v>
      </c>
      <c r="U49" s="81">
        <f>IFERROR(T49/(Q49),"-")</f>
        <v>0.18181818181818</v>
      </c>
      <c r="V49" s="82"/>
      <c r="W49" s="83">
        <v>4</v>
      </c>
      <c r="X49" s="81">
        <f>IF(Q49=0,"-",W49/Q49)</f>
        <v>0.36363636363636</v>
      </c>
      <c r="Y49" s="186">
        <v>610000</v>
      </c>
      <c r="Z49" s="187">
        <f>IFERROR(Y49/Q49,"-")</f>
        <v>55454.545454545</v>
      </c>
      <c r="AA49" s="187">
        <f>IFERROR(Y49/W49,"-")</f>
        <v>152500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2</v>
      </c>
      <c r="BG49" s="113">
        <f>IF(Q49=0,"",IF(BF49=0,"",(BF49/Q49)))</f>
        <v>0.18181818181818</v>
      </c>
      <c r="BH49" s="112">
        <v>1</v>
      </c>
      <c r="BI49" s="114">
        <f>IFERROR(BH49/BF49,"-")</f>
        <v>0.5</v>
      </c>
      <c r="BJ49" s="115">
        <v>2000</v>
      </c>
      <c r="BK49" s="116">
        <f>IFERROR(BJ49/BF49,"-")</f>
        <v>1000</v>
      </c>
      <c r="BL49" s="117">
        <v>1</v>
      </c>
      <c r="BM49" s="117"/>
      <c r="BN49" s="117"/>
      <c r="BO49" s="119">
        <v>5</v>
      </c>
      <c r="BP49" s="120">
        <f>IF(Q49=0,"",IF(BO49=0,"",(BO49/Q49)))</f>
        <v>0.45454545454545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4</v>
      </c>
      <c r="BY49" s="127">
        <f>IF(Q49=0,"",IF(BX49=0,"",(BX49/Q49)))</f>
        <v>0.36363636363636</v>
      </c>
      <c r="BZ49" s="128">
        <v>3</v>
      </c>
      <c r="CA49" s="129">
        <f>IFERROR(BZ49/BX49,"-")</f>
        <v>0.75</v>
      </c>
      <c r="CB49" s="130">
        <v>608000</v>
      </c>
      <c r="CC49" s="131">
        <f>IFERROR(CB49/BX49,"-")</f>
        <v>152000</v>
      </c>
      <c r="CD49" s="132"/>
      <c r="CE49" s="132"/>
      <c r="CF49" s="132">
        <v>3</v>
      </c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4</v>
      </c>
      <c r="CQ49" s="141">
        <v>610000</v>
      </c>
      <c r="CR49" s="141">
        <v>376000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1.52</v>
      </c>
      <c r="B50" s="189" t="s">
        <v>159</v>
      </c>
      <c r="C50" s="189" t="s">
        <v>58</v>
      </c>
      <c r="D50" s="189"/>
      <c r="E50" s="189" t="s">
        <v>88</v>
      </c>
      <c r="F50" s="189" t="s">
        <v>106</v>
      </c>
      <c r="G50" s="189" t="s">
        <v>89</v>
      </c>
      <c r="H50" s="89" t="s">
        <v>66</v>
      </c>
      <c r="I50" s="89" t="s">
        <v>84</v>
      </c>
      <c r="J50" s="89" t="s">
        <v>79</v>
      </c>
      <c r="K50" s="181">
        <v>150000</v>
      </c>
      <c r="L50" s="80">
        <v>0</v>
      </c>
      <c r="M50" s="80">
        <v>0</v>
      </c>
      <c r="N50" s="80">
        <v>25</v>
      </c>
      <c r="O50" s="91">
        <v>3</v>
      </c>
      <c r="P50" s="92">
        <v>0</v>
      </c>
      <c r="Q50" s="93">
        <f>O50+P50</f>
        <v>3</v>
      </c>
      <c r="R50" s="81">
        <f>IFERROR(Q50/N50,"-")</f>
        <v>0.12</v>
      </c>
      <c r="S50" s="80">
        <v>1</v>
      </c>
      <c r="T50" s="80">
        <v>1</v>
      </c>
      <c r="U50" s="81">
        <f>IFERROR(T50/(Q50),"-")</f>
        <v>0.33333333333333</v>
      </c>
      <c r="V50" s="82">
        <f>IFERROR(K50/SUM(Q50:Q51),"-")</f>
        <v>16666.666666667</v>
      </c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>
        <f>SUM(Y50:Y51)-SUM(K50:K51)</f>
        <v>78000</v>
      </c>
      <c r="AC50" s="85">
        <f>SUM(Y50:Y51)/SUM(K50:K51)</f>
        <v>1.52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>
        <v>1</v>
      </c>
      <c r="AO50" s="101">
        <f>IF(Q50=0,"",IF(AN50=0,"",(AN50/Q50)))</f>
        <v>0.33333333333333</v>
      </c>
      <c r="AP50" s="100"/>
      <c r="AQ50" s="102">
        <f>IFERROR(AP50/AN50,"-")</f>
        <v>0</v>
      </c>
      <c r="AR50" s="103"/>
      <c r="AS50" s="104">
        <f>IFERROR(AR50/AN50,"-")</f>
        <v>0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>
        <v>1</v>
      </c>
      <c r="BY50" s="127">
        <f>IF(Q50=0,"",IF(BX50=0,"",(BX50/Q50)))</f>
        <v>0.33333333333333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>
        <v>1</v>
      </c>
      <c r="CH50" s="134">
        <f>IF(Q50=0,"",IF(CG50=0,"",(CG50/Q50)))</f>
        <v>0.33333333333333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160</v>
      </c>
      <c r="C51" s="189" t="s">
        <v>58</v>
      </c>
      <c r="D51" s="189"/>
      <c r="E51" s="189" t="s">
        <v>88</v>
      </c>
      <c r="F51" s="189" t="s">
        <v>106</v>
      </c>
      <c r="G51" s="189" t="s">
        <v>73</v>
      </c>
      <c r="H51" s="89"/>
      <c r="I51" s="89"/>
      <c r="J51" s="89"/>
      <c r="K51" s="181"/>
      <c r="L51" s="80">
        <v>0</v>
      </c>
      <c r="M51" s="80">
        <v>0</v>
      </c>
      <c r="N51" s="80">
        <v>17</v>
      </c>
      <c r="O51" s="91">
        <v>6</v>
      </c>
      <c r="P51" s="92">
        <v>0</v>
      </c>
      <c r="Q51" s="93">
        <f>O51+P51</f>
        <v>6</v>
      </c>
      <c r="R51" s="81">
        <f>IFERROR(Q51/N51,"-")</f>
        <v>0.35294117647059</v>
      </c>
      <c r="S51" s="80">
        <v>1</v>
      </c>
      <c r="T51" s="80">
        <v>0</v>
      </c>
      <c r="U51" s="81">
        <f>IFERROR(T51/(Q51),"-")</f>
        <v>0</v>
      </c>
      <c r="V51" s="82"/>
      <c r="W51" s="83">
        <v>1</v>
      </c>
      <c r="X51" s="81">
        <f>IF(Q51=0,"-",W51/Q51)</f>
        <v>0.16666666666667</v>
      </c>
      <c r="Y51" s="186">
        <v>228000</v>
      </c>
      <c r="Z51" s="187">
        <f>IFERROR(Y51/Q51,"-")</f>
        <v>38000</v>
      </c>
      <c r="AA51" s="187">
        <f>IFERROR(Y51/W51,"-")</f>
        <v>228000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2</v>
      </c>
      <c r="BG51" s="113">
        <f>IF(Q51=0,"",IF(BF51=0,"",(BF51/Q51)))</f>
        <v>0.33333333333333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2</v>
      </c>
      <c r="BP51" s="120">
        <f>IF(Q51=0,"",IF(BO51=0,"",(BO51/Q51)))</f>
        <v>0.33333333333333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2</v>
      </c>
      <c r="BY51" s="127">
        <f>IF(Q51=0,"",IF(BX51=0,"",(BX51/Q51)))</f>
        <v>0.33333333333333</v>
      </c>
      <c r="BZ51" s="128">
        <v>1</v>
      </c>
      <c r="CA51" s="129">
        <f>IFERROR(BZ51/BX51,"-")</f>
        <v>0.5</v>
      </c>
      <c r="CB51" s="130">
        <v>228000</v>
      </c>
      <c r="CC51" s="131">
        <f>IFERROR(CB51/BX51,"-")</f>
        <v>114000</v>
      </c>
      <c r="CD51" s="132"/>
      <c r="CE51" s="132"/>
      <c r="CF51" s="132">
        <v>1</v>
      </c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228000</v>
      </c>
      <c r="CR51" s="141">
        <v>228000</v>
      </c>
      <c r="CS51" s="141"/>
      <c r="CT51" s="142" t="str">
        <f>IF(AND(CR51=0,CS51=0),"",IF(AND(CR51&lt;=100000,CS51&lt;=100000),"",IF(CR51/CQ51&gt;0.7,"男高",IF(CS51/CQ51&gt;0.7,"女高",""))))</f>
        <v>男高</v>
      </c>
    </row>
    <row r="52" spans="1:99">
      <c r="A52" s="79">
        <f>AC52</f>
        <v>0.10666666666667</v>
      </c>
      <c r="B52" s="189" t="s">
        <v>161</v>
      </c>
      <c r="C52" s="189" t="s">
        <v>58</v>
      </c>
      <c r="D52" s="189"/>
      <c r="E52" s="189" t="s">
        <v>101</v>
      </c>
      <c r="F52" s="189" t="s">
        <v>112</v>
      </c>
      <c r="G52" s="189" t="s">
        <v>82</v>
      </c>
      <c r="H52" s="89" t="s">
        <v>66</v>
      </c>
      <c r="I52" s="89" t="s">
        <v>84</v>
      </c>
      <c r="J52" s="191" t="s">
        <v>162</v>
      </c>
      <c r="K52" s="181">
        <v>150000</v>
      </c>
      <c r="L52" s="80">
        <v>0</v>
      </c>
      <c r="M52" s="80">
        <v>0</v>
      </c>
      <c r="N52" s="80">
        <v>47</v>
      </c>
      <c r="O52" s="91">
        <v>2</v>
      </c>
      <c r="P52" s="92">
        <v>0</v>
      </c>
      <c r="Q52" s="93">
        <f>O52+P52</f>
        <v>2</v>
      </c>
      <c r="R52" s="81">
        <f>IFERROR(Q52/N52,"-")</f>
        <v>0.042553191489362</v>
      </c>
      <c r="S52" s="80">
        <v>0</v>
      </c>
      <c r="T52" s="80">
        <v>2</v>
      </c>
      <c r="U52" s="81">
        <f>IFERROR(T52/(Q52),"-")</f>
        <v>1</v>
      </c>
      <c r="V52" s="82">
        <f>IFERROR(K52/SUM(Q52:Q53),"-")</f>
        <v>25000</v>
      </c>
      <c r="W52" s="83">
        <v>2</v>
      </c>
      <c r="X52" s="81">
        <f>IF(Q52=0,"-",W52/Q52)</f>
        <v>1</v>
      </c>
      <c r="Y52" s="186">
        <v>16000</v>
      </c>
      <c r="Z52" s="187">
        <f>IFERROR(Y52/Q52,"-")</f>
        <v>8000</v>
      </c>
      <c r="AA52" s="187">
        <f>IFERROR(Y52/W52,"-")</f>
        <v>8000</v>
      </c>
      <c r="AB52" s="181">
        <f>SUM(Y52:Y53)-SUM(K52:K53)</f>
        <v>-134000</v>
      </c>
      <c r="AC52" s="85">
        <f>SUM(Y52:Y53)/SUM(K52:K53)</f>
        <v>0.10666666666667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0.5</v>
      </c>
      <c r="BQ52" s="121">
        <v>1</v>
      </c>
      <c r="BR52" s="122">
        <f>IFERROR(BQ52/BO52,"-")</f>
        <v>1</v>
      </c>
      <c r="BS52" s="123">
        <v>5000</v>
      </c>
      <c r="BT52" s="124">
        <f>IFERROR(BS52/BO52,"-")</f>
        <v>5000</v>
      </c>
      <c r="BU52" s="125">
        <v>1</v>
      </c>
      <c r="BV52" s="125"/>
      <c r="BW52" s="125"/>
      <c r="BX52" s="126">
        <v>1</v>
      </c>
      <c r="BY52" s="127">
        <f>IF(Q52=0,"",IF(BX52=0,"",(BX52/Q52)))</f>
        <v>0.5</v>
      </c>
      <c r="BZ52" s="128">
        <v>1</v>
      </c>
      <c r="CA52" s="129">
        <f>IFERROR(BZ52/BX52,"-")</f>
        <v>1</v>
      </c>
      <c r="CB52" s="130">
        <v>11000</v>
      </c>
      <c r="CC52" s="131">
        <f>IFERROR(CB52/BX52,"-")</f>
        <v>11000</v>
      </c>
      <c r="CD52" s="132"/>
      <c r="CE52" s="132"/>
      <c r="CF52" s="132">
        <v>1</v>
      </c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2</v>
      </c>
      <c r="CQ52" s="141">
        <v>16000</v>
      </c>
      <c r="CR52" s="141">
        <v>11000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163</v>
      </c>
      <c r="C53" s="189" t="s">
        <v>58</v>
      </c>
      <c r="D53" s="189"/>
      <c r="E53" s="189" t="s">
        <v>101</v>
      </c>
      <c r="F53" s="189" t="s">
        <v>112</v>
      </c>
      <c r="G53" s="189" t="s">
        <v>73</v>
      </c>
      <c r="H53" s="89"/>
      <c r="I53" s="89"/>
      <c r="J53" s="89"/>
      <c r="K53" s="181"/>
      <c r="L53" s="80">
        <v>0</v>
      </c>
      <c r="M53" s="80">
        <v>0</v>
      </c>
      <c r="N53" s="80">
        <v>8</v>
      </c>
      <c r="O53" s="91">
        <v>4</v>
      </c>
      <c r="P53" s="92">
        <v>0</v>
      </c>
      <c r="Q53" s="93">
        <f>O53+P53</f>
        <v>4</v>
      </c>
      <c r="R53" s="81">
        <f>IFERROR(Q53/N53,"-")</f>
        <v>0.5</v>
      </c>
      <c r="S53" s="80">
        <v>0</v>
      </c>
      <c r="T53" s="80">
        <v>1</v>
      </c>
      <c r="U53" s="81">
        <f>IFERROR(T53/(Q53),"-")</f>
        <v>0.25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0.25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2</v>
      </c>
      <c r="BP53" s="120">
        <f>IF(Q53=0,"",IF(BO53=0,"",(BO53/Q53)))</f>
        <v>0.5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1</v>
      </c>
      <c r="BY53" s="127">
        <f>IF(Q53=0,"",IF(BX53=0,"",(BX53/Q53)))</f>
        <v>0.25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0.038461538461538</v>
      </c>
      <c r="B54" s="189" t="s">
        <v>164</v>
      </c>
      <c r="C54" s="189" t="s">
        <v>58</v>
      </c>
      <c r="D54" s="189"/>
      <c r="E54" s="189" t="s">
        <v>88</v>
      </c>
      <c r="F54" s="189" t="s">
        <v>60</v>
      </c>
      <c r="G54" s="189" t="s">
        <v>89</v>
      </c>
      <c r="H54" s="89" t="s">
        <v>78</v>
      </c>
      <c r="I54" s="89" t="s">
        <v>84</v>
      </c>
      <c r="J54" s="89" t="s">
        <v>165</v>
      </c>
      <c r="K54" s="181">
        <v>130000</v>
      </c>
      <c r="L54" s="80">
        <v>0</v>
      </c>
      <c r="M54" s="80">
        <v>0</v>
      </c>
      <c r="N54" s="80">
        <v>22</v>
      </c>
      <c r="O54" s="91">
        <v>4</v>
      </c>
      <c r="P54" s="92">
        <v>0</v>
      </c>
      <c r="Q54" s="93">
        <f>O54+P54</f>
        <v>4</v>
      </c>
      <c r="R54" s="81">
        <f>IFERROR(Q54/N54,"-")</f>
        <v>0.18181818181818</v>
      </c>
      <c r="S54" s="80">
        <v>1</v>
      </c>
      <c r="T54" s="80">
        <v>1</v>
      </c>
      <c r="U54" s="81">
        <f>IFERROR(T54/(Q54),"-")</f>
        <v>0.25</v>
      </c>
      <c r="V54" s="82">
        <f>IFERROR(K54/SUM(Q54:Q55),"-")</f>
        <v>21666.666666667</v>
      </c>
      <c r="W54" s="83">
        <v>1</v>
      </c>
      <c r="X54" s="81">
        <f>IF(Q54=0,"-",W54/Q54)</f>
        <v>0.25</v>
      </c>
      <c r="Y54" s="186">
        <v>5000</v>
      </c>
      <c r="Z54" s="187">
        <f>IFERROR(Y54/Q54,"-")</f>
        <v>1250</v>
      </c>
      <c r="AA54" s="187">
        <f>IFERROR(Y54/W54,"-")</f>
        <v>5000</v>
      </c>
      <c r="AB54" s="181">
        <f>SUM(Y54:Y55)-SUM(K54:K55)</f>
        <v>-125000</v>
      </c>
      <c r="AC54" s="85">
        <f>SUM(Y54:Y55)/SUM(K54:K55)</f>
        <v>0.038461538461538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0.25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0.25</v>
      </c>
      <c r="BH54" s="112">
        <v>1</v>
      </c>
      <c r="BI54" s="114">
        <f>IFERROR(BH54/BF54,"-")</f>
        <v>1</v>
      </c>
      <c r="BJ54" s="115">
        <v>5000</v>
      </c>
      <c r="BK54" s="116">
        <f>IFERROR(BJ54/BF54,"-")</f>
        <v>5000</v>
      </c>
      <c r="BL54" s="117">
        <v>1</v>
      </c>
      <c r="BM54" s="117"/>
      <c r="BN54" s="117"/>
      <c r="BO54" s="119">
        <v>2</v>
      </c>
      <c r="BP54" s="120">
        <f>IF(Q54=0,"",IF(BO54=0,"",(BO54/Q54)))</f>
        <v>0.5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5000</v>
      </c>
      <c r="CR54" s="141">
        <v>5000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166</v>
      </c>
      <c r="C55" s="189" t="s">
        <v>58</v>
      </c>
      <c r="D55" s="189"/>
      <c r="E55" s="189" t="s">
        <v>88</v>
      </c>
      <c r="F55" s="189" t="s">
        <v>60</v>
      </c>
      <c r="G55" s="189" t="s">
        <v>73</v>
      </c>
      <c r="H55" s="89"/>
      <c r="I55" s="89"/>
      <c r="J55" s="89"/>
      <c r="K55" s="181"/>
      <c r="L55" s="80">
        <v>0</v>
      </c>
      <c r="M55" s="80">
        <v>0</v>
      </c>
      <c r="N55" s="80">
        <v>5</v>
      </c>
      <c r="O55" s="91">
        <v>2</v>
      </c>
      <c r="P55" s="92">
        <v>0</v>
      </c>
      <c r="Q55" s="93">
        <f>O55+P55</f>
        <v>2</v>
      </c>
      <c r="R55" s="81">
        <f>IFERROR(Q55/N55,"-")</f>
        <v>0.4</v>
      </c>
      <c r="S55" s="80">
        <v>0</v>
      </c>
      <c r="T55" s="80">
        <v>1</v>
      </c>
      <c r="U55" s="81">
        <f>IFERROR(T55/(Q55),"-")</f>
        <v>0.5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0.5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>
        <v>1</v>
      </c>
      <c r="BP55" s="120">
        <f>IF(Q55=0,"",IF(BO55=0,"",(BO55/Q55)))</f>
        <v>0.5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1.5307692307692</v>
      </c>
      <c r="B56" s="189" t="s">
        <v>167</v>
      </c>
      <c r="C56" s="189" t="s">
        <v>58</v>
      </c>
      <c r="D56" s="189"/>
      <c r="E56" s="189" t="s">
        <v>59</v>
      </c>
      <c r="F56" s="189" t="s">
        <v>112</v>
      </c>
      <c r="G56" s="189" t="s">
        <v>82</v>
      </c>
      <c r="H56" s="89" t="s">
        <v>78</v>
      </c>
      <c r="I56" s="89" t="s">
        <v>84</v>
      </c>
      <c r="J56" s="191" t="s">
        <v>85</v>
      </c>
      <c r="K56" s="181">
        <v>130000</v>
      </c>
      <c r="L56" s="80">
        <v>0</v>
      </c>
      <c r="M56" s="80">
        <v>0</v>
      </c>
      <c r="N56" s="80">
        <v>49</v>
      </c>
      <c r="O56" s="91">
        <v>3</v>
      </c>
      <c r="P56" s="92">
        <v>0</v>
      </c>
      <c r="Q56" s="93">
        <f>O56+P56</f>
        <v>3</v>
      </c>
      <c r="R56" s="81">
        <f>IFERROR(Q56/N56,"-")</f>
        <v>0.061224489795918</v>
      </c>
      <c r="S56" s="80">
        <v>0</v>
      </c>
      <c r="T56" s="80">
        <v>0</v>
      </c>
      <c r="U56" s="81">
        <f>IFERROR(T56/(Q56),"-")</f>
        <v>0</v>
      </c>
      <c r="V56" s="82">
        <f>IFERROR(K56/SUM(Q56:Q57),"-")</f>
        <v>18571.428571429</v>
      </c>
      <c r="W56" s="83">
        <v>1</v>
      </c>
      <c r="X56" s="81">
        <f>IF(Q56=0,"-",W56/Q56)</f>
        <v>0.33333333333333</v>
      </c>
      <c r="Y56" s="186">
        <v>8000</v>
      </c>
      <c r="Z56" s="187">
        <f>IFERROR(Y56/Q56,"-")</f>
        <v>2666.6666666667</v>
      </c>
      <c r="AA56" s="187">
        <f>IFERROR(Y56/W56,"-")</f>
        <v>8000</v>
      </c>
      <c r="AB56" s="181">
        <f>SUM(Y56:Y57)-SUM(K56:K57)</f>
        <v>69000</v>
      </c>
      <c r="AC56" s="85">
        <f>SUM(Y56:Y57)/SUM(K56:K57)</f>
        <v>1.5307692307692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0.66666666666667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1</v>
      </c>
      <c r="BY56" s="127">
        <f>IF(Q56=0,"",IF(BX56=0,"",(BX56/Q56)))</f>
        <v>0.33333333333333</v>
      </c>
      <c r="BZ56" s="128">
        <v>1</v>
      </c>
      <c r="CA56" s="129">
        <f>IFERROR(BZ56/BX56,"-")</f>
        <v>1</v>
      </c>
      <c r="CB56" s="130">
        <v>8000</v>
      </c>
      <c r="CC56" s="131">
        <f>IFERROR(CB56/BX56,"-")</f>
        <v>8000</v>
      </c>
      <c r="CD56" s="132"/>
      <c r="CE56" s="132">
        <v>1</v>
      </c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1</v>
      </c>
      <c r="CQ56" s="141">
        <v>8000</v>
      </c>
      <c r="CR56" s="141">
        <v>8000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168</v>
      </c>
      <c r="C57" s="189" t="s">
        <v>58</v>
      </c>
      <c r="D57" s="189"/>
      <c r="E57" s="189" t="s">
        <v>59</v>
      </c>
      <c r="F57" s="189" t="s">
        <v>112</v>
      </c>
      <c r="G57" s="189" t="s">
        <v>73</v>
      </c>
      <c r="H57" s="89"/>
      <c r="I57" s="89"/>
      <c r="J57" s="89"/>
      <c r="K57" s="181"/>
      <c r="L57" s="80">
        <v>0</v>
      </c>
      <c r="M57" s="80">
        <v>0</v>
      </c>
      <c r="N57" s="80">
        <v>8</v>
      </c>
      <c r="O57" s="91">
        <v>4</v>
      </c>
      <c r="P57" s="92">
        <v>0</v>
      </c>
      <c r="Q57" s="93">
        <f>O57+P57</f>
        <v>4</v>
      </c>
      <c r="R57" s="81">
        <f>IFERROR(Q57/N57,"-")</f>
        <v>0.5</v>
      </c>
      <c r="S57" s="80">
        <v>0</v>
      </c>
      <c r="T57" s="80">
        <v>2</v>
      </c>
      <c r="U57" s="81">
        <f>IFERROR(T57/(Q57),"-")</f>
        <v>0.5</v>
      </c>
      <c r="V57" s="82"/>
      <c r="W57" s="83">
        <v>2</v>
      </c>
      <c r="X57" s="81">
        <f>IF(Q57=0,"-",W57/Q57)</f>
        <v>0.5</v>
      </c>
      <c r="Y57" s="186">
        <v>191000</v>
      </c>
      <c r="Z57" s="187">
        <f>IFERROR(Y57/Q57,"-")</f>
        <v>47750</v>
      </c>
      <c r="AA57" s="187">
        <f>IFERROR(Y57/W57,"-")</f>
        <v>95500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2</v>
      </c>
      <c r="BP57" s="120">
        <f>IF(Q57=0,"",IF(BO57=0,"",(BO57/Q57)))</f>
        <v>0.5</v>
      </c>
      <c r="BQ57" s="121">
        <v>1</v>
      </c>
      <c r="BR57" s="122">
        <f>IFERROR(BQ57/BO57,"-")</f>
        <v>0.5</v>
      </c>
      <c r="BS57" s="123">
        <v>8000</v>
      </c>
      <c r="BT57" s="124">
        <f>IFERROR(BS57/BO57,"-")</f>
        <v>4000</v>
      </c>
      <c r="BU57" s="125"/>
      <c r="BV57" s="125">
        <v>1</v>
      </c>
      <c r="BW57" s="125"/>
      <c r="BX57" s="126">
        <v>1</v>
      </c>
      <c r="BY57" s="127">
        <f>IF(Q57=0,"",IF(BX57=0,"",(BX57/Q57)))</f>
        <v>0.25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1</v>
      </c>
      <c r="CH57" s="134">
        <f>IF(Q57=0,"",IF(CG57=0,"",(CG57/Q57)))</f>
        <v>0.25</v>
      </c>
      <c r="CI57" s="135">
        <v>1</v>
      </c>
      <c r="CJ57" s="136">
        <f>IFERROR(CI57/CG57,"-")</f>
        <v>1</v>
      </c>
      <c r="CK57" s="137">
        <v>183000</v>
      </c>
      <c r="CL57" s="138">
        <f>IFERROR(CK57/CG57,"-")</f>
        <v>183000</v>
      </c>
      <c r="CM57" s="139"/>
      <c r="CN57" s="139"/>
      <c r="CO57" s="139">
        <v>1</v>
      </c>
      <c r="CP57" s="140">
        <v>2</v>
      </c>
      <c r="CQ57" s="141">
        <v>191000</v>
      </c>
      <c r="CR57" s="141">
        <v>183000</v>
      </c>
      <c r="CS57" s="141"/>
      <c r="CT57" s="142" t="str">
        <f>IF(AND(CR57=0,CS57=0),"",IF(AND(CR57&lt;=100000,CS57&lt;=100000),"",IF(CR57/CQ57&gt;0.7,"男高",IF(CS57/CQ57&gt;0.7,"女高",""))))</f>
        <v>男高</v>
      </c>
    </row>
    <row r="58" spans="1:99">
      <c r="A58" s="79">
        <f>AC58</f>
        <v>3.0615384615385</v>
      </c>
      <c r="B58" s="189" t="s">
        <v>169</v>
      </c>
      <c r="C58" s="189" t="s">
        <v>58</v>
      </c>
      <c r="D58" s="189"/>
      <c r="E58" s="189" t="s">
        <v>59</v>
      </c>
      <c r="F58" s="189" t="s">
        <v>112</v>
      </c>
      <c r="G58" s="189" t="s">
        <v>89</v>
      </c>
      <c r="H58" s="89" t="s">
        <v>83</v>
      </c>
      <c r="I58" s="89" t="s">
        <v>84</v>
      </c>
      <c r="J58" s="89" t="s">
        <v>79</v>
      </c>
      <c r="K58" s="181">
        <v>130000</v>
      </c>
      <c r="L58" s="80">
        <v>0</v>
      </c>
      <c r="M58" s="80">
        <v>0</v>
      </c>
      <c r="N58" s="80">
        <v>28</v>
      </c>
      <c r="O58" s="91">
        <v>5</v>
      </c>
      <c r="P58" s="92">
        <v>0</v>
      </c>
      <c r="Q58" s="93">
        <f>O58+P58</f>
        <v>5</v>
      </c>
      <c r="R58" s="81">
        <f>IFERROR(Q58/N58,"-")</f>
        <v>0.17857142857143</v>
      </c>
      <c r="S58" s="80">
        <v>1</v>
      </c>
      <c r="T58" s="80">
        <v>1</v>
      </c>
      <c r="U58" s="81">
        <f>IFERROR(T58/(Q58),"-")</f>
        <v>0.2</v>
      </c>
      <c r="V58" s="82">
        <f>IFERROR(K58/SUM(Q58:Q59),"-")</f>
        <v>21666.666666667</v>
      </c>
      <c r="W58" s="83">
        <v>2</v>
      </c>
      <c r="X58" s="81">
        <f>IF(Q58=0,"-",W58/Q58)</f>
        <v>0.4</v>
      </c>
      <c r="Y58" s="186">
        <v>398000</v>
      </c>
      <c r="Z58" s="187">
        <f>IFERROR(Y58/Q58,"-")</f>
        <v>79600</v>
      </c>
      <c r="AA58" s="187">
        <f>IFERROR(Y58/W58,"-")</f>
        <v>199000</v>
      </c>
      <c r="AB58" s="181">
        <f>SUM(Y58:Y59)-SUM(K58:K59)</f>
        <v>268000</v>
      </c>
      <c r="AC58" s="85">
        <f>SUM(Y58:Y59)/SUM(K58:K59)</f>
        <v>3.0615384615385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>
        <v>2</v>
      </c>
      <c r="BG58" s="113">
        <f>IF(Q58=0,"",IF(BF58=0,"",(BF58/Q58)))</f>
        <v>0.4</v>
      </c>
      <c r="BH58" s="112">
        <v>1</v>
      </c>
      <c r="BI58" s="114">
        <f>IFERROR(BH58/BF58,"-")</f>
        <v>0.5</v>
      </c>
      <c r="BJ58" s="115">
        <v>22000</v>
      </c>
      <c r="BK58" s="116">
        <f>IFERROR(BJ58/BF58,"-")</f>
        <v>11000</v>
      </c>
      <c r="BL58" s="117"/>
      <c r="BM58" s="117"/>
      <c r="BN58" s="117">
        <v>1</v>
      </c>
      <c r="BO58" s="119">
        <v>2</v>
      </c>
      <c r="BP58" s="120">
        <f>IF(Q58=0,"",IF(BO58=0,"",(BO58/Q58)))</f>
        <v>0.4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1</v>
      </c>
      <c r="BY58" s="127">
        <f>IF(Q58=0,"",IF(BX58=0,"",(BX58/Q58)))</f>
        <v>0.2</v>
      </c>
      <c r="BZ58" s="128">
        <v>1</v>
      </c>
      <c r="CA58" s="129">
        <f>IFERROR(BZ58/BX58,"-")</f>
        <v>1</v>
      </c>
      <c r="CB58" s="130">
        <v>376000</v>
      </c>
      <c r="CC58" s="131">
        <f>IFERROR(CB58/BX58,"-")</f>
        <v>376000</v>
      </c>
      <c r="CD58" s="132"/>
      <c r="CE58" s="132"/>
      <c r="CF58" s="132">
        <v>1</v>
      </c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2</v>
      </c>
      <c r="CQ58" s="141">
        <v>398000</v>
      </c>
      <c r="CR58" s="141">
        <v>376000</v>
      </c>
      <c r="CS58" s="141"/>
      <c r="CT58" s="142" t="str">
        <f>IF(AND(CR58=0,CS58=0),"",IF(AND(CR58&lt;=100000,CS58&lt;=100000),"",IF(CR58/CQ58&gt;0.7,"男高",IF(CS58/CQ58&gt;0.7,"女高",""))))</f>
        <v>男高</v>
      </c>
    </row>
    <row r="59" spans="1:99">
      <c r="A59" s="79"/>
      <c r="B59" s="189" t="s">
        <v>170</v>
      </c>
      <c r="C59" s="189" t="s">
        <v>58</v>
      </c>
      <c r="D59" s="189"/>
      <c r="E59" s="189" t="s">
        <v>59</v>
      </c>
      <c r="F59" s="189" t="s">
        <v>112</v>
      </c>
      <c r="G59" s="189" t="s">
        <v>73</v>
      </c>
      <c r="H59" s="89"/>
      <c r="I59" s="89"/>
      <c r="J59" s="89"/>
      <c r="K59" s="181"/>
      <c r="L59" s="80">
        <v>0</v>
      </c>
      <c r="M59" s="80">
        <v>0</v>
      </c>
      <c r="N59" s="80">
        <v>10</v>
      </c>
      <c r="O59" s="91">
        <v>1</v>
      </c>
      <c r="P59" s="92">
        <v>0</v>
      </c>
      <c r="Q59" s="93">
        <f>O59+P59</f>
        <v>1</v>
      </c>
      <c r="R59" s="81">
        <f>IFERROR(Q59/N59,"-")</f>
        <v>0.1</v>
      </c>
      <c r="S59" s="80">
        <v>0</v>
      </c>
      <c r="T59" s="80">
        <v>0</v>
      </c>
      <c r="U59" s="81">
        <f>IFERROR(T59/(Q59),"-")</f>
        <v>0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1</v>
      </c>
      <c r="BY59" s="127">
        <f>IF(Q59=0,"",IF(BX59=0,"",(BX59/Q59)))</f>
        <v>1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1.475</v>
      </c>
      <c r="B60" s="189" t="s">
        <v>171</v>
      </c>
      <c r="C60" s="189" t="s">
        <v>58</v>
      </c>
      <c r="D60" s="189"/>
      <c r="E60" s="189" t="s">
        <v>59</v>
      </c>
      <c r="F60" s="189" t="s">
        <v>106</v>
      </c>
      <c r="G60" s="189" t="s">
        <v>61</v>
      </c>
      <c r="H60" s="89" t="s">
        <v>107</v>
      </c>
      <c r="I60" s="89" t="s">
        <v>63</v>
      </c>
      <c r="J60" s="190" t="s">
        <v>64</v>
      </c>
      <c r="K60" s="181">
        <v>120000</v>
      </c>
      <c r="L60" s="80">
        <v>0</v>
      </c>
      <c r="M60" s="80">
        <v>0</v>
      </c>
      <c r="N60" s="80">
        <v>48</v>
      </c>
      <c r="O60" s="91">
        <v>6</v>
      </c>
      <c r="P60" s="92">
        <v>0</v>
      </c>
      <c r="Q60" s="93">
        <f>O60+P60</f>
        <v>6</v>
      </c>
      <c r="R60" s="81">
        <f>IFERROR(Q60/N60,"-")</f>
        <v>0.125</v>
      </c>
      <c r="S60" s="80">
        <v>0</v>
      </c>
      <c r="T60" s="80">
        <v>1</v>
      </c>
      <c r="U60" s="81">
        <f>IFERROR(T60/(Q60),"-")</f>
        <v>0.16666666666667</v>
      </c>
      <c r="V60" s="82">
        <f>IFERROR(K60/SUM(Q60:Q61),"-")</f>
        <v>7500</v>
      </c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>
        <f>SUM(Y60:Y61)-SUM(K60:K61)</f>
        <v>57000</v>
      </c>
      <c r="AC60" s="85">
        <f>SUM(Y60:Y61)/SUM(K60:K61)</f>
        <v>1.475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>
        <v>1</v>
      </c>
      <c r="AO60" s="101">
        <f>IF(Q60=0,"",IF(AN60=0,"",(AN60/Q60)))</f>
        <v>0.16666666666667</v>
      </c>
      <c r="AP60" s="100"/>
      <c r="AQ60" s="102">
        <f>IFERROR(AP60/AN60,"-")</f>
        <v>0</v>
      </c>
      <c r="AR60" s="103"/>
      <c r="AS60" s="104">
        <f>IFERROR(AR60/AN60,"-")</f>
        <v>0</v>
      </c>
      <c r="AT60" s="105"/>
      <c r="AU60" s="105"/>
      <c r="AV60" s="105"/>
      <c r="AW60" s="106">
        <v>1</v>
      </c>
      <c r="AX60" s="107">
        <f>IF(Q60=0,"",IF(AW60=0,"",(AW60/Q60)))</f>
        <v>0.16666666666667</v>
      </c>
      <c r="AY60" s="106"/>
      <c r="AZ60" s="108">
        <f>IFERROR(AY60/AW60,"-")</f>
        <v>0</v>
      </c>
      <c r="BA60" s="109"/>
      <c r="BB60" s="110">
        <f>IFERROR(BA60/AW60,"-")</f>
        <v>0</v>
      </c>
      <c r="BC60" s="111"/>
      <c r="BD60" s="111"/>
      <c r="BE60" s="111"/>
      <c r="BF60" s="112">
        <v>2</v>
      </c>
      <c r="BG60" s="113">
        <f>IF(Q60=0,"",IF(BF60=0,"",(BF60/Q60)))</f>
        <v>0.33333333333333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2</v>
      </c>
      <c r="BP60" s="120">
        <f>IF(Q60=0,"",IF(BO60=0,"",(BO60/Q60)))</f>
        <v>0.33333333333333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172</v>
      </c>
      <c r="C61" s="189" t="s">
        <v>58</v>
      </c>
      <c r="D61" s="189"/>
      <c r="E61" s="189" t="s">
        <v>59</v>
      </c>
      <c r="F61" s="189" t="s">
        <v>106</v>
      </c>
      <c r="G61" s="189" t="s">
        <v>73</v>
      </c>
      <c r="H61" s="89"/>
      <c r="I61" s="89"/>
      <c r="J61" s="89"/>
      <c r="K61" s="181"/>
      <c r="L61" s="80">
        <v>0</v>
      </c>
      <c r="M61" s="80">
        <v>0</v>
      </c>
      <c r="N61" s="80">
        <v>37</v>
      </c>
      <c r="O61" s="91">
        <v>10</v>
      </c>
      <c r="P61" s="92">
        <v>0</v>
      </c>
      <c r="Q61" s="93">
        <f>O61+P61</f>
        <v>10</v>
      </c>
      <c r="R61" s="81">
        <f>IFERROR(Q61/N61,"-")</f>
        <v>0.27027027027027</v>
      </c>
      <c r="S61" s="80">
        <v>0</v>
      </c>
      <c r="T61" s="80">
        <v>0</v>
      </c>
      <c r="U61" s="81">
        <f>IFERROR(T61/(Q61),"-")</f>
        <v>0</v>
      </c>
      <c r="V61" s="82"/>
      <c r="W61" s="83">
        <v>1</v>
      </c>
      <c r="X61" s="81">
        <f>IF(Q61=0,"-",W61/Q61)</f>
        <v>0.1</v>
      </c>
      <c r="Y61" s="186">
        <v>177000</v>
      </c>
      <c r="Z61" s="187">
        <f>IFERROR(Y61/Q61,"-")</f>
        <v>17700</v>
      </c>
      <c r="AA61" s="187">
        <f>IFERROR(Y61/W61,"-")</f>
        <v>177000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>
        <v>1</v>
      </c>
      <c r="AX61" s="107">
        <f>IF(Q61=0,"",IF(AW61=0,"",(AW61/Q61)))</f>
        <v>0.1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>
        <v>1</v>
      </c>
      <c r="BG61" s="113">
        <f>IF(Q61=0,"",IF(BF61=0,"",(BF61/Q61)))</f>
        <v>0.1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4</v>
      </c>
      <c r="BP61" s="120">
        <f>IF(Q61=0,"",IF(BO61=0,"",(BO61/Q61)))</f>
        <v>0.4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3</v>
      </c>
      <c r="BY61" s="127">
        <f>IF(Q61=0,"",IF(BX61=0,"",(BX61/Q61)))</f>
        <v>0.3</v>
      </c>
      <c r="BZ61" s="128">
        <v>1</v>
      </c>
      <c r="CA61" s="129">
        <f>IFERROR(BZ61/BX61,"-")</f>
        <v>0.33333333333333</v>
      </c>
      <c r="CB61" s="130">
        <v>177000</v>
      </c>
      <c r="CC61" s="131">
        <f>IFERROR(CB61/BX61,"-")</f>
        <v>59000</v>
      </c>
      <c r="CD61" s="132"/>
      <c r="CE61" s="132"/>
      <c r="CF61" s="132">
        <v>1</v>
      </c>
      <c r="CG61" s="133">
        <v>1</v>
      </c>
      <c r="CH61" s="134">
        <f>IF(Q61=0,"",IF(CG61=0,"",(CG61/Q61)))</f>
        <v>0.1</v>
      </c>
      <c r="CI61" s="135"/>
      <c r="CJ61" s="136">
        <f>IFERROR(CI61/CG61,"-")</f>
        <v>0</v>
      </c>
      <c r="CK61" s="137"/>
      <c r="CL61" s="138">
        <f>IFERROR(CK61/CG61,"-")</f>
        <v>0</v>
      </c>
      <c r="CM61" s="139"/>
      <c r="CN61" s="139"/>
      <c r="CO61" s="139"/>
      <c r="CP61" s="140">
        <v>1</v>
      </c>
      <c r="CQ61" s="141">
        <v>177000</v>
      </c>
      <c r="CR61" s="141">
        <v>177000</v>
      </c>
      <c r="CS61" s="141"/>
      <c r="CT61" s="142" t="str">
        <f>IF(AND(CR61=0,CS61=0),"",IF(AND(CR61&lt;=100000,CS61&lt;=100000),"",IF(CR61/CQ61&gt;0.7,"男高",IF(CS61/CQ61&gt;0.7,"女高",""))))</f>
        <v>男高</v>
      </c>
    </row>
    <row r="62" spans="1:99">
      <c r="A62" s="79">
        <f>AC62</f>
        <v>0</v>
      </c>
      <c r="B62" s="189" t="s">
        <v>173</v>
      </c>
      <c r="C62" s="189" t="s">
        <v>58</v>
      </c>
      <c r="D62" s="189"/>
      <c r="E62" s="189" t="s">
        <v>101</v>
      </c>
      <c r="F62" s="189" t="s">
        <v>60</v>
      </c>
      <c r="G62" s="189" t="s">
        <v>82</v>
      </c>
      <c r="H62" s="89" t="s">
        <v>107</v>
      </c>
      <c r="I62" s="89" t="s">
        <v>63</v>
      </c>
      <c r="J62" s="89" t="s">
        <v>135</v>
      </c>
      <c r="K62" s="181">
        <v>120000</v>
      </c>
      <c r="L62" s="80">
        <v>0</v>
      </c>
      <c r="M62" s="80">
        <v>0</v>
      </c>
      <c r="N62" s="80">
        <v>19</v>
      </c>
      <c r="O62" s="91">
        <v>2</v>
      </c>
      <c r="P62" s="92">
        <v>0</v>
      </c>
      <c r="Q62" s="93">
        <f>O62+P62</f>
        <v>2</v>
      </c>
      <c r="R62" s="81">
        <f>IFERROR(Q62/N62,"-")</f>
        <v>0.10526315789474</v>
      </c>
      <c r="S62" s="80">
        <v>0</v>
      </c>
      <c r="T62" s="80">
        <v>1</v>
      </c>
      <c r="U62" s="81">
        <f>IFERROR(T62/(Q62),"-")</f>
        <v>0.5</v>
      </c>
      <c r="V62" s="82">
        <f>IFERROR(K62/SUM(Q62:Q63),"-")</f>
        <v>20000</v>
      </c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>
        <f>SUM(Y62:Y63)-SUM(K62:K63)</f>
        <v>-120000</v>
      </c>
      <c r="AC62" s="85">
        <f>SUM(Y62:Y63)/SUM(K62:K63)</f>
        <v>0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2</v>
      </c>
      <c r="BY62" s="127">
        <f>IF(Q62=0,"",IF(BX62=0,"",(BX62/Q62)))</f>
        <v>1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174</v>
      </c>
      <c r="C63" s="189" t="s">
        <v>58</v>
      </c>
      <c r="D63" s="189"/>
      <c r="E63" s="189" t="s">
        <v>101</v>
      </c>
      <c r="F63" s="189" t="s">
        <v>60</v>
      </c>
      <c r="G63" s="189" t="s">
        <v>73</v>
      </c>
      <c r="H63" s="89"/>
      <c r="I63" s="89"/>
      <c r="J63" s="89"/>
      <c r="K63" s="181"/>
      <c r="L63" s="80">
        <v>0</v>
      </c>
      <c r="M63" s="80">
        <v>0</v>
      </c>
      <c r="N63" s="80">
        <v>11</v>
      </c>
      <c r="O63" s="91">
        <v>4</v>
      </c>
      <c r="P63" s="92">
        <v>0</v>
      </c>
      <c r="Q63" s="93">
        <f>O63+P63</f>
        <v>4</v>
      </c>
      <c r="R63" s="81">
        <f>IFERROR(Q63/N63,"-")</f>
        <v>0.36363636363636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0.25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2</v>
      </c>
      <c r="BY63" s="127">
        <f>IF(Q63=0,"",IF(BX63=0,"",(BX63/Q63)))</f>
        <v>0.5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>
        <v>1</v>
      </c>
      <c r="CH63" s="134">
        <f>IF(Q63=0,"",IF(CG63=0,"",(CG63/Q63)))</f>
        <v>0.25</v>
      </c>
      <c r="CI63" s="135"/>
      <c r="CJ63" s="136">
        <f>IFERROR(CI63/CG63,"-")</f>
        <v>0</v>
      </c>
      <c r="CK63" s="137"/>
      <c r="CL63" s="138">
        <f>IFERROR(CK63/CG63,"-")</f>
        <v>0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</v>
      </c>
      <c r="B64" s="189" t="s">
        <v>175</v>
      </c>
      <c r="C64" s="189" t="s">
        <v>58</v>
      </c>
      <c r="D64" s="189"/>
      <c r="E64" s="189" t="s">
        <v>59</v>
      </c>
      <c r="F64" s="189" t="s">
        <v>60</v>
      </c>
      <c r="G64" s="189" t="s">
        <v>82</v>
      </c>
      <c r="H64" s="89" t="s">
        <v>176</v>
      </c>
      <c r="I64" s="89" t="s">
        <v>84</v>
      </c>
      <c r="J64" s="191" t="s">
        <v>177</v>
      </c>
      <c r="K64" s="181">
        <v>80000</v>
      </c>
      <c r="L64" s="80">
        <v>0</v>
      </c>
      <c r="M64" s="80">
        <v>0</v>
      </c>
      <c r="N64" s="80">
        <v>39</v>
      </c>
      <c r="O64" s="91">
        <v>1</v>
      </c>
      <c r="P64" s="92">
        <v>0</v>
      </c>
      <c r="Q64" s="93">
        <f>O64+P64</f>
        <v>1</v>
      </c>
      <c r="R64" s="81">
        <f>IFERROR(Q64/N64,"-")</f>
        <v>0.025641025641026</v>
      </c>
      <c r="S64" s="80">
        <v>1</v>
      </c>
      <c r="T64" s="80">
        <v>0</v>
      </c>
      <c r="U64" s="81">
        <f>IFERROR(T64/(Q64),"-")</f>
        <v>0</v>
      </c>
      <c r="V64" s="82">
        <f>IFERROR(K64/SUM(Q64:Q65),"-")</f>
        <v>20000</v>
      </c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>
        <f>SUM(Y64:Y65)-SUM(K64:K65)</f>
        <v>-80000</v>
      </c>
      <c r="AC64" s="85">
        <f>SUM(Y64:Y65)/SUM(K64:K65)</f>
        <v>0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1</v>
      </c>
      <c r="BP64" s="120">
        <f>IF(Q64=0,"",IF(BO64=0,"",(BO64/Q64)))</f>
        <v>1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178</v>
      </c>
      <c r="C65" s="189" t="s">
        <v>58</v>
      </c>
      <c r="D65" s="189"/>
      <c r="E65" s="189" t="s">
        <v>59</v>
      </c>
      <c r="F65" s="189" t="s">
        <v>60</v>
      </c>
      <c r="G65" s="189" t="s">
        <v>73</v>
      </c>
      <c r="H65" s="89"/>
      <c r="I65" s="89"/>
      <c r="J65" s="89"/>
      <c r="K65" s="181"/>
      <c r="L65" s="80">
        <v>0</v>
      </c>
      <c r="M65" s="80">
        <v>0</v>
      </c>
      <c r="N65" s="80">
        <v>3</v>
      </c>
      <c r="O65" s="91">
        <v>3</v>
      </c>
      <c r="P65" s="92">
        <v>0</v>
      </c>
      <c r="Q65" s="93">
        <f>O65+P65</f>
        <v>3</v>
      </c>
      <c r="R65" s="81">
        <f>IFERROR(Q65/N65,"-")</f>
        <v>1</v>
      </c>
      <c r="S65" s="80">
        <v>0</v>
      </c>
      <c r="T65" s="80">
        <v>0</v>
      </c>
      <c r="U65" s="81">
        <f>IFERROR(T65/(Q65),"-")</f>
        <v>0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1</v>
      </c>
      <c r="BP65" s="120">
        <f>IF(Q65=0,"",IF(BO65=0,"",(BO65/Q65)))</f>
        <v>0.33333333333333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1</v>
      </c>
      <c r="BY65" s="127">
        <f>IF(Q65=0,"",IF(BX65=0,"",(BX65/Q65)))</f>
        <v>0.33333333333333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>
        <v>1</v>
      </c>
      <c r="CH65" s="134">
        <f>IF(Q65=0,"",IF(CG65=0,"",(CG65/Q65)))</f>
        <v>0.33333333333333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1.375</v>
      </c>
      <c r="B66" s="189" t="s">
        <v>179</v>
      </c>
      <c r="C66" s="189" t="s">
        <v>58</v>
      </c>
      <c r="D66" s="189"/>
      <c r="E66" s="189" t="s">
        <v>101</v>
      </c>
      <c r="F66" s="189" t="s">
        <v>112</v>
      </c>
      <c r="G66" s="189" t="s">
        <v>61</v>
      </c>
      <c r="H66" s="89" t="s">
        <v>176</v>
      </c>
      <c r="I66" s="89" t="s">
        <v>84</v>
      </c>
      <c r="J66" s="190" t="s">
        <v>180</v>
      </c>
      <c r="K66" s="181">
        <v>80000</v>
      </c>
      <c r="L66" s="80">
        <v>0</v>
      </c>
      <c r="M66" s="80">
        <v>0</v>
      </c>
      <c r="N66" s="80">
        <v>30</v>
      </c>
      <c r="O66" s="91">
        <v>2</v>
      </c>
      <c r="P66" s="92">
        <v>0</v>
      </c>
      <c r="Q66" s="93">
        <f>O66+P66</f>
        <v>2</v>
      </c>
      <c r="R66" s="81">
        <f>IFERROR(Q66/N66,"-")</f>
        <v>0.066666666666667</v>
      </c>
      <c r="S66" s="80">
        <v>1</v>
      </c>
      <c r="T66" s="80">
        <v>1</v>
      </c>
      <c r="U66" s="81">
        <f>IFERROR(T66/(Q66),"-")</f>
        <v>0.5</v>
      </c>
      <c r="V66" s="82">
        <f>IFERROR(K66/SUM(Q66:Q67),"-")</f>
        <v>20000</v>
      </c>
      <c r="W66" s="83">
        <v>1</v>
      </c>
      <c r="X66" s="81">
        <f>IF(Q66=0,"-",W66/Q66)</f>
        <v>0.5</v>
      </c>
      <c r="Y66" s="186">
        <v>95000</v>
      </c>
      <c r="Z66" s="187">
        <f>IFERROR(Y66/Q66,"-")</f>
        <v>47500</v>
      </c>
      <c r="AA66" s="187">
        <f>IFERROR(Y66/W66,"-")</f>
        <v>95000</v>
      </c>
      <c r="AB66" s="181">
        <f>SUM(Y66:Y67)-SUM(K66:K67)</f>
        <v>30000</v>
      </c>
      <c r="AC66" s="85">
        <f>SUM(Y66:Y67)/SUM(K66:K67)</f>
        <v>1.375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2</v>
      </c>
      <c r="BP66" s="120">
        <f>IF(Q66=0,"",IF(BO66=0,"",(BO66/Q66)))</f>
        <v>1</v>
      </c>
      <c r="BQ66" s="121">
        <v>1</v>
      </c>
      <c r="BR66" s="122">
        <f>IFERROR(BQ66/BO66,"-")</f>
        <v>0.5</v>
      </c>
      <c r="BS66" s="123">
        <v>95000</v>
      </c>
      <c r="BT66" s="124">
        <f>IFERROR(BS66/BO66,"-")</f>
        <v>47500</v>
      </c>
      <c r="BU66" s="125"/>
      <c r="BV66" s="125"/>
      <c r="BW66" s="125">
        <v>1</v>
      </c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95000</v>
      </c>
      <c r="CR66" s="141">
        <v>95000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181</v>
      </c>
      <c r="C67" s="189" t="s">
        <v>58</v>
      </c>
      <c r="D67" s="189"/>
      <c r="E67" s="189" t="s">
        <v>101</v>
      </c>
      <c r="F67" s="189" t="s">
        <v>112</v>
      </c>
      <c r="G67" s="189" t="s">
        <v>73</v>
      </c>
      <c r="H67" s="89"/>
      <c r="I67" s="89"/>
      <c r="J67" s="89"/>
      <c r="K67" s="181"/>
      <c r="L67" s="80">
        <v>0</v>
      </c>
      <c r="M67" s="80">
        <v>0</v>
      </c>
      <c r="N67" s="80">
        <v>3</v>
      </c>
      <c r="O67" s="91">
        <v>2</v>
      </c>
      <c r="P67" s="92">
        <v>0</v>
      </c>
      <c r="Q67" s="93">
        <f>O67+P67</f>
        <v>2</v>
      </c>
      <c r="R67" s="81">
        <f>IFERROR(Q67/N67,"-")</f>
        <v>0.66666666666667</v>
      </c>
      <c r="S67" s="80">
        <v>1</v>
      </c>
      <c r="T67" s="80">
        <v>1</v>
      </c>
      <c r="U67" s="81">
        <f>IFERROR(T67/(Q67),"-")</f>
        <v>0.5</v>
      </c>
      <c r="V67" s="82"/>
      <c r="W67" s="83">
        <v>1</v>
      </c>
      <c r="X67" s="81">
        <f>IF(Q67=0,"-",W67/Q67)</f>
        <v>0.5</v>
      </c>
      <c r="Y67" s="186">
        <v>15000</v>
      </c>
      <c r="Z67" s="187">
        <f>IFERROR(Y67/Q67,"-")</f>
        <v>7500</v>
      </c>
      <c r="AA67" s="187">
        <f>IFERROR(Y67/W67,"-")</f>
        <v>15000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1</v>
      </c>
      <c r="BY67" s="127">
        <f>IF(Q67=0,"",IF(BX67=0,"",(BX67/Q67)))</f>
        <v>0.5</v>
      </c>
      <c r="BZ67" s="128">
        <v>1</v>
      </c>
      <c r="CA67" s="129">
        <f>IFERROR(BZ67/BX67,"-")</f>
        <v>1</v>
      </c>
      <c r="CB67" s="130">
        <v>15000</v>
      </c>
      <c r="CC67" s="131">
        <f>IFERROR(CB67/BX67,"-")</f>
        <v>15000</v>
      </c>
      <c r="CD67" s="132"/>
      <c r="CE67" s="132">
        <v>1</v>
      </c>
      <c r="CF67" s="132"/>
      <c r="CG67" s="133">
        <v>1</v>
      </c>
      <c r="CH67" s="134">
        <f>IF(Q67=0,"",IF(CG67=0,"",(CG67/Q67)))</f>
        <v>0.5</v>
      </c>
      <c r="CI67" s="135"/>
      <c r="CJ67" s="136">
        <f>IFERROR(CI67/CG67,"-")</f>
        <v>0</v>
      </c>
      <c r="CK67" s="137"/>
      <c r="CL67" s="138">
        <f>IFERROR(CK67/CG67,"-")</f>
        <v>0</v>
      </c>
      <c r="CM67" s="139"/>
      <c r="CN67" s="139"/>
      <c r="CO67" s="139"/>
      <c r="CP67" s="140">
        <v>1</v>
      </c>
      <c r="CQ67" s="141">
        <v>15000</v>
      </c>
      <c r="CR67" s="141">
        <v>15000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4.8</v>
      </c>
      <c r="B68" s="189" t="s">
        <v>182</v>
      </c>
      <c r="C68" s="189" t="s">
        <v>58</v>
      </c>
      <c r="D68" s="189"/>
      <c r="E68" s="189" t="s">
        <v>73</v>
      </c>
      <c r="F68" s="189" t="s">
        <v>60</v>
      </c>
      <c r="G68" s="189" t="s">
        <v>61</v>
      </c>
      <c r="H68" s="89" t="s">
        <v>183</v>
      </c>
      <c r="I68" s="89" t="s">
        <v>122</v>
      </c>
      <c r="J68" s="89" t="s">
        <v>165</v>
      </c>
      <c r="K68" s="181">
        <v>50000</v>
      </c>
      <c r="L68" s="80">
        <v>0</v>
      </c>
      <c r="M68" s="80">
        <v>0</v>
      </c>
      <c r="N68" s="80">
        <v>12</v>
      </c>
      <c r="O68" s="91">
        <v>2</v>
      </c>
      <c r="P68" s="92">
        <v>0</v>
      </c>
      <c r="Q68" s="93">
        <f>O68+P68</f>
        <v>2</v>
      </c>
      <c r="R68" s="81">
        <f>IFERROR(Q68/N68,"-")</f>
        <v>0.16666666666667</v>
      </c>
      <c r="S68" s="80">
        <v>1</v>
      </c>
      <c r="T68" s="80">
        <v>1</v>
      </c>
      <c r="U68" s="81">
        <f>IFERROR(T68/(Q68),"-")</f>
        <v>0.5</v>
      </c>
      <c r="V68" s="82">
        <f>IFERROR(K68/SUM(Q68:Q69),"-")</f>
        <v>25000</v>
      </c>
      <c r="W68" s="83">
        <v>1</v>
      </c>
      <c r="X68" s="81">
        <f>IF(Q68=0,"-",W68/Q68)</f>
        <v>0.5</v>
      </c>
      <c r="Y68" s="186">
        <v>240000</v>
      </c>
      <c r="Z68" s="187">
        <f>IFERROR(Y68/Q68,"-")</f>
        <v>120000</v>
      </c>
      <c r="AA68" s="187">
        <f>IFERROR(Y68/W68,"-")</f>
        <v>240000</v>
      </c>
      <c r="AB68" s="181">
        <f>SUM(Y68:Y69)-SUM(K68:K69)</f>
        <v>190000</v>
      </c>
      <c r="AC68" s="85">
        <f>SUM(Y68:Y69)/SUM(K68:K69)</f>
        <v>4.8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2</v>
      </c>
      <c r="BP68" s="120">
        <f>IF(Q68=0,"",IF(BO68=0,"",(BO68/Q68)))</f>
        <v>1</v>
      </c>
      <c r="BQ68" s="121">
        <v>1</v>
      </c>
      <c r="BR68" s="122">
        <f>IFERROR(BQ68/BO68,"-")</f>
        <v>0.5</v>
      </c>
      <c r="BS68" s="123">
        <v>240000</v>
      </c>
      <c r="BT68" s="124">
        <f>IFERROR(BS68/BO68,"-")</f>
        <v>120000</v>
      </c>
      <c r="BU68" s="125"/>
      <c r="BV68" s="125"/>
      <c r="BW68" s="125">
        <v>1</v>
      </c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240000</v>
      </c>
      <c r="CR68" s="141">
        <v>240000</v>
      </c>
      <c r="CS68" s="141"/>
      <c r="CT68" s="142" t="str">
        <f>IF(AND(CR68=0,CS68=0),"",IF(AND(CR68&lt;=100000,CS68&lt;=100000),"",IF(CR68/CQ68&gt;0.7,"男高",IF(CS68/CQ68&gt;0.7,"女高",""))))</f>
        <v>男高</v>
      </c>
    </row>
    <row r="69" spans="1:99">
      <c r="A69" s="79"/>
      <c r="B69" s="189" t="s">
        <v>184</v>
      </c>
      <c r="C69" s="189" t="s">
        <v>58</v>
      </c>
      <c r="D69" s="189"/>
      <c r="E69" s="189" t="s">
        <v>73</v>
      </c>
      <c r="F69" s="189" t="s">
        <v>60</v>
      </c>
      <c r="G69" s="189" t="s">
        <v>73</v>
      </c>
      <c r="H69" s="89"/>
      <c r="I69" s="89"/>
      <c r="J69" s="89"/>
      <c r="K69" s="181"/>
      <c r="L69" s="80">
        <v>0</v>
      </c>
      <c r="M69" s="80">
        <v>0</v>
      </c>
      <c r="N69" s="80">
        <v>3</v>
      </c>
      <c r="O69" s="91">
        <v>0</v>
      </c>
      <c r="P69" s="92">
        <v>0</v>
      </c>
      <c r="Q69" s="93">
        <f>O69+P69</f>
        <v>0</v>
      </c>
      <c r="R69" s="81">
        <f>IFERROR(Q69/N69,"-")</f>
        <v>0</v>
      </c>
      <c r="S69" s="80">
        <v>0</v>
      </c>
      <c r="T69" s="80">
        <v>0</v>
      </c>
      <c r="U69" s="81" t="str">
        <f>IFERROR(T69/(Q69),"-")</f>
        <v>-</v>
      </c>
      <c r="V69" s="82"/>
      <c r="W69" s="83">
        <v>0</v>
      </c>
      <c r="X69" s="81" t="str">
        <f>IF(Q69=0,"-",W69/Q69)</f>
        <v>-</v>
      </c>
      <c r="Y69" s="186">
        <v>0</v>
      </c>
      <c r="Z69" s="187" t="str">
        <f>IFERROR(Y69/Q69,"-")</f>
        <v>-</v>
      </c>
      <c r="AA69" s="187" t="str">
        <f>IFERROR(Y69/W69,"-")</f>
        <v>-</v>
      </c>
      <c r="AB69" s="181"/>
      <c r="AC69" s="85"/>
      <c r="AD69" s="78"/>
      <c r="AE69" s="94"/>
      <c r="AF69" s="95" t="str">
        <f>IF(Q69=0,"",IF(AE69=0,"",(AE69/Q69)))</f>
        <v/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 t="str">
        <f>IF(Q69=0,"",IF(AN69=0,"",(AN69/Q69)))</f>
        <v/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 t="str">
        <f>IF(Q69=0,"",IF(AW69=0,"",(AW69/Q69)))</f>
        <v/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 t="str">
        <f>IF(Q69=0,"",IF(BF69=0,"",(BF69/Q69)))</f>
        <v/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 t="str">
        <f>IF(Q69=0,"",IF(BO69=0,"",(BO69/Q69)))</f>
        <v/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 t="str">
        <f>IF(Q69=0,"",IF(BX69=0,"",(BX69/Q69)))</f>
        <v/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 t="str">
        <f>IF(Q69=0,"",IF(CG69=0,"",(CG69/Q69)))</f>
        <v/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</v>
      </c>
      <c r="B70" s="189" t="s">
        <v>185</v>
      </c>
      <c r="C70" s="189" t="s">
        <v>58</v>
      </c>
      <c r="D70" s="189"/>
      <c r="E70" s="189" t="s">
        <v>73</v>
      </c>
      <c r="F70" s="189" t="s">
        <v>112</v>
      </c>
      <c r="G70" s="189" t="s">
        <v>82</v>
      </c>
      <c r="H70" s="89" t="s">
        <v>186</v>
      </c>
      <c r="I70" s="89" t="s">
        <v>122</v>
      </c>
      <c r="J70" s="89" t="s">
        <v>187</v>
      </c>
      <c r="K70" s="181">
        <v>50000</v>
      </c>
      <c r="L70" s="80">
        <v>0</v>
      </c>
      <c r="M70" s="80">
        <v>0</v>
      </c>
      <c r="N70" s="80">
        <v>59</v>
      </c>
      <c r="O70" s="91">
        <v>3</v>
      </c>
      <c r="P70" s="92">
        <v>0</v>
      </c>
      <c r="Q70" s="93">
        <f>O70+P70</f>
        <v>3</v>
      </c>
      <c r="R70" s="81">
        <f>IFERROR(Q70/N70,"-")</f>
        <v>0.050847457627119</v>
      </c>
      <c r="S70" s="80">
        <v>0</v>
      </c>
      <c r="T70" s="80">
        <v>0</v>
      </c>
      <c r="U70" s="81">
        <f>IFERROR(T70/(Q70),"-")</f>
        <v>0</v>
      </c>
      <c r="V70" s="82">
        <f>IFERROR(K70/SUM(Q70:Q71),"-")</f>
        <v>10000</v>
      </c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>
        <f>SUM(Y70:Y71)-SUM(K70:K71)</f>
        <v>-50000</v>
      </c>
      <c r="AC70" s="85">
        <f>SUM(Y70:Y71)/SUM(K70:K71)</f>
        <v>0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>
        <v>1</v>
      </c>
      <c r="AO70" s="101">
        <f>IF(Q70=0,"",IF(AN70=0,"",(AN70/Q70)))</f>
        <v>0.33333333333333</v>
      </c>
      <c r="AP70" s="100"/>
      <c r="AQ70" s="102">
        <f>IFERROR(AP70/AN70,"-")</f>
        <v>0</v>
      </c>
      <c r="AR70" s="103"/>
      <c r="AS70" s="104">
        <f>IFERROR(AR70/AN70,"-")</f>
        <v>0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2</v>
      </c>
      <c r="BP70" s="120">
        <f>IF(Q70=0,"",IF(BO70=0,"",(BO70/Q70)))</f>
        <v>0.66666666666667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188</v>
      </c>
      <c r="C71" s="189" t="s">
        <v>58</v>
      </c>
      <c r="D71" s="189"/>
      <c r="E71" s="189" t="s">
        <v>73</v>
      </c>
      <c r="F71" s="189" t="s">
        <v>112</v>
      </c>
      <c r="G71" s="189" t="s">
        <v>73</v>
      </c>
      <c r="H71" s="89"/>
      <c r="I71" s="89"/>
      <c r="J71" s="89"/>
      <c r="K71" s="181"/>
      <c r="L71" s="80">
        <v>0</v>
      </c>
      <c r="M71" s="80">
        <v>0</v>
      </c>
      <c r="N71" s="80">
        <v>54</v>
      </c>
      <c r="O71" s="91">
        <v>2</v>
      </c>
      <c r="P71" s="92">
        <v>0</v>
      </c>
      <c r="Q71" s="93">
        <f>O71+P71</f>
        <v>2</v>
      </c>
      <c r="R71" s="81">
        <f>IFERROR(Q71/N71,"-")</f>
        <v>0.037037037037037</v>
      </c>
      <c r="S71" s="80">
        <v>0</v>
      </c>
      <c r="T71" s="80">
        <v>1</v>
      </c>
      <c r="U71" s="81">
        <f>IFERROR(T71/(Q71),"-")</f>
        <v>0.5</v>
      </c>
      <c r="V71" s="82"/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1</v>
      </c>
      <c r="BP71" s="120">
        <f>IF(Q71=0,"",IF(BO71=0,"",(BO71/Q71)))</f>
        <v>0.5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>
        <v>1</v>
      </c>
      <c r="BY71" s="127">
        <f>IF(Q71=0,"",IF(BX71=0,"",(BX71/Q71)))</f>
        <v>0.5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>
        <f>AC72</f>
        <v>0.45</v>
      </c>
      <c r="B72" s="189" t="s">
        <v>189</v>
      </c>
      <c r="C72" s="189" t="s">
        <v>58</v>
      </c>
      <c r="D72" s="189"/>
      <c r="E72" s="189" t="s">
        <v>59</v>
      </c>
      <c r="F72" s="189" t="s">
        <v>77</v>
      </c>
      <c r="G72" s="189" t="s">
        <v>61</v>
      </c>
      <c r="H72" s="89" t="s">
        <v>190</v>
      </c>
      <c r="I72" s="89" t="s">
        <v>98</v>
      </c>
      <c r="J72" s="190" t="s">
        <v>103</v>
      </c>
      <c r="K72" s="181">
        <v>320000</v>
      </c>
      <c r="L72" s="80">
        <v>0</v>
      </c>
      <c r="M72" s="80">
        <v>0</v>
      </c>
      <c r="N72" s="80">
        <v>110</v>
      </c>
      <c r="O72" s="91">
        <v>12</v>
      </c>
      <c r="P72" s="92">
        <v>0</v>
      </c>
      <c r="Q72" s="93">
        <f>O72+P72</f>
        <v>12</v>
      </c>
      <c r="R72" s="81">
        <f>IFERROR(Q72/N72,"-")</f>
        <v>0.10909090909091</v>
      </c>
      <c r="S72" s="80">
        <v>1</v>
      </c>
      <c r="T72" s="80">
        <v>2</v>
      </c>
      <c r="U72" s="81">
        <f>IFERROR(T72/(Q72),"-")</f>
        <v>0.16666666666667</v>
      </c>
      <c r="V72" s="82">
        <f>IFERROR(K72/SUM(Q72:Q73),"-")</f>
        <v>13913.043478261</v>
      </c>
      <c r="W72" s="83">
        <v>3</v>
      </c>
      <c r="X72" s="81">
        <f>IF(Q72=0,"-",W72/Q72)</f>
        <v>0.25</v>
      </c>
      <c r="Y72" s="186">
        <v>44000</v>
      </c>
      <c r="Z72" s="187">
        <f>IFERROR(Y72/Q72,"-")</f>
        <v>3666.6666666667</v>
      </c>
      <c r="AA72" s="187">
        <f>IFERROR(Y72/W72,"-")</f>
        <v>14666.666666667</v>
      </c>
      <c r="AB72" s="181">
        <f>SUM(Y72:Y73)-SUM(K72:K73)</f>
        <v>-176000</v>
      </c>
      <c r="AC72" s="85">
        <f>SUM(Y72:Y73)/SUM(K72:K73)</f>
        <v>0.45</v>
      </c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>
        <v>1</v>
      </c>
      <c r="AX72" s="107">
        <f>IF(Q72=0,"",IF(AW72=0,"",(AW72/Q72)))</f>
        <v>0.083333333333333</v>
      </c>
      <c r="AY72" s="106"/>
      <c r="AZ72" s="108">
        <f>IFERROR(AY72/AW72,"-")</f>
        <v>0</v>
      </c>
      <c r="BA72" s="109"/>
      <c r="BB72" s="110">
        <f>IFERROR(BA72/AW72,"-")</f>
        <v>0</v>
      </c>
      <c r="BC72" s="111"/>
      <c r="BD72" s="111"/>
      <c r="BE72" s="111"/>
      <c r="BF72" s="112">
        <v>3</v>
      </c>
      <c r="BG72" s="113">
        <f>IF(Q72=0,"",IF(BF72=0,"",(BF72/Q72)))</f>
        <v>0.25</v>
      </c>
      <c r="BH72" s="112">
        <v>1</v>
      </c>
      <c r="BI72" s="114">
        <f>IFERROR(BH72/BF72,"-")</f>
        <v>0.33333333333333</v>
      </c>
      <c r="BJ72" s="115">
        <v>11000</v>
      </c>
      <c r="BK72" s="116">
        <f>IFERROR(BJ72/BF72,"-")</f>
        <v>3666.6666666667</v>
      </c>
      <c r="BL72" s="117"/>
      <c r="BM72" s="117"/>
      <c r="BN72" s="117">
        <v>1</v>
      </c>
      <c r="BO72" s="119">
        <v>6</v>
      </c>
      <c r="BP72" s="120">
        <f>IF(Q72=0,"",IF(BO72=0,"",(BO72/Q72)))</f>
        <v>0.5</v>
      </c>
      <c r="BQ72" s="121">
        <v>1</v>
      </c>
      <c r="BR72" s="122">
        <f>IFERROR(BQ72/BO72,"-")</f>
        <v>0.16666666666667</v>
      </c>
      <c r="BS72" s="123">
        <v>3000</v>
      </c>
      <c r="BT72" s="124">
        <f>IFERROR(BS72/BO72,"-")</f>
        <v>500</v>
      </c>
      <c r="BU72" s="125">
        <v>1</v>
      </c>
      <c r="BV72" s="125"/>
      <c r="BW72" s="125"/>
      <c r="BX72" s="126">
        <v>2</v>
      </c>
      <c r="BY72" s="127">
        <f>IF(Q72=0,"",IF(BX72=0,"",(BX72/Q72)))</f>
        <v>0.16666666666667</v>
      </c>
      <c r="BZ72" s="128">
        <v>1</v>
      </c>
      <c r="CA72" s="129">
        <f>IFERROR(BZ72/BX72,"-")</f>
        <v>0.5</v>
      </c>
      <c r="CB72" s="130">
        <v>30000</v>
      </c>
      <c r="CC72" s="131">
        <f>IFERROR(CB72/BX72,"-")</f>
        <v>15000</v>
      </c>
      <c r="CD72" s="132"/>
      <c r="CE72" s="132"/>
      <c r="CF72" s="132">
        <v>1</v>
      </c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3</v>
      </c>
      <c r="CQ72" s="141">
        <v>44000</v>
      </c>
      <c r="CR72" s="141">
        <v>30000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191</v>
      </c>
      <c r="C73" s="189" t="s">
        <v>58</v>
      </c>
      <c r="D73" s="189"/>
      <c r="E73" s="189" t="s">
        <v>59</v>
      </c>
      <c r="F73" s="189" t="s">
        <v>77</v>
      </c>
      <c r="G73" s="189" t="s">
        <v>73</v>
      </c>
      <c r="H73" s="89"/>
      <c r="I73" s="89"/>
      <c r="J73" s="89"/>
      <c r="K73" s="181"/>
      <c r="L73" s="80">
        <v>0</v>
      </c>
      <c r="M73" s="80">
        <v>0</v>
      </c>
      <c r="N73" s="80">
        <v>27</v>
      </c>
      <c r="O73" s="91">
        <v>11</v>
      </c>
      <c r="P73" s="92">
        <v>0</v>
      </c>
      <c r="Q73" s="93">
        <f>O73+P73</f>
        <v>11</v>
      </c>
      <c r="R73" s="81">
        <f>IFERROR(Q73/N73,"-")</f>
        <v>0.40740740740741</v>
      </c>
      <c r="S73" s="80">
        <v>3</v>
      </c>
      <c r="T73" s="80">
        <v>0</v>
      </c>
      <c r="U73" s="81">
        <f>IFERROR(T73/(Q73),"-")</f>
        <v>0</v>
      </c>
      <c r="V73" s="82"/>
      <c r="W73" s="83">
        <v>1</v>
      </c>
      <c r="X73" s="81">
        <f>IF(Q73=0,"-",W73/Q73)</f>
        <v>0.090909090909091</v>
      </c>
      <c r="Y73" s="186">
        <v>100000</v>
      </c>
      <c r="Z73" s="187">
        <f>IFERROR(Y73/Q73,"-")</f>
        <v>9090.9090909091</v>
      </c>
      <c r="AA73" s="187">
        <f>IFERROR(Y73/W73,"-")</f>
        <v>100000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2</v>
      </c>
      <c r="BG73" s="113">
        <f>IF(Q73=0,"",IF(BF73=0,"",(BF73/Q73)))</f>
        <v>0.18181818181818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6</v>
      </c>
      <c r="BP73" s="120">
        <f>IF(Q73=0,"",IF(BO73=0,"",(BO73/Q73)))</f>
        <v>0.54545454545455</v>
      </c>
      <c r="BQ73" s="121">
        <v>1</v>
      </c>
      <c r="BR73" s="122">
        <f>IFERROR(BQ73/BO73,"-")</f>
        <v>0.16666666666667</v>
      </c>
      <c r="BS73" s="123">
        <v>41000</v>
      </c>
      <c r="BT73" s="124">
        <f>IFERROR(BS73/BO73,"-")</f>
        <v>6833.3333333333</v>
      </c>
      <c r="BU73" s="125"/>
      <c r="BV73" s="125"/>
      <c r="BW73" s="125">
        <v>1</v>
      </c>
      <c r="BX73" s="126">
        <v>3</v>
      </c>
      <c r="BY73" s="127">
        <f>IF(Q73=0,"",IF(BX73=0,"",(BX73/Q73)))</f>
        <v>0.27272727272727</v>
      </c>
      <c r="BZ73" s="128">
        <v>1</v>
      </c>
      <c r="CA73" s="129">
        <f>IFERROR(BZ73/BX73,"-")</f>
        <v>0.33333333333333</v>
      </c>
      <c r="CB73" s="130">
        <v>100000</v>
      </c>
      <c r="CC73" s="131">
        <f>IFERROR(CB73/BX73,"-")</f>
        <v>33333.333333333</v>
      </c>
      <c r="CD73" s="132"/>
      <c r="CE73" s="132"/>
      <c r="CF73" s="132">
        <v>1</v>
      </c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1</v>
      </c>
      <c r="CQ73" s="141">
        <v>100000</v>
      </c>
      <c r="CR73" s="141">
        <v>100000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>
        <f>AC74</f>
        <v>4.7357142857143</v>
      </c>
      <c r="B74" s="189" t="s">
        <v>192</v>
      </c>
      <c r="C74" s="189" t="s">
        <v>58</v>
      </c>
      <c r="D74" s="189"/>
      <c r="E74" s="189" t="s">
        <v>101</v>
      </c>
      <c r="F74" s="189" t="s">
        <v>112</v>
      </c>
      <c r="G74" s="189" t="s">
        <v>61</v>
      </c>
      <c r="H74" s="89" t="s">
        <v>62</v>
      </c>
      <c r="I74" s="89" t="s">
        <v>193</v>
      </c>
      <c r="J74" s="191" t="s">
        <v>162</v>
      </c>
      <c r="K74" s="181">
        <v>140000</v>
      </c>
      <c r="L74" s="80">
        <v>0</v>
      </c>
      <c r="M74" s="80">
        <v>0</v>
      </c>
      <c r="N74" s="80">
        <v>58</v>
      </c>
      <c r="O74" s="91">
        <v>7</v>
      </c>
      <c r="P74" s="92">
        <v>0</v>
      </c>
      <c r="Q74" s="93">
        <f>O74+P74</f>
        <v>7</v>
      </c>
      <c r="R74" s="81">
        <f>IFERROR(Q74/N74,"-")</f>
        <v>0.12068965517241</v>
      </c>
      <c r="S74" s="80">
        <v>2</v>
      </c>
      <c r="T74" s="80">
        <v>2</v>
      </c>
      <c r="U74" s="81">
        <f>IFERROR(T74/(Q74),"-")</f>
        <v>0.28571428571429</v>
      </c>
      <c r="V74" s="82">
        <f>IFERROR(K74/SUM(Q74:Q75),"-")</f>
        <v>9333.3333333333</v>
      </c>
      <c r="W74" s="83">
        <v>4</v>
      </c>
      <c r="X74" s="81">
        <f>IF(Q74=0,"-",W74/Q74)</f>
        <v>0.57142857142857</v>
      </c>
      <c r="Y74" s="186">
        <v>368000</v>
      </c>
      <c r="Z74" s="187">
        <f>IFERROR(Y74/Q74,"-")</f>
        <v>52571.428571429</v>
      </c>
      <c r="AA74" s="187">
        <f>IFERROR(Y74/W74,"-")</f>
        <v>92000</v>
      </c>
      <c r="AB74" s="181">
        <f>SUM(Y74:Y75)-SUM(K74:K75)</f>
        <v>523000</v>
      </c>
      <c r="AC74" s="85">
        <f>SUM(Y74:Y75)/SUM(K74:K75)</f>
        <v>4.7357142857143</v>
      </c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>
        <v>1</v>
      </c>
      <c r="AX74" s="107">
        <f>IF(Q74=0,"",IF(AW74=0,"",(AW74/Q74)))</f>
        <v>0.14285714285714</v>
      </c>
      <c r="AY74" s="106"/>
      <c r="AZ74" s="108">
        <f>IFERROR(AY74/AW74,"-")</f>
        <v>0</v>
      </c>
      <c r="BA74" s="109"/>
      <c r="BB74" s="110">
        <f>IFERROR(BA74/AW74,"-")</f>
        <v>0</v>
      </c>
      <c r="BC74" s="111"/>
      <c r="BD74" s="111"/>
      <c r="BE74" s="111"/>
      <c r="BF74" s="112">
        <v>3</v>
      </c>
      <c r="BG74" s="113">
        <f>IF(Q74=0,"",IF(BF74=0,"",(BF74/Q74)))</f>
        <v>0.42857142857143</v>
      </c>
      <c r="BH74" s="112">
        <v>2</v>
      </c>
      <c r="BI74" s="114">
        <f>IFERROR(BH74/BF74,"-")</f>
        <v>0.66666666666667</v>
      </c>
      <c r="BJ74" s="115">
        <v>56000</v>
      </c>
      <c r="BK74" s="116">
        <f>IFERROR(BJ74/BF74,"-")</f>
        <v>18666.666666667</v>
      </c>
      <c r="BL74" s="117"/>
      <c r="BM74" s="117"/>
      <c r="BN74" s="117">
        <v>2</v>
      </c>
      <c r="BO74" s="119">
        <v>2</v>
      </c>
      <c r="BP74" s="120">
        <f>IF(Q74=0,"",IF(BO74=0,"",(BO74/Q74)))</f>
        <v>0.28571428571429</v>
      </c>
      <c r="BQ74" s="121">
        <v>1</v>
      </c>
      <c r="BR74" s="122">
        <f>IFERROR(BQ74/BO74,"-")</f>
        <v>0.5</v>
      </c>
      <c r="BS74" s="123">
        <v>3000</v>
      </c>
      <c r="BT74" s="124">
        <f>IFERROR(BS74/BO74,"-")</f>
        <v>1500</v>
      </c>
      <c r="BU74" s="125">
        <v>1</v>
      </c>
      <c r="BV74" s="125"/>
      <c r="BW74" s="125"/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>
        <v>1</v>
      </c>
      <c r="CH74" s="134">
        <f>IF(Q74=0,"",IF(CG74=0,"",(CG74/Q74)))</f>
        <v>0.14285714285714</v>
      </c>
      <c r="CI74" s="135">
        <v>1</v>
      </c>
      <c r="CJ74" s="136">
        <f>IFERROR(CI74/CG74,"-")</f>
        <v>1</v>
      </c>
      <c r="CK74" s="137">
        <v>309000</v>
      </c>
      <c r="CL74" s="138">
        <f>IFERROR(CK74/CG74,"-")</f>
        <v>309000</v>
      </c>
      <c r="CM74" s="139"/>
      <c r="CN74" s="139"/>
      <c r="CO74" s="139">
        <v>1</v>
      </c>
      <c r="CP74" s="140">
        <v>4</v>
      </c>
      <c r="CQ74" s="141">
        <v>368000</v>
      </c>
      <c r="CR74" s="141">
        <v>309000</v>
      </c>
      <c r="CS74" s="141"/>
      <c r="CT74" s="142" t="str">
        <f>IF(AND(CR74=0,CS74=0),"",IF(AND(CR74&lt;=100000,CS74&lt;=100000),"",IF(CR74/CQ74&gt;0.7,"男高",IF(CS74/CQ74&gt;0.7,"女高",""))))</f>
        <v>男高</v>
      </c>
    </row>
    <row r="75" spans="1:99">
      <c r="A75" s="79"/>
      <c r="B75" s="189" t="s">
        <v>194</v>
      </c>
      <c r="C75" s="189" t="s">
        <v>58</v>
      </c>
      <c r="D75" s="189"/>
      <c r="E75" s="189" t="s">
        <v>101</v>
      </c>
      <c r="F75" s="189" t="s">
        <v>112</v>
      </c>
      <c r="G75" s="189" t="s">
        <v>73</v>
      </c>
      <c r="H75" s="89"/>
      <c r="I75" s="89"/>
      <c r="J75" s="89"/>
      <c r="K75" s="181"/>
      <c r="L75" s="80">
        <v>0</v>
      </c>
      <c r="M75" s="80">
        <v>0</v>
      </c>
      <c r="N75" s="80">
        <v>20</v>
      </c>
      <c r="O75" s="91">
        <v>8</v>
      </c>
      <c r="P75" s="92">
        <v>0</v>
      </c>
      <c r="Q75" s="93">
        <f>O75+P75</f>
        <v>8</v>
      </c>
      <c r="R75" s="81">
        <f>IFERROR(Q75/N75,"-")</f>
        <v>0.4</v>
      </c>
      <c r="S75" s="80">
        <v>2</v>
      </c>
      <c r="T75" s="80">
        <v>0</v>
      </c>
      <c r="U75" s="81">
        <f>IFERROR(T75/(Q75),"-")</f>
        <v>0</v>
      </c>
      <c r="V75" s="82"/>
      <c r="W75" s="83">
        <v>2</v>
      </c>
      <c r="X75" s="81">
        <f>IF(Q75=0,"-",W75/Q75)</f>
        <v>0.25</v>
      </c>
      <c r="Y75" s="186">
        <v>295000</v>
      </c>
      <c r="Z75" s="187">
        <f>IFERROR(Y75/Q75,"-")</f>
        <v>36875</v>
      </c>
      <c r="AA75" s="187">
        <f>IFERROR(Y75/W75,"-")</f>
        <v>147500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>
        <v>1</v>
      </c>
      <c r="BG75" s="113">
        <f>IF(Q75=0,"",IF(BF75=0,"",(BF75/Q75)))</f>
        <v>0.125</v>
      </c>
      <c r="BH75" s="112"/>
      <c r="BI75" s="114">
        <f>IFERROR(BH75/BF75,"-")</f>
        <v>0</v>
      </c>
      <c r="BJ75" s="115"/>
      <c r="BK75" s="116">
        <f>IFERROR(BJ75/BF75,"-")</f>
        <v>0</v>
      </c>
      <c r="BL75" s="117"/>
      <c r="BM75" s="117"/>
      <c r="BN75" s="117"/>
      <c r="BO75" s="119">
        <v>5</v>
      </c>
      <c r="BP75" s="120">
        <f>IF(Q75=0,"",IF(BO75=0,"",(BO75/Q75)))</f>
        <v>0.625</v>
      </c>
      <c r="BQ75" s="121">
        <v>1</v>
      </c>
      <c r="BR75" s="122">
        <f>IFERROR(BQ75/BO75,"-")</f>
        <v>0.2</v>
      </c>
      <c r="BS75" s="123">
        <v>220000</v>
      </c>
      <c r="BT75" s="124">
        <f>IFERROR(BS75/BO75,"-")</f>
        <v>44000</v>
      </c>
      <c r="BU75" s="125"/>
      <c r="BV75" s="125"/>
      <c r="BW75" s="125">
        <v>1</v>
      </c>
      <c r="BX75" s="126">
        <v>1</v>
      </c>
      <c r="BY75" s="127">
        <f>IF(Q75=0,"",IF(BX75=0,"",(BX75/Q75)))</f>
        <v>0.125</v>
      </c>
      <c r="BZ75" s="128"/>
      <c r="CA75" s="129">
        <f>IFERROR(BZ75/BX75,"-")</f>
        <v>0</v>
      </c>
      <c r="CB75" s="130"/>
      <c r="CC75" s="131">
        <f>IFERROR(CB75/BX75,"-")</f>
        <v>0</v>
      </c>
      <c r="CD75" s="132"/>
      <c r="CE75" s="132"/>
      <c r="CF75" s="132"/>
      <c r="CG75" s="133">
        <v>1</v>
      </c>
      <c r="CH75" s="134">
        <f>IF(Q75=0,"",IF(CG75=0,"",(CG75/Q75)))</f>
        <v>0.125</v>
      </c>
      <c r="CI75" s="135">
        <v>1</v>
      </c>
      <c r="CJ75" s="136">
        <f>IFERROR(CI75/CG75,"-")</f>
        <v>1</v>
      </c>
      <c r="CK75" s="137">
        <v>75000</v>
      </c>
      <c r="CL75" s="138">
        <f>IFERROR(CK75/CG75,"-")</f>
        <v>75000</v>
      </c>
      <c r="CM75" s="139"/>
      <c r="CN75" s="139"/>
      <c r="CO75" s="139">
        <v>1</v>
      </c>
      <c r="CP75" s="140">
        <v>2</v>
      </c>
      <c r="CQ75" s="141">
        <v>295000</v>
      </c>
      <c r="CR75" s="141">
        <v>220000</v>
      </c>
      <c r="CS75" s="141"/>
      <c r="CT75" s="142" t="str">
        <f>IF(AND(CR75=0,CS75=0),"",IF(AND(CR75&lt;=100000,CS75&lt;=100000),"",IF(CR75/CQ75&gt;0.7,"男高",IF(CS75/CQ75&gt;0.7,"女高",""))))</f>
        <v>男高</v>
      </c>
    </row>
    <row r="76" spans="1:99">
      <c r="A76" s="79">
        <f>AC76</f>
        <v>1.8285714285714</v>
      </c>
      <c r="B76" s="189" t="s">
        <v>195</v>
      </c>
      <c r="C76" s="189" t="s">
        <v>58</v>
      </c>
      <c r="D76" s="189"/>
      <c r="E76" s="189" t="s">
        <v>88</v>
      </c>
      <c r="F76" s="189" t="s">
        <v>106</v>
      </c>
      <c r="G76" s="189" t="s">
        <v>82</v>
      </c>
      <c r="H76" s="89" t="s">
        <v>62</v>
      </c>
      <c r="I76" s="89" t="s">
        <v>193</v>
      </c>
      <c r="J76" s="191" t="s">
        <v>196</v>
      </c>
      <c r="K76" s="181">
        <v>140000</v>
      </c>
      <c r="L76" s="80">
        <v>0</v>
      </c>
      <c r="M76" s="80">
        <v>0</v>
      </c>
      <c r="N76" s="80">
        <v>70</v>
      </c>
      <c r="O76" s="91">
        <v>4</v>
      </c>
      <c r="P76" s="92">
        <v>0</v>
      </c>
      <c r="Q76" s="93">
        <f>O76+P76</f>
        <v>4</v>
      </c>
      <c r="R76" s="81">
        <f>IFERROR(Q76/N76,"-")</f>
        <v>0.057142857142857</v>
      </c>
      <c r="S76" s="80">
        <v>0</v>
      </c>
      <c r="T76" s="80">
        <v>1</v>
      </c>
      <c r="U76" s="81">
        <f>IFERROR(T76/(Q76),"-")</f>
        <v>0.25</v>
      </c>
      <c r="V76" s="82">
        <f>IFERROR(K76/SUM(Q76:Q77),"-")</f>
        <v>14000</v>
      </c>
      <c r="W76" s="83">
        <v>1</v>
      </c>
      <c r="X76" s="81">
        <f>IF(Q76=0,"-",W76/Q76)</f>
        <v>0.25</v>
      </c>
      <c r="Y76" s="186">
        <v>18000</v>
      </c>
      <c r="Z76" s="187">
        <f>IFERROR(Y76/Q76,"-")</f>
        <v>4500</v>
      </c>
      <c r="AA76" s="187">
        <f>IFERROR(Y76/W76,"-")</f>
        <v>18000</v>
      </c>
      <c r="AB76" s="181">
        <f>SUM(Y76:Y77)-SUM(K76:K77)</f>
        <v>116000</v>
      </c>
      <c r="AC76" s="85">
        <f>SUM(Y76:Y77)/SUM(K76:K77)</f>
        <v>1.8285714285714</v>
      </c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>
        <v>1</v>
      </c>
      <c r="BG76" s="113">
        <f>IF(Q76=0,"",IF(BF76=0,"",(BF76/Q76)))</f>
        <v>0.25</v>
      </c>
      <c r="BH76" s="112"/>
      <c r="BI76" s="114">
        <f>IFERROR(BH76/BF76,"-")</f>
        <v>0</v>
      </c>
      <c r="BJ76" s="115"/>
      <c r="BK76" s="116">
        <f>IFERROR(BJ76/BF76,"-")</f>
        <v>0</v>
      </c>
      <c r="BL76" s="117"/>
      <c r="BM76" s="117"/>
      <c r="BN76" s="117"/>
      <c r="BO76" s="119">
        <v>2</v>
      </c>
      <c r="BP76" s="120">
        <f>IF(Q76=0,"",IF(BO76=0,"",(BO76/Q76)))</f>
        <v>0.5</v>
      </c>
      <c r="BQ76" s="121">
        <v>1</v>
      </c>
      <c r="BR76" s="122">
        <f>IFERROR(BQ76/BO76,"-")</f>
        <v>0.5</v>
      </c>
      <c r="BS76" s="123">
        <v>18000</v>
      </c>
      <c r="BT76" s="124">
        <f>IFERROR(BS76/BO76,"-")</f>
        <v>9000</v>
      </c>
      <c r="BU76" s="125"/>
      <c r="BV76" s="125"/>
      <c r="BW76" s="125">
        <v>1</v>
      </c>
      <c r="BX76" s="126">
        <v>1</v>
      </c>
      <c r="BY76" s="127">
        <f>IF(Q76=0,"",IF(BX76=0,"",(BX76/Q76)))</f>
        <v>0.25</v>
      </c>
      <c r="BZ76" s="128"/>
      <c r="CA76" s="129">
        <f>IFERROR(BZ76/BX76,"-")</f>
        <v>0</v>
      </c>
      <c r="CB76" s="130"/>
      <c r="CC76" s="131">
        <f>IFERROR(CB76/BX76,"-")</f>
        <v>0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1</v>
      </c>
      <c r="CQ76" s="141">
        <v>18000</v>
      </c>
      <c r="CR76" s="141">
        <v>18000</v>
      </c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197</v>
      </c>
      <c r="C77" s="189" t="s">
        <v>58</v>
      </c>
      <c r="D77" s="189"/>
      <c r="E77" s="189" t="s">
        <v>88</v>
      </c>
      <c r="F77" s="189" t="s">
        <v>106</v>
      </c>
      <c r="G77" s="189" t="s">
        <v>73</v>
      </c>
      <c r="H77" s="89"/>
      <c r="I77" s="89"/>
      <c r="J77" s="89"/>
      <c r="K77" s="181"/>
      <c r="L77" s="80">
        <v>0</v>
      </c>
      <c r="M77" s="80">
        <v>0</v>
      </c>
      <c r="N77" s="80">
        <v>23</v>
      </c>
      <c r="O77" s="91">
        <v>6</v>
      </c>
      <c r="P77" s="92">
        <v>0</v>
      </c>
      <c r="Q77" s="93">
        <f>O77+P77</f>
        <v>6</v>
      </c>
      <c r="R77" s="81">
        <f>IFERROR(Q77/N77,"-")</f>
        <v>0.26086956521739</v>
      </c>
      <c r="S77" s="80">
        <v>0</v>
      </c>
      <c r="T77" s="80">
        <v>2</v>
      </c>
      <c r="U77" s="81">
        <f>IFERROR(T77/(Q77),"-")</f>
        <v>0.33333333333333</v>
      </c>
      <c r="V77" s="82"/>
      <c r="W77" s="83">
        <v>1</v>
      </c>
      <c r="X77" s="81">
        <f>IF(Q77=0,"-",W77/Q77)</f>
        <v>0.16666666666667</v>
      </c>
      <c r="Y77" s="186">
        <v>238000</v>
      </c>
      <c r="Z77" s="187">
        <f>IFERROR(Y77/Q77,"-")</f>
        <v>39666.666666667</v>
      </c>
      <c r="AA77" s="187">
        <f>IFERROR(Y77/W77,"-")</f>
        <v>238000</v>
      </c>
      <c r="AB77" s="181"/>
      <c r="AC77" s="85"/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>
        <v>1</v>
      </c>
      <c r="AO77" s="101">
        <f>IF(Q77=0,"",IF(AN77=0,"",(AN77/Q77)))</f>
        <v>0.16666666666667</v>
      </c>
      <c r="AP77" s="100"/>
      <c r="AQ77" s="102">
        <f>IFERROR(AP77/AN77,"-")</f>
        <v>0</v>
      </c>
      <c r="AR77" s="103"/>
      <c r="AS77" s="104">
        <f>IFERROR(AR77/AN77,"-")</f>
        <v>0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>
        <v>1</v>
      </c>
      <c r="BG77" s="113">
        <f>IF(Q77=0,"",IF(BF77=0,"",(BF77/Q77)))</f>
        <v>0.16666666666667</v>
      </c>
      <c r="BH77" s="112"/>
      <c r="BI77" s="114">
        <f>IFERROR(BH77/BF77,"-")</f>
        <v>0</v>
      </c>
      <c r="BJ77" s="115"/>
      <c r="BK77" s="116">
        <f>IFERROR(BJ77/BF77,"-")</f>
        <v>0</v>
      </c>
      <c r="BL77" s="117"/>
      <c r="BM77" s="117"/>
      <c r="BN77" s="117"/>
      <c r="BO77" s="119">
        <v>3</v>
      </c>
      <c r="BP77" s="120">
        <f>IF(Q77=0,"",IF(BO77=0,"",(BO77/Q77)))</f>
        <v>0.5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>
        <v>1</v>
      </c>
      <c r="BY77" s="127">
        <f>IF(Q77=0,"",IF(BX77=0,"",(BX77/Q77)))</f>
        <v>0.16666666666667</v>
      </c>
      <c r="BZ77" s="128">
        <v>1</v>
      </c>
      <c r="CA77" s="129">
        <f>IFERROR(BZ77/BX77,"-")</f>
        <v>1</v>
      </c>
      <c r="CB77" s="130">
        <v>238000</v>
      </c>
      <c r="CC77" s="131">
        <f>IFERROR(CB77/BX77,"-")</f>
        <v>238000</v>
      </c>
      <c r="CD77" s="132"/>
      <c r="CE77" s="132"/>
      <c r="CF77" s="132">
        <v>1</v>
      </c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1</v>
      </c>
      <c r="CQ77" s="141">
        <v>238000</v>
      </c>
      <c r="CR77" s="141">
        <v>238000</v>
      </c>
      <c r="CS77" s="141"/>
      <c r="CT77" s="142" t="str">
        <f>IF(AND(CR77=0,CS77=0),"",IF(AND(CR77&lt;=100000,CS77&lt;=100000),"",IF(CR77/CQ77&gt;0.7,"男高",IF(CS77/CQ77&gt;0.7,"女高",""))))</f>
        <v>男高</v>
      </c>
    </row>
    <row r="78" spans="1:99">
      <c r="A78" s="79" t="str">
        <f>AC78</f>
        <v>0</v>
      </c>
      <c r="B78" s="189" t="s">
        <v>198</v>
      </c>
      <c r="C78" s="189" t="s">
        <v>58</v>
      </c>
      <c r="D78" s="189"/>
      <c r="E78" s="189"/>
      <c r="F78" s="189"/>
      <c r="G78" s="189" t="s">
        <v>61</v>
      </c>
      <c r="H78" s="89" t="s">
        <v>176</v>
      </c>
      <c r="I78" s="89" t="s">
        <v>199</v>
      </c>
      <c r="J78" s="191" t="s">
        <v>85</v>
      </c>
      <c r="K78" s="181">
        <v>0</v>
      </c>
      <c r="L78" s="80">
        <v>0</v>
      </c>
      <c r="M78" s="80">
        <v>0</v>
      </c>
      <c r="N78" s="80">
        <v>15</v>
      </c>
      <c r="O78" s="91">
        <v>0</v>
      </c>
      <c r="P78" s="92">
        <v>0</v>
      </c>
      <c r="Q78" s="93">
        <f>O78+P78</f>
        <v>0</v>
      </c>
      <c r="R78" s="81">
        <f>IFERROR(Q78/N78,"-")</f>
        <v>0</v>
      </c>
      <c r="S78" s="80">
        <v>0</v>
      </c>
      <c r="T78" s="80">
        <v>0</v>
      </c>
      <c r="U78" s="81" t="str">
        <f>IFERROR(T78/(Q78),"-")</f>
        <v>-</v>
      </c>
      <c r="V78" s="82" t="str">
        <f>IFERROR(K78/SUM(Q78:Q79),"-")</f>
        <v>-</v>
      </c>
      <c r="W78" s="83">
        <v>0</v>
      </c>
      <c r="X78" s="81" t="str">
        <f>IF(Q78=0,"-",W78/Q78)</f>
        <v>-</v>
      </c>
      <c r="Y78" s="186">
        <v>0</v>
      </c>
      <c r="Z78" s="187" t="str">
        <f>IFERROR(Y78/Q78,"-")</f>
        <v>-</v>
      </c>
      <c r="AA78" s="187" t="str">
        <f>IFERROR(Y78/W78,"-")</f>
        <v>-</v>
      </c>
      <c r="AB78" s="181">
        <f>SUM(Y78:Y79)-SUM(K78:K79)</f>
        <v>0</v>
      </c>
      <c r="AC78" s="85" t="str">
        <f>SUM(Y78:Y79)/SUM(K78:K79)</f>
        <v>0</v>
      </c>
      <c r="AD78" s="78"/>
      <c r="AE78" s="94"/>
      <c r="AF78" s="95" t="str">
        <f>IF(Q78=0,"",IF(AE78=0,"",(AE78/Q78)))</f>
        <v/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 t="str">
        <f>IF(Q78=0,"",IF(AN78=0,"",(AN78/Q78)))</f>
        <v/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 t="str">
        <f>IF(Q78=0,"",IF(AW78=0,"",(AW78/Q78)))</f>
        <v/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 t="str">
        <f>IF(Q78=0,"",IF(BF78=0,"",(BF78/Q78)))</f>
        <v/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 t="str">
        <f>IF(Q78=0,"",IF(BO78=0,"",(BO78/Q78)))</f>
        <v/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/>
      <c r="BY78" s="127" t="str">
        <f>IF(Q78=0,"",IF(BX78=0,"",(BX78/Q78)))</f>
        <v/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 t="str">
        <f>IF(Q78=0,"",IF(CG78=0,"",(CG78/Q78)))</f>
        <v/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/>
      <c r="B79" s="189" t="s">
        <v>200</v>
      </c>
      <c r="C79" s="189" t="s">
        <v>58</v>
      </c>
      <c r="D79" s="189"/>
      <c r="E79" s="189"/>
      <c r="F79" s="189"/>
      <c r="G79" s="189" t="s">
        <v>73</v>
      </c>
      <c r="H79" s="89"/>
      <c r="I79" s="89"/>
      <c r="J79" s="89"/>
      <c r="K79" s="181"/>
      <c r="L79" s="80">
        <v>0</v>
      </c>
      <c r="M79" s="80">
        <v>0</v>
      </c>
      <c r="N79" s="80">
        <v>0</v>
      </c>
      <c r="O79" s="91">
        <v>0</v>
      </c>
      <c r="P79" s="92">
        <v>0</v>
      </c>
      <c r="Q79" s="93">
        <f>O79+P79</f>
        <v>0</v>
      </c>
      <c r="R79" s="81" t="str">
        <f>IFERROR(Q79/N79,"-")</f>
        <v>-</v>
      </c>
      <c r="S79" s="80">
        <v>0</v>
      </c>
      <c r="T79" s="80">
        <v>0</v>
      </c>
      <c r="U79" s="81" t="str">
        <f>IFERROR(T79/(Q79),"-")</f>
        <v>-</v>
      </c>
      <c r="V79" s="82"/>
      <c r="W79" s="83">
        <v>0</v>
      </c>
      <c r="X79" s="81" t="str">
        <f>IF(Q79=0,"-",W79/Q79)</f>
        <v>-</v>
      </c>
      <c r="Y79" s="186">
        <v>0</v>
      </c>
      <c r="Z79" s="187" t="str">
        <f>IFERROR(Y79/Q79,"-")</f>
        <v>-</v>
      </c>
      <c r="AA79" s="187" t="str">
        <f>IFERROR(Y79/W79,"-")</f>
        <v>-</v>
      </c>
      <c r="AB79" s="181"/>
      <c r="AC79" s="85"/>
      <c r="AD79" s="78"/>
      <c r="AE79" s="94"/>
      <c r="AF79" s="95" t="str">
        <f>IF(Q79=0,"",IF(AE79=0,"",(AE79/Q79)))</f>
        <v/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 t="str">
        <f>IF(Q79=0,"",IF(AN79=0,"",(AN79/Q79)))</f>
        <v/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 t="str">
        <f>IF(Q79=0,"",IF(AW79=0,"",(AW79/Q79)))</f>
        <v/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 t="str">
        <f>IF(Q79=0,"",IF(BF79=0,"",(BF79/Q79)))</f>
        <v/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/>
      <c r="BP79" s="120" t="str">
        <f>IF(Q79=0,"",IF(BO79=0,"",(BO79/Q79)))</f>
        <v/>
      </c>
      <c r="BQ79" s="121"/>
      <c r="BR79" s="122" t="str">
        <f>IFERROR(BQ79/BO79,"-")</f>
        <v>-</v>
      </c>
      <c r="BS79" s="123"/>
      <c r="BT79" s="124" t="str">
        <f>IFERROR(BS79/BO79,"-")</f>
        <v>-</v>
      </c>
      <c r="BU79" s="125"/>
      <c r="BV79" s="125"/>
      <c r="BW79" s="125"/>
      <c r="BX79" s="126"/>
      <c r="BY79" s="127" t="str">
        <f>IF(Q79=0,"",IF(BX79=0,"",(BX79/Q79)))</f>
        <v/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 t="str">
        <f>IF(Q79=0,"",IF(CG79=0,"",(CG79/Q79)))</f>
        <v/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30"/>
      <c r="B80" s="86"/>
      <c r="C80" s="86"/>
      <c r="D80" s="87"/>
      <c r="E80" s="87"/>
      <c r="F80" s="87"/>
      <c r="G80" s="88"/>
      <c r="H80" s="89"/>
      <c r="I80" s="89"/>
      <c r="J80" s="89"/>
      <c r="K80" s="182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8"/>
      <c r="Z80" s="188"/>
      <c r="AA80" s="188"/>
      <c r="AB80" s="188"/>
      <c r="AC80" s="33"/>
      <c r="AD80" s="58"/>
      <c r="AE80" s="62"/>
      <c r="AF80" s="63"/>
      <c r="AG80" s="62"/>
      <c r="AH80" s="66"/>
      <c r="AI80" s="67"/>
      <c r="AJ80" s="68"/>
      <c r="AK80" s="69"/>
      <c r="AL80" s="69"/>
      <c r="AM80" s="69"/>
      <c r="AN80" s="62"/>
      <c r="AO80" s="63"/>
      <c r="AP80" s="62"/>
      <c r="AQ80" s="66"/>
      <c r="AR80" s="67"/>
      <c r="AS80" s="68"/>
      <c r="AT80" s="69"/>
      <c r="AU80" s="69"/>
      <c r="AV80" s="69"/>
      <c r="AW80" s="62"/>
      <c r="AX80" s="63"/>
      <c r="AY80" s="62"/>
      <c r="AZ80" s="66"/>
      <c r="BA80" s="67"/>
      <c r="BB80" s="68"/>
      <c r="BC80" s="69"/>
      <c r="BD80" s="69"/>
      <c r="BE80" s="69"/>
      <c r="BF80" s="62"/>
      <c r="BG80" s="63"/>
      <c r="BH80" s="62"/>
      <c r="BI80" s="66"/>
      <c r="BJ80" s="67"/>
      <c r="BK80" s="68"/>
      <c r="BL80" s="69"/>
      <c r="BM80" s="69"/>
      <c r="BN80" s="69"/>
      <c r="BO80" s="64"/>
      <c r="BP80" s="65"/>
      <c r="BQ80" s="62"/>
      <c r="BR80" s="66"/>
      <c r="BS80" s="67"/>
      <c r="BT80" s="68"/>
      <c r="BU80" s="69"/>
      <c r="BV80" s="69"/>
      <c r="BW80" s="69"/>
      <c r="BX80" s="64"/>
      <c r="BY80" s="65"/>
      <c r="BZ80" s="62"/>
      <c r="CA80" s="66"/>
      <c r="CB80" s="67"/>
      <c r="CC80" s="68"/>
      <c r="CD80" s="69"/>
      <c r="CE80" s="69"/>
      <c r="CF80" s="69"/>
      <c r="CG80" s="64"/>
      <c r="CH80" s="65"/>
      <c r="CI80" s="62"/>
      <c r="CJ80" s="66"/>
      <c r="CK80" s="67"/>
      <c r="CL80" s="68"/>
      <c r="CM80" s="69"/>
      <c r="CN80" s="69"/>
      <c r="CO80" s="69"/>
      <c r="CP80" s="70"/>
      <c r="CQ80" s="67"/>
      <c r="CR80" s="67"/>
      <c r="CS80" s="67"/>
      <c r="CT80" s="71"/>
    </row>
    <row r="81" spans="1:99">
      <c r="A81" s="30"/>
      <c r="B81" s="37"/>
      <c r="C81" s="37"/>
      <c r="D81" s="21"/>
      <c r="E81" s="21"/>
      <c r="F81" s="21"/>
      <c r="G81" s="22"/>
      <c r="H81" s="36"/>
      <c r="I81" s="36"/>
      <c r="J81" s="74"/>
      <c r="K81" s="183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8"/>
      <c r="Z81" s="188"/>
      <c r="AA81" s="188"/>
      <c r="AB81" s="188"/>
      <c r="AC81" s="33"/>
      <c r="AD81" s="60"/>
      <c r="AE81" s="62"/>
      <c r="AF81" s="63"/>
      <c r="AG81" s="62"/>
      <c r="AH81" s="66"/>
      <c r="AI81" s="67"/>
      <c r="AJ81" s="68"/>
      <c r="AK81" s="69"/>
      <c r="AL81" s="69"/>
      <c r="AM81" s="69"/>
      <c r="AN81" s="62"/>
      <c r="AO81" s="63"/>
      <c r="AP81" s="62"/>
      <c r="AQ81" s="66"/>
      <c r="AR81" s="67"/>
      <c r="AS81" s="68"/>
      <c r="AT81" s="69"/>
      <c r="AU81" s="69"/>
      <c r="AV81" s="69"/>
      <c r="AW81" s="62"/>
      <c r="AX81" s="63"/>
      <c r="AY81" s="62"/>
      <c r="AZ81" s="66"/>
      <c r="BA81" s="67"/>
      <c r="BB81" s="68"/>
      <c r="BC81" s="69"/>
      <c r="BD81" s="69"/>
      <c r="BE81" s="69"/>
      <c r="BF81" s="62"/>
      <c r="BG81" s="63"/>
      <c r="BH81" s="62"/>
      <c r="BI81" s="66"/>
      <c r="BJ81" s="67"/>
      <c r="BK81" s="68"/>
      <c r="BL81" s="69"/>
      <c r="BM81" s="69"/>
      <c r="BN81" s="69"/>
      <c r="BO81" s="64"/>
      <c r="BP81" s="65"/>
      <c r="BQ81" s="62"/>
      <c r="BR81" s="66"/>
      <c r="BS81" s="67"/>
      <c r="BT81" s="68"/>
      <c r="BU81" s="69"/>
      <c r="BV81" s="69"/>
      <c r="BW81" s="69"/>
      <c r="BX81" s="64"/>
      <c r="BY81" s="65"/>
      <c r="BZ81" s="62"/>
      <c r="CA81" s="66"/>
      <c r="CB81" s="67"/>
      <c r="CC81" s="68"/>
      <c r="CD81" s="69"/>
      <c r="CE81" s="69"/>
      <c r="CF81" s="69"/>
      <c r="CG81" s="64"/>
      <c r="CH81" s="65"/>
      <c r="CI81" s="62"/>
      <c r="CJ81" s="66"/>
      <c r="CK81" s="67"/>
      <c r="CL81" s="68"/>
      <c r="CM81" s="69"/>
      <c r="CN81" s="69"/>
      <c r="CO81" s="69"/>
      <c r="CP81" s="70"/>
      <c r="CQ81" s="67"/>
      <c r="CR81" s="67"/>
      <c r="CS81" s="67"/>
      <c r="CT81" s="71"/>
    </row>
    <row r="82" spans="1:99">
      <c r="A82" s="19">
        <f>AC82</f>
        <v>1.931960461285</v>
      </c>
      <c r="B82" s="39"/>
      <c r="C82" s="39"/>
      <c r="D82" s="39"/>
      <c r="E82" s="39"/>
      <c r="F82" s="39"/>
      <c r="G82" s="39"/>
      <c r="H82" s="40" t="s">
        <v>201</v>
      </c>
      <c r="I82" s="40"/>
      <c r="J82" s="40"/>
      <c r="K82" s="184">
        <f>SUM(K6:K81)</f>
        <v>6070000</v>
      </c>
      <c r="L82" s="41">
        <f>SUM(L6:L81)</f>
        <v>0</v>
      </c>
      <c r="M82" s="41">
        <f>SUM(M6:M81)</f>
        <v>0</v>
      </c>
      <c r="N82" s="41">
        <f>SUM(N6:N81)</f>
        <v>2771</v>
      </c>
      <c r="O82" s="41">
        <f>SUM(O6:O81)</f>
        <v>379</v>
      </c>
      <c r="P82" s="41">
        <f>SUM(P6:P81)</f>
        <v>2</v>
      </c>
      <c r="Q82" s="41">
        <f>SUM(Q6:Q81)</f>
        <v>381</v>
      </c>
      <c r="R82" s="42">
        <f>IFERROR(Q82/N82,"-")</f>
        <v>0.13749548899314</v>
      </c>
      <c r="S82" s="77">
        <f>SUM(S6:S81)</f>
        <v>42</v>
      </c>
      <c r="T82" s="77">
        <f>SUM(T6:T81)</f>
        <v>90</v>
      </c>
      <c r="U82" s="42">
        <f>IFERROR(S82/Q82,"-")</f>
        <v>0.11023622047244</v>
      </c>
      <c r="V82" s="43">
        <f>IFERROR(K82/Q82,"-")</f>
        <v>15931.758530184</v>
      </c>
      <c r="W82" s="44">
        <f>SUM(W6:W81)</f>
        <v>94</v>
      </c>
      <c r="X82" s="42">
        <f>IFERROR(W82/Q82,"-")</f>
        <v>0.24671916010499</v>
      </c>
      <c r="Y82" s="184">
        <f>SUM(Y6:Y81)</f>
        <v>11727000</v>
      </c>
      <c r="Z82" s="184">
        <f>IFERROR(Y82/Q82,"-")</f>
        <v>30779.527559055</v>
      </c>
      <c r="AA82" s="184">
        <f>IFERROR(Y82/W82,"-")</f>
        <v>124755.31914894</v>
      </c>
      <c r="AB82" s="184">
        <f>Y82-K82</f>
        <v>5657000</v>
      </c>
      <c r="AC82" s="46">
        <f>Y82/K82</f>
        <v>1.931960461285</v>
      </c>
      <c r="AD82" s="59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8"/>
    <mergeCell ref="K23:K28"/>
    <mergeCell ref="V23:V28"/>
    <mergeCell ref="AB23:AB28"/>
    <mergeCell ref="AC23:AC28"/>
    <mergeCell ref="A29:A32"/>
    <mergeCell ref="K29:K32"/>
    <mergeCell ref="V29:V32"/>
    <mergeCell ref="AB29:AB32"/>
    <mergeCell ref="AC29:AC32"/>
    <mergeCell ref="A33:A37"/>
    <mergeCell ref="K33:K37"/>
    <mergeCell ref="V33:V37"/>
    <mergeCell ref="AB33:AB37"/>
    <mergeCell ref="AC33:AC37"/>
    <mergeCell ref="A38:A45"/>
    <mergeCell ref="K38:K45"/>
    <mergeCell ref="V38:V45"/>
    <mergeCell ref="AB38:AB45"/>
    <mergeCell ref="AC38:AC45"/>
    <mergeCell ref="A46:A49"/>
    <mergeCell ref="K46:K49"/>
    <mergeCell ref="V46:V49"/>
    <mergeCell ref="AB46:AB49"/>
    <mergeCell ref="AC46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0.59</v>
      </c>
      <c r="B6" s="189" t="s">
        <v>203</v>
      </c>
      <c r="C6" s="189" t="s">
        <v>58</v>
      </c>
      <c r="D6" s="189" t="s">
        <v>204</v>
      </c>
      <c r="E6" s="189" t="s">
        <v>205</v>
      </c>
      <c r="F6" s="189" t="s">
        <v>77</v>
      </c>
      <c r="G6" s="189" t="s">
        <v>61</v>
      </c>
      <c r="H6" s="89" t="s">
        <v>206</v>
      </c>
      <c r="I6" s="89" t="s">
        <v>207</v>
      </c>
      <c r="J6" s="89" t="s">
        <v>208</v>
      </c>
      <c r="K6" s="181">
        <v>100000</v>
      </c>
      <c r="L6" s="80">
        <v>0</v>
      </c>
      <c r="M6" s="80">
        <v>0</v>
      </c>
      <c r="N6" s="80">
        <v>56</v>
      </c>
      <c r="O6" s="91">
        <v>9</v>
      </c>
      <c r="P6" s="92">
        <v>0</v>
      </c>
      <c r="Q6" s="93">
        <f>O6+P6</f>
        <v>9</v>
      </c>
      <c r="R6" s="81">
        <f>IFERROR(Q6/N6,"-")</f>
        <v>0.16071428571429</v>
      </c>
      <c r="S6" s="80">
        <v>0</v>
      </c>
      <c r="T6" s="80">
        <v>4</v>
      </c>
      <c r="U6" s="81">
        <f>IFERROR(T6/(Q6),"-")</f>
        <v>0.44444444444444</v>
      </c>
      <c r="V6" s="82">
        <f>IFERROR(K6/SUM(Q6:Q7),"-")</f>
        <v>4761.9047619048</v>
      </c>
      <c r="W6" s="83">
        <v>2</v>
      </c>
      <c r="X6" s="81">
        <f>IF(Q6=0,"-",W6/Q6)</f>
        <v>0.22222222222222</v>
      </c>
      <c r="Y6" s="186">
        <v>6000</v>
      </c>
      <c r="Z6" s="187">
        <f>IFERROR(Y6/Q6,"-")</f>
        <v>666.66666666667</v>
      </c>
      <c r="AA6" s="187">
        <f>IFERROR(Y6/W6,"-")</f>
        <v>3000</v>
      </c>
      <c r="AB6" s="181">
        <f>SUM(Y6:Y7)-SUM(K6:K7)</f>
        <v>-41000</v>
      </c>
      <c r="AC6" s="85">
        <f>SUM(Y6:Y7)/SUM(K6:K7)</f>
        <v>0.59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0.33333333333333</v>
      </c>
      <c r="AP6" s="100">
        <v>1</v>
      </c>
      <c r="AQ6" s="102">
        <f>IFERROR(AP6/AN6,"-")</f>
        <v>0.33333333333333</v>
      </c>
      <c r="AR6" s="103">
        <v>5000</v>
      </c>
      <c r="AS6" s="104">
        <f>IFERROR(AR6/AN6,"-")</f>
        <v>1666.6666666667</v>
      </c>
      <c r="AT6" s="105">
        <v>1</v>
      </c>
      <c r="AU6" s="105"/>
      <c r="AV6" s="105"/>
      <c r="AW6" s="106">
        <v>1</v>
      </c>
      <c r="AX6" s="107">
        <f>IF(Q6=0,"",IF(AW6=0,"",(AW6/Q6)))</f>
        <v>0.11111111111111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0.22222222222222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0.33333333333333</v>
      </c>
      <c r="BQ6" s="121">
        <v>2</v>
      </c>
      <c r="BR6" s="122">
        <f>IFERROR(BQ6/BO6,"-")</f>
        <v>0.66666666666667</v>
      </c>
      <c r="BS6" s="123">
        <v>6000</v>
      </c>
      <c r="BT6" s="124">
        <f>IFERROR(BS6/BO6,"-")</f>
        <v>2000</v>
      </c>
      <c r="BU6" s="125">
        <v>2</v>
      </c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6000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209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21</v>
      </c>
      <c r="O7" s="91">
        <v>12</v>
      </c>
      <c r="P7" s="92">
        <v>0</v>
      </c>
      <c r="Q7" s="93">
        <f>O7+P7</f>
        <v>12</v>
      </c>
      <c r="R7" s="81">
        <f>IFERROR(Q7/N7,"-")</f>
        <v>0.57142857142857</v>
      </c>
      <c r="S7" s="80">
        <v>1</v>
      </c>
      <c r="T7" s="80">
        <v>1</v>
      </c>
      <c r="U7" s="81">
        <f>IFERROR(T7/(Q7),"-")</f>
        <v>0.083333333333333</v>
      </c>
      <c r="V7" s="82"/>
      <c r="W7" s="83">
        <v>2</v>
      </c>
      <c r="X7" s="81">
        <f>IF(Q7=0,"-",W7/Q7)</f>
        <v>0.16666666666667</v>
      </c>
      <c r="Y7" s="186">
        <v>53000</v>
      </c>
      <c r="Z7" s="187">
        <f>IFERROR(Y7/Q7,"-")</f>
        <v>4416.6666666667</v>
      </c>
      <c r="AA7" s="187">
        <f>IFERROR(Y7/W7,"-")</f>
        <v>26500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0.083333333333333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0.083333333333333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0.41666666666667</v>
      </c>
      <c r="BH7" s="112">
        <v>1</v>
      </c>
      <c r="BI7" s="114">
        <f>IFERROR(BH7/BF7,"-")</f>
        <v>0.2</v>
      </c>
      <c r="BJ7" s="115">
        <v>5000</v>
      </c>
      <c r="BK7" s="116">
        <f>IFERROR(BJ7/BF7,"-")</f>
        <v>1000</v>
      </c>
      <c r="BL7" s="117">
        <v>1</v>
      </c>
      <c r="BM7" s="117"/>
      <c r="BN7" s="117"/>
      <c r="BO7" s="119">
        <v>5</v>
      </c>
      <c r="BP7" s="120">
        <f>IF(Q7=0,"",IF(BO7=0,"",(BO7/Q7)))</f>
        <v>0.41666666666667</v>
      </c>
      <c r="BQ7" s="121">
        <v>1</v>
      </c>
      <c r="BR7" s="122">
        <f>IFERROR(BQ7/BO7,"-")</f>
        <v>0.2</v>
      </c>
      <c r="BS7" s="123">
        <v>48000</v>
      </c>
      <c r="BT7" s="124">
        <f>IFERROR(BS7/BO7,"-")</f>
        <v>9600</v>
      </c>
      <c r="BU7" s="125"/>
      <c r="BV7" s="125"/>
      <c r="BW7" s="125">
        <v>1</v>
      </c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53000</v>
      </c>
      <c r="CR7" s="141">
        <v>48000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2.55</v>
      </c>
      <c r="B8" s="189" t="s">
        <v>210</v>
      </c>
      <c r="C8" s="189" t="s">
        <v>58</v>
      </c>
      <c r="D8" s="189" t="s">
        <v>211</v>
      </c>
      <c r="E8" s="189" t="s">
        <v>205</v>
      </c>
      <c r="F8" s="189" t="s">
        <v>77</v>
      </c>
      <c r="G8" s="189" t="s">
        <v>61</v>
      </c>
      <c r="H8" s="89" t="s">
        <v>212</v>
      </c>
      <c r="I8" s="89" t="s">
        <v>213</v>
      </c>
      <c r="J8" s="89" t="s">
        <v>214</v>
      </c>
      <c r="K8" s="181">
        <v>80000</v>
      </c>
      <c r="L8" s="80">
        <v>0</v>
      </c>
      <c r="M8" s="80">
        <v>0</v>
      </c>
      <c r="N8" s="80">
        <v>102</v>
      </c>
      <c r="O8" s="91">
        <v>16</v>
      </c>
      <c r="P8" s="92">
        <v>0</v>
      </c>
      <c r="Q8" s="93">
        <f>O8+P8</f>
        <v>16</v>
      </c>
      <c r="R8" s="81">
        <f>IFERROR(Q8/N8,"-")</f>
        <v>0.15686274509804</v>
      </c>
      <c r="S8" s="80">
        <v>2</v>
      </c>
      <c r="T8" s="80">
        <v>5</v>
      </c>
      <c r="U8" s="81">
        <f>IFERROR(T8/(Q8),"-")</f>
        <v>0.3125</v>
      </c>
      <c r="V8" s="82">
        <f>IFERROR(K8/SUM(Q8:Q9),"-")</f>
        <v>3076.9230769231</v>
      </c>
      <c r="W8" s="83">
        <v>4</v>
      </c>
      <c r="X8" s="81">
        <f>IF(Q8=0,"-",W8/Q8)</f>
        <v>0.25</v>
      </c>
      <c r="Y8" s="186">
        <v>204000</v>
      </c>
      <c r="Z8" s="187">
        <f>IFERROR(Y8/Q8,"-")</f>
        <v>12750</v>
      </c>
      <c r="AA8" s="187">
        <f>IFERROR(Y8/W8,"-")</f>
        <v>51000</v>
      </c>
      <c r="AB8" s="181">
        <f>SUM(Y8:Y9)-SUM(K8:K9)</f>
        <v>124000</v>
      </c>
      <c r="AC8" s="85">
        <f>SUM(Y8:Y9)/SUM(K8:K9)</f>
        <v>2.55</v>
      </c>
      <c r="AD8" s="78"/>
      <c r="AE8" s="94">
        <v>1</v>
      </c>
      <c r="AF8" s="95">
        <f>IF(Q8=0,"",IF(AE8=0,"",(AE8/Q8)))</f>
        <v>0.0625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4</v>
      </c>
      <c r="AO8" s="101">
        <f>IF(Q8=0,"",IF(AN8=0,"",(AN8/Q8)))</f>
        <v>0.25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2</v>
      </c>
      <c r="AX8" s="107">
        <f>IF(Q8=0,"",IF(AW8=0,"",(AW8/Q8)))</f>
        <v>0.125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4</v>
      </c>
      <c r="BG8" s="113">
        <f>IF(Q8=0,"",IF(BF8=0,"",(BF8/Q8)))</f>
        <v>0.25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4</v>
      </c>
      <c r="BP8" s="120">
        <f>IF(Q8=0,"",IF(BO8=0,"",(BO8/Q8)))</f>
        <v>0.25</v>
      </c>
      <c r="BQ8" s="121">
        <v>3</v>
      </c>
      <c r="BR8" s="122">
        <f>IFERROR(BQ8/BO8,"-")</f>
        <v>0.75</v>
      </c>
      <c r="BS8" s="123">
        <v>144000</v>
      </c>
      <c r="BT8" s="124">
        <f>IFERROR(BS8/BO8,"-")</f>
        <v>36000</v>
      </c>
      <c r="BU8" s="125"/>
      <c r="BV8" s="125"/>
      <c r="BW8" s="125">
        <v>3</v>
      </c>
      <c r="BX8" s="126">
        <v>1</v>
      </c>
      <c r="BY8" s="127">
        <f>IF(Q8=0,"",IF(BX8=0,"",(BX8/Q8)))</f>
        <v>0.0625</v>
      </c>
      <c r="BZ8" s="128">
        <v>1</v>
      </c>
      <c r="CA8" s="129">
        <f>IFERROR(BZ8/BX8,"-")</f>
        <v>1</v>
      </c>
      <c r="CB8" s="130">
        <v>60000</v>
      </c>
      <c r="CC8" s="131">
        <f>IFERROR(CB8/BX8,"-")</f>
        <v>60000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4</v>
      </c>
      <c r="CQ8" s="141">
        <v>204000</v>
      </c>
      <c r="CR8" s="141">
        <v>108000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215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25</v>
      </c>
      <c r="O9" s="91">
        <v>10</v>
      </c>
      <c r="P9" s="92">
        <v>0</v>
      </c>
      <c r="Q9" s="93">
        <f>O9+P9</f>
        <v>10</v>
      </c>
      <c r="R9" s="81">
        <f>IFERROR(Q9/N9,"-")</f>
        <v>0.4</v>
      </c>
      <c r="S9" s="80">
        <v>0</v>
      </c>
      <c r="T9" s="80">
        <v>1</v>
      </c>
      <c r="U9" s="81">
        <f>IFERROR(T9/(Q9),"-")</f>
        <v>0.1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0.3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5</v>
      </c>
      <c r="BP9" s="120">
        <f>IF(Q9=0,"",IF(BO9=0,"",(BO9/Q9)))</f>
        <v>0.5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0.2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0.375</v>
      </c>
      <c r="B10" s="189" t="s">
        <v>216</v>
      </c>
      <c r="C10" s="189" t="s">
        <v>58</v>
      </c>
      <c r="D10" s="189" t="s">
        <v>217</v>
      </c>
      <c r="E10" s="189"/>
      <c r="F10" s="189" t="s">
        <v>218</v>
      </c>
      <c r="G10" s="189" t="s">
        <v>61</v>
      </c>
      <c r="H10" s="89" t="s">
        <v>219</v>
      </c>
      <c r="I10" s="89" t="s">
        <v>220</v>
      </c>
      <c r="J10" s="89" t="s">
        <v>221</v>
      </c>
      <c r="K10" s="181">
        <v>200000</v>
      </c>
      <c r="L10" s="80">
        <v>0</v>
      </c>
      <c r="M10" s="80">
        <v>0</v>
      </c>
      <c r="N10" s="80">
        <v>48</v>
      </c>
      <c r="O10" s="91">
        <v>3</v>
      </c>
      <c r="P10" s="92">
        <v>0</v>
      </c>
      <c r="Q10" s="93">
        <f>O10+P10</f>
        <v>3</v>
      </c>
      <c r="R10" s="81">
        <f>IFERROR(Q10/N10,"-")</f>
        <v>0.0625</v>
      </c>
      <c r="S10" s="80">
        <v>0</v>
      </c>
      <c r="T10" s="80">
        <v>1</v>
      </c>
      <c r="U10" s="81">
        <f>IFERROR(T10/(Q10),"-")</f>
        <v>0.33333333333333</v>
      </c>
      <c r="V10" s="82">
        <f>IFERROR(K10/SUM(Q10:Q13),"-")</f>
        <v>16666.666666667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SUM(Y10:Y13)-SUM(K10:K13)</f>
        <v>-125000</v>
      </c>
      <c r="AC10" s="85">
        <f>SUM(Y10:Y13)/SUM(K10:K13)</f>
        <v>0.375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0.33333333333333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0.66666666666667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222</v>
      </c>
      <c r="C11" s="189" t="s">
        <v>58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5</v>
      </c>
      <c r="O11" s="91">
        <v>2</v>
      </c>
      <c r="P11" s="92">
        <v>0</v>
      </c>
      <c r="Q11" s="93">
        <f>O11+P11</f>
        <v>2</v>
      </c>
      <c r="R11" s="81">
        <f>IFERROR(Q11/N11,"-")</f>
        <v>0.4</v>
      </c>
      <c r="S11" s="80">
        <v>0</v>
      </c>
      <c r="T11" s="80">
        <v>1</v>
      </c>
      <c r="U11" s="81">
        <f>IFERROR(T11/(Q11),"-")</f>
        <v>0.5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1</v>
      </c>
      <c r="BG11" s="113">
        <f>IF(Q11=0,"",IF(BF11=0,"",(BF11/Q11)))</f>
        <v>0.5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1</v>
      </c>
      <c r="BY11" s="127">
        <f>IF(Q11=0,"",IF(BX11=0,"",(BX11/Q11)))</f>
        <v>0.5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223</v>
      </c>
      <c r="C12" s="189" t="s">
        <v>58</v>
      </c>
      <c r="D12" s="189" t="s">
        <v>217</v>
      </c>
      <c r="E12" s="189"/>
      <c r="F12" s="189" t="s">
        <v>224</v>
      </c>
      <c r="G12" s="189" t="s">
        <v>61</v>
      </c>
      <c r="H12" s="89" t="s">
        <v>219</v>
      </c>
      <c r="I12" s="89" t="s">
        <v>220</v>
      </c>
      <c r="J12" s="89"/>
      <c r="K12" s="181"/>
      <c r="L12" s="80">
        <v>0</v>
      </c>
      <c r="M12" s="80">
        <v>0</v>
      </c>
      <c r="N12" s="80">
        <v>74</v>
      </c>
      <c r="O12" s="91">
        <v>6</v>
      </c>
      <c r="P12" s="92">
        <v>0</v>
      </c>
      <c r="Q12" s="93">
        <f>O12+P12</f>
        <v>6</v>
      </c>
      <c r="R12" s="81">
        <f>IFERROR(Q12/N12,"-")</f>
        <v>0.081081081081081</v>
      </c>
      <c r="S12" s="80">
        <v>0</v>
      </c>
      <c r="T12" s="80">
        <v>2</v>
      </c>
      <c r="U12" s="81">
        <f>IFERROR(T12/(Q12),"-")</f>
        <v>0.33333333333333</v>
      </c>
      <c r="V12" s="82"/>
      <c r="W12" s="83">
        <v>2</v>
      </c>
      <c r="X12" s="81">
        <f>IF(Q12=0,"-",W12/Q12)</f>
        <v>0.33333333333333</v>
      </c>
      <c r="Y12" s="186">
        <v>75000</v>
      </c>
      <c r="Z12" s="187">
        <f>IFERROR(Y12/Q12,"-")</f>
        <v>12500</v>
      </c>
      <c r="AA12" s="187">
        <f>IFERROR(Y12/W12,"-")</f>
        <v>37500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1</v>
      </c>
      <c r="AX12" s="107">
        <f>IF(Q12=0,"",IF(AW12=0,"",(AW12/Q12)))</f>
        <v>0.16666666666667</v>
      </c>
      <c r="AY12" s="106">
        <v>1</v>
      </c>
      <c r="AZ12" s="108">
        <f>IFERROR(AY12/AW12,"-")</f>
        <v>1</v>
      </c>
      <c r="BA12" s="109">
        <v>5000</v>
      </c>
      <c r="BB12" s="110">
        <f>IFERROR(BA12/AW12,"-")</f>
        <v>5000</v>
      </c>
      <c r="BC12" s="111">
        <v>1</v>
      </c>
      <c r="BD12" s="111"/>
      <c r="BE12" s="111"/>
      <c r="BF12" s="112">
        <v>2</v>
      </c>
      <c r="BG12" s="113">
        <f>IF(Q12=0,"",IF(BF12=0,"",(BF12/Q12)))</f>
        <v>0.33333333333333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2</v>
      </c>
      <c r="BP12" s="120">
        <f>IF(Q12=0,"",IF(BO12=0,"",(BO12/Q12)))</f>
        <v>0.33333333333333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1</v>
      </c>
      <c r="BY12" s="127">
        <f>IF(Q12=0,"",IF(BX12=0,"",(BX12/Q12)))</f>
        <v>0.16666666666667</v>
      </c>
      <c r="BZ12" s="128">
        <v>1</v>
      </c>
      <c r="CA12" s="129">
        <f>IFERROR(BZ12/BX12,"-")</f>
        <v>1</v>
      </c>
      <c r="CB12" s="130">
        <v>70000</v>
      </c>
      <c r="CC12" s="131">
        <f>IFERROR(CB12/BX12,"-")</f>
        <v>70000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75000</v>
      </c>
      <c r="CR12" s="141">
        <v>70000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225</v>
      </c>
      <c r="C13" s="189" t="s">
        <v>58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4</v>
      </c>
      <c r="O13" s="91">
        <v>1</v>
      </c>
      <c r="P13" s="92">
        <v>0</v>
      </c>
      <c r="Q13" s="93">
        <f>O13+P13</f>
        <v>1</v>
      </c>
      <c r="R13" s="81">
        <f>IFERROR(Q13/N13,"-")</f>
        <v>0.25</v>
      </c>
      <c r="S13" s="80">
        <v>0</v>
      </c>
      <c r="T13" s="80">
        <v>1</v>
      </c>
      <c r="U13" s="81">
        <f>IFERROR(T13/(Q13),"-")</f>
        <v>1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1</v>
      </c>
      <c r="AX13" s="107">
        <f>IF(Q13=0,"",IF(AW13=0,"",(AW13/Q13)))</f>
        <v>1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4.0571428571429</v>
      </c>
      <c r="B14" s="189" t="s">
        <v>226</v>
      </c>
      <c r="C14" s="189" t="s">
        <v>227</v>
      </c>
      <c r="D14" s="189" t="s">
        <v>228</v>
      </c>
      <c r="E14" s="189" t="s">
        <v>229</v>
      </c>
      <c r="F14" s="189"/>
      <c r="G14" s="189" t="s">
        <v>73</v>
      </c>
      <c r="H14" s="89" t="s">
        <v>230</v>
      </c>
      <c r="I14" s="89" t="s">
        <v>231</v>
      </c>
      <c r="J14" s="191" t="s">
        <v>177</v>
      </c>
      <c r="K14" s="181">
        <v>70000</v>
      </c>
      <c r="L14" s="80">
        <v>0</v>
      </c>
      <c r="M14" s="80">
        <v>0</v>
      </c>
      <c r="N14" s="80">
        <v>171</v>
      </c>
      <c r="O14" s="91">
        <v>51</v>
      </c>
      <c r="P14" s="92">
        <v>0</v>
      </c>
      <c r="Q14" s="93">
        <f>O14+P14</f>
        <v>51</v>
      </c>
      <c r="R14" s="81">
        <f>IFERROR(Q14/N14,"-")</f>
        <v>0.29824561403509</v>
      </c>
      <c r="S14" s="80">
        <v>11</v>
      </c>
      <c r="T14" s="80">
        <v>9</v>
      </c>
      <c r="U14" s="81">
        <f>IFERROR(T14/(Q14),"-")</f>
        <v>0.17647058823529</v>
      </c>
      <c r="V14" s="82">
        <f>IFERROR(K14/SUM(Q14:Q14),"-")</f>
        <v>1372.5490196078</v>
      </c>
      <c r="W14" s="83">
        <v>6</v>
      </c>
      <c r="X14" s="81">
        <f>IF(Q14=0,"-",W14/Q14)</f>
        <v>0.11764705882353</v>
      </c>
      <c r="Y14" s="186">
        <v>284000</v>
      </c>
      <c r="Z14" s="187">
        <f>IFERROR(Y14/Q14,"-")</f>
        <v>5568.6274509804</v>
      </c>
      <c r="AA14" s="187">
        <f>IFERROR(Y14/W14,"-")</f>
        <v>47333.333333333</v>
      </c>
      <c r="AB14" s="181">
        <f>SUM(Y14:Y14)-SUM(K14:K14)</f>
        <v>214000</v>
      </c>
      <c r="AC14" s="85">
        <f>SUM(Y14:Y14)/SUM(K14:K14)</f>
        <v>4.0571428571429</v>
      </c>
      <c r="AD14" s="78"/>
      <c r="AE14" s="94">
        <v>1</v>
      </c>
      <c r="AF14" s="95">
        <f>IF(Q14=0,"",IF(AE14=0,"",(AE14/Q14)))</f>
        <v>0.019607843137255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5</v>
      </c>
      <c r="AO14" s="101">
        <f>IF(Q14=0,"",IF(AN14=0,"",(AN14/Q14)))</f>
        <v>0.098039215686275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6</v>
      </c>
      <c r="AX14" s="107">
        <f>IF(Q14=0,"",IF(AW14=0,"",(AW14/Q14)))</f>
        <v>0.11764705882353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18</v>
      </c>
      <c r="BG14" s="113">
        <f>IF(Q14=0,"",IF(BF14=0,"",(BF14/Q14)))</f>
        <v>0.35294117647059</v>
      </c>
      <c r="BH14" s="112">
        <v>1</v>
      </c>
      <c r="BI14" s="114">
        <f>IFERROR(BH14/BF14,"-")</f>
        <v>0.055555555555556</v>
      </c>
      <c r="BJ14" s="115">
        <v>47000</v>
      </c>
      <c r="BK14" s="116">
        <f>IFERROR(BJ14/BF14,"-")</f>
        <v>2611.1111111111</v>
      </c>
      <c r="BL14" s="117"/>
      <c r="BM14" s="117"/>
      <c r="BN14" s="117">
        <v>1</v>
      </c>
      <c r="BO14" s="119">
        <v>8</v>
      </c>
      <c r="BP14" s="120">
        <f>IF(Q14=0,"",IF(BO14=0,"",(BO14/Q14)))</f>
        <v>0.15686274509804</v>
      </c>
      <c r="BQ14" s="121">
        <v>2</v>
      </c>
      <c r="BR14" s="122">
        <f>IFERROR(BQ14/BO14,"-")</f>
        <v>0.25</v>
      </c>
      <c r="BS14" s="123">
        <v>10000</v>
      </c>
      <c r="BT14" s="124">
        <f>IFERROR(BS14/BO14,"-")</f>
        <v>1250</v>
      </c>
      <c r="BU14" s="125">
        <v>1</v>
      </c>
      <c r="BV14" s="125"/>
      <c r="BW14" s="125">
        <v>1</v>
      </c>
      <c r="BX14" s="126">
        <v>12</v>
      </c>
      <c r="BY14" s="127">
        <f>IF(Q14=0,"",IF(BX14=0,"",(BX14/Q14)))</f>
        <v>0.23529411764706</v>
      </c>
      <c r="BZ14" s="128">
        <v>3</v>
      </c>
      <c r="CA14" s="129">
        <f>IFERROR(BZ14/BX14,"-")</f>
        <v>0.25</v>
      </c>
      <c r="CB14" s="130">
        <v>227000</v>
      </c>
      <c r="CC14" s="131">
        <f>IFERROR(CB14/BX14,"-")</f>
        <v>18916.666666667</v>
      </c>
      <c r="CD14" s="132">
        <v>1</v>
      </c>
      <c r="CE14" s="132">
        <v>1</v>
      </c>
      <c r="CF14" s="132">
        <v>1</v>
      </c>
      <c r="CG14" s="133">
        <v>1</v>
      </c>
      <c r="CH14" s="134">
        <f>IF(Q14=0,"",IF(CG14=0,"",(CG14/Q14)))</f>
        <v>0.019607843137255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6</v>
      </c>
      <c r="CQ14" s="141">
        <v>284000</v>
      </c>
      <c r="CR14" s="141">
        <v>218000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>
        <f>AC15</f>
        <v>0.21333333333333</v>
      </c>
      <c r="B15" s="189" t="s">
        <v>232</v>
      </c>
      <c r="C15" s="189" t="s">
        <v>227</v>
      </c>
      <c r="D15" s="189" t="s">
        <v>233</v>
      </c>
      <c r="E15" s="189" t="s">
        <v>234</v>
      </c>
      <c r="F15" s="189"/>
      <c r="G15" s="189" t="s">
        <v>61</v>
      </c>
      <c r="H15" s="89" t="s">
        <v>235</v>
      </c>
      <c r="I15" s="89" t="s">
        <v>236</v>
      </c>
      <c r="J15" s="89" t="s">
        <v>131</v>
      </c>
      <c r="K15" s="181">
        <v>75000</v>
      </c>
      <c r="L15" s="80">
        <v>0</v>
      </c>
      <c r="M15" s="80">
        <v>0</v>
      </c>
      <c r="N15" s="80">
        <v>22</v>
      </c>
      <c r="O15" s="91">
        <v>3</v>
      </c>
      <c r="P15" s="92">
        <v>0</v>
      </c>
      <c r="Q15" s="93">
        <f>O15+P15</f>
        <v>3</v>
      </c>
      <c r="R15" s="81">
        <f>IFERROR(Q15/N15,"-")</f>
        <v>0.13636363636364</v>
      </c>
      <c r="S15" s="80">
        <v>1</v>
      </c>
      <c r="T15" s="80">
        <v>0</v>
      </c>
      <c r="U15" s="81">
        <f>IFERROR(T15/(Q15),"-")</f>
        <v>0</v>
      </c>
      <c r="V15" s="82">
        <f>IFERROR(K15/SUM(Q15:Q16),"-")</f>
        <v>8333.3333333333</v>
      </c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>
        <f>SUM(Y15:Y16)-SUM(K15:K16)</f>
        <v>-59000</v>
      </c>
      <c r="AC15" s="85">
        <f>SUM(Y15:Y16)/SUM(K15:K16)</f>
        <v>0.21333333333333</v>
      </c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0.33333333333333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0.33333333333333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0.33333333333333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237</v>
      </c>
      <c r="C16" s="189" t="s">
        <v>227</v>
      </c>
      <c r="D16" s="189"/>
      <c r="E16" s="189"/>
      <c r="F16" s="189"/>
      <c r="G16" s="189" t="s">
        <v>73</v>
      </c>
      <c r="H16" s="89"/>
      <c r="I16" s="89"/>
      <c r="J16" s="89"/>
      <c r="K16" s="181"/>
      <c r="L16" s="80">
        <v>0</v>
      </c>
      <c r="M16" s="80">
        <v>0</v>
      </c>
      <c r="N16" s="80">
        <v>14</v>
      </c>
      <c r="O16" s="91">
        <v>6</v>
      </c>
      <c r="P16" s="92">
        <v>0</v>
      </c>
      <c r="Q16" s="93">
        <f>O16+P16</f>
        <v>6</v>
      </c>
      <c r="R16" s="81">
        <f>IFERROR(Q16/N16,"-")</f>
        <v>0.42857142857143</v>
      </c>
      <c r="S16" s="80">
        <v>1</v>
      </c>
      <c r="T16" s="80">
        <v>1</v>
      </c>
      <c r="U16" s="81">
        <f>IFERROR(T16/(Q16),"-")</f>
        <v>0.16666666666667</v>
      </c>
      <c r="V16" s="82"/>
      <c r="W16" s="83">
        <v>3</v>
      </c>
      <c r="X16" s="81">
        <f>IF(Q16=0,"-",W16/Q16)</f>
        <v>0.5</v>
      </c>
      <c r="Y16" s="186">
        <v>16000</v>
      </c>
      <c r="Z16" s="187">
        <f>IFERROR(Y16/Q16,"-")</f>
        <v>2666.6666666667</v>
      </c>
      <c r="AA16" s="187">
        <f>IFERROR(Y16/W16,"-")</f>
        <v>5333.3333333333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0.16666666666667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4</v>
      </c>
      <c r="BG16" s="113">
        <f>IF(Q16=0,"",IF(BF16=0,"",(BF16/Q16)))</f>
        <v>0.66666666666667</v>
      </c>
      <c r="BH16" s="112">
        <v>2</v>
      </c>
      <c r="BI16" s="114">
        <f>IFERROR(BH16/BF16,"-")</f>
        <v>0.5</v>
      </c>
      <c r="BJ16" s="115">
        <v>8000</v>
      </c>
      <c r="BK16" s="116">
        <f>IFERROR(BJ16/BF16,"-")</f>
        <v>2000</v>
      </c>
      <c r="BL16" s="117">
        <v>2</v>
      </c>
      <c r="BM16" s="117"/>
      <c r="BN16" s="117"/>
      <c r="BO16" s="119">
        <v>1</v>
      </c>
      <c r="BP16" s="120">
        <f>IF(Q16=0,"",IF(BO16=0,"",(BO16/Q16)))</f>
        <v>0.16666666666667</v>
      </c>
      <c r="BQ16" s="121">
        <v>1</v>
      </c>
      <c r="BR16" s="122">
        <f>IFERROR(BQ16/BO16,"-")</f>
        <v>1</v>
      </c>
      <c r="BS16" s="123">
        <v>8000</v>
      </c>
      <c r="BT16" s="124">
        <f>IFERROR(BS16/BO16,"-")</f>
        <v>8000</v>
      </c>
      <c r="BU16" s="125"/>
      <c r="BV16" s="125">
        <v>1</v>
      </c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3</v>
      </c>
      <c r="CQ16" s="141">
        <v>16000</v>
      </c>
      <c r="CR16" s="141">
        <v>8000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0.092307692307692</v>
      </c>
      <c r="B17" s="189" t="s">
        <v>238</v>
      </c>
      <c r="C17" s="189" t="s">
        <v>227</v>
      </c>
      <c r="D17" s="189" t="s">
        <v>239</v>
      </c>
      <c r="E17" s="189" t="s">
        <v>234</v>
      </c>
      <c r="F17" s="189"/>
      <c r="G17" s="189" t="s">
        <v>61</v>
      </c>
      <c r="H17" s="89" t="s">
        <v>240</v>
      </c>
      <c r="I17" s="89" t="s">
        <v>236</v>
      </c>
      <c r="J17" s="89" t="s">
        <v>131</v>
      </c>
      <c r="K17" s="181">
        <v>65000</v>
      </c>
      <c r="L17" s="80">
        <v>0</v>
      </c>
      <c r="M17" s="80">
        <v>0</v>
      </c>
      <c r="N17" s="80">
        <v>31</v>
      </c>
      <c r="O17" s="91">
        <v>4</v>
      </c>
      <c r="P17" s="92">
        <v>0</v>
      </c>
      <c r="Q17" s="93">
        <f>O17+P17</f>
        <v>4</v>
      </c>
      <c r="R17" s="81">
        <f>IFERROR(Q17/N17,"-")</f>
        <v>0.12903225806452</v>
      </c>
      <c r="S17" s="80">
        <v>0</v>
      </c>
      <c r="T17" s="80">
        <v>2</v>
      </c>
      <c r="U17" s="81">
        <f>IFERROR(T17/(Q17),"-")</f>
        <v>0.5</v>
      </c>
      <c r="V17" s="82">
        <f>IFERROR(K17/SUM(Q17:Q18),"-")</f>
        <v>7222.2222222222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SUM(Y17:Y18)-SUM(K17:K18)</f>
        <v>-59000</v>
      </c>
      <c r="AC17" s="85">
        <f>SUM(Y17:Y18)/SUM(K17:K18)</f>
        <v>0.092307692307692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0.25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0.25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</v>
      </c>
      <c r="BP17" s="120">
        <f>IF(Q17=0,"",IF(BO17=0,"",(BO17/Q17)))</f>
        <v>0.25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241</v>
      </c>
      <c r="C18" s="189" t="s">
        <v>227</v>
      </c>
      <c r="D18" s="189"/>
      <c r="E18" s="189"/>
      <c r="F18" s="189"/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5</v>
      </c>
      <c r="O18" s="91">
        <v>5</v>
      </c>
      <c r="P18" s="92">
        <v>0</v>
      </c>
      <c r="Q18" s="93">
        <f>O18+P18</f>
        <v>5</v>
      </c>
      <c r="R18" s="81">
        <f>IFERROR(Q18/N18,"-")</f>
        <v>1</v>
      </c>
      <c r="S18" s="80">
        <v>0</v>
      </c>
      <c r="T18" s="80">
        <v>1</v>
      </c>
      <c r="U18" s="81">
        <f>IFERROR(T18/(Q18),"-")</f>
        <v>0.2</v>
      </c>
      <c r="V18" s="82"/>
      <c r="W18" s="83">
        <v>2</v>
      </c>
      <c r="X18" s="81">
        <f>IF(Q18=0,"-",W18/Q18)</f>
        <v>0.4</v>
      </c>
      <c r="Y18" s="186">
        <v>6000</v>
      </c>
      <c r="Z18" s="187">
        <f>IFERROR(Y18/Q18,"-")</f>
        <v>1200</v>
      </c>
      <c r="AA18" s="187">
        <f>IFERROR(Y18/W18,"-")</f>
        <v>3000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0.2</v>
      </c>
      <c r="BH18" s="112">
        <v>1</v>
      </c>
      <c r="BI18" s="114">
        <f>IFERROR(BH18/BF18,"-")</f>
        <v>1</v>
      </c>
      <c r="BJ18" s="115">
        <v>3000</v>
      </c>
      <c r="BK18" s="116">
        <f>IFERROR(BJ18/BF18,"-")</f>
        <v>3000</v>
      </c>
      <c r="BL18" s="117">
        <v>1</v>
      </c>
      <c r="BM18" s="117"/>
      <c r="BN18" s="117"/>
      <c r="BO18" s="119">
        <v>3</v>
      </c>
      <c r="BP18" s="120">
        <f>IF(Q18=0,"",IF(BO18=0,"",(BO18/Q18)))</f>
        <v>0.6</v>
      </c>
      <c r="BQ18" s="121">
        <v>1</v>
      </c>
      <c r="BR18" s="122">
        <f>IFERROR(BQ18/BO18,"-")</f>
        <v>0.33333333333333</v>
      </c>
      <c r="BS18" s="123">
        <v>3000</v>
      </c>
      <c r="BT18" s="124">
        <f>IFERROR(BS18/BO18,"-")</f>
        <v>1000</v>
      </c>
      <c r="BU18" s="125">
        <v>1</v>
      </c>
      <c r="BV18" s="125"/>
      <c r="BW18" s="125"/>
      <c r="BX18" s="126">
        <v>1</v>
      </c>
      <c r="BY18" s="127">
        <f>IF(Q18=0,"",IF(BX18=0,"",(BX18/Q18)))</f>
        <v>0.2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2</v>
      </c>
      <c r="CQ18" s="141">
        <v>6000</v>
      </c>
      <c r="CR18" s="141">
        <v>3000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8.8214285714286</v>
      </c>
      <c r="B19" s="189" t="s">
        <v>242</v>
      </c>
      <c r="C19" s="189" t="s">
        <v>227</v>
      </c>
      <c r="D19" s="189" t="s">
        <v>233</v>
      </c>
      <c r="E19" s="189" t="s">
        <v>234</v>
      </c>
      <c r="F19" s="189"/>
      <c r="G19" s="189" t="s">
        <v>61</v>
      </c>
      <c r="H19" s="89" t="s">
        <v>243</v>
      </c>
      <c r="I19" s="89" t="s">
        <v>236</v>
      </c>
      <c r="J19" s="89" t="s">
        <v>244</v>
      </c>
      <c r="K19" s="181">
        <v>70000</v>
      </c>
      <c r="L19" s="80">
        <v>0</v>
      </c>
      <c r="M19" s="80">
        <v>0</v>
      </c>
      <c r="N19" s="80">
        <v>89</v>
      </c>
      <c r="O19" s="91">
        <v>4</v>
      </c>
      <c r="P19" s="92">
        <v>0</v>
      </c>
      <c r="Q19" s="93">
        <f>O19+P19</f>
        <v>4</v>
      </c>
      <c r="R19" s="81">
        <f>IFERROR(Q19/N19,"-")</f>
        <v>0.044943820224719</v>
      </c>
      <c r="S19" s="80">
        <v>0</v>
      </c>
      <c r="T19" s="80">
        <v>1</v>
      </c>
      <c r="U19" s="81">
        <f>IFERROR(T19/(Q19),"-")</f>
        <v>0.25</v>
      </c>
      <c r="V19" s="82">
        <f>IFERROR(K19/SUM(Q19:Q20),"-")</f>
        <v>3333.3333333333</v>
      </c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>
        <f>SUM(Y19:Y20)-SUM(K19:K20)</f>
        <v>547500</v>
      </c>
      <c r="AC19" s="85">
        <f>SUM(Y19:Y20)/SUM(K19:K20)</f>
        <v>8.8214285714286</v>
      </c>
      <c r="AD19" s="78"/>
      <c r="AE19" s="94">
        <v>1</v>
      </c>
      <c r="AF19" s="95">
        <f>IF(Q19=0,"",IF(AE19=0,"",(AE19/Q19)))</f>
        <v>0.25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</v>
      </c>
      <c r="AO19" s="101">
        <f>IF(Q19=0,"",IF(AN19=0,"",(AN19/Q19)))</f>
        <v>0.25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0.25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1</v>
      </c>
      <c r="BP19" s="120">
        <f>IF(Q19=0,"",IF(BO19=0,"",(BO19/Q19)))</f>
        <v>0.25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245</v>
      </c>
      <c r="C20" s="189" t="s">
        <v>227</v>
      </c>
      <c r="D20" s="189"/>
      <c r="E20" s="189"/>
      <c r="F20" s="189"/>
      <c r="G20" s="189" t="s">
        <v>73</v>
      </c>
      <c r="H20" s="89"/>
      <c r="I20" s="89"/>
      <c r="J20" s="89"/>
      <c r="K20" s="181"/>
      <c r="L20" s="80">
        <v>0</v>
      </c>
      <c r="M20" s="80">
        <v>0</v>
      </c>
      <c r="N20" s="80">
        <v>30</v>
      </c>
      <c r="O20" s="91">
        <v>17</v>
      </c>
      <c r="P20" s="92">
        <v>0</v>
      </c>
      <c r="Q20" s="93">
        <f>O20+P20</f>
        <v>17</v>
      </c>
      <c r="R20" s="81">
        <f>IFERROR(Q20/N20,"-")</f>
        <v>0.56666666666667</v>
      </c>
      <c r="S20" s="80">
        <v>3</v>
      </c>
      <c r="T20" s="80">
        <v>3</v>
      </c>
      <c r="U20" s="81">
        <f>IFERROR(T20/(Q20),"-")</f>
        <v>0.17647058823529</v>
      </c>
      <c r="V20" s="82"/>
      <c r="W20" s="83">
        <v>5</v>
      </c>
      <c r="X20" s="81">
        <f>IF(Q20=0,"-",W20/Q20)</f>
        <v>0.29411764705882</v>
      </c>
      <c r="Y20" s="186">
        <v>617500</v>
      </c>
      <c r="Z20" s="187">
        <f>IFERROR(Y20/Q20,"-")</f>
        <v>36323.529411765</v>
      </c>
      <c r="AA20" s="187">
        <f>IFERROR(Y20/W20,"-")</f>
        <v>123500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0.058823529411765</v>
      </c>
      <c r="AP20" s="100">
        <v>1</v>
      </c>
      <c r="AQ20" s="102">
        <f>IFERROR(AP20/AN20,"-")</f>
        <v>1</v>
      </c>
      <c r="AR20" s="103">
        <v>3000</v>
      </c>
      <c r="AS20" s="104">
        <f>IFERROR(AR20/AN20,"-")</f>
        <v>3000</v>
      </c>
      <c r="AT20" s="105">
        <v>1</v>
      </c>
      <c r="AU20" s="105"/>
      <c r="AV20" s="105"/>
      <c r="AW20" s="106">
        <v>3</v>
      </c>
      <c r="AX20" s="107">
        <f>IF(Q20=0,"",IF(AW20=0,"",(AW20/Q20)))</f>
        <v>0.17647058823529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3</v>
      </c>
      <c r="BG20" s="113">
        <f>IF(Q20=0,"",IF(BF20=0,"",(BF20/Q20)))</f>
        <v>0.17647058823529</v>
      </c>
      <c r="BH20" s="112">
        <v>2</v>
      </c>
      <c r="BI20" s="114">
        <f>IFERROR(BH20/BF20,"-")</f>
        <v>0.66666666666667</v>
      </c>
      <c r="BJ20" s="115">
        <v>16000</v>
      </c>
      <c r="BK20" s="116">
        <f>IFERROR(BJ20/BF20,"-")</f>
        <v>5333.3333333333</v>
      </c>
      <c r="BL20" s="117">
        <v>1</v>
      </c>
      <c r="BM20" s="117"/>
      <c r="BN20" s="117">
        <v>1</v>
      </c>
      <c r="BO20" s="119">
        <v>4</v>
      </c>
      <c r="BP20" s="120">
        <f>IF(Q20=0,"",IF(BO20=0,"",(BO20/Q20)))</f>
        <v>0.23529411764706</v>
      </c>
      <c r="BQ20" s="121">
        <v>1</v>
      </c>
      <c r="BR20" s="122">
        <f>IFERROR(BQ20/BO20,"-")</f>
        <v>0.25</v>
      </c>
      <c r="BS20" s="123">
        <v>219500</v>
      </c>
      <c r="BT20" s="124">
        <f>IFERROR(BS20/BO20,"-")</f>
        <v>54875</v>
      </c>
      <c r="BU20" s="125"/>
      <c r="BV20" s="125"/>
      <c r="BW20" s="125">
        <v>1</v>
      </c>
      <c r="BX20" s="126">
        <v>5</v>
      </c>
      <c r="BY20" s="127">
        <f>IF(Q20=0,"",IF(BX20=0,"",(BX20/Q20)))</f>
        <v>0.29411764705882</v>
      </c>
      <c r="BZ20" s="128">
        <v>1</v>
      </c>
      <c r="CA20" s="129">
        <f>IFERROR(BZ20/BX20,"-")</f>
        <v>0.2</v>
      </c>
      <c r="CB20" s="130">
        <v>379000</v>
      </c>
      <c r="CC20" s="131">
        <f>IFERROR(CB20/BX20,"-")</f>
        <v>75800</v>
      </c>
      <c r="CD20" s="132"/>
      <c r="CE20" s="132"/>
      <c r="CF20" s="132">
        <v>1</v>
      </c>
      <c r="CG20" s="133">
        <v>1</v>
      </c>
      <c r="CH20" s="134">
        <f>IF(Q20=0,"",IF(CG20=0,"",(CG20/Q20)))</f>
        <v>0.058823529411765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5</v>
      </c>
      <c r="CQ20" s="141">
        <v>617500</v>
      </c>
      <c r="CR20" s="141">
        <v>379000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0.69090909090909</v>
      </c>
      <c r="B21" s="189" t="s">
        <v>246</v>
      </c>
      <c r="C21" s="189" t="s">
        <v>227</v>
      </c>
      <c r="D21" s="189" t="s">
        <v>247</v>
      </c>
      <c r="E21" s="189" t="s">
        <v>248</v>
      </c>
      <c r="F21" s="189"/>
      <c r="G21" s="189" t="s">
        <v>61</v>
      </c>
      <c r="H21" s="89" t="s">
        <v>249</v>
      </c>
      <c r="I21" s="89" t="s">
        <v>250</v>
      </c>
      <c r="J21" s="89" t="s">
        <v>187</v>
      </c>
      <c r="K21" s="181">
        <v>55000</v>
      </c>
      <c r="L21" s="80">
        <v>0</v>
      </c>
      <c r="M21" s="80">
        <v>0</v>
      </c>
      <c r="N21" s="80">
        <v>13</v>
      </c>
      <c r="O21" s="91">
        <v>2</v>
      </c>
      <c r="P21" s="92">
        <v>0</v>
      </c>
      <c r="Q21" s="93">
        <f>O21+P21</f>
        <v>2</v>
      </c>
      <c r="R21" s="81">
        <f>IFERROR(Q21/N21,"-")</f>
        <v>0.15384615384615</v>
      </c>
      <c r="S21" s="80">
        <v>1</v>
      </c>
      <c r="T21" s="80">
        <v>0</v>
      </c>
      <c r="U21" s="81">
        <f>IFERROR(T21/(Q21),"-")</f>
        <v>0</v>
      </c>
      <c r="V21" s="82">
        <f>IFERROR(K21/SUM(Q21:Q22),"-")</f>
        <v>11000</v>
      </c>
      <c r="W21" s="83">
        <v>1</v>
      </c>
      <c r="X21" s="81">
        <f>IF(Q21=0,"-",W21/Q21)</f>
        <v>0.5</v>
      </c>
      <c r="Y21" s="186">
        <v>38000</v>
      </c>
      <c r="Z21" s="187">
        <f>IFERROR(Y21/Q21,"-")</f>
        <v>19000</v>
      </c>
      <c r="AA21" s="187">
        <f>IFERROR(Y21/W21,"-")</f>
        <v>38000</v>
      </c>
      <c r="AB21" s="181">
        <f>SUM(Y21:Y22)-SUM(K21:K22)</f>
        <v>-17000</v>
      </c>
      <c r="AC21" s="85">
        <f>SUM(Y21:Y22)/SUM(K21:K22)</f>
        <v>0.69090909090909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0.5</v>
      </c>
      <c r="AP21" s="100">
        <v>1</v>
      </c>
      <c r="AQ21" s="102">
        <f>IFERROR(AP21/AN21,"-")</f>
        <v>1</v>
      </c>
      <c r="AR21" s="103">
        <v>38000</v>
      </c>
      <c r="AS21" s="104">
        <f>IFERROR(AR21/AN21,"-")</f>
        <v>38000</v>
      </c>
      <c r="AT21" s="105"/>
      <c r="AU21" s="105"/>
      <c r="AV21" s="105">
        <v>1</v>
      </c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>
        <v>1</v>
      </c>
      <c r="BY21" s="127">
        <f>IF(Q21=0,"",IF(BX21=0,"",(BX21/Q21)))</f>
        <v>0.5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38000</v>
      </c>
      <c r="CR21" s="141">
        <v>38000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251</v>
      </c>
      <c r="C22" s="189" t="s">
        <v>227</v>
      </c>
      <c r="D22" s="189"/>
      <c r="E22" s="189"/>
      <c r="F22" s="189"/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7</v>
      </c>
      <c r="O22" s="91">
        <v>3</v>
      </c>
      <c r="P22" s="92">
        <v>0</v>
      </c>
      <c r="Q22" s="93">
        <f>O22+P22</f>
        <v>3</v>
      </c>
      <c r="R22" s="81">
        <f>IFERROR(Q22/N22,"-")</f>
        <v>0.42857142857143</v>
      </c>
      <c r="S22" s="80">
        <v>0</v>
      </c>
      <c r="T22" s="80">
        <v>0</v>
      </c>
      <c r="U22" s="81">
        <f>IFERROR(T22/(Q22),"-")</f>
        <v>0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0.33333333333333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0.33333333333333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0.33333333333333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</v>
      </c>
      <c r="B23" s="189" t="s">
        <v>252</v>
      </c>
      <c r="C23" s="189" t="s">
        <v>227</v>
      </c>
      <c r="D23" s="189" t="s">
        <v>239</v>
      </c>
      <c r="E23" s="189" t="s">
        <v>234</v>
      </c>
      <c r="F23" s="189"/>
      <c r="G23" s="189" t="s">
        <v>61</v>
      </c>
      <c r="H23" s="89" t="s">
        <v>253</v>
      </c>
      <c r="I23" s="89" t="s">
        <v>236</v>
      </c>
      <c r="J23" s="190" t="s">
        <v>254</v>
      </c>
      <c r="K23" s="181">
        <v>65000</v>
      </c>
      <c r="L23" s="80">
        <v>0</v>
      </c>
      <c r="M23" s="80">
        <v>0</v>
      </c>
      <c r="N23" s="80">
        <v>72</v>
      </c>
      <c r="O23" s="91">
        <v>6</v>
      </c>
      <c r="P23" s="92">
        <v>0</v>
      </c>
      <c r="Q23" s="93">
        <f>O23+P23</f>
        <v>6</v>
      </c>
      <c r="R23" s="81">
        <f>IFERROR(Q23/N23,"-")</f>
        <v>0.083333333333333</v>
      </c>
      <c r="S23" s="80">
        <v>0</v>
      </c>
      <c r="T23" s="80">
        <v>3</v>
      </c>
      <c r="U23" s="81">
        <f>IFERROR(T23/(Q23),"-")</f>
        <v>0.5</v>
      </c>
      <c r="V23" s="82">
        <f>IFERROR(K23/SUM(Q23:Q24),"-")</f>
        <v>5909.0909090909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SUM(Y23:Y24)-SUM(K23:K24)</f>
        <v>-65000</v>
      </c>
      <c r="AC23" s="85">
        <f>SUM(Y23:Y24)/SUM(K23:K24)</f>
        <v>0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3</v>
      </c>
      <c r="AO23" s="101">
        <f>IF(Q23=0,"",IF(AN23=0,"",(AN23/Q23)))</f>
        <v>0.5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1</v>
      </c>
      <c r="AX23" s="107">
        <f>IF(Q23=0,"",IF(AW23=0,"",(AW23/Q23)))</f>
        <v>0.16666666666667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2</v>
      </c>
      <c r="BG23" s="113">
        <f>IF(Q23=0,"",IF(BF23=0,"",(BF23/Q23)))</f>
        <v>0.33333333333333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255</v>
      </c>
      <c r="C24" s="189" t="s">
        <v>227</v>
      </c>
      <c r="D24" s="189"/>
      <c r="E24" s="189"/>
      <c r="F24" s="189"/>
      <c r="G24" s="189" t="s">
        <v>73</v>
      </c>
      <c r="H24" s="89"/>
      <c r="I24" s="89"/>
      <c r="J24" s="89"/>
      <c r="K24" s="181"/>
      <c r="L24" s="80">
        <v>0</v>
      </c>
      <c r="M24" s="80">
        <v>0</v>
      </c>
      <c r="N24" s="80">
        <v>8</v>
      </c>
      <c r="O24" s="91">
        <v>5</v>
      </c>
      <c r="P24" s="92">
        <v>0</v>
      </c>
      <c r="Q24" s="93">
        <f>O24+P24</f>
        <v>5</v>
      </c>
      <c r="R24" s="81">
        <f>IFERROR(Q24/N24,"-")</f>
        <v>0.625</v>
      </c>
      <c r="S24" s="80">
        <v>1</v>
      </c>
      <c r="T24" s="80">
        <v>1</v>
      </c>
      <c r="U24" s="81">
        <f>IFERROR(T24/(Q24),"-")</f>
        <v>0.2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0.2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4</v>
      </c>
      <c r="BP24" s="120">
        <f>IF(Q24=0,"",IF(BO24=0,"",(BO24/Q24)))</f>
        <v>0.8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0.03</v>
      </c>
      <c r="B25" s="189" t="s">
        <v>256</v>
      </c>
      <c r="C25" s="189" t="s">
        <v>227</v>
      </c>
      <c r="D25" s="189" t="s">
        <v>233</v>
      </c>
      <c r="E25" s="189" t="s">
        <v>257</v>
      </c>
      <c r="F25" s="189"/>
      <c r="G25" s="189" t="s">
        <v>61</v>
      </c>
      <c r="H25" s="89" t="s">
        <v>258</v>
      </c>
      <c r="I25" s="89" t="s">
        <v>259</v>
      </c>
      <c r="J25" s="89" t="s">
        <v>260</v>
      </c>
      <c r="K25" s="181">
        <v>100000</v>
      </c>
      <c r="L25" s="80">
        <v>0</v>
      </c>
      <c r="M25" s="80">
        <v>0</v>
      </c>
      <c r="N25" s="80">
        <v>45</v>
      </c>
      <c r="O25" s="91">
        <v>5</v>
      </c>
      <c r="P25" s="92">
        <v>0</v>
      </c>
      <c r="Q25" s="93">
        <f>O25+P25</f>
        <v>5</v>
      </c>
      <c r="R25" s="81">
        <f>IFERROR(Q25/N25,"-")</f>
        <v>0.11111111111111</v>
      </c>
      <c r="S25" s="80">
        <v>0</v>
      </c>
      <c r="T25" s="80">
        <v>3</v>
      </c>
      <c r="U25" s="81">
        <f>IFERROR(T25/(Q25),"-")</f>
        <v>0.6</v>
      </c>
      <c r="V25" s="82">
        <f>IFERROR(K25/SUM(Q25:Q26),"-")</f>
        <v>20000</v>
      </c>
      <c r="W25" s="83">
        <v>1</v>
      </c>
      <c r="X25" s="81">
        <f>IF(Q25=0,"-",W25/Q25)</f>
        <v>0.2</v>
      </c>
      <c r="Y25" s="186">
        <v>3000</v>
      </c>
      <c r="Z25" s="187">
        <f>IFERROR(Y25/Q25,"-")</f>
        <v>600</v>
      </c>
      <c r="AA25" s="187">
        <f>IFERROR(Y25/W25,"-")</f>
        <v>3000</v>
      </c>
      <c r="AB25" s="181">
        <f>SUM(Y25:Y26)-SUM(K25:K26)</f>
        <v>-97000</v>
      </c>
      <c r="AC25" s="85">
        <f>SUM(Y25:Y26)/SUM(K25:K26)</f>
        <v>0.03</v>
      </c>
      <c r="AD25" s="78"/>
      <c r="AE25" s="94">
        <v>2</v>
      </c>
      <c r="AF25" s="95">
        <f>IF(Q25=0,"",IF(AE25=0,"",(AE25/Q25)))</f>
        <v>0.4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0.4</v>
      </c>
      <c r="BH25" s="112">
        <v>1</v>
      </c>
      <c r="BI25" s="114">
        <f>IFERROR(BH25/BF25,"-")</f>
        <v>0.5</v>
      </c>
      <c r="BJ25" s="115">
        <v>3000</v>
      </c>
      <c r="BK25" s="116">
        <f>IFERROR(BJ25/BF25,"-")</f>
        <v>1500</v>
      </c>
      <c r="BL25" s="117">
        <v>1</v>
      </c>
      <c r="BM25" s="117"/>
      <c r="BN25" s="117"/>
      <c r="BO25" s="119">
        <v>1</v>
      </c>
      <c r="BP25" s="120">
        <f>IF(Q25=0,"",IF(BO25=0,"",(BO25/Q25)))</f>
        <v>0.2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3000</v>
      </c>
      <c r="CR25" s="141">
        <v>3000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261</v>
      </c>
      <c r="C26" s="189" t="s">
        <v>227</v>
      </c>
      <c r="D26" s="189"/>
      <c r="E26" s="189"/>
      <c r="F26" s="189"/>
      <c r="G26" s="189" t="s">
        <v>73</v>
      </c>
      <c r="H26" s="89"/>
      <c r="I26" s="89"/>
      <c r="J26" s="89"/>
      <c r="K26" s="181"/>
      <c r="L26" s="80">
        <v>0</v>
      </c>
      <c r="M26" s="80">
        <v>0</v>
      </c>
      <c r="N26" s="80">
        <v>3</v>
      </c>
      <c r="O26" s="91">
        <v>0</v>
      </c>
      <c r="P26" s="92">
        <v>0</v>
      </c>
      <c r="Q26" s="93">
        <f>O26+P26</f>
        <v>0</v>
      </c>
      <c r="R26" s="81">
        <f>IFERROR(Q26/N26,"-")</f>
        <v>0</v>
      </c>
      <c r="S26" s="80">
        <v>0</v>
      </c>
      <c r="T26" s="80">
        <v>0</v>
      </c>
      <c r="U26" s="81" t="str">
        <f>IFERROR(T26/(Q26),"-")</f>
        <v>-</v>
      </c>
      <c r="V26" s="82"/>
      <c r="W26" s="83">
        <v>0</v>
      </c>
      <c r="X26" s="81" t="str">
        <f>IF(Q26=0,"-",W26/Q26)</f>
        <v>-</v>
      </c>
      <c r="Y26" s="186">
        <v>0</v>
      </c>
      <c r="Z26" s="187" t="str">
        <f>IFERROR(Y26/Q26,"-")</f>
        <v>-</v>
      </c>
      <c r="AA26" s="187" t="str">
        <f>IFERROR(Y26/W26,"-")</f>
        <v>-</v>
      </c>
      <c r="AB26" s="181"/>
      <c r="AC26" s="85"/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3.8666666666667</v>
      </c>
      <c r="B27" s="189" t="s">
        <v>262</v>
      </c>
      <c r="C27" s="189" t="s">
        <v>227</v>
      </c>
      <c r="D27" s="189" t="s">
        <v>263</v>
      </c>
      <c r="E27" s="189" t="s">
        <v>264</v>
      </c>
      <c r="F27" s="189"/>
      <c r="G27" s="189" t="s">
        <v>61</v>
      </c>
      <c r="H27" s="89" t="s">
        <v>265</v>
      </c>
      <c r="I27" s="89" t="s">
        <v>250</v>
      </c>
      <c r="J27" s="89" t="s">
        <v>135</v>
      </c>
      <c r="K27" s="181">
        <v>45000</v>
      </c>
      <c r="L27" s="80">
        <v>0</v>
      </c>
      <c r="M27" s="80">
        <v>0</v>
      </c>
      <c r="N27" s="80">
        <v>18</v>
      </c>
      <c r="O27" s="91">
        <v>6</v>
      </c>
      <c r="P27" s="92">
        <v>0</v>
      </c>
      <c r="Q27" s="93">
        <f>O27+P27</f>
        <v>6</v>
      </c>
      <c r="R27" s="81">
        <f>IFERROR(Q27/N27,"-")</f>
        <v>0.33333333333333</v>
      </c>
      <c r="S27" s="80">
        <v>0</v>
      </c>
      <c r="T27" s="80">
        <v>2</v>
      </c>
      <c r="U27" s="81">
        <f>IFERROR(T27/(Q27),"-")</f>
        <v>0.33333333333333</v>
      </c>
      <c r="V27" s="82">
        <f>IFERROR(K27/SUM(Q27:Q28),"-")</f>
        <v>5000</v>
      </c>
      <c r="W27" s="83">
        <v>1</v>
      </c>
      <c r="X27" s="81">
        <f>IF(Q27=0,"-",W27/Q27)</f>
        <v>0.16666666666667</v>
      </c>
      <c r="Y27" s="186">
        <v>128000</v>
      </c>
      <c r="Z27" s="187">
        <f>IFERROR(Y27/Q27,"-")</f>
        <v>21333.333333333</v>
      </c>
      <c r="AA27" s="187">
        <f>IFERROR(Y27/W27,"-")</f>
        <v>128000</v>
      </c>
      <c r="AB27" s="181">
        <f>SUM(Y27:Y28)-SUM(K27:K28)</f>
        <v>129000</v>
      </c>
      <c r="AC27" s="85">
        <f>SUM(Y27:Y28)/SUM(K27:K28)</f>
        <v>3.8666666666667</v>
      </c>
      <c r="AD27" s="78"/>
      <c r="AE27" s="94">
        <v>3</v>
      </c>
      <c r="AF27" s="95">
        <f>IF(Q27=0,"",IF(AE27=0,"",(AE27/Q27)))</f>
        <v>0.5</v>
      </c>
      <c r="AG27" s="94">
        <v>1</v>
      </c>
      <c r="AH27" s="96">
        <f>IFERROR(AG27/AE27,"-")</f>
        <v>0.33333333333333</v>
      </c>
      <c r="AI27" s="97">
        <v>128000</v>
      </c>
      <c r="AJ27" s="98">
        <f>IFERROR(AI27/AE27,"-")</f>
        <v>42666.666666667</v>
      </c>
      <c r="AK27" s="99"/>
      <c r="AL27" s="99"/>
      <c r="AM27" s="99">
        <v>1</v>
      </c>
      <c r="AN27" s="100">
        <v>1</v>
      </c>
      <c r="AO27" s="101">
        <f>IF(Q27=0,"",IF(AN27=0,"",(AN27/Q27)))</f>
        <v>0.16666666666667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2</v>
      </c>
      <c r="BP27" s="120">
        <f>IF(Q27=0,"",IF(BO27=0,"",(BO27/Q27)))</f>
        <v>0.33333333333333</v>
      </c>
      <c r="BQ27" s="121">
        <v>1</v>
      </c>
      <c r="BR27" s="122">
        <f>IFERROR(BQ27/BO27,"-")</f>
        <v>0.5</v>
      </c>
      <c r="BS27" s="123">
        <v>10000</v>
      </c>
      <c r="BT27" s="124">
        <f>IFERROR(BS27/BO27,"-")</f>
        <v>5000</v>
      </c>
      <c r="BU27" s="125"/>
      <c r="BV27" s="125">
        <v>1</v>
      </c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128000</v>
      </c>
      <c r="CR27" s="141">
        <v>128000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/>
      <c r="B28" s="189" t="s">
        <v>266</v>
      </c>
      <c r="C28" s="189" t="s">
        <v>227</v>
      </c>
      <c r="D28" s="189"/>
      <c r="E28" s="189"/>
      <c r="F28" s="189"/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3</v>
      </c>
      <c r="O28" s="91">
        <v>3</v>
      </c>
      <c r="P28" s="92">
        <v>0</v>
      </c>
      <c r="Q28" s="93">
        <f>O28+P28</f>
        <v>3</v>
      </c>
      <c r="R28" s="81">
        <f>IFERROR(Q28/N28,"-")</f>
        <v>1</v>
      </c>
      <c r="S28" s="80">
        <v>0</v>
      </c>
      <c r="T28" s="80">
        <v>0</v>
      </c>
      <c r="U28" s="81">
        <f>IFERROR(T28/(Q28),"-")</f>
        <v>0</v>
      </c>
      <c r="V28" s="82"/>
      <c r="W28" s="83">
        <v>2</v>
      </c>
      <c r="X28" s="81">
        <f>IF(Q28=0,"-",W28/Q28)</f>
        <v>0.66666666666667</v>
      </c>
      <c r="Y28" s="186">
        <v>46000</v>
      </c>
      <c r="Z28" s="187">
        <f>IFERROR(Y28/Q28,"-")</f>
        <v>15333.333333333</v>
      </c>
      <c r="AA28" s="187">
        <f>IFERROR(Y28/W28,"-")</f>
        <v>23000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1</v>
      </c>
      <c r="AX28" s="107">
        <f>IF(Q28=0,"",IF(AW28=0,"",(AW28/Q28)))</f>
        <v>0.33333333333333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1</v>
      </c>
      <c r="BG28" s="113">
        <f>IF(Q28=0,"",IF(BF28=0,"",(BF28/Q28)))</f>
        <v>0.33333333333333</v>
      </c>
      <c r="BH28" s="112">
        <v>1</v>
      </c>
      <c r="BI28" s="114">
        <f>IFERROR(BH28/BF28,"-")</f>
        <v>1</v>
      </c>
      <c r="BJ28" s="115">
        <v>23000</v>
      </c>
      <c r="BK28" s="116">
        <f>IFERROR(BJ28/BF28,"-")</f>
        <v>23000</v>
      </c>
      <c r="BL28" s="117"/>
      <c r="BM28" s="117"/>
      <c r="BN28" s="117">
        <v>1</v>
      </c>
      <c r="BO28" s="119">
        <v>1</v>
      </c>
      <c r="BP28" s="120">
        <f>IF(Q28=0,"",IF(BO28=0,"",(BO28/Q28)))</f>
        <v>0.33333333333333</v>
      </c>
      <c r="BQ28" s="121">
        <v>1</v>
      </c>
      <c r="BR28" s="122">
        <f>IFERROR(BQ28/BO28,"-")</f>
        <v>1</v>
      </c>
      <c r="BS28" s="123">
        <v>23000</v>
      </c>
      <c r="BT28" s="124">
        <f>IFERROR(BS28/BO28,"-")</f>
        <v>23000</v>
      </c>
      <c r="BU28" s="125"/>
      <c r="BV28" s="125"/>
      <c r="BW28" s="125">
        <v>1</v>
      </c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2</v>
      </c>
      <c r="CQ28" s="141">
        <v>46000</v>
      </c>
      <c r="CR28" s="141">
        <v>23000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1.3703703703704</v>
      </c>
      <c r="B29" s="189" t="s">
        <v>267</v>
      </c>
      <c r="C29" s="189" t="s">
        <v>227</v>
      </c>
      <c r="D29" s="189" t="s">
        <v>268</v>
      </c>
      <c r="E29" s="189" t="s">
        <v>248</v>
      </c>
      <c r="F29" s="189"/>
      <c r="G29" s="189" t="s">
        <v>61</v>
      </c>
      <c r="H29" s="89" t="s">
        <v>269</v>
      </c>
      <c r="I29" s="89" t="s">
        <v>250</v>
      </c>
      <c r="J29" s="89" t="s">
        <v>221</v>
      </c>
      <c r="K29" s="181">
        <v>27000</v>
      </c>
      <c r="L29" s="80">
        <v>0</v>
      </c>
      <c r="M29" s="80">
        <v>0</v>
      </c>
      <c r="N29" s="80">
        <v>3</v>
      </c>
      <c r="O29" s="91">
        <v>0</v>
      </c>
      <c r="P29" s="92">
        <v>0</v>
      </c>
      <c r="Q29" s="93">
        <f>O29+P29</f>
        <v>0</v>
      </c>
      <c r="R29" s="81">
        <f>IFERROR(Q29/N29,"-")</f>
        <v>0</v>
      </c>
      <c r="S29" s="80">
        <v>0</v>
      </c>
      <c r="T29" s="80">
        <v>0</v>
      </c>
      <c r="U29" s="81" t="str">
        <f>IFERROR(T29/(Q29),"-")</f>
        <v>-</v>
      </c>
      <c r="V29" s="82">
        <f>IFERROR(K29/SUM(Q29:Q30),"-")</f>
        <v>9000</v>
      </c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>
        <f>SUM(Y29:Y30)-SUM(K29:K30)</f>
        <v>10000</v>
      </c>
      <c r="AC29" s="85">
        <f>SUM(Y29:Y30)/SUM(K29:K30)</f>
        <v>1.3703703703704</v>
      </c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270</v>
      </c>
      <c r="C30" s="189" t="s">
        <v>227</v>
      </c>
      <c r="D30" s="189"/>
      <c r="E30" s="189"/>
      <c r="F30" s="189"/>
      <c r="G30" s="189" t="s">
        <v>73</v>
      </c>
      <c r="H30" s="89"/>
      <c r="I30" s="89"/>
      <c r="J30" s="89"/>
      <c r="K30" s="181"/>
      <c r="L30" s="80">
        <v>0</v>
      </c>
      <c r="M30" s="80">
        <v>0</v>
      </c>
      <c r="N30" s="80">
        <v>206</v>
      </c>
      <c r="O30" s="91">
        <v>3</v>
      </c>
      <c r="P30" s="92">
        <v>0</v>
      </c>
      <c r="Q30" s="93">
        <f>O30+P30</f>
        <v>3</v>
      </c>
      <c r="R30" s="81">
        <f>IFERROR(Q30/N30,"-")</f>
        <v>0.014563106796117</v>
      </c>
      <c r="S30" s="80">
        <v>2</v>
      </c>
      <c r="T30" s="80">
        <v>0</v>
      </c>
      <c r="U30" s="81">
        <f>IFERROR(T30/(Q30),"-")</f>
        <v>0</v>
      </c>
      <c r="V30" s="82"/>
      <c r="W30" s="83">
        <v>1</v>
      </c>
      <c r="X30" s="81">
        <f>IF(Q30=0,"-",W30/Q30)</f>
        <v>0.33333333333333</v>
      </c>
      <c r="Y30" s="186">
        <v>37000</v>
      </c>
      <c r="Z30" s="187">
        <f>IFERROR(Y30/Q30,"-")</f>
        <v>12333.333333333</v>
      </c>
      <c r="AA30" s="187">
        <f>IFERROR(Y30/W30,"-")</f>
        <v>37000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0.33333333333333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0.33333333333333</v>
      </c>
      <c r="BZ30" s="128">
        <v>1</v>
      </c>
      <c r="CA30" s="129">
        <f>IFERROR(BZ30/BX30,"-")</f>
        <v>1</v>
      </c>
      <c r="CB30" s="130">
        <v>17000</v>
      </c>
      <c r="CC30" s="131">
        <f>IFERROR(CB30/BX30,"-")</f>
        <v>17000</v>
      </c>
      <c r="CD30" s="132"/>
      <c r="CE30" s="132"/>
      <c r="CF30" s="132">
        <v>1</v>
      </c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37000</v>
      </c>
      <c r="CR30" s="141">
        <v>17000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0.152</v>
      </c>
      <c r="B31" s="189" t="s">
        <v>271</v>
      </c>
      <c r="C31" s="189" t="s">
        <v>227</v>
      </c>
      <c r="D31" s="189" t="s">
        <v>272</v>
      </c>
      <c r="E31" s="189" t="s">
        <v>234</v>
      </c>
      <c r="F31" s="189"/>
      <c r="G31" s="189" t="s">
        <v>61</v>
      </c>
      <c r="H31" s="89" t="s">
        <v>273</v>
      </c>
      <c r="I31" s="89" t="s">
        <v>236</v>
      </c>
      <c r="J31" s="89" t="s">
        <v>274</v>
      </c>
      <c r="K31" s="181">
        <v>125000</v>
      </c>
      <c r="L31" s="80">
        <v>0</v>
      </c>
      <c r="M31" s="80">
        <v>0</v>
      </c>
      <c r="N31" s="80">
        <v>37</v>
      </c>
      <c r="O31" s="91">
        <v>5</v>
      </c>
      <c r="P31" s="92">
        <v>0</v>
      </c>
      <c r="Q31" s="93">
        <f>O31+P31</f>
        <v>5</v>
      </c>
      <c r="R31" s="81">
        <f>IFERROR(Q31/N31,"-")</f>
        <v>0.13513513513514</v>
      </c>
      <c r="S31" s="80">
        <v>0</v>
      </c>
      <c r="T31" s="80">
        <v>3</v>
      </c>
      <c r="U31" s="81">
        <f>IFERROR(T31/(Q31),"-")</f>
        <v>0.6</v>
      </c>
      <c r="V31" s="82">
        <f>IFERROR(K31/SUM(Q31:Q32),"-")</f>
        <v>12500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SUM(Y31:Y32)-SUM(K31:K32)</f>
        <v>-106000</v>
      </c>
      <c r="AC31" s="85">
        <f>SUM(Y31:Y32)/SUM(K31:K32)</f>
        <v>0.152</v>
      </c>
      <c r="AD31" s="78"/>
      <c r="AE31" s="94">
        <v>1</v>
      </c>
      <c r="AF31" s="95">
        <f>IF(Q31=0,"",IF(AE31=0,"",(AE31/Q31)))</f>
        <v>0.2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1</v>
      </c>
      <c r="AO31" s="101">
        <f>IF(Q31=0,"",IF(AN31=0,"",(AN31/Q31)))</f>
        <v>0.2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0.4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1</v>
      </c>
      <c r="BY31" s="127">
        <f>IF(Q31=0,"",IF(BX31=0,"",(BX31/Q31)))</f>
        <v>0.2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275</v>
      </c>
      <c r="C32" s="189" t="s">
        <v>227</v>
      </c>
      <c r="D32" s="189"/>
      <c r="E32" s="189"/>
      <c r="F32" s="189"/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15</v>
      </c>
      <c r="O32" s="91">
        <v>5</v>
      </c>
      <c r="P32" s="92">
        <v>0</v>
      </c>
      <c r="Q32" s="93">
        <f>O32+P32</f>
        <v>5</v>
      </c>
      <c r="R32" s="81">
        <f>IFERROR(Q32/N32,"-")</f>
        <v>0.33333333333333</v>
      </c>
      <c r="S32" s="80">
        <v>1</v>
      </c>
      <c r="T32" s="80">
        <v>1</v>
      </c>
      <c r="U32" s="81">
        <f>IFERROR(T32/(Q32),"-")</f>
        <v>0.2</v>
      </c>
      <c r="V32" s="82"/>
      <c r="W32" s="83">
        <v>2</v>
      </c>
      <c r="X32" s="81">
        <f>IF(Q32=0,"-",W32/Q32)</f>
        <v>0.4</v>
      </c>
      <c r="Y32" s="186">
        <v>19000</v>
      </c>
      <c r="Z32" s="187">
        <f>IFERROR(Y32/Q32,"-")</f>
        <v>3800</v>
      </c>
      <c r="AA32" s="187">
        <f>IFERROR(Y32/W32,"-")</f>
        <v>9500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>
        <v>1</v>
      </c>
      <c r="AX32" s="107">
        <f>IF(Q32=0,"",IF(AW32=0,"",(AW32/Q32)))</f>
        <v>0.2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1</v>
      </c>
      <c r="BG32" s="113">
        <f>IF(Q32=0,"",IF(BF32=0,"",(BF32/Q32)))</f>
        <v>0.2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2</v>
      </c>
      <c r="BP32" s="120">
        <f>IF(Q32=0,"",IF(BO32=0,"",(BO32/Q32)))</f>
        <v>0.4</v>
      </c>
      <c r="BQ32" s="121">
        <v>1</v>
      </c>
      <c r="BR32" s="122">
        <f>IFERROR(BQ32/BO32,"-")</f>
        <v>0.5</v>
      </c>
      <c r="BS32" s="123">
        <v>13000</v>
      </c>
      <c r="BT32" s="124">
        <f>IFERROR(BS32/BO32,"-")</f>
        <v>6500</v>
      </c>
      <c r="BU32" s="125"/>
      <c r="BV32" s="125"/>
      <c r="BW32" s="125">
        <v>1</v>
      </c>
      <c r="BX32" s="126">
        <v>1</v>
      </c>
      <c r="BY32" s="127">
        <f>IF(Q32=0,"",IF(BX32=0,"",(BX32/Q32)))</f>
        <v>0.2</v>
      </c>
      <c r="BZ32" s="128">
        <v>1</v>
      </c>
      <c r="CA32" s="129">
        <f>IFERROR(BZ32/BX32,"-")</f>
        <v>1</v>
      </c>
      <c r="CB32" s="130">
        <v>6000</v>
      </c>
      <c r="CC32" s="131">
        <f>IFERROR(CB32/BX32,"-")</f>
        <v>6000</v>
      </c>
      <c r="CD32" s="132"/>
      <c r="CE32" s="132">
        <v>1</v>
      </c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19000</v>
      </c>
      <c r="CR32" s="141">
        <v>13000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2.4117647058824</v>
      </c>
      <c r="B33" s="189" t="s">
        <v>276</v>
      </c>
      <c r="C33" s="189" t="s">
        <v>227</v>
      </c>
      <c r="D33" s="189" t="s">
        <v>277</v>
      </c>
      <c r="E33" s="189" t="s">
        <v>234</v>
      </c>
      <c r="F33" s="189"/>
      <c r="G33" s="189" t="s">
        <v>61</v>
      </c>
      <c r="H33" s="89" t="s">
        <v>278</v>
      </c>
      <c r="I33" s="89" t="s">
        <v>236</v>
      </c>
      <c r="J33" s="89" t="s">
        <v>279</v>
      </c>
      <c r="K33" s="181">
        <v>85000</v>
      </c>
      <c r="L33" s="80">
        <v>0</v>
      </c>
      <c r="M33" s="80">
        <v>0</v>
      </c>
      <c r="N33" s="80">
        <v>17</v>
      </c>
      <c r="O33" s="91">
        <v>5</v>
      </c>
      <c r="P33" s="92">
        <v>0</v>
      </c>
      <c r="Q33" s="93">
        <f>O33+P33</f>
        <v>5</v>
      </c>
      <c r="R33" s="81">
        <f>IFERROR(Q33/N33,"-")</f>
        <v>0.29411764705882</v>
      </c>
      <c r="S33" s="80">
        <v>1</v>
      </c>
      <c r="T33" s="80">
        <v>1</v>
      </c>
      <c r="U33" s="81">
        <f>IFERROR(T33/(Q33),"-")</f>
        <v>0.2</v>
      </c>
      <c r="V33" s="82">
        <f>IFERROR(K33/SUM(Q33:Q34),"-")</f>
        <v>12142.857142857</v>
      </c>
      <c r="W33" s="83">
        <v>1</v>
      </c>
      <c r="X33" s="81">
        <f>IF(Q33=0,"-",W33/Q33)</f>
        <v>0.2</v>
      </c>
      <c r="Y33" s="186">
        <v>8000</v>
      </c>
      <c r="Z33" s="187">
        <f>IFERROR(Y33/Q33,"-")</f>
        <v>1600</v>
      </c>
      <c r="AA33" s="187">
        <f>IFERROR(Y33/W33,"-")</f>
        <v>8000</v>
      </c>
      <c r="AB33" s="181">
        <f>SUM(Y33:Y34)-SUM(K33:K34)</f>
        <v>120000</v>
      </c>
      <c r="AC33" s="85">
        <f>SUM(Y33:Y34)/SUM(K33:K34)</f>
        <v>2.4117647058824</v>
      </c>
      <c r="AD33" s="78"/>
      <c r="AE33" s="94">
        <v>1</v>
      </c>
      <c r="AF33" s="95">
        <f>IF(Q33=0,"",IF(AE33=0,"",(AE33/Q33)))</f>
        <v>0.2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4</v>
      </c>
      <c r="BG33" s="113">
        <f>IF(Q33=0,"",IF(BF33=0,"",(BF33/Q33)))</f>
        <v>0.8</v>
      </c>
      <c r="BH33" s="112">
        <v>1</v>
      </c>
      <c r="BI33" s="114">
        <f>IFERROR(BH33/BF33,"-")</f>
        <v>0.25</v>
      </c>
      <c r="BJ33" s="115">
        <v>13000</v>
      </c>
      <c r="BK33" s="116">
        <f>IFERROR(BJ33/BF33,"-")</f>
        <v>3250</v>
      </c>
      <c r="BL33" s="117"/>
      <c r="BM33" s="117"/>
      <c r="BN33" s="117">
        <v>1</v>
      </c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8000</v>
      </c>
      <c r="CR33" s="141">
        <v>13000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280</v>
      </c>
      <c r="C34" s="189" t="s">
        <v>227</v>
      </c>
      <c r="D34" s="189"/>
      <c r="E34" s="189"/>
      <c r="F34" s="189"/>
      <c r="G34" s="189" t="s">
        <v>73</v>
      </c>
      <c r="H34" s="89"/>
      <c r="I34" s="89"/>
      <c r="J34" s="89"/>
      <c r="K34" s="181"/>
      <c r="L34" s="80">
        <v>0</v>
      </c>
      <c r="M34" s="80">
        <v>0</v>
      </c>
      <c r="N34" s="80">
        <v>9</v>
      </c>
      <c r="O34" s="91">
        <v>2</v>
      </c>
      <c r="P34" s="92">
        <v>0</v>
      </c>
      <c r="Q34" s="93">
        <f>O34+P34</f>
        <v>2</v>
      </c>
      <c r="R34" s="81">
        <f>IFERROR(Q34/N34,"-")</f>
        <v>0.22222222222222</v>
      </c>
      <c r="S34" s="80">
        <v>1</v>
      </c>
      <c r="T34" s="80">
        <v>0</v>
      </c>
      <c r="U34" s="81">
        <f>IFERROR(T34/(Q34),"-")</f>
        <v>0</v>
      </c>
      <c r="V34" s="82"/>
      <c r="W34" s="83">
        <v>1</v>
      </c>
      <c r="X34" s="81">
        <f>IF(Q34=0,"-",W34/Q34)</f>
        <v>0.5</v>
      </c>
      <c r="Y34" s="186">
        <v>197000</v>
      </c>
      <c r="Z34" s="187">
        <f>IFERROR(Y34/Q34,"-")</f>
        <v>98500</v>
      </c>
      <c r="AA34" s="187">
        <f>IFERROR(Y34/W34,"-")</f>
        <v>197000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0.5</v>
      </c>
      <c r="BQ34" s="121">
        <v>1</v>
      </c>
      <c r="BR34" s="122">
        <f>IFERROR(BQ34/BO34,"-")</f>
        <v>1</v>
      </c>
      <c r="BS34" s="123">
        <v>197000</v>
      </c>
      <c r="BT34" s="124">
        <f>IFERROR(BS34/BO34,"-")</f>
        <v>197000</v>
      </c>
      <c r="BU34" s="125"/>
      <c r="BV34" s="125"/>
      <c r="BW34" s="125">
        <v>1</v>
      </c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>
        <v>1</v>
      </c>
      <c r="CH34" s="134">
        <f>IF(Q34=0,"",IF(CG34=0,"",(CG34/Q34)))</f>
        <v>0.5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1</v>
      </c>
      <c r="CQ34" s="141">
        <v>197000</v>
      </c>
      <c r="CR34" s="141">
        <v>197000</v>
      </c>
      <c r="CS34" s="141"/>
      <c r="CT34" s="142" t="str">
        <f>IF(AND(CR34=0,CS34=0),"",IF(AND(CR34&lt;=100000,CS34&lt;=100000),"",IF(CR34/CQ34&gt;0.7,"男高",IF(CS34/CQ34&gt;0.7,"女高",""))))</f>
        <v>男高</v>
      </c>
    </row>
    <row r="35" spans="1:99">
      <c r="A35" s="79">
        <f>AC35</f>
        <v>0.16315789473684</v>
      </c>
      <c r="B35" s="189" t="s">
        <v>281</v>
      </c>
      <c r="C35" s="189" t="s">
        <v>227</v>
      </c>
      <c r="D35" s="189" t="s">
        <v>268</v>
      </c>
      <c r="E35" s="189" t="s">
        <v>282</v>
      </c>
      <c r="F35" s="189"/>
      <c r="G35" s="189" t="s">
        <v>61</v>
      </c>
      <c r="H35" s="89" t="s">
        <v>283</v>
      </c>
      <c r="I35" s="89" t="s">
        <v>284</v>
      </c>
      <c r="J35" s="89" t="s">
        <v>279</v>
      </c>
      <c r="K35" s="181">
        <v>190000</v>
      </c>
      <c r="L35" s="80">
        <v>0</v>
      </c>
      <c r="M35" s="80">
        <v>0</v>
      </c>
      <c r="N35" s="80">
        <v>39</v>
      </c>
      <c r="O35" s="91">
        <v>8</v>
      </c>
      <c r="P35" s="92">
        <v>0</v>
      </c>
      <c r="Q35" s="93">
        <f>O35+P35</f>
        <v>8</v>
      </c>
      <c r="R35" s="81">
        <f>IFERROR(Q35/N35,"-")</f>
        <v>0.20512820512821</v>
      </c>
      <c r="S35" s="80">
        <v>0</v>
      </c>
      <c r="T35" s="80">
        <v>3</v>
      </c>
      <c r="U35" s="81">
        <f>IFERROR(T35/(Q35),"-")</f>
        <v>0.375</v>
      </c>
      <c r="V35" s="82">
        <f>IFERROR(K35/SUM(Q35:Q36),"-")</f>
        <v>11875</v>
      </c>
      <c r="W35" s="83">
        <v>1</v>
      </c>
      <c r="X35" s="81">
        <f>IF(Q35=0,"-",W35/Q35)</f>
        <v>0.125</v>
      </c>
      <c r="Y35" s="186">
        <v>21000</v>
      </c>
      <c r="Z35" s="187">
        <f>IFERROR(Y35/Q35,"-")</f>
        <v>2625</v>
      </c>
      <c r="AA35" s="187">
        <f>IFERROR(Y35/W35,"-")</f>
        <v>21000</v>
      </c>
      <c r="AB35" s="181">
        <f>SUM(Y35:Y36)-SUM(K35:K36)</f>
        <v>-159000</v>
      </c>
      <c r="AC35" s="85">
        <f>SUM(Y35:Y36)/SUM(K35:K36)</f>
        <v>0.16315789473684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2</v>
      </c>
      <c r="AO35" s="101">
        <f>IF(Q35=0,"",IF(AN35=0,"",(AN35/Q35)))</f>
        <v>0.25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2</v>
      </c>
      <c r="AX35" s="107">
        <f>IF(Q35=0,"",IF(AW35=0,"",(AW35/Q35)))</f>
        <v>0.25</v>
      </c>
      <c r="AY35" s="106">
        <v>1</v>
      </c>
      <c r="AZ35" s="108">
        <f>IFERROR(AY35/AW35,"-")</f>
        <v>0.5</v>
      </c>
      <c r="BA35" s="109">
        <v>21000</v>
      </c>
      <c r="BB35" s="110">
        <f>IFERROR(BA35/AW35,"-")</f>
        <v>10500</v>
      </c>
      <c r="BC35" s="111"/>
      <c r="BD35" s="111"/>
      <c r="BE35" s="111">
        <v>1</v>
      </c>
      <c r="BF35" s="112">
        <v>1</v>
      </c>
      <c r="BG35" s="113">
        <f>IF(Q35=0,"",IF(BF35=0,"",(BF35/Q35)))</f>
        <v>0.125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2</v>
      </c>
      <c r="BP35" s="120">
        <f>IF(Q35=0,"",IF(BO35=0,"",(BO35/Q35)))</f>
        <v>0.25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1</v>
      </c>
      <c r="BY35" s="127">
        <f>IF(Q35=0,"",IF(BX35=0,"",(BX35/Q35)))</f>
        <v>0.125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21000</v>
      </c>
      <c r="CR35" s="141">
        <v>21000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285</v>
      </c>
      <c r="C36" s="189" t="s">
        <v>227</v>
      </c>
      <c r="D36" s="189"/>
      <c r="E36" s="189"/>
      <c r="F36" s="189"/>
      <c r="G36" s="189" t="s">
        <v>73</v>
      </c>
      <c r="H36" s="89"/>
      <c r="I36" s="89"/>
      <c r="J36" s="89"/>
      <c r="K36" s="181"/>
      <c r="L36" s="80">
        <v>0</v>
      </c>
      <c r="M36" s="80">
        <v>0</v>
      </c>
      <c r="N36" s="80">
        <v>23</v>
      </c>
      <c r="O36" s="91">
        <v>8</v>
      </c>
      <c r="P36" s="92">
        <v>0</v>
      </c>
      <c r="Q36" s="93">
        <f>O36+P36</f>
        <v>8</v>
      </c>
      <c r="R36" s="81">
        <f>IFERROR(Q36/N36,"-")</f>
        <v>0.34782608695652</v>
      </c>
      <c r="S36" s="80">
        <v>1</v>
      </c>
      <c r="T36" s="80">
        <v>2</v>
      </c>
      <c r="U36" s="81">
        <f>IFERROR(T36/(Q36),"-")</f>
        <v>0.25</v>
      </c>
      <c r="V36" s="82"/>
      <c r="W36" s="83">
        <v>2</v>
      </c>
      <c r="X36" s="81">
        <f>IF(Q36=0,"-",W36/Q36)</f>
        <v>0.25</v>
      </c>
      <c r="Y36" s="186">
        <v>10000</v>
      </c>
      <c r="Z36" s="187">
        <f>IFERROR(Y36/Q36,"-")</f>
        <v>1250</v>
      </c>
      <c r="AA36" s="187">
        <f>IFERROR(Y36/W36,"-")</f>
        <v>5000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2</v>
      </c>
      <c r="AX36" s="107">
        <f>IF(Q36=0,"",IF(AW36=0,"",(AW36/Q36)))</f>
        <v>0.25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3</v>
      </c>
      <c r="BG36" s="113">
        <f>IF(Q36=0,"",IF(BF36=0,"",(BF36/Q36)))</f>
        <v>0.375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3</v>
      </c>
      <c r="BP36" s="120">
        <f>IF(Q36=0,"",IF(BO36=0,"",(BO36/Q36)))</f>
        <v>0.375</v>
      </c>
      <c r="BQ36" s="121">
        <v>3</v>
      </c>
      <c r="BR36" s="122">
        <f>IFERROR(BQ36/BO36,"-")</f>
        <v>1</v>
      </c>
      <c r="BS36" s="123">
        <v>12000</v>
      </c>
      <c r="BT36" s="124">
        <f>IFERROR(BS36/BO36,"-")</f>
        <v>4000</v>
      </c>
      <c r="BU36" s="125">
        <v>2</v>
      </c>
      <c r="BV36" s="125">
        <v>1</v>
      </c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2</v>
      </c>
      <c r="CQ36" s="141">
        <v>10000</v>
      </c>
      <c r="CR36" s="141">
        <v>5000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6.4</v>
      </c>
      <c r="B37" s="189" t="s">
        <v>286</v>
      </c>
      <c r="C37" s="189" t="s">
        <v>227</v>
      </c>
      <c r="D37" s="189" t="s">
        <v>287</v>
      </c>
      <c r="E37" s="189" t="s">
        <v>282</v>
      </c>
      <c r="F37" s="189"/>
      <c r="G37" s="189" t="s">
        <v>61</v>
      </c>
      <c r="H37" s="89" t="s">
        <v>288</v>
      </c>
      <c r="I37" s="89" t="s">
        <v>284</v>
      </c>
      <c r="J37" s="190" t="s">
        <v>103</v>
      </c>
      <c r="K37" s="181">
        <v>75000</v>
      </c>
      <c r="L37" s="80">
        <v>0</v>
      </c>
      <c r="M37" s="80">
        <v>0</v>
      </c>
      <c r="N37" s="80">
        <v>18</v>
      </c>
      <c r="O37" s="91">
        <v>3</v>
      </c>
      <c r="P37" s="92">
        <v>0</v>
      </c>
      <c r="Q37" s="93">
        <f>O37+P37</f>
        <v>3</v>
      </c>
      <c r="R37" s="81">
        <f>IFERROR(Q37/N37,"-")</f>
        <v>0.16666666666667</v>
      </c>
      <c r="S37" s="80">
        <v>0</v>
      </c>
      <c r="T37" s="80">
        <v>0</v>
      </c>
      <c r="U37" s="81">
        <f>IFERROR(T37/(Q37),"-")</f>
        <v>0</v>
      </c>
      <c r="V37" s="82">
        <f>IFERROR(K37/SUM(Q37:Q38),"-")</f>
        <v>6818.1818181818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405000</v>
      </c>
      <c r="AC37" s="85">
        <f>SUM(Y37:Y38)/SUM(K37:K38)</f>
        <v>6.4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0.33333333333333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2</v>
      </c>
      <c r="BG37" s="113">
        <f>IF(Q37=0,"",IF(BF37=0,"",(BF37/Q37)))</f>
        <v>0.66666666666667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289</v>
      </c>
      <c r="C38" s="189" t="s">
        <v>227</v>
      </c>
      <c r="D38" s="189"/>
      <c r="E38" s="189"/>
      <c r="F38" s="189"/>
      <c r="G38" s="189" t="s">
        <v>73</v>
      </c>
      <c r="H38" s="89"/>
      <c r="I38" s="89"/>
      <c r="J38" s="89"/>
      <c r="K38" s="181"/>
      <c r="L38" s="80">
        <v>0</v>
      </c>
      <c r="M38" s="80">
        <v>0</v>
      </c>
      <c r="N38" s="80">
        <v>13</v>
      </c>
      <c r="O38" s="91">
        <v>8</v>
      </c>
      <c r="P38" s="92">
        <v>0</v>
      </c>
      <c r="Q38" s="93">
        <f>O38+P38</f>
        <v>8</v>
      </c>
      <c r="R38" s="81">
        <f>IFERROR(Q38/N38,"-")</f>
        <v>0.61538461538462</v>
      </c>
      <c r="S38" s="80">
        <v>1</v>
      </c>
      <c r="T38" s="80">
        <v>3</v>
      </c>
      <c r="U38" s="81">
        <f>IFERROR(T38/(Q38),"-")</f>
        <v>0.375</v>
      </c>
      <c r="V38" s="82"/>
      <c r="W38" s="83">
        <v>1</v>
      </c>
      <c r="X38" s="81">
        <f>IF(Q38=0,"-",W38/Q38)</f>
        <v>0.125</v>
      </c>
      <c r="Y38" s="186">
        <v>480000</v>
      </c>
      <c r="Z38" s="187">
        <f>IFERROR(Y38/Q38,"-")</f>
        <v>60000</v>
      </c>
      <c r="AA38" s="187">
        <f>IFERROR(Y38/W38,"-")</f>
        <v>480000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>
        <v>4</v>
      </c>
      <c r="AX38" s="107">
        <f>IF(Q38=0,"",IF(AW38=0,"",(AW38/Q38)))</f>
        <v>0.5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3</v>
      </c>
      <c r="BP38" s="120">
        <f>IF(Q38=0,"",IF(BO38=0,"",(BO38/Q38)))</f>
        <v>0.375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>
        <v>1</v>
      </c>
      <c r="CH38" s="134">
        <f>IF(Q38=0,"",IF(CG38=0,"",(CG38/Q38)))</f>
        <v>0.125</v>
      </c>
      <c r="CI38" s="135">
        <v>1</v>
      </c>
      <c r="CJ38" s="136">
        <f>IFERROR(CI38/CG38,"-")</f>
        <v>1</v>
      </c>
      <c r="CK38" s="137">
        <v>490000</v>
      </c>
      <c r="CL38" s="138">
        <f>IFERROR(CK38/CG38,"-")</f>
        <v>490000</v>
      </c>
      <c r="CM38" s="139"/>
      <c r="CN38" s="139"/>
      <c r="CO38" s="139">
        <v>1</v>
      </c>
      <c r="CP38" s="140">
        <v>1</v>
      </c>
      <c r="CQ38" s="141">
        <v>480000</v>
      </c>
      <c r="CR38" s="141">
        <v>490000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>
        <f>AC39</f>
        <v>0.054545454545455</v>
      </c>
      <c r="B39" s="189" t="s">
        <v>290</v>
      </c>
      <c r="C39" s="189" t="s">
        <v>227</v>
      </c>
      <c r="D39" s="189" t="s">
        <v>263</v>
      </c>
      <c r="E39" s="189" t="s">
        <v>248</v>
      </c>
      <c r="F39" s="189"/>
      <c r="G39" s="189" t="s">
        <v>61</v>
      </c>
      <c r="H39" s="89" t="s">
        <v>291</v>
      </c>
      <c r="I39" s="89" t="s">
        <v>250</v>
      </c>
      <c r="J39" s="190" t="s">
        <v>103</v>
      </c>
      <c r="K39" s="181">
        <v>55000</v>
      </c>
      <c r="L39" s="80">
        <v>0</v>
      </c>
      <c r="M39" s="80">
        <v>0</v>
      </c>
      <c r="N39" s="80">
        <v>26</v>
      </c>
      <c r="O39" s="91">
        <v>5</v>
      </c>
      <c r="P39" s="92">
        <v>0</v>
      </c>
      <c r="Q39" s="93">
        <f>O39+P39</f>
        <v>5</v>
      </c>
      <c r="R39" s="81">
        <f>IFERROR(Q39/N39,"-")</f>
        <v>0.19230769230769</v>
      </c>
      <c r="S39" s="80">
        <v>0</v>
      </c>
      <c r="T39" s="80">
        <v>2</v>
      </c>
      <c r="U39" s="81">
        <f>IFERROR(T39/(Q39),"-")</f>
        <v>0.4</v>
      </c>
      <c r="V39" s="82">
        <f>IFERROR(K39/SUM(Q39:Q40),"-")</f>
        <v>4230.7692307692</v>
      </c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>
        <f>SUM(Y39:Y40)-SUM(K39:K40)</f>
        <v>-52000</v>
      </c>
      <c r="AC39" s="85">
        <f>SUM(Y39:Y40)/SUM(K39:K40)</f>
        <v>0.054545454545455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2</v>
      </c>
      <c r="AO39" s="101">
        <f>IF(Q39=0,"",IF(AN39=0,"",(AN39/Q39)))</f>
        <v>0.4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>
        <v>1</v>
      </c>
      <c r="AX39" s="107">
        <f>IF(Q39=0,"",IF(AW39=0,"",(AW39/Q39)))</f>
        <v>0.2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1</v>
      </c>
      <c r="BG39" s="113">
        <f>IF(Q39=0,"",IF(BF39=0,"",(BF39/Q39)))</f>
        <v>0.2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1</v>
      </c>
      <c r="BP39" s="120">
        <f>IF(Q39=0,"",IF(BO39=0,"",(BO39/Q39)))</f>
        <v>0.2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292</v>
      </c>
      <c r="C40" s="189" t="s">
        <v>227</v>
      </c>
      <c r="D40" s="189"/>
      <c r="E40" s="189"/>
      <c r="F40" s="189"/>
      <c r="G40" s="189" t="s">
        <v>73</v>
      </c>
      <c r="H40" s="89"/>
      <c r="I40" s="89"/>
      <c r="J40" s="89"/>
      <c r="K40" s="181"/>
      <c r="L40" s="80">
        <v>0</v>
      </c>
      <c r="M40" s="80">
        <v>0</v>
      </c>
      <c r="N40" s="80">
        <v>25</v>
      </c>
      <c r="O40" s="91">
        <v>8</v>
      </c>
      <c r="P40" s="92">
        <v>0</v>
      </c>
      <c r="Q40" s="93">
        <f>O40+P40</f>
        <v>8</v>
      </c>
      <c r="R40" s="81">
        <f>IFERROR(Q40/N40,"-")</f>
        <v>0.32</v>
      </c>
      <c r="S40" s="80">
        <v>1</v>
      </c>
      <c r="T40" s="80">
        <v>1</v>
      </c>
      <c r="U40" s="81">
        <f>IFERROR(T40/(Q40),"-")</f>
        <v>0.125</v>
      </c>
      <c r="V40" s="82"/>
      <c r="W40" s="83">
        <v>1</v>
      </c>
      <c r="X40" s="81">
        <f>IF(Q40=0,"-",W40/Q40)</f>
        <v>0.125</v>
      </c>
      <c r="Y40" s="186">
        <v>3000</v>
      </c>
      <c r="Z40" s="187">
        <f>IFERROR(Y40/Q40,"-")</f>
        <v>375</v>
      </c>
      <c r="AA40" s="187">
        <f>IFERROR(Y40/W40,"-")</f>
        <v>3000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3</v>
      </c>
      <c r="BG40" s="113">
        <f>IF(Q40=0,"",IF(BF40=0,"",(BF40/Q40)))</f>
        <v>0.375</v>
      </c>
      <c r="BH40" s="112">
        <v>1</v>
      </c>
      <c r="BI40" s="114">
        <f>IFERROR(BH40/BF40,"-")</f>
        <v>0.33333333333333</v>
      </c>
      <c r="BJ40" s="115">
        <v>3000</v>
      </c>
      <c r="BK40" s="116">
        <f>IFERROR(BJ40/BF40,"-")</f>
        <v>1000</v>
      </c>
      <c r="BL40" s="117">
        <v>1</v>
      </c>
      <c r="BM40" s="117"/>
      <c r="BN40" s="117"/>
      <c r="BO40" s="119">
        <v>5</v>
      </c>
      <c r="BP40" s="120">
        <f>IF(Q40=0,"",IF(BO40=0,"",(BO40/Q40)))</f>
        <v>0.625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3000</v>
      </c>
      <c r="CR40" s="141">
        <v>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</v>
      </c>
      <c r="B41" s="189" t="s">
        <v>293</v>
      </c>
      <c r="C41" s="189" t="s">
        <v>227</v>
      </c>
      <c r="D41" s="189" t="s">
        <v>268</v>
      </c>
      <c r="E41" s="189" t="s">
        <v>248</v>
      </c>
      <c r="F41" s="189"/>
      <c r="G41" s="189" t="s">
        <v>61</v>
      </c>
      <c r="H41" s="89" t="s">
        <v>294</v>
      </c>
      <c r="I41" s="89" t="s">
        <v>250</v>
      </c>
      <c r="J41" s="190" t="s">
        <v>103</v>
      </c>
      <c r="K41" s="181">
        <v>27000</v>
      </c>
      <c r="L41" s="80">
        <v>0</v>
      </c>
      <c r="M41" s="80">
        <v>0</v>
      </c>
      <c r="N41" s="80">
        <v>3</v>
      </c>
      <c r="O41" s="91">
        <v>0</v>
      </c>
      <c r="P41" s="92">
        <v>0</v>
      </c>
      <c r="Q41" s="93">
        <f>O41+P41</f>
        <v>0</v>
      </c>
      <c r="R41" s="81">
        <f>IFERROR(Q41/N41,"-")</f>
        <v>0</v>
      </c>
      <c r="S41" s="80">
        <v>0</v>
      </c>
      <c r="T41" s="80">
        <v>0</v>
      </c>
      <c r="U41" s="81" t="str">
        <f>IFERROR(T41/(Q41),"-")</f>
        <v>-</v>
      </c>
      <c r="V41" s="82">
        <f>IFERROR(K41/SUM(Q41:Q42),"-")</f>
        <v>13500</v>
      </c>
      <c r="W41" s="83">
        <v>0</v>
      </c>
      <c r="X41" s="81" t="str">
        <f>IF(Q41=0,"-",W41/Q41)</f>
        <v>-</v>
      </c>
      <c r="Y41" s="186">
        <v>0</v>
      </c>
      <c r="Z41" s="187" t="str">
        <f>IFERROR(Y41/Q41,"-")</f>
        <v>-</v>
      </c>
      <c r="AA41" s="187" t="str">
        <f>IFERROR(Y41/W41,"-")</f>
        <v>-</v>
      </c>
      <c r="AB41" s="181">
        <f>SUM(Y41:Y42)-SUM(K41:K42)</f>
        <v>-27000</v>
      </c>
      <c r="AC41" s="85">
        <f>SUM(Y41:Y42)/SUM(K41:K42)</f>
        <v>0</v>
      </c>
      <c r="AD41" s="78"/>
      <c r="AE41" s="94"/>
      <c r="AF41" s="95" t="str">
        <f>IF(Q41=0,"",IF(AE41=0,"",(AE41/Q41)))</f>
        <v/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 t="str">
        <f>IF(Q41=0,"",IF(AN41=0,"",(AN41/Q41)))</f>
        <v/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 t="str">
        <f>IF(Q41=0,"",IF(AW41=0,"",(AW41/Q41)))</f>
        <v/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 t="str">
        <f>IF(Q41=0,"",IF(BF41=0,"",(BF41/Q41)))</f>
        <v/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 t="str">
        <f>IF(Q41=0,"",IF(BO41=0,"",(BO41/Q41)))</f>
        <v/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 t="str">
        <f>IF(Q41=0,"",IF(BX41=0,"",(BX41/Q41)))</f>
        <v/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 t="str">
        <f>IF(Q41=0,"",IF(CG41=0,"",(CG41/Q41)))</f>
        <v/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295</v>
      </c>
      <c r="C42" s="189" t="s">
        <v>227</v>
      </c>
      <c r="D42" s="189"/>
      <c r="E42" s="189"/>
      <c r="F42" s="189"/>
      <c r="G42" s="189" t="s">
        <v>73</v>
      </c>
      <c r="H42" s="89"/>
      <c r="I42" s="89"/>
      <c r="J42" s="89"/>
      <c r="K42" s="181"/>
      <c r="L42" s="80">
        <v>0</v>
      </c>
      <c r="M42" s="80">
        <v>0</v>
      </c>
      <c r="N42" s="80">
        <v>4</v>
      </c>
      <c r="O42" s="91">
        <v>2</v>
      </c>
      <c r="P42" s="92">
        <v>0</v>
      </c>
      <c r="Q42" s="93">
        <f>O42+P42</f>
        <v>2</v>
      </c>
      <c r="R42" s="81">
        <f>IFERROR(Q42/N42,"-")</f>
        <v>0.5</v>
      </c>
      <c r="S42" s="80">
        <v>0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0.5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1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12.2</v>
      </c>
      <c r="B43" s="189" t="s">
        <v>296</v>
      </c>
      <c r="C43" s="189" t="s">
        <v>227</v>
      </c>
      <c r="D43" s="189" t="s">
        <v>297</v>
      </c>
      <c r="E43" s="189" t="s">
        <v>264</v>
      </c>
      <c r="F43" s="189"/>
      <c r="G43" s="189" t="s">
        <v>61</v>
      </c>
      <c r="H43" s="89" t="s">
        <v>298</v>
      </c>
      <c r="I43" s="89" t="s">
        <v>250</v>
      </c>
      <c r="J43" s="89" t="s">
        <v>299</v>
      </c>
      <c r="K43" s="181">
        <v>50000</v>
      </c>
      <c r="L43" s="80">
        <v>0</v>
      </c>
      <c r="M43" s="80">
        <v>0</v>
      </c>
      <c r="N43" s="80">
        <v>19</v>
      </c>
      <c r="O43" s="91">
        <v>5</v>
      </c>
      <c r="P43" s="92">
        <v>0</v>
      </c>
      <c r="Q43" s="93">
        <f>O43+P43</f>
        <v>5</v>
      </c>
      <c r="R43" s="81">
        <f>IFERROR(Q43/N43,"-")</f>
        <v>0.26315789473684</v>
      </c>
      <c r="S43" s="80">
        <v>0</v>
      </c>
      <c r="T43" s="80">
        <v>2</v>
      </c>
      <c r="U43" s="81">
        <f>IFERROR(T43/(Q43),"-")</f>
        <v>0.4</v>
      </c>
      <c r="V43" s="82">
        <f>IFERROR(K43/SUM(Q43:Q44),"-")</f>
        <v>4166.6666666667</v>
      </c>
      <c r="W43" s="83">
        <v>1</v>
      </c>
      <c r="X43" s="81">
        <f>IF(Q43=0,"-",W43/Q43)</f>
        <v>0.2</v>
      </c>
      <c r="Y43" s="186">
        <v>5000</v>
      </c>
      <c r="Z43" s="187">
        <f>IFERROR(Y43/Q43,"-")</f>
        <v>1000</v>
      </c>
      <c r="AA43" s="187">
        <f>IFERROR(Y43/W43,"-")</f>
        <v>5000</v>
      </c>
      <c r="AB43" s="181">
        <f>SUM(Y43:Y44)-SUM(K43:K44)</f>
        <v>560000</v>
      </c>
      <c r="AC43" s="85">
        <f>SUM(Y43:Y44)/SUM(K43:K44)</f>
        <v>12.2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0.2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>
        <v>1</v>
      </c>
      <c r="AX43" s="107">
        <f>IF(Q43=0,"",IF(AW43=0,"",(AW43/Q43)))</f>
        <v>0.2</v>
      </c>
      <c r="AY43" s="106"/>
      <c r="AZ43" s="108">
        <f>IFERROR(AY43/AW43,"-")</f>
        <v>0</v>
      </c>
      <c r="BA43" s="109"/>
      <c r="BB43" s="110">
        <f>IFERROR(BA43/AW43,"-")</f>
        <v>0</v>
      </c>
      <c r="BC43" s="111"/>
      <c r="BD43" s="111"/>
      <c r="BE43" s="111"/>
      <c r="BF43" s="112">
        <v>1</v>
      </c>
      <c r="BG43" s="113">
        <f>IF(Q43=0,"",IF(BF43=0,"",(BF43/Q43)))</f>
        <v>0.2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0.4</v>
      </c>
      <c r="BQ43" s="121">
        <v>1</v>
      </c>
      <c r="BR43" s="122">
        <f>IFERROR(BQ43/BO43,"-")</f>
        <v>0.5</v>
      </c>
      <c r="BS43" s="123">
        <v>5000</v>
      </c>
      <c r="BT43" s="124">
        <f>IFERROR(BS43/BO43,"-")</f>
        <v>2500</v>
      </c>
      <c r="BU43" s="125">
        <v>1</v>
      </c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5000</v>
      </c>
      <c r="CR43" s="141">
        <v>5000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300</v>
      </c>
      <c r="C44" s="189" t="s">
        <v>227</v>
      </c>
      <c r="D44" s="189"/>
      <c r="E44" s="189"/>
      <c r="F44" s="189"/>
      <c r="G44" s="189" t="s">
        <v>73</v>
      </c>
      <c r="H44" s="89"/>
      <c r="I44" s="89"/>
      <c r="J44" s="89"/>
      <c r="K44" s="181"/>
      <c r="L44" s="80">
        <v>0</v>
      </c>
      <c r="M44" s="80">
        <v>0</v>
      </c>
      <c r="N44" s="80">
        <v>18</v>
      </c>
      <c r="O44" s="91">
        <v>7</v>
      </c>
      <c r="P44" s="92">
        <v>0</v>
      </c>
      <c r="Q44" s="93">
        <f>O44+P44</f>
        <v>7</v>
      </c>
      <c r="R44" s="81">
        <f>IFERROR(Q44/N44,"-")</f>
        <v>0.38888888888889</v>
      </c>
      <c r="S44" s="80">
        <v>2</v>
      </c>
      <c r="T44" s="80">
        <v>2</v>
      </c>
      <c r="U44" s="81">
        <f>IFERROR(T44/(Q44),"-")</f>
        <v>0.28571428571429</v>
      </c>
      <c r="V44" s="82"/>
      <c r="W44" s="83">
        <v>2</v>
      </c>
      <c r="X44" s="81">
        <f>IF(Q44=0,"-",W44/Q44)</f>
        <v>0.28571428571429</v>
      </c>
      <c r="Y44" s="186">
        <v>605000</v>
      </c>
      <c r="Z44" s="187">
        <f>IFERROR(Y44/Q44,"-")</f>
        <v>86428.571428571</v>
      </c>
      <c r="AA44" s="187">
        <f>IFERROR(Y44/W44,"-")</f>
        <v>302500</v>
      </c>
      <c r="AB44" s="181"/>
      <c r="AC44" s="85"/>
      <c r="AD44" s="78"/>
      <c r="AE44" s="94">
        <v>1</v>
      </c>
      <c r="AF44" s="95">
        <f>IF(Q44=0,"",IF(AE44=0,"",(AE44/Q44)))</f>
        <v>0.14285714285714</v>
      </c>
      <c r="AG44" s="94"/>
      <c r="AH44" s="96">
        <f>IFERROR(AG44/AE44,"-")</f>
        <v>0</v>
      </c>
      <c r="AI44" s="97"/>
      <c r="AJ44" s="98">
        <f>IFERROR(AI44/AE44,"-")</f>
        <v>0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2</v>
      </c>
      <c r="BG44" s="113">
        <f>IF(Q44=0,"",IF(BF44=0,"",(BF44/Q44)))</f>
        <v>0.28571428571429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3</v>
      </c>
      <c r="BP44" s="120">
        <f>IF(Q44=0,"",IF(BO44=0,"",(BO44/Q44)))</f>
        <v>0.42857142857143</v>
      </c>
      <c r="BQ44" s="121">
        <v>1</v>
      </c>
      <c r="BR44" s="122">
        <f>IFERROR(BQ44/BO44,"-")</f>
        <v>0.33333333333333</v>
      </c>
      <c r="BS44" s="123">
        <v>600000</v>
      </c>
      <c r="BT44" s="124">
        <f>IFERROR(BS44/BO44,"-")</f>
        <v>200000</v>
      </c>
      <c r="BU44" s="125"/>
      <c r="BV44" s="125"/>
      <c r="BW44" s="125">
        <v>1</v>
      </c>
      <c r="BX44" s="126">
        <v>1</v>
      </c>
      <c r="BY44" s="127">
        <f>IF(Q44=0,"",IF(BX44=0,"",(BX44/Q44)))</f>
        <v>0.14285714285714</v>
      </c>
      <c r="BZ44" s="128">
        <v>1</v>
      </c>
      <c r="CA44" s="129">
        <f>IFERROR(BZ44/BX44,"-")</f>
        <v>1</v>
      </c>
      <c r="CB44" s="130">
        <v>5000</v>
      </c>
      <c r="CC44" s="131">
        <f>IFERROR(CB44/BX44,"-")</f>
        <v>5000</v>
      </c>
      <c r="CD44" s="132">
        <v>1</v>
      </c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2</v>
      </c>
      <c r="CQ44" s="141">
        <v>605000</v>
      </c>
      <c r="CR44" s="141">
        <v>600000</v>
      </c>
      <c r="CS44" s="141"/>
      <c r="CT44" s="142" t="str">
        <f>IF(AND(CR44=0,CS44=0),"",IF(AND(CR44&lt;=100000,CS44&lt;=100000),"",IF(CR44/CQ44&gt;0.7,"男高",IF(CS44/CQ44&gt;0.7,"女高",""))))</f>
        <v>男高</v>
      </c>
    </row>
    <row r="45" spans="1:99">
      <c r="A45" s="30"/>
      <c r="B45" s="86"/>
      <c r="C45" s="86"/>
      <c r="D45" s="87"/>
      <c r="E45" s="87"/>
      <c r="F45" s="87"/>
      <c r="G45" s="88"/>
      <c r="H45" s="89"/>
      <c r="I45" s="89"/>
      <c r="J45" s="89"/>
      <c r="K45" s="182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8"/>
      <c r="Z45" s="188"/>
      <c r="AA45" s="188"/>
      <c r="AB45" s="188"/>
      <c r="AC45" s="33"/>
      <c r="AD45" s="58"/>
      <c r="AE45" s="62"/>
      <c r="AF45" s="63"/>
      <c r="AG45" s="62"/>
      <c r="AH45" s="66"/>
      <c r="AI45" s="67"/>
      <c r="AJ45" s="68"/>
      <c r="AK45" s="69"/>
      <c r="AL45" s="69"/>
      <c r="AM45" s="69"/>
      <c r="AN45" s="62"/>
      <c r="AO45" s="63"/>
      <c r="AP45" s="62"/>
      <c r="AQ45" s="66"/>
      <c r="AR45" s="67"/>
      <c r="AS45" s="68"/>
      <c r="AT45" s="69"/>
      <c r="AU45" s="69"/>
      <c r="AV45" s="69"/>
      <c r="AW45" s="62"/>
      <c r="AX45" s="63"/>
      <c r="AY45" s="62"/>
      <c r="AZ45" s="66"/>
      <c r="BA45" s="67"/>
      <c r="BB45" s="68"/>
      <c r="BC45" s="69"/>
      <c r="BD45" s="69"/>
      <c r="BE45" s="69"/>
      <c r="BF45" s="62"/>
      <c r="BG45" s="63"/>
      <c r="BH45" s="62"/>
      <c r="BI45" s="66"/>
      <c r="BJ45" s="67"/>
      <c r="BK45" s="68"/>
      <c r="BL45" s="69"/>
      <c r="BM45" s="69"/>
      <c r="BN45" s="69"/>
      <c r="BO45" s="64"/>
      <c r="BP45" s="65"/>
      <c r="BQ45" s="62"/>
      <c r="BR45" s="66"/>
      <c r="BS45" s="67"/>
      <c r="BT45" s="68"/>
      <c r="BU45" s="69"/>
      <c r="BV45" s="69"/>
      <c r="BW45" s="69"/>
      <c r="BX45" s="64"/>
      <c r="BY45" s="65"/>
      <c r="BZ45" s="62"/>
      <c r="CA45" s="66"/>
      <c r="CB45" s="67"/>
      <c r="CC45" s="68"/>
      <c r="CD45" s="69"/>
      <c r="CE45" s="69"/>
      <c r="CF45" s="69"/>
      <c r="CG45" s="64"/>
      <c r="CH45" s="65"/>
      <c r="CI45" s="62"/>
      <c r="CJ45" s="66"/>
      <c r="CK45" s="67"/>
      <c r="CL45" s="68"/>
      <c r="CM45" s="69"/>
      <c r="CN45" s="69"/>
      <c r="CO45" s="69"/>
      <c r="CP45" s="70"/>
      <c r="CQ45" s="67"/>
      <c r="CR45" s="67"/>
      <c r="CS45" s="67"/>
      <c r="CT45" s="71"/>
    </row>
    <row r="46" spans="1:99">
      <c r="A46" s="30"/>
      <c r="B46" s="37"/>
      <c r="C46" s="37"/>
      <c r="D46" s="21"/>
      <c r="E46" s="21"/>
      <c r="F46" s="21"/>
      <c r="G46" s="22"/>
      <c r="H46" s="36"/>
      <c r="I46" s="36"/>
      <c r="J46" s="74"/>
      <c r="K46" s="183"/>
      <c r="L46" s="34"/>
      <c r="M46" s="34"/>
      <c r="N46" s="31"/>
      <c r="O46" s="23"/>
      <c r="P46" s="23"/>
      <c r="Q46" s="23"/>
      <c r="R46" s="32"/>
      <c r="S46" s="32"/>
      <c r="T46" s="23"/>
      <c r="U46" s="32"/>
      <c r="V46" s="25"/>
      <c r="W46" s="25"/>
      <c r="X46" s="25"/>
      <c r="Y46" s="188"/>
      <c r="Z46" s="188"/>
      <c r="AA46" s="188"/>
      <c r="AB46" s="188"/>
      <c r="AC46" s="33"/>
      <c r="AD46" s="60"/>
      <c r="AE46" s="62"/>
      <c r="AF46" s="63"/>
      <c r="AG46" s="62"/>
      <c r="AH46" s="66"/>
      <c r="AI46" s="67"/>
      <c r="AJ46" s="68"/>
      <c r="AK46" s="69"/>
      <c r="AL46" s="69"/>
      <c r="AM46" s="69"/>
      <c r="AN46" s="62"/>
      <c r="AO46" s="63"/>
      <c r="AP46" s="62"/>
      <c r="AQ46" s="66"/>
      <c r="AR46" s="67"/>
      <c r="AS46" s="68"/>
      <c r="AT46" s="69"/>
      <c r="AU46" s="69"/>
      <c r="AV46" s="69"/>
      <c r="AW46" s="62"/>
      <c r="AX46" s="63"/>
      <c r="AY46" s="62"/>
      <c r="AZ46" s="66"/>
      <c r="BA46" s="67"/>
      <c r="BB46" s="68"/>
      <c r="BC46" s="69"/>
      <c r="BD46" s="69"/>
      <c r="BE46" s="69"/>
      <c r="BF46" s="62"/>
      <c r="BG46" s="63"/>
      <c r="BH46" s="62"/>
      <c r="BI46" s="66"/>
      <c r="BJ46" s="67"/>
      <c r="BK46" s="68"/>
      <c r="BL46" s="69"/>
      <c r="BM46" s="69"/>
      <c r="BN46" s="69"/>
      <c r="BO46" s="64"/>
      <c r="BP46" s="65"/>
      <c r="BQ46" s="62"/>
      <c r="BR46" s="66"/>
      <c r="BS46" s="67"/>
      <c r="BT46" s="68"/>
      <c r="BU46" s="69"/>
      <c r="BV46" s="69"/>
      <c r="BW46" s="69"/>
      <c r="BX46" s="64"/>
      <c r="BY46" s="65"/>
      <c r="BZ46" s="62"/>
      <c r="CA46" s="66"/>
      <c r="CB46" s="67"/>
      <c r="CC46" s="68"/>
      <c r="CD46" s="69"/>
      <c r="CE46" s="69"/>
      <c r="CF46" s="69"/>
      <c r="CG46" s="64"/>
      <c r="CH46" s="65"/>
      <c r="CI46" s="62"/>
      <c r="CJ46" s="66"/>
      <c r="CK46" s="67"/>
      <c r="CL46" s="68"/>
      <c r="CM46" s="69"/>
      <c r="CN46" s="69"/>
      <c r="CO46" s="69"/>
      <c r="CP46" s="70"/>
      <c r="CQ46" s="67"/>
      <c r="CR46" s="67"/>
      <c r="CS46" s="67"/>
      <c r="CT46" s="71"/>
    </row>
    <row r="47" spans="1:99">
      <c r="A47" s="19">
        <f>AC47</f>
        <v>1.8354714560616</v>
      </c>
      <c r="B47" s="39"/>
      <c r="C47" s="39"/>
      <c r="D47" s="39"/>
      <c r="E47" s="39"/>
      <c r="F47" s="39"/>
      <c r="G47" s="39"/>
      <c r="H47" s="40" t="s">
        <v>301</v>
      </c>
      <c r="I47" s="40"/>
      <c r="J47" s="40"/>
      <c r="K47" s="184">
        <f>SUM(K6:K46)</f>
        <v>1559000</v>
      </c>
      <c r="L47" s="41">
        <f>SUM(L6:L46)</f>
        <v>0</v>
      </c>
      <c r="M47" s="41">
        <f>SUM(M6:M46)</f>
        <v>0</v>
      </c>
      <c r="N47" s="41">
        <f>SUM(N6:N46)</f>
        <v>1341</v>
      </c>
      <c r="O47" s="41">
        <f>SUM(O6:O46)</f>
        <v>253</v>
      </c>
      <c r="P47" s="41">
        <f>SUM(P6:P46)</f>
        <v>0</v>
      </c>
      <c r="Q47" s="41">
        <f>SUM(Q6:Q46)</f>
        <v>253</v>
      </c>
      <c r="R47" s="42">
        <f>IFERROR(Q47/N47,"-")</f>
        <v>0.18866517524236</v>
      </c>
      <c r="S47" s="77">
        <f>SUM(S6:S46)</f>
        <v>31</v>
      </c>
      <c r="T47" s="77">
        <f>SUM(T6:T46)</f>
        <v>62</v>
      </c>
      <c r="U47" s="42">
        <f>IFERROR(S47/Q47,"-")</f>
        <v>0.12252964426877</v>
      </c>
      <c r="V47" s="43">
        <f>IFERROR(K47/Q47,"-")</f>
        <v>6162.0553359684</v>
      </c>
      <c r="W47" s="44">
        <f>SUM(W6:W46)</f>
        <v>44</v>
      </c>
      <c r="X47" s="42">
        <f>IFERROR(W47/Q47,"-")</f>
        <v>0.17391304347826</v>
      </c>
      <c r="Y47" s="184">
        <f>SUM(Y6:Y46)</f>
        <v>2861500</v>
      </c>
      <c r="Z47" s="184">
        <f>IFERROR(Y47/Q47,"-")</f>
        <v>11310.276679842</v>
      </c>
      <c r="AA47" s="184">
        <f>IFERROR(Y47/W47,"-")</f>
        <v>65034.090909091</v>
      </c>
      <c r="AB47" s="184">
        <f>Y47-K47</f>
        <v>1302500</v>
      </c>
      <c r="AC47" s="46">
        <f>Y47/K47</f>
        <v>1.8354714560616</v>
      </c>
      <c r="AD47" s="59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4"/>
    <mergeCell ref="K14:K14"/>
    <mergeCell ref="V14:V14"/>
    <mergeCell ref="AB14:AB14"/>
    <mergeCell ref="AC14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302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5.7923076923077</v>
      </c>
      <c r="B6" s="189" t="s">
        <v>303</v>
      </c>
      <c r="C6" s="189" t="s">
        <v>227</v>
      </c>
      <c r="D6" s="189" t="s">
        <v>287</v>
      </c>
      <c r="E6" s="189" t="s">
        <v>304</v>
      </c>
      <c r="F6" s="189" t="s">
        <v>305</v>
      </c>
      <c r="G6" s="189" t="s">
        <v>306</v>
      </c>
      <c r="H6" s="89" t="s">
        <v>307</v>
      </c>
      <c r="I6" s="89" t="s">
        <v>308</v>
      </c>
      <c r="J6" s="89" t="s">
        <v>131</v>
      </c>
      <c r="K6" s="181">
        <v>65000</v>
      </c>
      <c r="L6" s="80">
        <v>0</v>
      </c>
      <c r="M6" s="80">
        <v>0</v>
      </c>
      <c r="N6" s="80">
        <v>3</v>
      </c>
      <c r="O6" s="91">
        <v>1</v>
      </c>
      <c r="P6" s="92">
        <v>0</v>
      </c>
      <c r="Q6" s="93">
        <f>O6+P6</f>
        <v>1</v>
      </c>
      <c r="R6" s="81">
        <f>IFERROR(Q6/N6,"-")</f>
        <v>0.33333333333333</v>
      </c>
      <c r="S6" s="80">
        <v>0</v>
      </c>
      <c r="T6" s="80">
        <v>0</v>
      </c>
      <c r="U6" s="81">
        <f>IFERROR(T6/(Q6),"-")</f>
        <v>0</v>
      </c>
      <c r="V6" s="82">
        <f>IFERROR(K6/SUM(Q6:Q7),"-")</f>
        <v>1477.2727272727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311500</v>
      </c>
      <c r="AC6" s="85">
        <f>SUM(Y6:Y7)/SUM(K6:K7)</f>
        <v>5.7923076923077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</v>
      </c>
      <c r="BP6" s="120">
        <f>IF(Q6=0,"",IF(BO6=0,"",(BO6/Q6)))</f>
        <v>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309</v>
      </c>
      <c r="C7" s="189" t="s">
        <v>227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117</v>
      </c>
      <c r="O7" s="91">
        <v>43</v>
      </c>
      <c r="P7" s="92">
        <v>0</v>
      </c>
      <c r="Q7" s="93">
        <f>O7+P7</f>
        <v>43</v>
      </c>
      <c r="R7" s="81">
        <f>IFERROR(Q7/N7,"-")</f>
        <v>0.36752136752137</v>
      </c>
      <c r="S7" s="80">
        <v>1</v>
      </c>
      <c r="T7" s="80">
        <v>6</v>
      </c>
      <c r="U7" s="81">
        <f>IFERROR(T7/(Q7),"-")</f>
        <v>0.13953488372093</v>
      </c>
      <c r="V7" s="82"/>
      <c r="W7" s="83">
        <v>4</v>
      </c>
      <c r="X7" s="81">
        <f>IF(Q7=0,"-",W7/Q7)</f>
        <v>0.093023255813953</v>
      </c>
      <c r="Y7" s="186">
        <v>376500</v>
      </c>
      <c r="Z7" s="187">
        <f>IFERROR(Y7/Q7,"-")</f>
        <v>8755.8139534884</v>
      </c>
      <c r="AA7" s="187">
        <f>IFERROR(Y7/W7,"-")</f>
        <v>94125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8</v>
      </c>
      <c r="AO7" s="101">
        <f>IF(Q7=0,"",IF(AN7=0,"",(AN7/Q7)))</f>
        <v>0.18604651162791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6</v>
      </c>
      <c r="AX7" s="107">
        <f>IF(Q7=0,"",IF(AW7=0,"",(AW7/Q7)))</f>
        <v>0.13953488372093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11</v>
      </c>
      <c r="BG7" s="113">
        <f>IF(Q7=0,"",IF(BF7=0,"",(BF7/Q7)))</f>
        <v>0.25581395348837</v>
      </c>
      <c r="BH7" s="112">
        <v>2</v>
      </c>
      <c r="BI7" s="114">
        <f>IFERROR(BH7/BF7,"-")</f>
        <v>0.18181818181818</v>
      </c>
      <c r="BJ7" s="115">
        <v>4500</v>
      </c>
      <c r="BK7" s="116">
        <f>IFERROR(BJ7/BF7,"-")</f>
        <v>409.09090909091</v>
      </c>
      <c r="BL7" s="117">
        <v>2</v>
      </c>
      <c r="BM7" s="117"/>
      <c r="BN7" s="117"/>
      <c r="BO7" s="119">
        <v>12</v>
      </c>
      <c r="BP7" s="120">
        <f>IF(Q7=0,"",IF(BO7=0,"",(BO7/Q7)))</f>
        <v>0.27906976744186</v>
      </c>
      <c r="BQ7" s="121">
        <v>1</v>
      </c>
      <c r="BR7" s="122">
        <f>IFERROR(BQ7/BO7,"-")</f>
        <v>0.083333333333333</v>
      </c>
      <c r="BS7" s="123">
        <v>333000</v>
      </c>
      <c r="BT7" s="124">
        <f>IFERROR(BS7/BO7,"-")</f>
        <v>27750</v>
      </c>
      <c r="BU7" s="125"/>
      <c r="BV7" s="125"/>
      <c r="BW7" s="125">
        <v>1</v>
      </c>
      <c r="BX7" s="126">
        <v>6</v>
      </c>
      <c r="BY7" s="127">
        <f>IF(Q7=0,"",IF(BX7=0,"",(BX7/Q7)))</f>
        <v>0.13953488372093</v>
      </c>
      <c r="BZ7" s="128">
        <v>1</v>
      </c>
      <c r="CA7" s="129">
        <f>IFERROR(BZ7/BX7,"-")</f>
        <v>0.16666666666667</v>
      </c>
      <c r="CB7" s="130">
        <v>39000</v>
      </c>
      <c r="CC7" s="131">
        <f>IFERROR(CB7/BX7,"-")</f>
        <v>6500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4</v>
      </c>
      <c r="CQ7" s="141">
        <v>376500</v>
      </c>
      <c r="CR7" s="141">
        <v>333000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9.6054054054054</v>
      </c>
      <c r="B8" s="189" t="s">
        <v>310</v>
      </c>
      <c r="C8" s="189" t="s">
        <v>227</v>
      </c>
      <c r="D8" s="189" t="s">
        <v>211</v>
      </c>
      <c r="E8" s="189" t="s">
        <v>311</v>
      </c>
      <c r="F8" s="189"/>
      <c r="G8" s="189" t="s">
        <v>306</v>
      </c>
      <c r="H8" s="89" t="s">
        <v>312</v>
      </c>
      <c r="I8" s="89" t="s">
        <v>313</v>
      </c>
      <c r="J8" s="89" t="s">
        <v>94</v>
      </c>
      <c r="K8" s="181">
        <v>185000</v>
      </c>
      <c r="L8" s="80">
        <v>0</v>
      </c>
      <c r="M8" s="80">
        <v>0</v>
      </c>
      <c r="N8" s="80">
        <v>303</v>
      </c>
      <c r="O8" s="91">
        <v>45</v>
      </c>
      <c r="P8" s="92">
        <v>0</v>
      </c>
      <c r="Q8" s="93">
        <f>O8+P8</f>
        <v>45</v>
      </c>
      <c r="R8" s="81">
        <f>IFERROR(Q8/N8,"-")</f>
        <v>0.14851485148515</v>
      </c>
      <c r="S8" s="80">
        <v>1</v>
      </c>
      <c r="T8" s="80">
        <v>13</v>
      </c>
      <c r="U8" s="81">
        <f>IFERROR(T8/(Q8),"-")</f>
        <v>0.28888888888889</v>
      </c>
      <c r="V8" s="82">
        <f>IFERROR(K8/SUM(Q8:Q9),"-")</f>
        <v>1217.1052631579</v>
      </c>
      <c r="W8" s="83">
        <v>1</v>
      </c>
      <c r="X8" s="81">
        <f>IF(Q8=0,"-",W8/Q8)</f>
        <v>0.022222222222222</v>
      </c>
      <c r="Y8" s="186">
        <v>1720000</v>
      </c>
      <c r="Z8" s="187">
        <f>IFERROR(Y8/Q8,"-")</f>
        <v>38222.222222222</v>
      </c>
      <c r="AA8" s="187">
        <f>IFERROR(Y8/W8,"-")</f>
        <v>1720000</v>
      </c>
      <c r="AB8" s="181">
        <f>SUM(Y8:Y9)-SUM(K8:K9)</f>
        <v>1592000</v>
      </c>
      <c r="AC8" s="85">
        <f>SUM(Y8:Y9)/SUM(K8:K9)</f>
        <v>9.6054054054054</v>
      </c>
      <c r="AD8" s="78"/>
      <c r="AE8" s="94">
        <v>7</v>
      </c>
      <c r="AF8" s="95">
        <f>IF(Q8=0,"",IF(AE8=0,"",(AE8/Q8)))</f>
        <v>0.15555555555556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10</v>
      </c>
      <c r="AO8" s="101">
        <f>IF(Q8=0,"",IF(AN8=0,"",(AN8/Q8)))</f>
        <v>0.22222222222222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6</v>
      </c>
      <c r="AX8" s="107">
        <f>IF(Q8=0,"",IF(AW8=0,"",(AW8/Q8)))</f>
        <v>0.13333333333333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7</v>
      </c>
      <c r="BG8" s="113">
        <f>IF(Q8=0,"",IF(BF8=0,"",(BF8/Q8)))</f>
        <v>0.15555555555556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11</v>
      </c>
      <c r="BP8" s="120">
        <f>IF(Q8=0,"",IF(BO8=0,"",(BO8/Q8)))</f>
        <v>0.24444444444444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4</v>
      </c>
      <c r="BY8" s="127">
        <f>IF(Q8=0,"",IF(BX8=0,"",(BX8/Q8)))</f>
        <v>0.088888888888889</v>
      </c>
      <c r="BZ8" s="128">
        <v>1</v>
      </c>
      <c r="CA8" s="129">
        <f>IFERROR(BZ8/BX8,"-")</f>
        <v>0.25</v>
      </c>
      <c r="CB8" s="130">
        <v>1720000</v>
      </c>
      <c r="CC8" s="131">
        <f>IFERROR(CB8/BX8,"-")</f>
        <v>430000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1720000</v>
      </c>
      <c r="CR8" s="141">
        <v>1720000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314</v>
      </c>
      <c r="C9" s="189" t="s">
        <v>227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208</v>
      </c>
      <c r="O9" s="91">
        <v>107</v>
      </c>
      <c r="P9" s="92">
        <v>0</v>
      </c>
      <c r="Q9" s="93">
        <f>O9+P9</f>
        <v>107</v>
      </c>
      <c r="R9" s="81">
        <f>IFERROR(Q9/N9,"-")</f>
        <v>0.51442307692308</v>
      </c>
      <c r="S9" s="80">
        <v>0</v>
      </c>
      <c r="T9" s="80">
        <v>21</v>
      </c>
      <c r="U9" s="81">
        <f>IFERROR(T9/(Q9),"-")</f>
        <v>0.19626168224299</v>
      </c>
      <c r="V9" s="82"/>
      <c r="W9" s="83">
        <v>2</v>
      </c>
      <c r="X9" s="81">
        <f>IF(Q9=0,"-",W9/Q9)</f>
        <v>0.018691588785047</v>
      </c>
      <c r="Y9" s="186">
        <v>57000</v>
      </c>
      <c r="Z9" s="187">
        <f>IFERROR(Y9/Q9,"-")</f>
        <v>532.71028037383</v>
      </c>
      <c r="AA9" s="187">
        <f>IFERROR(Y9/W9,"-")</f>
        <v>28500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24</v>
      </c>
      <c r="AO9" s="101">
        <f>IF(Q9=0,"",IF(AN9=0,"",(AN9/Q9)))</f>
        <v>0.22429906542056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18</v>
      </c>
      <c r="AX9" s="107">
        <f>IF(Q9=0,"",IF(AW9=0,"",(AW9/Q9)))</f>
        <v>0.16822429906542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23</v>
      </c>
      <c r="BG9" s="113">
        <f>IF(Q9=0,"",IF(BF9=0,"",(BF9/Q9)))</f>
        <v>0.21495327102804</v>
      </c>
      <c r="BH9" s="112">
        <v>1</v>
      </c>
      <c r="BI9" s="114">
        <f>IFERROR(BH9/BF9,"-")</f>
        <v>0.043478260869565</v>
      </c>
      <c r="BJ9" s="115">
        <v>54000</v>
      </c>
      <c r="BK9" s="116">
        <f>IFERROR(BJ9/BF9,"-")</f>
        <v>2347.8260869565</v>
      </c>
      <c r="BL9" s="117"/>
      <c r="BM9" s="117"/>
      <c r="BN9" s="117">
        <v>1</v>
      </c>
      <c r="BO9" s="119">
        <v>24</v>
      </c>
      <c r="BP9" s="120">
        <f>IF(Q9=0,"",IF(BO9=0,"",(BO9/Q9)))</f>
        <v>0.22429906542056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15</v>
      </c>
      <c r="BY9" s="127">
        <f>IF(Q9=0,"",IF(BX9=0,"",(BX9/Q9)))</f>
        <v>0.14018691588785</v>
      </c>
      <c r="BZ9" s="128">
        <v>1</v>
      </c>
      <c r="CA9" s="129">
        <f>IFERROR(BZ9/BX9,"-")</f>
        <v>0.066666666666667</v>
      </c>
      <c r="CB9" s="130">
        <v>3000</v>
      </c>
      <c r="CC9" s="131">
        <f>IFERROR(CB9/BX9,"-")</f>
        <v>200</v>
      </c>
      <c r="CD9" s="132">
        <v>1</v>
      </c>
      <c r="CE9" s="132"/>
      <c r="CF9" s="132"/>
      <c r="CG9" s="133">
        <v>3</v>
      </c>
      <c r="CH9" s="134">
        <f>IF(Q9=0,"",IF(CG9=0,"",(CG9/Q9)))</f>
        <v>0.02803738317757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2</v>
      </c>
      <c r="CQ9" s="141">
        <v>57000</v>
      </c>
      <c r="CR9" s="141">
        <v>54000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1.3692307692308</v>
      </c>
      <c r="B10" s="189" t="s">
        <v>315</v>
      </c>
      <c r="C10" s="189" t="s">
        <v>227</v>
      </c>
      <c r="D10" s="189" t="s">
        <v>316</v>
      </c>
      <c r="E10" s="189" t="s">
        <v>304</v>
      </c>
      <c r="F10" s="189" t="s">
        <v>317</v>
      </c>
      <c r="G10" s="189" t="s">
        <v>306</v>
      </c>
      <c r="H10" s="89" t="s">
        <v>318</v>
      </c>
      <c r="I10" s="89" t="s">
        <v>319</v>
      </c>
      <c r="J10" s="89" t="s">
        <v>94</v>
      </c>
      <c r="K10" s="181">
        <v>65000</v>
      </c>
      <c r="L10" s="80">
        <v>0</v>
      </c>
      <c r="M10" s="80">
        <v>0</v>
      </c>
      <c r="N10" s="80">
        <v>4</v>
      </c>
      <c r="O10" s="91">
        <v>1</v>
      </c>
      <c r="P10" s="92">
        <v>0</v>
      </c>
      <c r="Q10" s="93">
        <f>O10+P10</f>
        <v>1</v>
      </c>
      <c r="R10" s="81">
        <f>IFERROR(Q10/N10,"-")</f>
        <v>0.25</v>
      </c>
      <c r="S10" s="80">
        <v>0</v>
      </c>
      <c r="T10" s="80">
        <v>0</v>
      </c>
      <c r="U10" s="81">
        <f>IFERROR(T10/(Q10),"-")</f>
        <v>0</v>
      </c>
      <c r="V10" s="82">
        <f>IFERROR(K10/SUM(Q10:Q11),"-")</f>
        <v>2600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24000</v>
      </c>
      <c r="AC10" s="85">
        <f>SUM(Y10:Y11)/SUM(K10:K11)</f>
        <v>1.3692307692308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320</v>
      </c>
      <c r="C11" s="189" t="s">
        <v>227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64</v>
      </c>
      <c r="O11" s="91">
        <v>23</v>
      </c>
      <c r="P11" s="92">
        <v>1</v>
      </c>
      <c r="Q11" s="93">
        <f>O11+P11</f>
        <v>24</v>
      </c>
      <c r="R11" s="81">
        <f>IFERROR(Q11/N11,"-")</f>
        <v>0.375</v>
      </c>
      <c r="S11" s="80">
        <v>1</v>
      </c>
      <c r="T11" s="80">
        <v>5</v>
      </c>
      <c r="U11" s="81">
        <f>IFERROR(T11/(Q11),"-")</f>
        <v>0.20833333333333</v>
      </c>
      <c r="V11" s="82"/>
      <c r="W11" s="83">
        <v>1</v>
      </c>
      <c r="X11" s="81">
        <f>IF(Q11=0,"-",W11/Q11)</f>
        <v>0.041666666666667</v>
      </c>
      <c r="Y11" s="186">
        <v>89000</v>
      </c>
      <c r="Z11" s="187">
        <f>IFERROR(Y11/Q11,"-")</f>
        <v>3708.3333333333</v>
      </c>
      <c r="AA11" s="187">
        <f>IFERROR(Y11/W11,"-")</f>
        <v>89000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6</v>
      </c>
      <c r="AO11" s="101">
        <f>IF(Q11=0,"",IF(AN11=0,"",(AN11/Q11)))</f>
        <v>0.25</v>
      </c>
      <c r="AP11" s="100">
        <v>1</v>
      </c>
      <c r="AQ11" s="102">
        <f>IFERROR(AP11/AN11,"-")</f>
        <v>0.16666666666667</v>
      </c>
      <c r="AR11" s="103">
        <v>89000</v>
      </c>
      <c r="AS11" s="104">
        <f>IFERROR(AR11/AN11,"-")</f>
        <v>14833.333333333</v>
      </c>
      <c r="AT11" s="105"/>
      <c r="AU11" s="105"/>
      <c r="AV11" s="105">
        <v>1</v>
      </c>
      <c r="AW11" s="106">
        <v>3</v>
      </c>
      <c r="AX11" s="107">
        <f>IF(Q11=0,"",IF(AW11=0,"",(AW11/Q11)))</f>
        <v>0.125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6</v>
      </c>
      <c r="BG11" s="113">
        <f>IF(Q11=0,"",IF(BF11=0,"",(BF11/Q11)))</f>
        <v>0.25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6</v>
      </c>
      <c r="BP11" s="120">
        <f>IF(Q11=0,"",IF(BO11=0,"",(BO11/Q11)))</f>
        <v>0.25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0.125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89000</v>
      </c>
      <c r="CR11" s="141">
        <v>89000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321</v>
      </c>
      <c r="C12" s="189" t="s">
        <v>227</v>
      </c>
      <c r="D12" s="189" t="s">
        <v>287</v>
      </c>
      <c r="E12" s="189" t="s">
        <v>304</v>
      </c>
      <c r="F12" s="189" t="s">
        <v>322</v>
      </c>
      <c r="G12" s="189" t="s">
        <v>306</v>
      </c>
      <c r="H12" s="89" t="s">
        <v>323</v>
      </c>
      <c r="I12" s="89" t="s">
        <v>308</v>
      </c>
      <c r="J12" s="89" t="s">
        <v>260</v>
      </c>
      <c r="K12" s="181">
        <v>65000</v>
      </c>
      <c r="L12" s="80">
        <v>0</v>
      </c>
      <c r="M12" s="80">
        <v>0</v>
      </c>
      <c r="N12" s="80">
        <v>4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>
        <f>IFERROR(K12/SUM(Q12:Q13),"-")</f>
        <v>3823.5294117647</v>
      </c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>
        <f>SUM(Y12:Y13)-SUM(K12:K13)</f>
        <v>-65000</v>
      </c>
      <c r="AC12" s="85">
        <f>SUM(Y12:Y13)/SUM(K12:K13)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324</v>
      </c>
      <c r="C13" s="189" t="s">
        <v>227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61</v>
      </c>
      <c r="O13" s="91">
        <v>17</v>
      </c>
      <c r="P13" s="92">
        <v>0</v>
      </c>
      <c r="Q13" s="93">
        <f>O13+P13</f>
        <v>17</v>
      </c>
      <c r="R13" s="81">
        <f>IFERROR(Q13/N13,"-")</f>
        <v>0.27868852459016</v>
      </c>
      <c r="S13" s="80">
        <v>0</v>
      </c>
      <c r="T13" s="80">
        <v>3</v>
      </c>
      <c r="U13" s="81">
        <f>IFERROR(T13/(Q13),"-")</f>
        <v>0.17647058823529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5</v>
      </c>
      <c r="AO13" s="101">
        <f>IF(Q13=0,"",IF(AN13=0,"",(AN13/Q13)))</f>
        <v>0.29411764705882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5</v>
      </c>
      <c r="BG13" s="113">
        <f>IF(Q13=0,"",IF(BF13=0,"",(BF13/Q13)))</f>
        <v>0.29411764705882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5</v>
      </c>
      <c r="BP13" s="120">
        <f>IF(Q13=0,"",IF(BO13=0,"",(BO13/Q13)))</f>
        <v>0.29411764705882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0.11764705882353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</v>
      </c>
      <c r="B14" s="189" t="s">
        <v>325</v>
      </c>
      <c r="C14" s="189" t="s">
        <v>227</v>
      </c>
      <c r="D14" s="189" t="s">
        <v>326</v>
      </c>
      <c r="E14" s="189" t="s">
        <v>311</v>
      </c>
      <c r="F14" s="189" t="s">
        <v>322</v>
      </c>
      <c r="G14" s="189" t="s">
        <v>306</v>
      </c>
      <c r="H14" s="89" t="s">
        <v>327</v>
      </c>
      <c r="I14" s="89" t="s">
        <v>308</v>
      </c>
      <c r="J14" s="89" t="s">
        <v>221</v>
      </c>
      <c r="K14" s="181">
        <v>65000</v>
      </c>
      <c r="L14" s="80">
        <v>0</v>
      </c>
      <c r="M14" s="80">
        <v>0</v>
      </c>
      <c r="N14" s="80">
        <v>1</v>
      </c>
      <c r="O14" s="91">
        <v>0</v>
      </c>
      <c r="P14" s="92">
        <v>0</v>
      </c>
      <c r="Q14" s="93">
        <f>O14+P14</f>
        <v>0</v>
      </c>
      <c r="R14" s="81">
        <f>IFERROR(Q14/N14,"-")</f>
        <v>0</v>
      </c>
      <c r="S14" s="80">
        <v>0</v>
      </c>
      <c r="T14" s="80">
        <v>0</v>
      </c>
      <c r="U14" s="81" t="str">
        <f>IFERROR(T14/(Q14),"-")</f>
        <v>-</v>
      </c>
      <c r="V14" s="82">
        <f>IFERROR(K14/SUM(Q14:Q15),"-")</f>
        <v>3611.1111111111</v>
      </c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>
        <f>SUM(Y14:Y15)-SUM(K14:K15)</f>
        <v>-65000</v>
      </c>
      <c r="AC14" s="85">
        <f>SUM(Y14:Y15)/SUM(K14:K15)</f>
        <v>0</v>
      </c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328</v>
      </c>
      <c r="C15" s="189" t="s">
        <v>227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46</v>
      </c>
      <c r="O15" s="91">
        <v>18</v>
      </c>
      <c r="P15" s="92">
        <v>0</v>
      </c>
      <c r="Q15" s="93">
        <f>O15+P15</f>
        <v>18</v>
      </c>
      <c r="R15" s="81">
        <f>IFERROR(Q15/N15,"-")</f>
        <v>0.39130434782609</v>
      </c>
      <c r="S15" s="80">
        <v>0</v>
      </c>
      <c r="T15" s="80">
        <v>2</v>
      </c>
      <c r="U15" s="81">
        <f>IFERROR(T15/(Q15),"-")</f>
        <v>0.11111111111111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>
        <v>1</v>
      </c>
      <c r="AF15" s="95">
        <f>IF(Q15=0,"",IF(AE15=0,"",(AE15/Q15)))</f>
        <v>0.055555555555556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5</v>
      </c>
      <c r="AO15" s="101">
        <f>IF(Q15=0,"",IF(AN15=0,"",(AN15/Q15)))</f>
        <v>0.27777777777778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4</v>
      </c>
      <c r="AX15" s="107">
        <f>IF(Q15=0,"",IF(AW15=0,"",(AW15/Q15)))</f>
        <v>0.22222222222222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3</v>
      </c>
      <c r="BG15" s="113">
        <f>IF(Q15=0,"",IF(BF15=0,"",(BF15/Q15)))</f>
        <v>0.16666666666667</v>
      </c>
      <c r="BH15" s="112">
        <v>1</v>
      </c>
      <c r="BI15" s="114">
        <f>IFERROR(BH15/BF15,"-")</f>
        <v>0.33333333333333</v>
      </c>
      <c r="BJ15" s="115">
        <v>3000</v>
      </c>
      <c r="BK15" s="116">
        <f>IFERROR(BJ15/BF15,"-")</f>
        <v>1000</v>
      </c>
      <c r="BL15" s="117">
        <v>1</v>
      </c>
      <c r="BM15" s="117"/>
      <c r="BN15" s="117"/>
      <c r="BO15" s="119">
        <v>3</v>
      </c>
      <c r="BP15" s="120">
        <f>IF(Q15=0,"",IF(BO15=0,"",(BO15/Q15)))</f>
        <v>0.16666666666667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2</v>
      </c>
      <c r="BY15" s="127">
        <f>IF(Q15=0,"",IF(BX15=0,"",(BX15/Q15)))</f>
        <v>0.11111111111111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>
        <v>3000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</v>
      </c>
      <c r="B16" s="189" t="s">
        <v>329</v>
      </c>
      <c r="C16" s="189" t="s">
        <v>227</v>
      </c>
      <c r="D16" s="189" t="s">
        <v>277</v>
      </c>
      <c r="E16" s="189" t="s">
        <v>311</v>
      </c>
      <c r="F16" s="189" t="s">
        <v>330</v>
      </c>
      <c r="G16" s="189" t="s">
        <v>306</v>
      </c>
      <c r="H16" s="89" t="s">
        <v>331</v>
      </c>
      <c r="I16" s="89" t="s">
        <v>332</v>
      </c>
      <c r="J16" s="190" t="s">
        <v>103</v>
      </c>
      <c r="K16" s="181">
        <v>65000</v>
      </c>
      <c r="L16" s="80">
        <v>0</v>
      </c>
      <c r="M16" s="80">
        <v>0</v>
      </c>
      <c r="N16" s="80">
        <v>19</v>
      </c>
      <c r="O16" s="91">
        <v>4</v>
      </c>
      <c r="P16" s="92">
        <v>0</v>
      </c>
      <c r="Q16" s="93">
        <f>O16+P16</f>
        <v>4</v>
      </c>
      <c r="R16" s="81">
        <f>IFERROR(Q16/N16,"-")</f>
        <v>0.21052631578947</v>
      </c>
      <c r="S16" s="80">
        <v>0</v>
      </c>
      <c r="T16" s="80">
        <v>0</v>
      </c>
      <c r="U16" s="81">
        <f>IFERROR(T16/(Q16),"-")</f>
        <v>0</v>
      </c>
      <c r="V16" s="82">
        <f>IFERROR(K16/SUM(Q16:Q17),"-")</f>
        <v>2500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-65000</v>
      </c>
      <c r="AC16" s="85">
        <f>SUM(Y16:Y17)/SUM(K16:K17)</f>
        <v>0</v>
      </c>
      <c r="AD16" s="78"/>
      <c r="AE16" s="94">
        <v>1</v>
      </c>
      <c r="AF16" s="95">
        <f>IF(Q16=0,"",IF(AE16=0,"",(AE16/Q16)))</f>
        <v>0.25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2</v>
      </c>
      <c r="AO16" s="101">
        <f>IF(Q16=0,"",IF(AN16=0,"",(AN16/Q16)))</f>
        <v>0.5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</v>
      </c>
      <c r="AX16" s="107">
        <f>IF(Q16=0,"",IF(AW16=0,"",(AW16/Q16)))</f>
        <v>0.25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333</v>
      </c>
      <c r="C17" s="189" t="s">
        <v>227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0</v>
      </c>
      <c r="M17" s="80">
        <v>0</v>
      </c>
      <c r="N17" s="80">
        <v>65</v>
      </c>
      <c r="O17" s="91">
        <v>22</v>
      </c>
      <c r="P17" s="92">
        <v>0</v>
      </c>
      <c r="Q17" s="93">
        <f>O17+P17</f>
        <v>22</v>
      </c>
      <c r="R17" s="81">
        <f>IFERROR(Q17/N17,"-")</f>
        <v>0.33846153846154</v>
      </c>
      <c r="S17" s="80">
        <v>0</v>
      </c>
      <c r="T17" s="80">
        <v>2</v>
      </c>
      <c r="U17" s="81">
        <f>IFERROR(T17/(Q17),"-")</f>
        <v>0.090909090909091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3</v>
      </c>
      <c r="AO17" s="101">
        <f>IF(Q17=0,"",IF(AN17=0,"",(AN17/Q17)))</f>
        <v>0.13636363636364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6</v>
      </c>
      <c r="AX17" s="107">
        <f>IF(Q17=0,"",IF(AW17=0,"",(AW17/Q17)))</f>
        <v>0.27272727272727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2</v>
      </c>
      <c r="BG17" s="113">
        <f>IF(Q17=0,"",IF(BF17=0,"",(BF17/Q17)))</f>
        <v>0.090909090909091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7</v>
      </c>
      <c r="BP17" s="120">
        <f>IF(Q17=0,"",IF(BO17=0,"",(BO17/Q17)))</f>
        <v>0.31818181818182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1</v>
      </c>
      <c r="BY17" s="127">
        <f>IF(Q17=0,"",IF(BX17=0,"",(BX17/Q17)))</f>
        <v>0.045454545454545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>
        <v>3</v>
      </c>
      <c r="CH17" s="134">
        <f>IF(Q17=0,"",IF(CG17=0,"",(CG17/Q17)))</f>
        <v>0.13636363636364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30"/>
      <c r="B18" s="86"/>
      <c r="C18" s="86"/>
      <c r="D18" s="87"/>
      <c r="E18" s="87"/>
      <c r="F18" s="87"/>
      <c r="G18" s="88"/>
      <c r="H18" s="89"/>
      <c r="I18" s="89"/>
      <c r="J18" s="89"/>
      <c r="K18" s="182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8"/>
      <c r="Z18" s="188"/>
      <c r="AA18" s="188"/>
      <c r="AB18" s="188"/>
      <c r="AC18" s="33"/>
      <c r="AD18" s="58"/>
      <c r="AE18" s="62"/>
      <c r="AF18" s="63"/>
      <c r="AG18" s="62"/>
      <c r="AH18" s="66"/>
      <c r="AI18" s="67"/>
      <c r="AJ18" s="68"/>
      <c r="AK18" s="69"/>
      <c r="AL18" s="69"/>
      <c r="AM18" s="69"/>
      <c r="AN18" s="62"/>
      <c r="AO18" s="63"/>
      <c r="AP18" s="62"/>
      <c r="AQ18" s="66"/>
      <c r="AR18" s="67"/>
      <c r="AS18" s="68"/>
      <c r="AT18" s="69"/>
      <c r="AU18" s="69"/>
      <c r="AV18" s="69"/>
      <c r="AW18" s="62"/>
      <c r="AX18" s="63"/>
      <c r="AY18" s="62"/>
      <c r="AZ18" s="66"/>
      <c r="BA18" s="67"/>
      <c r="BB18" s="68"/>
      <c r="BC18" s="69"/>
      <c r="BD18" s="69"/>
      <c r="BE18" s="69"/>
      <c r="BF18" s="62"/>
      <c r="BG18" s="63"/>
      <c r="BH18" s="62"/>
      <c r="BI18" s="66"/>
      <c r="BJ18" s="67"/>
      <c r="BK18" s="68"/>
      <c r="BL18" s="69"/>
      <c r="BM18" s="69"/>
      <c r="BN18" s="69"/>
      <c r="BO18" s="64"/>
      <c r="BP18" s="65"/>
      <c r="BQ18" s="62"/>
      <c r="BR18" s="66"/>
      <c r="BS18" s="67"/>
      <c r="BT18" s="68"/>
      <c r="BU18" s="69"/>
      <c r="BV18" s="69"/>
      <c r="BW18" s="69"/>
      <c r="BX18" s="64"/>
      <c r="BY18" s="65"/>
      <c r="BZ18" s="62"/>
      <c r="CA18" s="66"/>
      <c r="CB18" s="67"/>
      <c r="CC18" s="68"/>
      <c r="CD18" s="69"/>
      <c r="CE18" s="69"/>
      <c r="CF18" s="69"/>
      <c r="CG18" s="64"/>
      <c r="CH18" s="65"/>
      <c r="CI18" s="62"/>
      <c r="CJ18" s="66"/>
      <c r="CK18" s="67"/>
      <c r="CL18" s="68"/>
      <c r="CM18" s="69"/>
      <c r="CN18" s="69"/>
      <c r="CO18" s="69"/>
      <c r="CP18" s="70"/>
      <c r="CQ18" s="67"/>
      <c r="CR18" s="67"/>
      <c r="CS18" s="67"/>
      <c r="CT18" s="71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4"/>
      <c r="K19" s="183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8"/>
      <c r="Z19" s="188"/>
      <c r="AA19" s="188"/>
      <c r="AB19" s="188"/>
      <c r="AC19" s="33"/>
      <c r="AD19" s="60"/>
      <c r="AE19" s="62"/>
      <c r="AF19" s="63"/>
      <c r="AG19" s="62"/>
      <c r="AH19" s="66"/>
      <c r="AI19" s="67"/>
      <c r="AJ19" s="68"/>
      <c r="AK19" s="69"/>
      <c r="AL19" s="69"/>
      <c r="AM19" s="69"/>
      <c r="AN19" s="62"/>
      <c r="AO19" s="63"/>
      <c r="AP19" s="62"/>
      <c r="AQ19" s="66"/>
      <c r="AR19" s="67"/>
      <c r="AS19" s="68"/>
      <c r="AT19" s="69"/>
      <c r="AU19" s="69"/>
      <c r="AV19" s="69"/>
      <c r="AW19" s="62"/>
      <c r="AX19" s="63"/>
      <c r="AY19" s="62"/>
      <c r="AZ19" s="66"/>
      <c r="BA19" s="67"/>
      <c r="BB19" s="68"/>
      <c r="BC19" s="69"/>
      <c r="BD19" s="69"/>
      <c r="BE19" s="69"/>
      <c r="BF19" s="62"/>
      <c r="BG19" s="63"/>
      <c r="BH19" s="62"/>
      <c r="BI19" s="66"/>
      <c r="BJ19" s="67"/>
      <c r="BK19" s="68"/>
      <c r="BL19" s="69"/>
      <c r="BM19" s="69"/>
      <c r="BN19" s="69"/>
      <c r="BO19" s="64"/>
      <c r="BP19" s="65"/>
      <c r="BQ19" s="62"/>
      <c r="BR19" s="66"/>
      <c r="BS19" s="67"/>
      <c r="BT19" s="68"/>
      <c r="BU19" s="69"/>
      <c r="BV19" s="69"/>
      <c r="BW19" s="69"/>
      <c r="BX19" s="64"/>
      <c r="BY19" s="65"/>
      <c r="BZ19" s="62"/>
      <c r="CA19" s="66"/>
      <c r="CB19" s="67"/>
      <c r="CC19" s="68"/>
      <c r="CD19" s="69"/>
      <c r="CE19" s="69"/>
      <c r="CF19" s="69"/>
      <c r="CG19" s="64"/>
      <c r="CH19" s="65"/>
      <c r="CI19" s="62"/>
      <c r="CJ19" s="66"/>
      <c r="CK19" s="67"/>
      <c r="CL19" s="68"/>
      <c r="CM19" s="69"/>
      <c r="CN19" s="69"/>
      <c r="CO19" s="69"/>
      <c r="CP19" s="70"/>
      <c r="CQ19" s="67"/>
      <c r="CR19" s="67"/>
      <c r="CS19" s="67"/>
      <c r="CT19" s="71"/>
    </row>
    <row r="20" spans="1:99">
      <c r="A20" s="19">
        <f>AC20</f>
        <v>4.3970588235294</v>
      </c>
      <c r="B20" s="39"/>
      <c r="C20" s="39"/>
      <c r="D20" s="39"/>
      <c r="E20" s="39"/>
      <c r="F20" s="39"/>
      <c r="G20" s="39"/>
      <c r="H20" s="40" t="s">
        <v>334</v>
      </c>
      <c r="I20" s="40"/>
      <c r="J20" s="40"/>
      <c r="K20" s="184">
        <f>SUM(K6:K19)</f>
        <v>510000</v>
      </c>
      <c r="L20" s="41">
        <f>SUM(L6:L19)</f>
        <v>0</v>
      </c>
      <c r="M20" s="41">
        <f>SUM(M6:M19)</f>
        <v>0</v>
      </c>
      <c r="N20" s="41">
        <f>SUM(N6:N19)</f>
        <v>895</v>
      </c>
      <c r="O20" s="41">
        <f>SUM(O6:O19)</f>
        <v>281</v>
      </c>
      <c r="P20" s="41">
        <f>SUM(P6:P19)</f>
        <v>1</v>
      </c>
      <c r="Q20" s="41">
        <f>SUM(Q6:Q19)</f>
        <v>282</v>
      </c>
      <c r="R20" s="42">
        <f>IFERROR(Q20/N20,"-")</f>
        <v>0.31508379888268</v>
      </c>
      <c r="S20" s="77">
        <f>SUM(S6:S19)</f>
        <v>3</v>
      </c>
      <c r="T20" s="77">
        <f>SUM(T6:T19)</f>
        <v>52</v>
      </c>
      <c r="U20" s="42">
        <f>IFERROR(S20/Q20,"-")</f>
        <v>0.01063829787234</v>
      </c>
      <c r="V20" s="43">
        <f>IFERROR(K20/Q20,"-")</f>
        <v>1808.5106382979</v>
      </c>
      <c r="W20" s="44">
        <f>SUM(W6:W19)</f>
        <v>8</v>
      </c>
      <c r="X20" s="42">
        <f>IFERROR(W20/Q20,"-")</f>
        <v>0.028368794326241</v>
      </c>
      <c r="Y20" s="184">
        <f>SUM(Y6:Y19)</f>
        <v>2242500</v>
      </c>
      <c r="Z20" s="184">
        <f>IFERROR(Y20/Q20,"-")</f>
        <v>7952.1276595745</v>
      </c>
      <c r="AA20" s="184">
        <f>IFERROR(Y20/W20,"-")</f>
        <v>280312.5</v>
      </c>
      <c r="AB20" s="184">
        <f>Y20-K20</f>
        <v>1732500</v>
      </c>
      <c r="AC20" s="46">
        <f>Y20/K20</f>
        <v>4.3970588235294</v>
      </c>
      <c r="AD20" s="5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335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336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337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338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339</v>
      </c>
      <c r="C6" s="189" t="s">
        <v>340</v>
      </c>
      <c r="D6" s="189" t="s">
        <v>341</v>
      </c>
      <c r="E6" s="189" t="s">
        <v>342</v>
      </c>
      <c r="F6" s="89" t="s">
        <v>343</v>
      </c>
      <c r="G6" s="89" t="s">
        <v>344</v>
      </c>
      <c r="H6" s="181">
        <v>0</v>
      </c>
      <c r="I6" s="84">
        <v>3000</v>
      </c>
      <c r="J6" s="80">
        <v>0</v>
      </c>
      <c r="K6" s="80">
        <v>0</v>
      </c>
      <c r="L6" s="80">
        <v>10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0.23809523809524</v>
      </c>
      <c r="B7" s="189" t="s">
        <v>345</v>
      </c>
      <c r="C7" s="189" t="s">
        <v>340</v>
      </c>
      <c r="D7" s="189" t="s">
        <v>346</v>
      </c>
      <c r="E7" s="189">
        <v>25</v>
      </c>
      <c r="F7" s="89" t="s">
        <v>347</v>
      </c>
      <c r="G7" s="89" t="s">
        <v>344</v>
      </c>
      <c r="H7" s="181">
        <v>67200</v>
      </c>
      <c r="I7" s="84">
        <v>2800</v>
      </c>
      <c r="J7" s="80">
        <v>0</v>
      </c>
      <c r="K7" s="80">
        <v>0</v>
      </c>
      <c r="L7" s="80">
        <v>898</v>
      </c>
      <c r="M7" s="93">
        <v>24</v>
      </c>
      <c r="N7" s="144">
        <v>24</v>
      </c>
      <c r="O7" s="81">
        <f>IFERROR(M7/L7,"-")</f>
        <v>0.026726057906459</v>
      </c>
      <c r="P7" s="80">
        <v>0</v>
      </c>
      <c r="Q7" s="80">
        <v>10</v>
      </c>
      <c r="R7" s="81">
        <f>IFERROR(P7/M7,"-")</f>
        <v>0</v>
      </c>
      <c r="S7" s="82">
        <f>IFERROR(H7/SUM(M7:M7),"-")</f>
        <v>2800</v>
      </c>
      <c r="T7" s="83">
        <v>3</v>
      </c>
      <c r="U7" s="81">
        <f>IF(M7=0,"-",T7/M7)</f>
        <v>0.125</v>
      </c>
      <c r="V7" s="186">
        <v>16000</v>
      </c>
      <c r="W7" s="187">
        <f>IFERROR(V7/M7,"-")</f>
        <v>666.66666666667</v>
      </c>
      <c r="X7" s="187">
        <f>IFERROR(V7/T7,"-")</f>
        <v>5333.3333333333</v>
      </c>
      <c r="Y7" s="181">
        <f>SUM(V7:V7)-SUM(H7:H7)</f>
        <v>-51200</v>
      </c>
      <c r="Z7" s="85">
        <f>SUM(V7:V7)/SUM(H7:H7)</f>
        <v>0.23809523809524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>
        <v>2</v>
      </c>
      <c r="AL7" s="101">
        <f>IF(M7=0,"",IF(AK7=0,"",(AK7/M7)))</f>
        <v>0.083333333333333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5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8</v>
      </c>
      <c r="BD7" s="113">
        <f>IF(M7=0,"",IF(BC7=0,"",(BC7/M7)))</f>
        <v>0.33333333333333</v>
      </c>
      <c r="BE7" s="112">
        <v>1</v>
      </c>
      <c r="BF7" s="114">
        <f>IFERROR(BE7/BC7,"-")</f>
        <v>0.125</v>
      </c>
      <c r="BG7" s="115">
        <v>3000</v>
      </c>
      <c r="BH7" s="116">
        <f>IFERROR(BG7/BC7,"-")</f>
        <v>375</v>
      </c>
      <c r="BI7" s="117">
        <v>1</v>
      </c>
      <c r="BJ7" s="117"/>
      <c r="BK7" s="117">
        <v>5</v>
      </c>
      <c r="BL7" s="119"/>
      <c r="BM7" s="120">
        <f>IF(M7=0,"",IF(BK7=0,"",(BK7/M7)))</f>
        <v>0.20833333333333</v>
      </c>
      <c r="BN7" s="121">
        <v>1</v>
      </c>
      <c r="BO7" s="122">
        <f>IFERROR(BN7/BK7,"-")</f>
        <v>0.2</v>
      </c>
      <c r="BP7" s="123">
        <v>8000</v>
      </c>
      <c r="BQ7" s="124">
        <f>IFERROR(BP7/BK7,"-")</f>
        <v>1600</v>
      </c>
      <c r="BR7" s="125">
        <v>1</v>
      </c>
      <c r="BS7" s="125"/>
      <c r="BT7" s="125"/>
      <c r="BU7" s="126">
        <v>2</v>
      </c>
      <c r="BV7" s="127">
        <f>IF(M7=0,"",IF(BU7=0,"",(BU7/M7)))</f>
        <v>0.083333333333333</v>
      </c>
      <c r="BW7" s="128">
        <v>1</v>
      </c>
      <c r="BX7" s="129">
        <f>IFERROR(BW7/BU7,"-")</f>
        <v>0.5</v>
      </c>
      <c r="BY7" s="130">
        <v>5000</v>
      </c>
      <c r="BZ7" s="131">
        <f>IFERROR(BY7/BU7,"-")</f>
        <v>2500</v>
      </c>
      <c r="CA7" s="132">
        <v>1</v>
      </c>
      <c r="CB7" s="132"/>
      <c r="CC7" s="132"/>
      <c r="CD7" s="133">
        <v>2</v>
      </c>
      <c r="CE7" s="134">
        <f>IF(M7=0,"",IF(CD7=0,"",(CD7/M7)))</f>
        <v>0.083333333333333</v>
      </c>
      <c r="CF7" s="135"/>
      <c r="CG7" s="136">
        <f>IFERROR(CF7/CD7,"-")</f>
        <v>0</v>
      </c>
      <c r="CH7" s="137"/>
      <c r="CI7" s="138">
        <f>IFERROR(CH7/CD7,"-")</f>
        <v>0</v>
      </c>
      <c r="CJ7" s="139"/>
      <c r="CK7" s="139"/>
      <c r="CL7" s="139"/>
      <c r="CM7" s="140">
        <v>3</v>
      </c>
      <c r="CN7" s="141">
        <v>16000</v>
      </c>
      <c r="CO7" s="141">
        <v>8000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348</v>
      </c>
      <c r="C8" s="189" t="s">
        <v>349</v>
      </c>
      <c r="D8" s="189" t="s">
        <v>346</v>
      </c>
      <c r="E8" s="189">
        <v>25</v>
      </c>
      <c r="F8" s="89" t="s">
        <v>347</v>
      </c>
      <c r="G8" s="89" t="s">
        <v>344</v>
      </c>
      <c r="H8" s="181">
        <v>2700</v>
      </c>
      <c r="I8" s="84">
        <v>2700</v>
      </c>
      <c r="J8" s="80">
        <v>0</v>
      </c>
      <c r="K8" s="80">
        <v>0</v>
      </c>
      <c r="L8" s="80">
        <v>114</v>
      </c>
      <c r="M8" s="93">
        <v>1</v>
      </c>
      <c r="N8" s="144">
        <v>1</v>
      </c>
      <c r="O8" s="81">
        <f>IFERROR(M8/L8,"-")</f>
        <v>0.0087719298245614</v>
      </c>
      <c r="P8" s="80">
        <v>0</v>
      </c>
      <c r="Q8" s="80">
        <v>1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-2700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1</v>
      </c>
      <c r="BD8" s="113">
        <f>IF(M8=0,"",IF(BC8=0,"",(BC8/M8)))</f>
        <v>1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/>
      <c r="BL8" s="119"/>
      <c r="BM8" s="120">
        <f>IF(M8=0,"",IF(BK8=0,"",(BK8/M8)))</f>
        <v>0</v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>
        <f>Z9</f>
        <v>0.51383399209486</v>
      </c>
      <c r="B9" s="189" t="s">
        <v>350</v>
      </c>
      <c r="C9" s="189" t="s">
        <v>349</v>
      </c>
      <c r="D9" s="189" t="s">
        <v>346</v>
      </c>
      <c r="E9" s="189">
        <v>25</v>
      </c>
      <c r="F9" s="89" t="s">
        <v>351</v>
      </c>
      <c r="G9" s="89" t="s">
        <v>344</v>
      </c>
      <c r="H9" s="181">
        <v>25300</v>
      </c>
      <c r="I9" s="84">
        <v>2300</v>
      </c>
      <c r="J9" s="80">
        <v>0</v>
      </c>
      <c r="K9" s="80">
        <v>0</v>
      </c>
      <c r="L9" s="80">
        <v>611</v>
      </c>
      <c r="M9" s="93">
        <v>11</v>
      </c>
      <c r="N9" s="144">
        <v>10</v>
      </c>
      <c r="O9" s="81">
        <f>IFERROR(M9/L9,"-")</f>
        <v>0.018003273322422</v>
      </c>
      <c r="P9" s="80">
        <v>0</v>
      </c>
      <c r="Q9" s="80">
        <v>4</v>
      </c>
      <c r="R9" s="81">
        <f>IFERROR(P9/M9,"-")</f>
        <v>0</v>
      </c>
      <c r="S9" s="82">
        <f>IFERROR(H9/SUM(M9:M9),"-")</f>
        <v>2300</v>
      </c>
      <c r="T9" s="83">
        <v>2</v>
      </c>
      <c r="U9" s="81">
        <f>IF(M9=0,"-",T9/M9)</f>
        <v>0.18181818181818</v>
      </c>
      <c r="V9" s="186">
        <v>13000</v>
      </c>
      <c r="W9" s="187">
        <f>IFERROR(V9/M9,"-")</f>
        <v>1181.8181818182</v>
      </c>
      <c r="X9" s="187">
        <f>IFERROR(V9/T9,"-")</f>
        <v>6500</v>
      </c>
      <c r="Y9" s="181">
        <f>SUM(V9:V9)-SUM(H9:H9)</f>
        <v>-12300</v>
      </c>
      <c r="Z9" s="85">
        <f>SUM(V9:V9)/SUM(H9:H9)</f>
        <v>0.51383399209486</v>
      </c>
      <c r="AA9" s="78"/>
      <c r="AB9" s="94">
        <v>1</v>
      </c>
      <c r="AC9" s="95">
        <f>IF(M9=0,"",IF(AB9=0,"",(AB9/M9)))</f>
        <v>0.090909090909091</v>
      </c>
      <c r="AD9" s="94"/>
      <c r="AE9" s="96">
        <f>IFERROR(AD9/AB9,"-")</f>
        <v>0</v>
      </c>
      <c r="AF9" s="97"/>
      <c r="AG9" s="98">
        <f>IFERROR(AF9/AB9,"-")</f>
        <v>0</v>
      </c>
      <c r="AH9" s="99"/>
      <c r="AI9" s="99"/>
      <c r="AJ9" s="99"/>
      <c r="AK9" s="100">
        <v>1</v>
      </c>
      <c r="AL9" s="101">
        <f>IF(M9=0,"",IF(AK9=0,"",(AK9/M9)))</f>
        <v>0.090909090909091</v>
      </c>
      <c r="AM9" s="100"/>
      <c r="AN9" s="102">
        <f>IFERROR(AM9/AK9,"-")</f>
        <v>0</v>
      </c>
      <c r="AO9" s="103"/>
      <c r="AP9" s="104">
        <f>IFERROR(AO9/AK9,"-")</f>
        <v>0</v>
      </c>
      <c r="AQ9" s="105"/>
      <c r="AR9" s="105"/>
      <c r="AS9" s="105"/>
      <c r="AT9" s="106">
        <v>1</v>
      </c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3</v>
      </c>
      <c r="BD9" s="113">
        <f>IF(M9=0,"",IF(BC9=0,"",(BC9/M9)))</f>
        <v>0.27272727272727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3</v>
      </c>
      <c r="BL9" s="119"/>
      <c r="BM9" s="120">
        <f>IF(M9=0,"",IF(BK9=0,"",(BK9/M9)))</f>
        <v>0.27272727272727</v>
      </c>
      <c r="BN9" s="121">
        <v>1</v>
      </c>
      <c r="BO9" s="122">
        <f>IFERROR(BN9/BK9,"-")</f>
        <v>0.33333333333333</v>
      </c>
      <c r="BP9" s="123">
        <v>3000</v>
      </c>
      <c r="BQ9" s="124">
        <f>IFERROR(BP9/BK9,"-")</f>
        <v>1000</v>
      </c>
      <c r="BR9" s="125">
        <v>1</v>
      </c>
      <c r="BS9" s="125"/>
      <c r="BT9" s="125"/>
      <c r="BU9" s="126">
        <v>2</v>
      </c>
      <c r="BV9" s="127">
        <f>IF(M9=0,"",IF(BU9=0,"",(BU9/M9)))</f>
        <v>0.18181818181818</v>
      </c>
      <c r="BW9" s="128">
        <v>1</v>
      </c>
      <c r="BX9" s="129">
        <f>IFERROR(BW9/BU9,"-")</f>
        <v>0.5</v>
      </c>
      <c r="BY9" s="130">
        <v>10000</v>
      </c>
      <c r="BZ9" s="131">
        <f>IFERROR(BY9/BU9,"-")</f>
        <v>5000</v>
      </c>
      <c r="CA9" s="132">
        <v>1</v>
      </c>
      <c r="CB9" s="132"/>
      <c r="CC9" s="132"/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2</v>
      </c>
      <c r="CN9" s="141">
        <v>13000</v>
      </c>
      <c r="CO9" s="141">
        <v>10000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352</v>
      </c>
      <c r="C10" s="189" t="s">
        <v>353</v>
      </c>
      <c r="D10" s="189"/>
      <c r="E10" s="189" t="s">
        <v>354</v>
      </c>
      <c r="F10" s="89" t="s">
        <v>355</v>
      </c>
      <c r="G10" s="89" t="s">
        <v>344</v>
      </c>
      <c r="H10" s="181">
        <v>0</v>
      </c>
      <c r="I10" s="84"/>
      <c r="J10" s="80">
        <v>0</v>
      </c>
      <c r="K10" s="80">
        <v>0</v>
      </c>
      <c r="L10" s="80">
        <v>0</v>
      </c>
      <c r="M10" s="93">
        <v>29</v>
      </c>
      <c r="N10" s="144">
        <v>29</v>
      </c>
      <c r="O10" s="81" t="str">
        <f>IFERROR(M10/L10,"-")</f>
        <v>-</v>
      </c>
      <c r="P10" s="80">
        <v>1</v>
      </c>
      <c r="Q10" s="80">
        <v>11</v>
      </c>
      <c r="R10" s="81">
        <f>IFERROR(P10/M10,"-")</f>
        <v>0.03448275862069</v>
      </c>
      <c r="S10" s="82">
        <f>IFERROR(H10/SUM(M10:M10),"-")</f>
        <v>0</v>
      </c>
      <c r="T10" s="83">
        <v>6</v>
      </c>
      <c r="U10" s="81">
        <f>IF(M10=0,"-",T10/M10)</f>
        <v>0.20689655172414</v>
      </c>
      <c r="V10" s="186">
        <v>97000</v>
      </c>
      <c r="W10" s="187">
        <f>IFERROR(V10/M10,"-")</f>
        <v>3344.8275862069</v>
      </c>
      <c r="X10" s="187">
        <f>IFERROR(V10/T10,"-")</f>
        <v>16166.666666667</v>
      </c>
      <c r="Y10" s="181">
        <f>SUM(V10:V10)-SUM(H10:H10)</f>
        <v>97000</v>
      </c>
      <c r="Z10" s="85" t="str">
        <f>SUM(V10:V10)/SUM(H10:H10)</f>
        <v>0</v>
      </c>
      <c r="AA10" s="78"/>
      <c r="AB10" s="94"/>
      <c r="AC10" s="95">
        <f>IF(M10=0,"",IF(AB10=0,"",(AB10/M10)))</f>
        <v>0</v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>
        <v>1</v>
      </c>
      <c r="AL10" s="101">
        <f>IF(M10=0,"",IF(AK10=0,"",(AK10/M10)))</f>
        <v>0.03448275862069</v>
      </c>
      <c r="AM10" s="100"/>
      <c r="AN10" s="102">
        <f>IFERROR(AM10/AK10,"-")</f>
        <v>0</v>
      </c>
      <c r="AO10" s="103"/>
      <c r="AP10" s="104">
        <f>IFERROR(AO10/AK10,"-")</f>
        <v>0</v>
      </c>
      <c r="AQ10" s="105"/>
      <c r="AR10" s="105"/>
      <c r="AS10" s="105"/>
      <c r="AT10" s="106">
        <v>3</v>
      </c>
      <c r="AU10" s="107" t="str">
        <f>IF(M10=0,"",IF(AW10=0,"",(AW10/M10)))</f>
        <v>0</v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>
        <v>7</v>
      </c>
      <c r="BD10" s="113">
        <f>IF(M10=0,"",IF(BC10=0,"",(BC10/M10)))</f>
        <v>0.24137931034483</v>
      </c>
      <c r="BE10" s="112">
        <v>2</v>
      </c>
      <c r="BF10" s="114">
        <f>IFERROR(BE10/BC10,"-")</f>
        <v>0.28571428571429</v>
      </c>
      <c r="BG10" s="115">
        <v>30000</v>
      </c>
      <c r="BH10" s="116">
        <f>IFERROR(BG10/BC10,"-")</f>
        <v>4285.7142857143</v>
      </c>
      <c r="BI10" s="117">
        <v>1</v>
      </c>
      <c r="BJ10" s="117"/>
      <c r="BK10" s="117">
        <v>10</v>
      </c>
      <c r="BL10" s="119"/>
      <c r="BM10" s="120">
        <f>IF(M10=0,"",IF(BK10=0,"",(BK10/M10)))</f>
        <v>0.3448275862069</v>
      </c>
      <c r="BN10" s="121">
        <v>2</v>
      </c>
      <c r="BO10" s="122">
        <f>IFERROR(BN10/BK10,"-")</f>
        <v>0.2</v>
      </c>
      <c r="BP10" s="123">
        <v>60000</v>
      </c>
      <c r="BQ10" s="124">
        <f>IFERROR(BP10/BK10,"-")</f>
        <v>6000</v>
      </c>
      <c r="BR10" s="125"/>
      <c r="BS10" s="125"/>
      <c r="BT10" s="125">
        <v>2</v>
      </c>
      <c r="BU10" s="126">
        <v>4</v>
      </c>
      <c r="BV10" s="127">
        <f>IF(M10=0,"",IF(BU10=0,"",(BU10/M10)))</f>
        <v>0.13793103448276</v>
      </c>
      <c r="BW10" s="128">
        <v>1</v>
      </c>
      <c r="BX10" s="129">
        <f>IFERROR(BW10/BU10,"-")</f>
        <v>0.25</v>
      </c>
      <c r="BY10" s="130">
        <v>5000</v>
      </c>
      <c r="BZ10" s="131">
        <f>IFERROR(BY10/BU10,"-")</f>
        <v>1250</v>
      </c>
      <c r="CA10" s="132">
        <v>1</v>
      </c>
      <c r="CB10" s="132"/>
      <c r="CC10" s="132"/>
      <c r="CD10" s="133">
        <v>4</v>
      </c>
      <c r="CE10" s="134">
        <f>IF(M10=0,"",IF(CD10=0,"",(CD10/M10)))</f>
        <v>0.13793103448276</v>
      </c>
      <c r="CF10" s="135">
        <v>1</v>
      </c>
      <c r="CG10" s="136">
        <f>IFERROR(CF10/CD10,"-")</f>
        <v>0.25</v>
      </c>
      <c r="CH10" s="137">
        <v>2000</v>
      </c>
      <c r="CI10" s="138">
        <f>IFERROR(CH10/CD10,"-")</f>
        <v>500</v>
      </c>
      <c r="CJ10" s="139">
        <v>1</v>
      </c>
      <c r="CK10" s="139"/>
      <c r="CL10" s="139"/>
      <c r="CM10" s="140">
        <v>6</v>
      </c>
      <c r="CN10" s="141">
        <v>97000</v>
      </c>
      <c r="CO10" s="141">
        <v>30000</v>
      </c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356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1633</v>
      </c>
      <c r="M13" s="41">
        <f>SUM(M6:M12)</f>
        <v>65</v>
      </c>
      <c r="N13" s="41">
        <f>SUM(N6:N12)</f>
        <v>64</v>
      </c>
      <c r="O13" s="42">
        <f>IFERROR(M13/L13,"-")</f>
        <v>0.039804041641151</v>
      </c>
      <c r="P13" s="77">
        <f>SUM(P6:P12)</f>
        <v>1</v>
      </c>
      <c r="Q13" s="77">
        <f>SUM(Q6:Q12)</f>
        <v>26</v>
      </c>
      <c r="R13" s="42">
        <f>IFERROR(P13/M13,"-")</f>
        <v>0.015384615384615</v>
      </c>
      <c r="S13" s="43">
        <f>IFERROR(H13/M13,"-")</f>
        <v>0</v>
      </c>
      <c r="T13" s="44">
        <f>SUM(T6:T12)</f>
        <v>11</v>
      </c>
      <c r="U13" s="42">
        <f>IFERROR(T13/M13,"-")</f>
        <v>0.16923076923077</v>
      </c>
      <c r="V13" s="184">
        <f>SUM(V6:V12)</f>
        <v>126000</v>
      </c>
      <c r="W13" s="184">
        <f>IFERROR(V13/M13,"-")</f>
        <v>1938.4615384615</v>
      </c>
      <c r="X13" s="184">
        <f>IFERROR(V13/T13,"-")</f>
        <v>11454.545454545</v>
      </c>
      <c r="Y13" s="184">
        <f>V13-H13</f>
        <v>126000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357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336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358</v>
      </c>
      <c r="C6" s="189" t="s">
        <v>340</v>
      </c>
      <c r="D6" s="189" t="s">
        <v>359</v>
      </c>
      <c r="E6" s="189" t="s">
        <v>360</v>
      </c>
      <c r="F6" s="89" t="s">
        <v>361</v>
      </c>
      <c r="G6" s="89" t="s">
        <v>344</v>
      </c>
      <c r="H6" s="181">
        <v>0</v>
      </c>
      <c r="I6" s="80">
        <v>0</v>
      </c>
      <c r="J6" s="80">
        <v>0</v>
      </c>
      <c r="K6" s="80">
        <v>902574</v>
      </c>
      <c r="L6" s="93">
        <v>5671</v>
      </c>
      <c r="M6" s="81">
        <f>IFERROR(L6/K6,"-")</f>
        <v>0.0062831413269161</v>
      </c>
      <c r="N6" s="80">
        <v>163</v>
      </c>
      <c r="O6" s="80">
        <v>1929</v>
      </c>
      <c r="P6" s="81">
        <f>IFERROR(N6/(L6),"-")</f>
        <v>0.028742726150591</v>
      </c>
      <c r="Q6" s="82">
        <f>IFERROR(H6/SUM(L6:L6),"-")</f>
        <v>0</v>
      </c>
      <c r="R6" s="83">
        <v>664</v>
      </c>
      <c r="S6" s="81">
        <f>IF(L6=0,"-",R6/L6)</f>
        <v>0.11708693352142</v>
      </c>
      <c r="T6" s="186">
        <v>41092648</v>
      </c>
      <c r="U6" s="187">
        <f>IFERROR(T6/L6,"-")</f>
        <v>7246.1026274026</v>
      </c>
      <c r="V6" s="187">
        <f>IFERROR(T6/R6,"-")</f>
        <v>61886.518072289</v>
      </c>
      <c r="W6" s="181">
        <f>SUM(T6:T6)-SUM(H6:H6)</f>
        <v>41092648</v>
      </c>
      <c r="X6" s="85" t="str">
        <f>SUM(T6:T6)/SUM(H6:H6)</f>
        <v>0</v>
      </c>
      <c r="Y6" s="78"/>
      <c r="Z6" s="94">
        <v>126</v>
      </c>
      <c r="AA6" s="95">
        <f>IF(L6=0,"",IF(Z6=0,"",(Z6/L6)))</f>
        <v>0.02221830365015</v>
      </c>
      <c r="AB6" s="94">
        <v>3</v>
      </c>
      <c r="AC6" s="96">
        <f>IFERROR(AB6/Z6,"-")</f>
        <v>0.023809523809524</v>
      </c>
      <c r="AD6" s="97">
        <v>41000</v>
      </c>
      <c r="AE6" s="98">
        <f>IFERROR(AD6/Z6,"-")</f>
        <v>325.39682539683</v>
      </c>
      <c r="AF6" s="99">
        <v>1</v>
      </c>
      <c r="AG6" s="99">
        <v>1</v>
      </c>
      <c r="AH6" s="99">
        <v>1</v>
      </c>
      <c r="AI6" s="100">
        <v>430</v>
      </c>
      <c r="AJ6" s="101">
        <f>IF(L6=0,"",IF(AI6=0,"",(AI6/L6)))</f>
        <v>0.075824369599718</v>
      </c>
      <c r="AK6" s="100">
        <v>21</v>
      </c>
      <c r="AL6" s="102">
        <f>IFERROR(AK6/AI6,"-")</f>
        <v>0.048837209302326</v>
      </c>
      <c r="AM6" s="103">
        <v>386000</v>
      </c>
      <c r="AN6" s="104">
        <f>IFERROR(AM6/AI6,"-")</f>
        <v>897.67441860465</v>
      </c>
      <c r="AO6" s="105">
        <v>15</v>
      </c>
      <c r="AP6" s="105">
        <v>2</v>
      </c>
      <c r="AQ6" s="105">
        <v>4</v>
      </c>
      <c r="AR6" s="106">
        <v>605</v>
      </c>
      <c r="AS6" s="107">
        <f>IF(L6=0,"",IF(AR6=0,"",(AR6/L6)))</f>
        <v>0.10668312466937</v>
      </c>
      <c r="AT6" s="106">
        <v>40</v>
      </c>
      <c r="AU6" s="108">
        <f>IFERROR(AT6/AR6,"-")</f>
        <v>0.066115702479339</v>
      </c>
      <c r="AV6" s="109">
        <v>357000</v>
      </c>
      <c r="AW6" s="110">
        <f>IFERROR(AV6/AR6,"-")</f>
        <v>590.0826446281</v>
      </c>
      <c r="AX6" s="111">
        <v>21</v>
      </c>
      <c r="AY6" s="111">
        <v>8</v>
      </c>
      <c r="AZ6" s="111">
        <v>11</v>
      </c>
      <c r="BA6" s="112">
        <v>1221</v>
      </c>
      <c r="BB6" s="113">
        <f>IF(L6=0,"",IF(BA6=0,"",(BA6/L6)))</f>
        <v>0.21530594251455</v>
      </c>
      <c r="BC6" s="112">
        <v>125</v>
      </c>
      <c r="BD6" s="114">
        <f>IFERROR(BC6/BA6,"-")</f>
        <v>0.1023751023751</v>
      </c>
      <c r="BE6" s="115">
        <v>5802000</v>
      </c>
      <c r="BF6" s="116">
        <f>IFERROR(BE6/BA6,"-")</f>
        <v>4751.8427518428</v>
      </c>
      <c r="BG6" s="117">
        <v>57</v>
      </c>
      <c r="BH6" s="117">
        <v>21</v>
      </c>
      <c r="BI6" s="117">
        <v>47</v>
      </c>
      <c r="BJ6" s="119">
        <v>2445</v>
      </c>
      <c r="BK6" s="120">
        <f>IF(L6=0,"",IF(BJ6=0,"",(BJ6/L6)))</f>
        <v>0.43114089225886</v>
      </c>
      <c r="BL6" s="121">
        <v>321</v>
      </c>
      <c r="BM6" s="122">
        <f>IFERROR(BL6/BJ6,"-")</f>
        <v>0.13128834355828</v>
      </c>
      <c r="BN6" s="123">
        <v>13512568</v>
      </c>
      <c r="BO6" s="124">
        <f>IFERROR(BN6/BJ6,"-")</f>
        <v>5526.6126789366</v>
      </c>
      <c r="BP6" s="125">
        <v>137</v>
      </c>
      <c r="BQ6" s="125">
        <v>56</v>
      </c>
      <c r="BR6" s="125">
        <v>128</v>
      </c>
      <c r="BS6" s="126">
        <v>740</v>
      </c>
      <c r="BT6" s="127">
        <f>IF(L6=0,"",IF(BS6=0,"",(BS6/L6)))</f>
        <v>0.13048845000882</v>
      </c>
      <c r="BU6" s="128">
        <v>129</v>
      </c>
      <c r="BV6" s="129">
        <f>IFERROR(BU6/BS6,"-")</f>
        <v>0.17432432432432</v>
      </c>
      <c r="BW6" s="130">
        <v>16724080</v>
      </c>
      <c r="BX6" s="131">
        <f>IFERROR(BW6/BS6,"-")</f>
        <v>22600.108108108</v>
      </c>
      <c r="BY6" s="132">
        <v>40</v>
      </c>
      <c r="BZ6" s="132">
        <v>16</v>
      </c>
      <c r="CA6" s="132">
        <v>73</v>
      </c>
      <c r="CB6" s="133">
        <v>104</v>
      </c>
      <c r="CC6" s="134">
        <f>IF(L6=0,"",IF(CB6=0,"",(CB6/L6)))</f>
        <v>0.018338917298536</v>
      </c>
      <c r="CD6" s="135">
        <v>25</v>
      </c>
      <c r="CE6" s="136">
        <f>IFERROR(CD6/CB6,"-")</f>
        <v>0.24038461538462</v>
      </c>
      <c r="CF6" s="137">
        <v>4270000</v>
      </c>
      <c r="CG6" s="138">
        <f>IFERROR(CF6/CB6,"-")</f>
        <v>41057.692307692</v>
      </c>
      <c r="CH6" s="139">
        <v>2</v>
      </c>
      <c r="CI6" s="139">
        <v>2</v>
      </c>
      <c r="CJ6" s="139">
        <v>21</v>
      </c>
      <c r="CK6" s="140">
        <v>664</v>
      </c>
      <c r="CL6" s="141">
        <v>41092648</v>
      </c>
      <c r="CM6" s="141">
        <v>2486000</v>
      </c>
      <c r="CN6" s="141">
        <v>524000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362</v>
      </c>
      <c r="C7" s="189" t="s">
        <v>340</v>
      </c>
      <c r="D7" s="189" t="s">
        <v>359</v>
      </c>
      <c r="E7" s="189" t="s">
        <v>360</v>
      </c>
      <c r="F7" s="89" t="s">
        <v>363</v>
      </c>
      <c r="G7" s="89" t="s">
        <v>344</v>
      </c>
      <c r="H7" s="181">
        <v>0</v>
      </c>
      <c r="I7" s="80">
        <v>0</v>
      </c>
      <c r="J7" s="80">
        <v>0</v>
      </c>
      <c r="K7" s="80">
        <v>2924</v>
      </c>
      <c r="L7" s="93">
        <v>37</v>
      </c>
      <c r="M7" s="81">
        <f>IFERROR(L7/K7,"-")</f>
        <v>0.01265389876881</v>
      </c>
      <c r="N7" s="80">
        <v>0</v>
      </c>
      <c r="O7" s="80">
        <v>17</v>
      </c>
      <c r="P7" s="81">
        <f>IFERROR(N7/(L7),"-")</f>
        <v>0</v>
      </c>
      <c r="Q7" s="82">
        <f>IFERROR(H7/SUM(L7:L7),"-")</f>
        <v>0</v>
      </c>
      <c r="R7" s="83">
        <v>7</v>
      </c>
      <c r="S7" s="81">
        <f>IF(L7=0,"-",R7/L7)</f>
        <v>0.18918918918919</v>
      </c>
      <c r="T7" s="186">
        <v>67000</v>
      </c>
      <c r="U7" s="187">
        <f>IFERROR(T7/L7,"-")</f>
        <v>1810.8108108108</v>
      </c>
      <c r="V7" s="187">
        <f>IFERROR(T7/R7,"-")</f>
        <v>9571.4285714286</v>
      </c>
      <c r="W7" s="181">
        <f>SUM(T7:T7)-SUM(H7:H7)</f>
        <v>67000</v>
      </c>
      <c r="X7" s="85" t="str">
        <f>SUM(T7:T7)/SUM(H7:H7)</f>
        <v>0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4</v>
      </c>
      <c r="AJ7" s="101">
        <f>IF(L7=0,"",IF(AI7=0,"",(AI7/L7)))</f>
        <v>0.10810810810811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3</v>
      </c>
      <c r="AS7" s="107">
        <f>IF(L7=0,"",IF(AR7=0,"",(AR7/L7)))</f>
        <v>0.081081081081081</v>
      </c>
      <c r="AT7" s="106">
        <v>1</v>
      </c>
      <c r="AU7" s="108">
        <f>IFERROR(AT7/AR7,"-")</f>
        <v>0.33333333333333</v>
      </c>
      <c r="AV7" s="109">
        <v>16000</v>
      </c>
      <c r="AW7" s="110">
        <f>IFERROR(AV7/AR7,"-")</f>
        <v>5333.3333333333</v>
      </c>
      <c r="AX7" s="111"/>
      <c r="AY7" s="111"/>
      <c r="AZ7" s="111">
        <v>1</v>
      </c>
      <c r="BA7" s="112">
        <v>14</v>
      </c>
      <c r="BB7" s="113">
        <f>IF(L7=0,"",IF(BA7=0,"",(BA7/L7)))</f>
        <v>0.37837837837838</v>
      </c>
      <c r="BC7" s="112">
        <v>2</v>
      </c>
      <c r="BD7" s="114">
        <f>IFERROR(BC7/BA7,"-")</f>
        <v>0.14285714285714</v>
      </c>
      <c r="BE7" s="115">
        <v>22000</v>
      </c>
      <c r="BF7" s="116">
        <f>IFERROR(BE7/BA7,"-")</f>
        <v>1571.4285714286</v>
      </c>
      <c r="BG7" s="117">
        <v>1</v>
      </c>
      <c r="BH7" s="117"/>
      <c r="BI7" s="117">
        <v>1</v>
      </c>
      <c r="BJ7" s="119">
        <v>10</v>
      </c>
      <c r="BK7" s="120">
        <f>IF(L7=0,"",IF(BJ7=0,"",(BJ7/L7)))</f>
        <v>0.27027027027027</v>
      </c>
      <c r="BL7" s="121">
        <v>2</v>
      </c>
      <c r="BM7" s="122">
        <f>IFERROR(BL7/BJ7,"-")</f>
        <v>0.2</v>
      </c>
      <c r="BN7" s="123">
        <v>6000</v>
      </c>
      <c r="BO7" s="124">
        <f>IFERROR(BN7/BJ7,"-")</f>
        <v>600</v>
      </c>
      <c r="BP7" s="125">
        <v>2</v>
      </c>
      <c r="BQ7" s="125"/>
      <c r="BR7" s="125"/>
      <c r="BS7" s="126">
        <v>5</v>
      </c>
      <c r="BT7" s="127">
        <f>IF(L7=0,"",IF(BS7=0,"",(BS7/L7)))</f>
        <v>0.13513513513514</v>
      </c>
      <c r="BU7" s="128">
        <v>2</v>
      </c>
      <c r="BV7" s="129">
        <f>IFERROR(BU7/BS7,"-")</f>
        <v>0.4</v>
      </c>
      <c r="BW7" s="130">
        <v>23000</v>
      </c>
      <c r="BX7" s="131">
        <f>IFERROR(BW7/BS7,"-")</f>
        <v>4600</v>
      </c>
      <c r="BY7" s="132">
        <v>1</v>
      </c>
      <c r="BZ7" s="132"/>
      <c r="CA7" s="132">
        <v>1</v>
      </c>
      <c r="CB7" s="133">
        <v>1</v>
      </c>
      <c r="CC7" s="134">
        <f>IF(L7=0,"",IF(CB7=0,"",(CB7/L7)))</f>
        <v>0.027027027027027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7</v>
      </c>
      <c r="CL7" s="141">
        <v>67000</v>
      </c>
      <c r="CM7" s="141">
        <v>20000</v>
      </c>
      <c r="CN7" s="141">
        <v>17000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364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905498</v>
      </c>
      <c r="L10" s="41">
        <f>SUM(L6:L9)</f>
        <v>5708</v>
      </c>
      <c r="M10" s="42">
        <f>IFERROR(L10/K10,"-")</f>
        <v>0.0063037135366395</v>
      </c>
      <c r="N10" s="77">
        <f>SUM(N6:N9)</f>
        <v>163</v>
      </c>
      <c r="O10" s="77">
        <f>SUM(O6:O9)</f>
        <v>1946</v>
      </c>
      <c r="P10" s="42">
        <f>IFERROR(N10/L10,"-")</f>
        <v>0.028556412053259</v>
      </c>
      <c r="Q10" s="43">
        <f>IFERROR(H10/L10,"-")</f>
        <v>0</v>
      </c>
      <c r="R10" s="44">
        <f>SUM(R6:R9)</f>
        <v>671</v>
      </c>
      <c r="S10" s="42">
        <f>IFERROR(R10/L10,"-")</f>
        <v>0.11755430974071</v>
      </c>
      <c r="T10" s="184">
        <f>SUM(T6:T9)</f>
        <v>41159648</v>
      </c>
      <c r="U10" s="184">
        <f>IFERROR(T10/L10,"-")</f>
        <v>7210.8703573931</v>
      </c>
      <c r="V10" s="184">
        <f>IFERROR(T10/R10,"-")</f>
        <v>61340.757078987</v>
      </c>
      <c r="W10" s="184">
        <f>T10-H10</f>
        <v>41159648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365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336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366</v>
      </c>
      <c r="C6" s="189" t="s">
        <v>353</v>
      </c>
      <c r="D6" s="189" t="s">
        <v>367</v>
      </c>
      <c r="E6" s="189" t="s">
        <v>368</v>
      </c>
      <c r="F6" s="89" t="s">
        <v>369</v>
      </c>
      <c r="G6" s="89" t="s">
        <v>344</v>
      </c>
      <c r="H6" s="181">
        <v>0</v>
      </c>
      <c r="I6" s="80">
        <v>0</v>
      </c>
      <c r="J6" s="80">
        <v>0</v>
      </c>
      <c r="K6" s="80">
        <v>0</v>
      </c>
      <c r="L6" s="93">
        <v>11</v>
      </c>
      <c r="M6" s="81" t="str">
        <f>IFERROR(L6/K6,"-")</f>
        <v>-</v>
      </c>
      <c r="N6" s="80">
        <v>0</v>
      </c>
      <c r="O6" s="80">
        <v>3</v>
      </c>
      <c r="P6" s="81">
        <f>IFERROR(N6/(L6),"-")</f>
        <v>0</v>
      </c>
      <c r="Q6" s="82">
        <f>IFERROR(H6/SUM(L6:L6),"-")</f>
        <v>0</v>
      </c>
      <c r="R6" s="83">
        <v>2</v>
      </c>
      <c r="S6" s="81">
        <f>IF(L6=0,"-",R6/L6)</f>
        <v>0.18181818181818</v>
      </c>
      <c r="T6" s="186">
        <v>23000</v>
      </c>
      <c r="U6" s="187">
        <f>IFERROR(T6/L6,"-")</f>
        <v>2090.9090909091</v>
      </c>
      <c r="V6" s="187">
        <f>IFERROR(T6/R6,"-")</f>
        <v>11500</v>
      </c>
      <c r="W6" s="181">
        <f>SUM(T6:T6)-SUM(H6:H6)</f>
        <v>23000</v>
      </c>
      <c r="X6" s="85" t="str">
        <f>SUM(T6:T6)/SUM(H6:H6)</f>
        <v>0</v>
      </c>
      <c r="Y6" s="78"/>
      <c r="Z6" s="94">
        <v>1</v>
      </c>
      <c r="AA6" s="95">
        <f>IF(L6=0,"",IF(Z6=0,"",(Z6/L6)))</f>
        <v>0.090909090909091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6</v>
      </c>
      <c r="AJ6" s="101">
        <f>IF(L6=0,"",IF(AI6=0,"",(AI6/L6)))</f>
        <v>0.54545454545455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3</v>
      </c>
      <c r="AS6" s="107">
        <f>IF(L6=0,"",IF(AR6=0,"",(AR6/L6)))</f>
        <v>0.27272727272727</v>
      </c>
      <c r="AT6" s="106">
        <v>1</v>
      </c>
      <c r="AU6" s="108">
        <f>IFERROR(AT6/AR6,"-")</f>
        <v>0.33333333333333</v>
      </c>
      <c r="AV6" s="109">
        <v>3000</v>
      </c>
      <c r="AW6" s="110">
        <f>IFERROR(AV6/AR6,"-")</f>
        <v>1000</v>
      </c>
      <c r="AX6" s="111">
        <v>1</v>
      </c>
      <c r="AY6" s="111"/>
      <c r="AZ6" s="111"/>
      <c r="BA6" s="112"/>
      <c r="BB6" s="113">
        <f>IF(L6=0,"",IF(BA6=0,"",(BA6/L6)))</f>
        <v>0</v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>
        <v>1</v>
      </c>
      <c r="BK6" s="120">
        <f>IF(L6=0,"",IF(BJ6=0,"",(BJ6/L6)))</f>
        <v>0.090909090909091</v>
      </c>
      <c r="BL6" s="121">
        <v>1</v>
      </c>
      <c r="BM6" s="122">
        <f>IFERROR(BL6/BJ6,"-")</f>
        <v>1</v>
      </c>
      <c r="BN6" s="123">
        <v>20000</v>
      </c>
      <c r="BO6" s="124">
        <f>IFERROR(BN6/BJ6,"-")</f>
        <v>20000</v>
      </c>
      <c r="BP6" s="125"/>
      <c r="BQ6" s="125"/>
      <c r="BR6" s="125">
        <v>1</v>
      </c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2</v>
      </c>
      <c r="CL6" s="141">
        <v>23000</v>
      </c>
      <c r="CM6" s="141">
        <v>20000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370</v>
      </c>
      <c r="C7" s="189" t="s">
        <v>353</v>
      </c>
      <c r="D7" s="189" t="s">
        <v>367</v>
      </c>
      <c r="E7" s="189" t="s">
        <v>368</v>
      </c>
      <c r="F7" s="89" t="s">
        <v>371</v>
      </c>
      <c r="G7" s="89" t="s">
        <v>344</v>
      </c>
      <c r="H7" s="181">
        <v>0</v>
      </c>
      <c r="I7" s="80">
        <v>0</v>
      </c>
      <c r="J7" s="80">
        <v>0</v>
      </c>
      <c r="K7" s="80">
        <v>0</v>
      </c>
      <c r="L7" s="93">
        <v>89</v>
      </c>
      <c r="M7" s="81" t="str">
        <f>IFERROR(L7/K7,"-")</f>
        <v>-</v>
      </c>
      <c r="N7" s="80">
        <v>1</v>
      </c>
      <c r="O7" s="80">
        <v>29</v>
      </c>
      <c r="P7" s="81">
        <f>IFERROR(N7/(L7),"-")</f>
        <v>0.01123595505618</v>
      </c>
      <c r="Q7" s="82">
        <f>IFERROR(H7/SUM(L7:L7),"-")</f>
        <v>0</v>
      </c>
      <c r="R7" s="83">
        <v>3</v>
      </c>
      <c r="S7" s="81">
        <f>IF(L7=0,"-",R7/L7)</f>
        <v>0.033707865168539</v>
      </c>
      <c r="T7" s="186">
        <v>76800</v>
      </c>
      <c r="U7" s="187">
        <f>IFERROR(T7/L7,"-")</f>
        <v>862.92134831461</v>
      </c>
      <c r="V7" s="187">
        <f>IFERROR(T7/R7,"-")</f>
        <v>25600</v>
      </c>
      <c r="W7" s="181">
        <f>SUM(T7:T7)-SUM(H7:H7)</f>
        <v>76800</v>
      </c>
      <c r="X7" s="85" t="str">
        <f>SUM(T7:T7)/SUM(H7:H7)</f>
        <v>0</v>
      </c>
      <c r="Y7" s="78"/>
      <c r="Z7" s="94">
        <v>14</v>
      </c>
      <c r="AA7" s="95">
        <f>IF(L7=0,"",IF(Z7=0,"",(Z7/L7)))</f>
        <v>0.15730337078652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33</v>
      </c>
      <c r="AJ7" s="101">
        <f>IF(L7=0,"",IF(AI7=0,"",(AI7/L7)))</f>
        <v>0.37078651685393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14</v>
      </c>
      <c r="AS7" s="107">
        <f>IF(L7=0,"",IF(AR7=0,"",(AR7/L7)))</f>
        <v>0.15730337078652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15</v>
      </c>
      <c r="BB7" s="113">
        <f>IF(L7=0,"",IF(BA7=0,"",(BA7/L7)))</f>
        <v>0.1685393258427</v>
      </c>
      <c r="BC7" s="112">
        <v>2</v>
      </c>
      <c r="BD7" s="114">
        <f>IFERROR(BC7/BA7,"-")</f>
        <v>0.13333333333333</v>
      </c>
      <c r="BE7" s="115">
        <v>73800</v>
      </c>
      <c r="BF7" s="116">
        <f>IFERROR(BE7/BA7,"-")</f>
        <v>4920</v>
      </c>
      <c r="BG7" s="117"/>
      <c r="BH7" s="117"/>
      <c r="BI7" s="117">
        <v>2</v>
      </c>
      <c r="BJ7" s="119">
        <v>10</v>
      </c>
      <c r="BK7" s="120">
        <f>IF(L7=0,"",IF(BJ7=0,"",(BJ7/L7)))</f>
        <v>0.1123595505618</v>
      </c>
      <c r="BL7" s="121">
        <v>1</v>
      </c>
      <c r="BM7" s="122">
        <f>IFERROR(BL7/BJ7,"-")</f>
        <v>0.1</v>
      </c>
      <c r="BN7" s="123">
        <v>3000</v>
      </c>
      <c r="BO7" s="124">
        <f>IFERROR(BN7/BJ7,"-")</f>
        <v>300</v>
      </c>
      <c r="BP7" s="125">
        <v>1</v>
      </c>
      <c r="BQ7" s="125"/>
      <c r="BR7" s="125"/>
      <c r="BS7" s="126">
        <v>3</v>
      </c>
      <c r="BT7" s="127">
        <f>IF(L7=0,"",IF(BS7=0,"",(BS7/L7)))</f>
        <v>0.033707865168539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3</v>
      </c>
      <c r="CL7" s="141">
        <v>76800</v>
      </c>
      <c r="CM7" s="141">
        <v>50000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372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100</v>
      </c>
      <c r="M10" s="42" t="str">
        <f>IFERROR(L10/K10,"-")</f>
        <v>-</v>
      </c>
      <c r="N10" s="77">
        <f>SUM(N6:N9)</f>
        <v>1</v>
      </c>
      <c r="O10" s="77">
        <f>SUM(O6:O9)</f>
        <v>32</v>
      </c>
      <c r="P10" s="42">
        <f>IFERROR(N10/L10,"-")</f>
        <v>0.01</v>
      </c>
      <c r="Q10" s="43">
        <f>IFERROR(H10/L10,"-")</f>
        <v>0</v>
      </c>
      <c r="R10" s="44">
        <f>SUM(R6:R9)</f>
        <v>5</v>
      </c>
      <c r="S10" s="42">
        <f>IFERROR(R10/L10,"-")</f>
        <v>0.05</v>
      </c>
      <c r="T10" s="184">
        <f>SUM(T6:T9)</f>
        <v>99800</v>
      </c>
      <c r="U10" s="184">
        <f>IFERROR(T10/L10,"-")</f>
        <v>998</v>
      </c>
      <c r="V10" s="184">
        <f>IFERROR(T10/R10,"-")</f>
        <v>19960</v>
      </c>
      <c r="W10" s="184">
        <f>T10-H10</f>
        <v>99800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