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WEB純広広告" sheetId="5" r:id="rId8"/>
    <sheet name="アフィリエイト" sheetId="6" r:id="rId9"/>
    <sheet name="リスティング" sheetId="7" r:id="rId10"/>
    <sheet name="アプリストア" sheetId="8" r:id="rId11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<sst xmlns="http://schemas.openxmlformats.org/spreadsheetml/2006/main" uniqueCount="369">
  <si>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</si>
  <si>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</si>
  <si>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</si>
  <si>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</si>
  <si>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</si>
  <si>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</si>
  <si>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</si>
  <si>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</si>
  <si>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</si>
  <si>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</si>
  <si>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</si>
  <si>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</si>
  <si>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</si>
  <si>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</si>
  <si>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</si>
  <si>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</si>
  <si>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</si>
  <si>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</si>
  <si>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</si>
  <si>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</si>
  <si>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</si>
  <si>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</si>
  <si>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</si>
  <si>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</si>
  <si>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</si>
  <si>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</si>
  <si>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WEB純広広告</t>
  </si>
  <si>
    <t>アフィリエイト</t>
  </si>
  <si>
    <t>リスティング</t>
  </si>
  <si>
    <t>アプリストア</t>
  </si>
  <si>
    <t>08月</t>
  </si>
  <si>
    <t>アイメール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</si>
  <si>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</si>
  <si>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</si>
  <si>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</si>
  <si>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</si>
  <si>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</si>
  <si>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</si>
  <si>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</si>
  <si>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</si>
  <si>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</si>
  <si>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</si>
  <si>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</si>
  <si>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</si>
  <si>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</si>
  <si>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</si>
  <si>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</si>
  <si>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</si>
  <si>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</si>
  <si>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</si>
  <si>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</si>
  <si>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</si>
  <si>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</si>
  <si>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</si>
  <si>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</si>
  <si>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</si>
  <si>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</si>
  <si>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</si>
  <si>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</si>
  <si>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</si>
  <si>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</si>
  <si>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</si>
  <si>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</si>
  <si>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</si>
  <si>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</si>
  <si>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</si>
  <si>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sms_w166</t>
  </si>
  <si>
    <t>記事風版</t>
  </si>
  <si>
    <t>求む！50歳以上の女性と</t>
  </si>
  <si>
    <t>i34</t>
  </si>
  <si>
    <t>スポニチ関東</t>
  </si>
  <si>
    <t>4C終面全5段</t>
  </si>
  <si>
    <t>8月11日(日)</t>
  </si>
  <si>
    <t>sms_w167</t>
  </si>
  <si>
    <t>スポニチ関西</t>
  </si>
  <si>
    <t>8月10日(土)</t>
  </si>
  <si>
    <t>sms_w168</t>
  </si>
  <si>
    <t>スポニチ西部</t>
  </si>
  <si>
    <t>sms_w169</t>
  </si>
  <si>
    <t>スポニチ北海道</t>
  </si>
  <si>
    <t>smss1844</t>
  </si>
  <si>
    <t>(空電共通)</t>
  </si>
  <si>
    <t>空電</t>
  </si>
  <si>
    <t>空電(共通)</t>
  </si>
  <si>
    <t>sms_w170</t>
  </si>
  <si>
    <t>右女３</t>
  </si>
  <si>
    <t>サンスポ関西</t>
  </si>
  <si>
    <t>8月04日(日)</t>
  </si>
  <si>
    <t>smss1845</t>
  </si>
  <si>
    <t>sms_w171</t>
  </si>
  <si>
    <t>デリヘル版</t>
  </si>
  <si>
    <t>中高年の出会いの場である○○に危機</t>
  </si>
  <si>
    <t>GOGO(i31)</t>
  </si>
  <si>
    <t>サンスポ関東</t>
  </si>
  <si>
    <t>全5段</t>
  </si>
  <si>
    <t>8月24日(土)</t>
  </si>
  <si>
    <t>smss1846</t>
  </si>
  <si>
    <t>sms_w172</t>
  </si>
  <si>
    <t>黒：右女３</t>
  </si>
  <si>
    <t>8月30日(金)</t>
  </si>
  <si>
    <t>smss1847</t>
  </si>
  <si>
    <t>sms_w173</t>
  </si>
  <si>
    <t>スポーツ報知関西</t>
  </si>
  <si>
    <t>全5段つかみ4回</t>
  </si>
  <si>
    <t>smss1848</t>
  </si>
  <si>
    <t>sms_w174</t>
  </si>
  <si>
    <t>雑誌版 SPA</t>
  </si>
  <si>
    <t>学生いません！ギャルもいません！熟女！熟女！熟女！熟女！</t>
  </si>
  <si>
    <t>smss1849</t>
  </si>
  <si>
    <t>sms_w175</t>
  </si>
  <si>
    <t>smss1850</t>
  </si>
  <si>
    <t>sms_w176</t>
  </si>
  <si>
    <t>熟女版</t>
  </si>
  <si>
    <t>彼女50だけど、すごいんです</t>
  </si>
  <si>
    <t>smss1851</t>
  </si>
  <si>
    <t>sms_w177</t>
  </si>
  <si>
    <t>中京スポーツ</t>
  </si>
  <si>
    <t>8月03日(土)</t>
  </si>
  <si>
    <t>smss1852</t>
  </si>
  <si>
    <t>sms_w178</t>
  </si>
  <si>
    <t>8月16日(金)</t>
  </si>
  <si>
    <t>smss1853</t>
  </si>
  <si>
    <t>sms_w179</t>
  </si>
  <si>
    <t>smss1854</t>
  </si>
  <si>
    <t>sms_w180</t>
  </si>
  <si>
    <t>①求む！５０歳以上の女性と…</t>
  </si>
  <si>
    <t>半2段つかみ20段保証</t>
  </si>
  <si>
    <t>20段保証</t>
  </si>
  <si>
    <t>sms_w181</t>
  </si>
  <si>
    <t>②学生いません！ギャルもいません！熟女！熟女！熟女！熟女！</t>
  </si>
  <si>
    <t>sms_w182</t>
  </si>
  <si>
    <t>③彼女50だけど、すごいんです</t>
  </si>
  <si>
    <t>sms_w183</t>
  </si>
  <si>
    <t>④中高年の出会いの場である○○に危機</t>
  </si>
  <si>
    <t>smss1855</t>
  </si>
  <si>
    <t>sms_w184</t>
  </si>
  <si>
    <t>デイリースポーツ関西</t>
  </si>
  <si>
    <t>sms_w185</t>
  </si>
  <si>
    <t>sms_w186</t>
  </si>
  <si>
    <t>sms_w187</t>
  </si>
  <si>
    <t>smss1856</t>
  </si>
  <si>
    <t>sms_w188</t>
  </si>
  <si>
    <t>ニッカン北海道</t>
  </si>
  <si>
    <t>半2段つかみ10回以上</t>
  </si>
  <si>
    <t>1～10日</t>
  </si>
  <si>
    <t>sms_w189</t>
  </si>
  <si>
    <t>②40代以上限定。40代50代60代 中年女性が多いサイト</t>
  </si>
  <si>
    <t>11～20日</t>
  </si>
  <si>
    <t>sms_w190</t>
  </si>
  <si>
    <t>21～31日</t>
  </si>
  <si>
    <t>smss1857</t>
  </si>
  <si>
    <t>sms_w191</t>
  </si>
  <si>
    <t>スポーツ報知関東</t>
  </si>
  <si>
    <t>sms_w192</t>
  </si>
  <si>
    <t>半3段つかみ20段保証</t>
  </si>
  <si>
    <t>sms_w193</t>
  </si>
  <si>
    <t>半5段つかみ20段保証</t>
  </si>
  <si>
    <t>smss1858</t>
  </si>
  <si>
    <t>空電 (共通)</t>
  </si>
  <si>
    <t>sms_w194</t>
  </si>
  <si>
    <t>8月13日(火)</t>
  </si>
  <si>
    <t>smss1859</t>
  </si>
  <si>
    <t>sms_w195</t>
  </si>
  <si>
    <t>smss1860</t>
  </si>
  <si>
    <t>sms_w196</t>
  </si>
  <si>
    <t>8月14日(水)</t>
  </si>
  <si>
    <t>smss1861</t>
  </si>
  <si>
    <t>sms_w197</t>
  </si>
  <si>
    <t>smss1862</t>
  </si>
  <si>
    <t>sms_w198</t>
  </si>
  <si>
    <t>smss1863</t>
  </si>
  <si>
    <t>sms_w199</t>
  </si>
  <si>
    <t>8月12日(月)</t>
  </si>
  <si>
    <t>smss1864</t>
  </si>
  <si>
    <t>sms_w200</t>
  </si>
  <si>
    <t>smss1865</t>
  </si>
  <si>
    <t>sms_w201</t>
  </si>
  <si>
    <t>終面全5段</t>
  </si>
  <si>
    <t>8月17日(土)</t>
  </si>
  <si>
    <t>smss1866</t>
  </si>
  <si>
    <t>sms_w202</t>
  </si>
  <si>
    <t>C版</t>
  </si>
  <si>
    <t>smss1867</t>
  </si>
  <si>
    <t>sms_w203</t>
  </si>
  <si>
    <t>smss1868</t>
  </si>
  <si>
    <t>sms_w204</t>
  </si>
  <si>
    <t>8月23日(金)</t>
  </si>
  <si>
    <t>smss1869</t>
  </si>
  <si>
    <t>sms_w205</t>
  </si>
  <si>
    <t>ニッカン関西</t>
  </si>
  <si>
    <t>smss1870</t>
  </si>
  <si>
    <t>sms_w206</t>
  </si>
  <si>
    <t>４コマ漫画版</t>
  </si>
  <si>
    <t>8月25日(日)</t>
  </si>
  <si>
    <t>smss1871</t>
  </si>
  <si>
    <t>sms_w207</t>
  </si>
  <si>
    <t>九スポ</t>
  </si>
  <si>
    <t>smss1872</t>
  </si>
  <si>
    <t>sms_w208</t>
  </si>
  <si>
    <t>smss1873</t>
  </si>
  <si>
    <t>sms_w209</t>
  </si>
  <si>
    <t>東スポ・大スポ・中京スポ・九スポ</t>
  </si>
  <si>
    <t>記事枠</t>
  </si>
  <si>
    <t>8月22日(木)</t>
  </si>
  <si>
    <t>smss1874</t>
  </si>
  <si>
    <t>sms_w210</t>
  </si>
  <si>
    <t>10段タイアップ</t>
  </si>
  <si>
    <t>smss1875</t>
  </si>
  <si>
    <t>sms_w211</t>
  </si>
  <si>
    <t>smss1881</t>
  </si>
  <si>
    <t>新聞 TOTAL</t>
  </si>
  <si>
    <t>●雑誌 広告</t>
  </si>
  <si>
    <t>sms_w164</t>
  </si>
  <si>
    <t>日本ジャーナル出版</t>
  </si>
  <si>
    <t>週刊実話   合併号</t>
  </si>
  <si>
    <t>4C2P</t>
  </si>
  <si>
    <t>8月07日(水)</t>
  </si>
  <si>
    <t>smss1842</t>
  </si>
  <si>
    <t>sms_w165</t>
  </si>
  <si>
    <t>リイド社</t>
  </si>
  <si>
    <t>コミック乱TWINS</t>
  </si>
  <si>
    <t>1C2P</t>
  </si>
  <si>
    <t>smss1843</t>
  </si>
  <si>
    <t>smss1828</t>
  </si>
  <si>
    <t>いろいろ</t>
  </si>
  <si>
    <t>企画枠たかし漫画２黄色</t>
  </si>
  <si>
    <t>ガイドワークス編集企画枠</t>
  </si>
  <si>
    <t>企画枠</t>
  </si>
  <si>
    <t>8月01日(木)</t>
  </si>
  <si>
    <t>sms_a897</t>
  </si>
  <si>
    <t>コアマガジン</t>
  </si>
  <si>
    <t>2P_素敵なヤリ活(アイ)</t>
  </si>
  <si>
    <t>実話BUNKA超タブー</t>
  </si>
  <si>
    <t>smss1829</t>
  </si>
  <si>
    <t>sms_a898</t>
  </si>
  <si>
    <t>徳間書店</t>
  </si>
  <si>
    <t>DVD漫画まさお_袋裏用セリフアレンジ</t>
  </si>
  <si>
    <t>アサヒ芸能.1W火</t>
  </si>
  <si>
    <t>DVD袋裏4C</t>
  </si>
  <si>
    <t>8月06日(火)</t>
  </si>
  <si>
    <t>smss1830</t>
  </si>
  <si>
    <t>sms_a899</t>
  </si>
  <si>
    <t>コスミック出版</t>
  </si>
  <si>
    <t>1P記事_求む！中高年男性版_アイ</t>
  </si>
  <si>
    <t>封印映像 秘宝ハプニングスペシャル</t>
  </si>
  <si>
    <t>表4　4C1P</t>
  </si>
  <si>
    <t>smss1831</t>
  </si>
  <si>
    <t>sms_a902</t>
  </si>
  <si>
    <t>5P風俗(加藤あやの)</t>
  </si>
  <si>
    <t>まんがこれが現実 貧しい日本DX</t>
  </si>
  <si>
    <t>1C5P</t>
  </si>
  <si>
    <t>smss1834</t>
  </si>
  <si>
    <t>sms_a904</t>
  </si>
  <si>
    <t>インフォメディア</t>
  </si>
  <si>
    <t>マドンナハウス (表4　4C1P)</t>
  </si>
  <si>
    <t>smss1836</t>
  </si>
  <si>
    <t>sms_a905</t>
  </si>
  <si>
    <t>ガイドワークス</t>
  </si>
  <si>
    <t>ぱちんこオリ術メガMix (4C2P)</t>
  </si>
  <si>
    <t>smss1837</t>
  </si>
  <si>
    <t>sms_a906</t>
  </si>
  <si>
    <t>大洋図書</t>
  </si>
  <si>
    <t>2P中心でか文字</t>
  </si>
  <si>
    <t>実話ナックルズ　ウルトラ (1C2P)</t>
  </si>
  <si>
    <t>smss1838</t>
  </si>
  <si>
    <t>sms_a907</t>
  </si>
  <si>
    <t>メディアソフト</t>
  </si>
  <si>
    <t>That's DAN (4C2P)</t>
  </si>
  <si>
    <t>smss1839</t>
  </si>
  <si>
    <t>sms_a908</t>
  </si>
  <si>
    <t>2Pスポーツ新聞_v02_アイ(エロ)桃瀬さん</t>
  </si>
  <si>
    <t>臨時増刊　ラヴァーズ (1C2P)</t>
  </si>
  <si>
    <t>smss1840</t>
  </si>
  <si>
    <t>sms_a911</t>
  </si>
  <si>
    <t>まんが日本の悪人の脳みそ (1C5P)</t>
  </si>
  <si>
    <t>8月26日(月)</t>
  </si>
  <si>
    <t>smss1877</t>
  </si>
  <si>
    <t>sms_a912</t>
  </si>
  <si>
    <t>一水社</t>
  </si>
  <si>
    <t>1Pスポーツ新聞版アイ</t>
  </si>
  <si>
    <t>50代からの男のゴラク (表4　4C1P)</t>
  </si>
  <si>
    <t>8月28日(水)</t>
  </si>
  <si>
    <t>smss1878</t>
  </si>
  <si>
    <t>sms_a913</t>
  </si>
  <si>
    <t>三和出版</t>
  </si>
  <si>
    <t>5Pエロ画像メイン</t>
  </si>
  <si>
    <t>実話ヴィーナス (1C5P)</t>
  </si>
  <si>
    <t>8月29日(木)</t>
  </si>
  <si>
    <t>smss1879</t>
  </si>
  <si>
    <t>sms_a915</t>
  </si>
  <si>
    <t>究極美女プレステージ (4C2P)</t>
  </si>
  <si>
    <t>smss1882</t>
  </si>
  <si>
    <t>雑誌 TOTAL</t>
  </si>
  <si>
    <t>●DVD 広告</t>
  </si>
  <si>
    <t>sms_a894</t>
  </si>
  <si>
    <t>ダイアプレス</t>
  </si>
  <si>
    <t>DVD漫画まさお</t>
  </si>
  <si>
    <t>mv20i</t>
  </si>
  <si>
    <t>超キレい♪超かわいい</t>
  </si>
  <si>
    <t>DVD袋表4C</t>
  </si>
  <si>
    <t>8月08日(木)</t>
  </si>
  <si>
    <t>smss1825</t>
  </si>
  <si>
    <t>sms_a895</t>
  </si>
  <si>
    <t>DVD4コマ</t>
  </si>
  <si>
    <t>金髪中出し地下DVDラブ・ファック18時間</t>
  </si>
  <si>
    <t>DVD貼付面4C1/2P</t>
  </si>
  <si>
    <t>smss1826</t>
  </si>
  <si>
    <t>sms_a909</t>
  </si>
  <si>
    <t>メディアックス</t>
  </si>
  <si>
    <t>しろうと美人妻中出し新作地下DVD9時間　連続アクメで失神しちゃった</t>
  </si>
  <si>
    <t>DVD貼付け面4C1/2P</t>
  </si>
  <si>
    <t>8月21日(水)</t>
  </si>
  <si>
    <t>smss1841</t>
  </si>
  <si>
    <t>sms_a910</t>
  </si>
  <si>
    <t>中出しで幸せになる妻　地下DVD9時間</t>
  </si>
  <si>
    <t>smss1876</t>
  </si>
  <si>
    <t>sms_a896</t>
  </si>
  <si>
    <t>若生出版</t>
  </si>
  <si>
    <t>ゲッチュ</t>
  </si>
  <si>
    <t>DVD袋表4C+コンテンツ枠</t>
  </si>
  <si>
    <t>smss1827</t>
  </si>
  <si>
    <t>sms_a900</t>
  </si>
  <si>
    <t>プレミア熟女</t>
  </si>
  <si>
    <t>DVD袋裏1C+コンテンツ枠</t>
  </si>
  <si>
    <t>8月27日(火)</t>
  </si>
  <si>
    <t>smss1832</t>
  </si>
  <si>
    <t>DVD TOTAL</t>
  </si>
  <si>
    <t>●WEB純広広告 広告</t>
  </si>
  <si>
    <t>sms_w212</t>
  </si>
  <si>
    <t>デイズナビ (大分)</t>
  </si>
  <si>
    <t>8/1～8/31</t>
  </si>
  <si>
    <t>sms_w213</t>
  </si>
  <si>
    <t>デイズナビ (宮崎)</t>
  </si>
  <si>
    <t>sms_w214</t>
  </si>
  <si>
    <t>デイズナビ (鹿児島)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</si>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</sst>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79</v>
      </c>
      <c r="D6" s="330">
        <v>6684000</v>
      </c>
      <c r="E6" s="79">
        <v>0</v>
      </c>
      <c r="F6" s="79">
        <v>0</v>
      </c>
      <c r="G6" s="79">
        <v>3320</v>
      </c>
      <c r="H6" s="89">
        <v>394</v>
      </c>
      <c r="I6" s="90">
        <v>6</v>
      </c>
      <c r="J6" s="143">
        <f>H6+I6</f>
        <v>400</v>
      </c>
      <c r="K6" s="80">
        <f>IFERROR(J6/G6,"-")</f>
        <v>0.12048192771084</v>
      </c>
      <c r="L6" s="79">
        <v>33</v>
      </c>
      <c r="M6" s="79">
        <v>77</v>
      </c>
      <c r="N6" s="80">
        <f>IFERROR(L6/J6,"-")</f>
        <v>0.0825</v>
      </c>
      <c r="O6" s="81">
        <f>IFERROR(D6/J6,"-")</f>
        <v>16710</v>
      </c>
      <c r="P6" s="82">
        <v>114</v>
      </c>
      <c r="Q6" s="80">
        <f>IFERROR(P6/J6,"-")</f>
        <v>0.285</v>
      </c>
      <c r="R6" s="335">
        <v>9039500</v>
      </c>
      <c r="S6" s="336">
        <f>IFERROR(R6/J6,"-")</f>
        <v>22598.75</v>
      </c>
      <c r="T6" s="336">
        <f>IFERROR(R6/P6,"-")</f>
        <v>79293.859649123</v>
      </c>
      <c r="U6" s="330">
        <f>IFERROR(R6-D6,"-")</f>
        <v>2355500</v>
      </c>
      <c r="V6" s="83">
        <f>R6/D6</f>
        <v>1.3524087372831</v>
      </c>
      <c r="W6" s="77"/>
      <c r="X6" s="142"/>
    </row>
    <row r="7" spans="1:24">
      <c r="A7" s="78"/>
      <c r="B7" s="84" t="s">
        <v>24</v>
      </c>
      <c r="C7" s="84">
        <v>31</v>
      </c>
      <c r="D7" s="330">
        <v>1328400</v>
      </c>
      <c r="E7" s="79">
        <v>0</v>
      </c>
      <c r="F7" s="79">
        <v>0</v>
      </c>
      <c r="G7" s="79">
        <v>1214</v>
      </c>
      <c r="H7" s="89">
        <v>184</v>
      </c>
      <c r="I7" s="90">
        <v>2</v>
      </c>
      <c r="J7" s="143">
        <f>H7+I7</f>
        <v>186</v>
      </c>
      <c r="K7" s="80">
        <f>IFERROR(J7/G7,"-")</f>
        <v>0.15321252059308</v>
      </c>
      <c r="L7" s="79">
        <v>18</v>
      </c>
      <c r="M7" s="79">
        <v>42</v>
      </c>
      <c r="N7" s="80">
        <f>IFERROR(L7/J7,"-")</f>
        <v>0.096774193548387</v>
      </c>
      <c r="O7" s="81">
        <f>IFERROR(D7/J7,"-")</f>
        <v>7141.935483871</v>
      </c>
      <c r="P7" s="82">
        <v>43</v>
      </c>
      <c r="Q7" s="80">
        <f>IFERROR(P7/J7,"-")</f>
        <v>0.23118279569892</v>
      </c>
      <c r="R7" s="335">
        <v>4370500</v>
      </c>
      <c r="S7" s="336">
        <f>IFERROR(R7/J7,"-")</f>
        <v>23497.311827957</v>
      </c>
      <c r="T7" s="336">
        <f>IFERROR(R7/P7,"-")</f>
        <v>101639.53488372</v>
      </c>
      <c r="U7" s="330">
        <f>IFERROR(R7-D7,"-")</f>
        <v>3042100</v>
      </c>
      <c r="V7" s="83">
        <f>R7/D7</f>
        <v>3.2900481782596</v>
      </c>
      <c r="W7" s="77"/>
      <c r="X7" s="142"/>
    </row>
    <row r="8" spans="1:24">
      <c r="A8" s="78"/>
      <c r="B8" s="84" t="s">
        <v>25</v>
      </c>
      <c r="C8" s="84">
        <v>12</v>
      </c>
      <c r="D8" s="330">
        <v>468000</v>
      </c>
      <c r="E8" s="79">
        <v>0</v>
      </c>
      <c r="F8" s="79">
        <v>0</v>
      </c>
      <c r="G8" s="79">
        <v>739</v>
      </c>
      <c r="H8" s="89">
        <v>213</v>
      </c>
      <c r="I8" s="90">
        <v>6</v>
      </c>
      <c r="J8" s="143">
        <f>H8+I8</f>
        <v>219</v>
      </c>
      <c r="K8" s="80">
        <f>IFERROR(J8/G8,"-")</f>
        <v>0.29634641407307</v>
      </c>
      <c r="L8" s="79">
        <v>4</v>
      </c>
      <c r="M8" s="79">
        <v>52</v>
      </c>
      <c r="N8" s="80">
        <f>IFERROR(L8/J8,"-")</f>
        <v>0.018264840182648</v>
      </c>
      <c r="O8" s="81">
        <f>IFERROR(D8/J8,"-")</f>
        <v>2136.9863013699</v>
      </c>
      <c r="P8" s="82">
        <v>7</v>
      </c>
      <c r="Q8" s="80">
        <f>IFERROR(P8/J8,"-")</f>
        <v>0.031963470319635</v>
      </c>
      <c r="R8" s="335">
        <v>142000</v>
      </c>
      <c r="S8" s="336">
        <f>IFERROR(R8/J8,"-")</f>
        <v>648.40182648402</v>
      </c>
      <c r="T8" s="336">
        <f>IFERROR(R8/P8,"-")</f>
        <v>20285.714285714</v>
      </c>
      <c r="U8" s="330">
        <f>IFERROR(R8-D8,"-")</f>
        <v>-326000</v>
      </c>
      <c r="V8" s="83">
        <f>R8/D8</f>
        <v>0.3034188034188</v>
      </c>
      <c r="W8" s="77"/>
      <c r="X8" s="142"/>
    </row>
    <row r="9" spans="1:24">
      <c r="A9" s="78"/>
      <c r="B9" s="84" t="s">
        <v>26</v>
      </c>
      <c r="C9" s="84">
        <v>3</v>
      </c>
      <c r="D9" s="330">
        <v>108000</v>
      </c>
      <c r="E9" s="79">
        <v>0</v>
      </c>
      <c r="F9" s="79">
        <v>0</v>
      </c>
      <c r="G9" s="79">
        <v>2669</v>
      </c>
      <c r="H9" s="89">
        <v>171</v>
      </c>
      <c r="I9" s="90">
        <v>0</v>
      </c>
      <c r="J9" s="143">
        <f>H9+I9</f>
        <v>171</v>
      </c>
      <c r="K9" s="80">
        <f>IFERROR(J9/G9,"-")</f>
        <v>0.064068939677782</v>
      </c>
      <c r="L9" s="79">
        <v>3</v>
      </c>
      <c r="M9" s="79">
        <v>76</v>
      </c>
      <c r="N9" s="80">
        <f>IFERROR(L9/J9,"-")</f>
        <v>0.017543859649123</v>
      </c>
      <c r="O9" s="81">
        <f>IFERROR(D9/J9,"-")</f>
        <v>631.57894736842</v>
      </c>
      <c r="P9" s="82">
        <v>18</v>
      </c>
      <c r="Q9" s="80">
        <f>IFERROR(P9/J9,"-")</f>
        <v>0.10526315789474</v>
      </c>
      <c r="R9" s="335">
        <v>134000</v>
      </c>
      <c r="S9" s="336">
        <f>IFERROR(R9/J9,"-")</f>
        <v>783.62573099415</v>
      </c>
      <c r="T9" s="336">
        <f>IFERROR(R9/P9,"-")</f>
        <v>7444.4444444444</v>
      </c>
      <c r="U9" s="330">
        <f>IFERROR(R9-D9,"-")</f>
        <v>26000</v>
      </c>
      <c r="V9" s="83">
        <f>R9/D9</f>
        <v>1.2407407407407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69300</v>
      </c>
      <c r="E10" s="79">
        <v>0</v>
      </c>
      <c r="F10" s="79">
        <v>0</v>
      </c>
      <c r="G10" s="79">
        <v>863</v>
      </c>
      <c r="H10" s="89">
        <v>53</v>
      </c>
      <c r="I10" s="90">
        <v>8</v>
      </c>
      <c r="J10" s="143">
        <f>H10+I10</f>
        <v>61</v>
      </c>
      <c r="K10" s="80">
        <f>IFERROR(J10/G10,"-")</f>
        <v>0.070683661645423</v>
      </c>
      <c r="L10" s="79">
        <v>4</v>
      </c>
      <c r="M10" s="79">
        <v>20</v>
      </c>
      <c r="N10" s="80">
        <f>IFERROR(L10/J10,"-")</f>
        <v>0.065573770491803</v>
      </c>
      <c r="O10" s="81">
        <f>IFERROR(D10/J10,"-")</f>
        <v>1136.0655737705</v>
      </c>
      <c r="P10" s="82">
        <v>11</v>
      </c>
      <c r="Q10" s="80">
        <f>IFERROR(P10/J10,"-")</f>
        <v>0.18032786885246</v>
      </c>
      <c r="R10" s="335">
        <v>446000</v>
      </c>
      <c r="S10" s="336">
        <f>IFERROR(R10/J10,"-")</f>
        <v>7311.4754098361</v>
      </c>
      <c r="T10" s="336">
        <f>IFERROR(R10/P10,"-")</f>
        <v>40545.454545455</v>
      </c>
      <c r="U10" s="330">
        <f>IFERROR(R10-D10,"-")</f>
        <v>376700</v>
      </c>
      <c r="V10" s="83">
        <f>R10/D10</f>
        <v>6.4357864357864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825220</v>
      </c>
      <c r="H11" s="89">
        <v>4298</v>
      </c>
      <c r="I11" s="90">
        <v>143</v>
      </c>
      <c r="J11" s="143">
        <f>H11+I11</f>
        <v>4441</v>
      </c>
      <c r="K11" s="80">
        <f>IFERROR(J11/G11,"-")</f>
        <v>0.005381595210974</v>
      </c>
      <c r="L11" s="79">
        <v>122</v>
      </c>
      <c r="M11" s="79">
        <v>1592</v>
      </c>
      <c r="N11" s="80">
        <f>IFERROR(L11/J11,"-")</f>
        <v>0.027471290249944</v>
      </c>
      <c r="O11" s="81">
        <f>IFERROR(D11/J11,"-")</f>
        <v>0</v>
      </c>
      <c r="P11" s="82">
        <v>563</v>
      </c>
      <c r="Q11" s="80">
        <f>IFERROR(P11/J11,"-")</f>
        <v>0.12677324926818</v>
      </c>
      <c r="R11" s="335">
        <v>26850505</v>
      </c>
      <c r="S11" s="336">
        <f>IFERROR(R11/J11,"-")</f>
        <v>6046.0493132177</v>
      </c>
      <c r="T11" s="336">
        <f>IFERROR(R11/P11,"-")</f>
        <v>47691.838365897</v>
      </c>
      <c r="U11" s="330">
        <f>IFERROR(R11-D11,"-")</f>
        <v>26850505</v>
      </c>
      <c r="V11" s="83" t="str">
        <f>R11/D11</f>
        <v>0</v>
      </c>
      <c r="W11" s="77"/>
      <c r="X11" s="142"/>
    </row>
    <row r="12" spans="1:24">
      <c r="A12" s="78"/>
      <c r="B12" s="84" t="s">
        <v>29</v>
      </c>
      <c r="C12" s="84">
        <v>2</v>
      </c>
      <c r="D12" s="330">
        <v>0</v>
      </c>
      <c r="E12" s="79">
        <v>0</v>
      </c>
      <c r="F12" s="79">
        <v>0</v>
      </c>
      <c r="G12" s="79">
        <v>0</v>
      </c>
      <c r="H12" s="89">
        <v>111</v>
      </c>
      <c r="I12" s="90">
        <v>8</v>
      </c>
      <c r="J12" s="143">
        <f>H12+I12</f>
        <v>119</v>
      </c>
      <c r="K12" s="80" t="str">
        <f>IFERROR(J12/G12,"-")</f>
        <v>-</v>
      </c>
      <c r="L12" s="79">
        <v>2</v>
      </c>
      <c r="M12" s="79">
        <v>35</v>
      </c>
      <c r="N12" s="80">
        <f>IFERROR(L12/J12,"-")</f>
        <v>0.016806722689076</v>
      </c>
      <c r="O12" s="81">
        <f>IFERROR(D12/J12,"-")</f>
        <v>0</v>
      </c>
      <c r="P12" s="82">
        <v>9</v>
      </c>
      <c r="Q12" s="80">
        <f>IFERROR(P12/J12,"-")</f>
        <v>0.07563025210084</v>
      </c>
      <c r="R12" s="335">
        <v>60000</v>
      </c>
      <c r="S12" s="336">
        <f>IFERROR(R12/J12,"-")</f>
        <v>504.20168067227</v>
      </c>
      <c r="T12" s="336">
        <f>IFERROR(R12/P12,"-")</f>
        <v>6666.6666666667</v>
      </c>
      <c r="U12" s="330">
        <f>IFERROR(R12-D12,"-")</f>
        <v>60000</v>
      </c>
      <c r="V12" s="83" t="str">
        <f>R12/D12</f>
        <v>0</v>
      </c>
      <c r="W12" s="77"/>
      <c r="X12" s="142"/>
    </row>
    <row r="13" spans="1:24">
      <c r="A13" s="30"/>
      <c r="B13" s="85"/>
      <c r="C13" s="85"/>
      <c r="D13" s="331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30"/>
      <c r="B14" s="37"/>
      <c r="C14" s="37"/>
      <c r="D14" s="332"/>
      <c r="E14" s="34"/>
      <c r="F14" s="34"/>
      <c r="G14" s="31"/>
      <c r="H14" s="31"/>
      <c r="I14" s="31"/>
      <c r="J14" s="31"/>
      <c r="K14" s="33"/>
      <c r="L14" s="33"/>
      <c r="M14" s="31"/>
      <c r="N14" s="33"/>
      <c r="O14" s="25"/>
      <c r="P14" s="25"/>
      <c r="Q14" s="25"/>
      <c r="R14" s="337"/>
      <c r="S14" s="337"/>
      <c r="T14" s="337"/>
      <c r="U14" s="337"/>
      <c r="V14" s="33"/>
      <c r="W14" s="59"/>
      <c r="X14" s="142"/>
    </row>
    <row r="15" spans="1:24">
      <c r="A15" s="19"/>
      <c r="B15" s="41"/>
      <c r="C15" s="41"/>
      <c r="D15" s="333">
        <f>SUM(D6:D13)</f>
        <v>8657700</v>
      </c>
      <c r="E15" s="41">
        <f>SUM(E6:E13)</f>
        <v>0</v>
      </c>
      <c r="F15" s="41">
        <f>SUM(F6:F13)</f>
        <v>0</v>
      </c>
      <c r="G15" s="41">
        <f>SUM(G6:G13)</f>
        <v>834025</v>
      </c>
      <c r="H15" s="41">
        <f>SUM(H6:H13)</f>
        <v>5424</v>
      </c>
      <c r="I15" s="41">
        <f>SUM(I6:I13)</f>
        <v>173</v>
      </c>
      <c r="J15" s="41">
        <f>SUM(J6:J13)</f>
        <v>5597</v>
      </c>
      <c r="K15" s="42">
        <f>IFERROR(J15/G15,"-")</f>
        <v>0.0067108300110908</v>
      </c>
      <c r="L15" s="76">
        <f>SUM(L6:L13)</f>
        <v>186</v>
      </c>
      <c r="M15" s="76">
        <f>SUM(M6:M13)</f>
        <v>1894</v>
      </c>
      <c r="N15" s="42">
        <f>IFERROR(L15/J15,"-")</f>
        <v>0.033232088618903</v>
      </c>
      <c r="O15" s="43">
        <f>IFERROR(D15/J15,"-")</f>
        <v>1546.8465249241</v>
      </c>
      <c r="P15" s="44">
        <f>SUM(P6:P13)</f>
        <v>765</v>
      </c>
      <c r="Q15" s="42">
        <f>IFERROR(P15/J15,"-")</f>
        <v>0.13668036448097</v>
      </c>
      <c r="R15" s="333">
        <f>SUM(R6:R13)</f>
        <v>41042505</v>
      </c>
      <c r="S15" s="333">
        <f>IFERROR(R15/J15,"-")</f>
        <v>7332.9471145256</v>
      </c>
      <c r="T15" s="333">
        <f>IFERROR(P15/P15,"-")</f>
        <v>1</v>
      </c>
      <c r="U15" s="333">
        <f>SUM(U6:U13)</f>
        <v>32384805</v>
      </c>
      <c r="V15" s="45">
        <f>IFERROR(R15/D15,"-")</f>
        <v>4.7405783291174</v>
      </c>
      <c r="W15" s="58"/>
      <c r="X15" s="142"/>
    </row>
    <row r="16" spans="1:24">
      <c r="X16" s="142"/>
    </row>
    <row r="17" spans="1:24">
      <c r="X17" s="142"/>
    </row>
    <row r="18" spans="1:24">
      <c r="X18" s="142"/>
    </row>
    <row r="19" spans="1:24">
      <c r="X19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1.9571428571429</v>
      </c>
      <c r="B6" s="347" t="s">
        <v>66</v>
      </c>
      <c r="C6" s="347"/>
      <c r="D6" s="347" t="s">
        <v>67</v>
      </c>
      <c r="E6" s="347" t="s">
        <v>68</v>
      </c>
      <c r="F6" s="347" t="s">
        <v>69</v>
      </c>
      <c r="G6" s="88" t="s">
        <v>70</v>
      </c>
      <c r="H6" s="88" t="s">
        <v>71</v>
      </c>
      <c r="I6" s="348" t="s">
        <v>72</v>
      </c>
      <c r="J6" s="330">
        <v>840000</v>
      </c>
      <c r="K6" s="79">
        <v>0</v>
      </c>
      <c r="L6" s="79">
        <v>0</v>
      </c>
      <c r="M6" s="79">
        <v>112</v>
      </c>
      <c r="N6" s="89">
        <v>16</v>
      </c>
      <c r="O6" s="90">
        <v>1</v>
      </c>
      <c r="P6" s="91">
        <f>N6+O6</f>
        <v>17</v>
      </c>
      <c r="Q6" s="80">
        <f>IFERROR(P6/M6,"-")</f>
        <v>0.15178571428571</v>
      </c>
      <c r="R6" s="79">
        <v>2</v>
      </c>
      <c r="S6" s="79">
        <v>3</v>
      </c>
      <c r="T6" s="80">
        <f>IFERROR(R6/(P6),"-")</f>
        <v>0.11764705882353</v>
      </c>
      <c r="U6" s="336">
        <f>IFERROR(J6/SUM(N6:O10),"-")</f>
        <v>14482.75862069</v>
      </c>
      <c r="V6" s="82">
        <v>3</v>
      </c>
      <c r="W6" s="80">
        <f>IF(P6=0,"-",V6/P6)</f>
        <v>0.17647058823529</v>
      </c>
      <c r="X6" s="335">
        <v>34000</v>
      </c>
      <c r="Y6" s="336">
        <f>IFERROR(X6/P6,"-")</f>
        <v>2000</v>
      </c>
      <c r="Z6" s="336">
        <f>IFERROR(X6/V6,"-")</f>
        <v>11333.333333333</v>
      </c>
      <c r="AA6" s="330">
        <f>SUM(X6:X10)-SUM(J6:J10)</f>
        <v>804000</v>
      </c>
      <c r="AB6" s="83">
        <f>SUM(X6:X10)/SUM(J6:J10)</f>
        <v>1.9571428571429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0.058823529411765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0.17647058823529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9</v>
      </c>
      <c r="BO6" s="118">
        <f>IF(P6=0,"",IF(BN6=0,"",(BN6/P6)))</f>
        <v>0.52941176470588</v>
      </c>
      <c r="BP6" s="119">
        <v>2</v>
      </c>
      <c r="BQ6" s="120">
        <f>IFERROR(BP6/BN6,"-")</f>
        <v>0.22222222222222</v>
      </c>
      <c r="BR6" s="121">
        <v>23000</v>
      </c>
      <c r="BS6" s="122">
        <f>IFERROR(BR6/BN6,"-")</f>
        <v>2555.5555555556</v>
      </c>
      <c r="BT6" s="123"/>
      <c r="BU6" s="123">
        <v>1</v>
      </c>
      <c r="BV6" s="123">
        <v>1</v>
      </c>
      <c r="BW6" s="124">
        <v>4</v>
      </c>
      <c r="BX6" s="125">
        <f>IF(P6=0,"",IF(BW6=0,"",(BW6/P6)))</f>
        <v>0.23529411764706</v>
      </c>
      <c r="BY6" s="126">
        <v>1</v>
      </c>
      <c r="BZ6" s="127">
        <f>IFERROR(BY6/BW6,"-")</f>
        <v>0.25</v>
      </c>
      <c r="CA6" s="128">
        <v>11000</v>
      </c>
      <c r="CB6" s="129">
        <f>IFERROR(CA6/BW6,"-")</f>
        <v>2750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34000</v>
      </c>
      <c r="CQ6" s="139">
        <v>18000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73</v>
      </c>
      <c r="C7" s="347"/>
      <c r="D7" s="347" t="s">
        <v>67</v>
      </c>
      <c r="E7" s="347" t="s">
        <v>68</v>
      </c>
      <c r="F7" s="347" t="s">
        <v>69</v>
      </c>
      <c r="G7" s="88" t="s">
        <v>74</v>
      </c>
      <c r="H7" s="88" t="s">
        <v>71</v>
      </c>
      <c r="I7" s="349" t="s">
        <v>75</v>
      </c>
      <c r="J7" s="330"/>
      <c r="K7" s="79">
        <v>0</v>
      </c>
      <c r="L7" s="79">
        <v>0</v>
      </c>
      <c r="M7" s="79">
        <v>57</v>
      </c>
      <c r="N7" s="89">
        <v>5</v>
      </c>
      <c r="O7" s="90">
        <v>0</v>
      </c>
      <c r="P7" s="91">
        <f>N7+O7</f>
        <v>5</v>
      </c>
      <c r="Q7" s="80">
        <f>IFERROR(P7/M7,"-")</f>
        <v>0.087719298245614</v>
      </c>
      <c r="R7" s="79">
        <v>2</v>
      </c>
      <c r="S7" s="79">
        <v>1</v>
      </c>
      <c r="T7" s="80">
        <f>IFERROR(R7/(P7),"-")</f>
        <v>0.4</v>
      </c>
      <c r="U7" s="336"/>
      <c r="V7" s="82">
        <v>3</v>
      </c>
      <c r="W7" s="80">
        <f>IF(P7=0,"-",V7/P7)</f>
        <v>0.6</v>
      </c>
      <c r="X7" s="335">
        <v>410000</v>
      </c>
      <c r="Y7" s="336">
        <f>IFERROR(X7/P7,"-")</f>
        <v>82000</v>
      </c>
      <c r="Z7" s="336">
        <f>IFERROR(X7/V7,"-")</f>
        <v>136666.66666667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0.2</v>
      </c>
      <c r="AO7" s="98">
        <v>1</v>
      </c>
      <c r="AP7" s="100">
        <f>IFERROR(AO7/AM7,"-")</f>
        <v>1</v>
      </c>
      <c r="AQ7" s="101">
        <v>298000</v>
      </c>
      <c r="AR7" s="102">
        <f>IFERROR(AQ7/AM7,"-")</f>
        <v>298000</v>
      </c>
      <c r="AS7" s="103"/>
      <c r="AT7" s="103"/>
      <c r="AU7" s="103">
        <v>1</v>
      </c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0.4</v>
      </c>
      <c r="BY7" s="126">
        <v>2</v>
      </c>
      <c r="BZ7" s="127">
        <f>IFERROR(BY7/BW7,"-")</f>
        <v>1</v>
      </c>
      <c r="CA7" s="128">
        <v>112000</v>
      </c>
      <c r="CB7" s="129">
        <f>IFERROR(CA7/BW7,"-")</f>
        <v>56000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410000</v>
      </c>
      <c r="CQ7" s="139">
        <v>298000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76</v>
      </c>
      <c r="C8" s="347"/>
      <c r="D8" s="347" t="s">
        <v>67</v>
      </c>
      <c r="E8" s="347" t="s">
        <v>68</v>
      </c>
      <c r="F8" s="347" t="s">
        <v>69</v>
      </c>
      <c r="G8" s="88" t="s">
        <v>77</v>
      </c>
      <c r="H8" s="88" t="s">
        <v>71</v>
      </c>
      <c r="I8" s="349" t="s">
        <v>75</v>
      </c>
      <c r="J8" s="330"/>
      <c r="K8" s="79">
        <v>0</v>
      </c>
      <c r="L8" s="79">
        <v>0</v>
      </c>
      <c r="M8" s="79">
        <v>41</v>
      </c>
      <c r="N8" s="89">
        <v>3</v>
      </c>
      <c r="O8" s="90">
        <v>0</v>
      </c>
      <c r="P8" s="91">
        <f>N8+O8</f>
        <v>3</v>
      </c>
      <c r="Q8" s="80">
        <f>IFERROR(P8/M8,"-")</f>
        <v>0.073170731707317</v>
      </c>
      <c r="R8" s="79">
        <v>0</v>
      </c>
      <c r="S8" s="79">
        <v>0</v>
      </c>
      <c r="T8" s="80">
        <f>IFERROR(R8/(P8),"-")</f>
        <v>0</v>
      </c>
      <c r="U8" s="336"/>
      <c r="V8" s="82">
        <v>1</v>
      </c>
      <c r="W8" s="80">
        <f>IF(P8=0,"-",V8/P8)</f>
        <v>0.33333333333333</v>
      </c>
      <c r="X8" s="335">
        <v>16000</v>
      </c>
      <c r="Y8" s="336">
        <f>IFERROR(X8/P8,"-")</f>
        <v>5333.3333333333</v>
      </c>
      <c r="Z8" s="336">
        <f>IFERROR(X8/V8,"-")</f>
        <v>16000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0.33333333333333</v>
      </c>
      <c r="BY8" s="126">
        <v>1</v>
      </c>
      <c r="BZ8" s="127">
        <f>IFERROR(BY8/BW8,"-")</f>
        <v>1</v>
      </c>
      <c r="CA8" s="128">
        <v>16000</v>
      </c>
      <c r="CB8" s="129">
        <f>IFERROR(CA8/BW8,"-")</f>
        <v>16000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16000</v>
      </c>
      <c r="CQ8" s="139">
        <v>16000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78</v>
      </c>
      <c r="C9" s="347"/>
      <c r="D9" s="347" t="s">
        <v>67</v>
      </c>
      <c r="E9" s="347" t="s">
        <v>68</v>
      </c>
      <c r="F9" s="347" t="s">
        <v>69</v>
      </c>
      <c r="G9" s="88" t="s">
        <v>79</v>
      </c>
      <c r="H9" s="88" t="s">
        <v>71</v>
      </c>
      <c r="I9" s="349" t="s">
        <v>75</v>
      </c>
      <c r="J9" s="330"/>
      <c r="K9" s="79">
        <v>0</v>
      </c>
      <c r="L9" s="79">
        <v>0</v>
      </c>
      <c r="M9" s="79">
        <v>28</v>
      </c>
      <c r="N9" s="89">
        <v>4</v>
      </c>
      <c r="O9" s="90">
        <v>0</v>
      </c>
      <c r="P9" s="91">
        <f>N9+O9</f>
        <v>4</v>
      </c>
      <c r="Q9" s="80">
        <f>IFERROR(P9/M9,"-")</f>
        <v>0.14285714285714</v>
      </c>
      <c r="R9" s="79">
        <v>0</v>
      </c>
      <c r="S9" s="79">
        <v>3</v>
      </c>
      <c r="T9" s="80">
        <f>IFERROR(R9/(P9),"-")</f>
        <v>0</v>
      </c>
      <c r="U9" s="336"/>
      <c r="V9" s="82">
        <v>2</v>
      </c>
      <c r="W9" s="80">
        <f>IF(P9=0,"-",V9/P9)</f>
        <v>0.5</v>
      </c>
      <c r="X9" s="335">
        <v>13000</v>
      </c>
      <c r="Y9" s="336">
        <f>IFERROR(X9/P9,"-")</f>
        <v>3250</v>
      </c>
      <c r="Z9" s="336">
        <f>IFERROR(X9/V9,"-")</f>
        <v>6500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>
        <v>1</v>
      </c>
      <c r="BH9" s="112">
        <f>IFERROR(BG9/BE9,"-")</f>
        <v>1</v>
      </c>
      <c r="BI9" s="113">
        <v>3000</v>
      </c>
      <c r="BJ9" s="114">
        <f>IFERROR(BI9/BE9,"-")</f>
        <v>3000</v>
      </c>
      <c r="BK9" s="115">
        <v>1</v>
      </c>
      <c r="BL9" s="115"/>
      <c r="BM9" s="115"/>
      <c r="BN9" s="117">
        <v>3</v>
      </c>
      <c r="BO9" s="118">
        <f>IF(P9=0,"",IF(BN9=0,"",(BN9/P9)))</f>
        <v>0.75</v>
      </c>
      <c r="BP9" s="119">
        <v>1</v>
      </c>
      <c r="BQ9" s="120">
        <f>IFERROR(BP9/BN9,"-")</f>
        <v>0.33333333333333</v>
      </c>
      <c r="BR9" s="121">
        <v>10000</v>
      </c>
      <c r="BS9" s="122">
        <f>IFERROR(BR9/BN9,"-")</f>
        <v>3333.3333333333</v>
      </c>
      <c r="BT9" s="123"/>
      <c r="BU9" s="123">
        <v>1</v>
      </c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13000</v>
      </c>
      <c r="CQ9" s="139">
        <v>10000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80</v>
      </c>
      <c r="C10" s="347"/>
      <c r="D10" s="347" t="s">
        <v>81</v>
      </c>
      <c r="E10" s="347" t="s">
        <v>81</v>
      </c>
      <c r="F10" s="347" t="s">
        <v>82</v>
      </c>
      <c r="G10" s="88" t="s">
        <v>83</v>
      </c>
      <c r="H10" s="88"/>
      <c r="I10" s="88"/>
      <c r="J10" s="330"/>
      <c r="K10" s="79">
        <v>0</v>
      </c>
      <c r="L10" s="79">
        <v>0</v>
      </c>
      <c r="M10" s="79">
        <v>82</v>
      </c>
      <c r="N10" s="89">
        <v>29</v>
      </c>
      <c r="O10" s="90">
        <v>0</v>
      </c>
      <c r="P10" s="91">
        <f>N10+O10</f>
        <v>29</v>
      </c>
      <c r="Q10" s="80">
        <f>IFERROR(P10/M10,"-")</f>
        <v>0.35365853658537</v>
      </c>
      <c r="R10" s="79">
        <v>4</v>
      </c>
      <c r="S10" s="79">
        <v>1</v>
      </c>
      <c r="T10" s="80">
        <f>IFERROR(R10/(P10),"-")</f>
        <v>0.13793103448276</v>
      </c>
      <c r="U10" s="336"/>
      <c r="V10" s="82">
        <v>11</v>
      </c>
      <c r="W10" s="80">
        <f>IF(P10=0,"-",V10/P10)</f>
        <v>0.37931034482759</v>
      </c>
      <c r="X10" s="335">
        <v>1171000</v>
      </c>
      <c r="Y10" s="336">
        <f>IFERROR(X10/P10,"-")</f>
        <v>40379.310344828</v>
      </c>
      <c r="Z10" s="336">
        <f>IFERROR(X10/V10,"-")</f>
        <v>106454.54545455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0.068965517241379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0.13793103448276</v>
      </c>
      <c r="BG10" s="110">
        <v>1</v>
      </c>
      <c r="BH10" s="112">
        <f>IFERROR(BG10/BE10,"-")</f>
        <v>0.25</v>
      </c>
      <c r="BI10" s="113">
        <v>3000</v>
      </c>
      <c r="BJ10" s="114">
        <f>IFERROR(BI10/BE10,"-")</f>
        <v>750</v>
      </c>
      <c r="BK10" s="115">
        <v>1</v>
      </c>
      <c r="BL10" s="115"/>
      <c r="BM10" s="115"/>
      <c r="BN10" s="117">
        <v>11</v>
      </c>
      <c r="BO10" s="118">
        <f>IF(P10=0,"",IF(BN10=0,"",(BN10/P10)))</f>
        <v>0.37931034482759</v>
      </c>
      <c r="BP10" s="119">
        <v>4</v>
      </c>
      <c r="BQ10" s="120">
        <f>IFERROR(BP10/BN10,"-")</f>
        <v>0.36363636363636</v>
      </c>
      <c r="BR10" s="121">
        <v>114000</v>
      </c>
      <c r="BS10" s="122">
        <f>IFERROR(BR10/BN10,"-")</f>
        <v>10363.636363636</v>
      </c>
      <c r="BT10" s="123"/>
      <c r="BU10" s="123">
        <v>1</v>
      </c>
      <c r="BV10" s="123">
        <v>3</v>
      </c>
      <c r="BW10" s="124">
        <v>10</v>
      </c>
      <c r="BX10" s="125">
        <f>IF(P10=0,"",IF(BW10=0,"",(BW10/P10)))</f>
        <v>0.3448275862069</v>
      </c>
      <c r="BY10" s="126">
        <v>6</v>
      </c>
      <c r="BZ10" s="127">
        <f>IFERROR(BY10/BW10,"-")</f>
        <v>0.6</v>
      </c>
      <c r="CA10" s="128">
        <v>1054000</v>
      </c>
      <c r="CB10" s="129">
        <f>IFERROR(CA10/BW10,"-")</f>
        <v>105400</v>
      </c>
      <c r="CC10" s="130">
        <v>1</v>
      </c>
      <c r="CD10" s="130"/>
      <c r="CE10" s="130">
        <v>5</v>
      </c>
      <c r="CF10" s="131">
        <v>2</v>
      </c>
      <c r="CG10" s="132">
        <f>IF(P10=0,"",IF(CF10=0,"",(CF10/P10)))</f>
        <v>0.068965517241379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11</v>
      </c>
      <c r="CP10" s="139">
        <v>1171000</v>
      </c>
      <c r="CQ10" s="139">
        <v>498000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1.7573099415205</v>
      </c>
      <c r="B11" s="347" t="s">
        <v>84</v>
      </c>
      <c r="C11" s="347"/>
      <c r="D11" s="347" t="s">
        <v>85</v>
      </c>
      <c r="E11" s="347" t="s">
        <v>68</v>
      </c>
      <c r="F11" s="347" t="s">
        <v>69</v>
      </c>
      <c r="G11" s="88" t="s">
        <v>86</v>
      </c>
      <c r="H11" s="88" t="s">
        <v>71</v>
      </c>
      <c r="I11" s="348" t="s">
        <v>87</v>
      </c>
      <c r="J11" s="330">
        <v>684000</v>
      </c>
      <c r="K11" s="79">
        <v>0</v>
      </c>
      <c r="L11" s="79">
        <v>0</v>
      </c>
      <c r="M11" s="79">
        <v>106</v>
      </c>
      <c r="N11" s="89">
        <v>13</v>
      </c>
      <c r="O11" s="90">
        <v>1</v>
      </c>
      <c r="P11" s="91">
        <f>N11+O11</f>
        <v>14</v>
      </c>
      <c r="Q11" s="80">
        <f>IFERROR(P11/M11,"-")</f>
        <v>0.13207547169811</v>
      </c>
      <c r="R11" s="79">
        <v>1</v>
      </c>
      <c r="S11" s="79">
        <v>4</v>
      </c>
      <c r="T11" s="80">
        <f>IFERROR(R11/(P11),"-")</f>
        <v>0.071428571428571</v>
      </c>
      <c r="U11" s="336">
        <f>IFERROR(J11/SUM(N11:O16),"-")</f>
        <v>13153.846153846</v>
      </c>
      <c r="V11" s="82">
        <v>6</v>
      </c>
      <c r="W11" s="80">
        <f>IF(P11=0,"-",V11/P11)</f>
        <v>0.42857142857143</v>
      </c>
      <c r="X11" s="335">
        <v>302000</v>
      </c>
      <c r="Y11" s="336">
        <f>IFERROR(X11/P11,"-")</f>
        <v>21571.428571429</v>
      </c>
      <c r="Z11" s="336">
        <f>IFERROR(X11/V11,"-")</f>
        <v>50333.333333333</v>
      </c>
      <c r="AA11" s="330">
        <f>SUM(X11:X16)-SUM(J11:J16)</f>
        <v>518000</v>
      </c>
      <c r="AB11" s="83">
        <f>SUM(X11:X16)/SUM(J11:J16)</f>
        <v>1.7573099415205</v>
      </c>
      <c r="AC11" s="77"/>
      <c r="AD11" s="92">
        <v>1</v>
      </c>
      <c r="AE11" s="93">
        <f>IF(P11=0,"",IF(AD11=0,"",(AD11/P11)))</f>
        <v>0.071428571428571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2</v>
      </c>
      <c r="AN11" s="99">
        <f>IF(P11=0,"",IF(AM11=0,"",(AM11/P11)))</f>
        <v>0.14285714285714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0.14285714285714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6</v>
      </c>
      <c r="BO11" s="118">
        <f>IF(P11=0,"",IF(BN11=0,"",(BN11/P11)))</f>
        <v>0.42857142857143</v>
      </c>
      <c r="BP11" s="119">
        <v>3</v>
      </c>
      <c r="BQ11" s="120">
        <f>IFERROR(BP11/BN11,"-")</f>
        <v>0.5</v>
      </c>
      <c r="BR11" s="121">
        <v>238000</v>
      </c>
      <c r="BS11" s="122">
        <f>IFERROR(BR11/BN11,"-")</f>
        <v>39666.666666667</v>
      </c>
      <c r="BT11" s="123"/>
      <c r="BU11" s="123">
        <v>1</v>
      </c>
      <c r="BV11" s="123">
        <v>2</v>
      </c>
      <c r="BW11" s="124">
        <v>2</v>
      </c>
      <c r="BX11" s="125">
        <f>IF(P11=0,"",IF(BW11=0,"",(BW11/P11)))</f>
        <v>0.14285714285714</v>
      </c>
      <c r="BY11" s="126">
        <v>2</v>
      </c>
      <c r="BZ11" s="127">
        <f>IFERROR(BY11/BW11,"-")</f>
        <v>1</v>
      </c>
      <c r="CA11" s="128">
        <v>54000</v>
      </c>
      <c r="CB11" s="129">
        <f>IFERROR(CA11/BW11,"-")</f>
        <v>27000</v>
      </c>
      <c r="CC11" s="130"/>
      <c r="CD11" s="130">
        <v>1</v>
      </c>
      <c r="CE11" s="130">
        <v>1</v>
      </c>
      <c r="CF11" s="131">
        <v>1</v>
      </c>
      <c r="CG11" s="132">
        <f>IF(P11=0,"",IF(CF11=0,"",(CF11/P11)))</f>
        <v>0.071428571428571</v>
      </c>
      <c r="CH11" s="133">
        <v>1</v>
      </c>
      <c r="CI11" s="134">
        <f>IFERROR(CH11/CF11,"-")</f>
        <v>1</v>
      </c>
      <c r="CJ11" s="135">
        <v>10000</v>
      </c>
      <c r="CK11" s="136">
        <f>IFERROR(CJ11/CF11,"-")</f>
        <v>10000</v>
      </c>
      <c r="CL11" s="137"/>
      <c r="CM11" s="137">
        <v>1</v>
      </c>
      <c r="CN11" s="137"/>
      <c r="CO11" s="138">
        <v>6</v>
      </c>
      <c r="CP11" s="139">
        <v>302000</v>
      </c>
      <c r="CQ11" s="139">
        <v>201000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88</v>
      </c>
      <c r="C12" s="347"/>
      <c r="D12" s="347" t="s">
        <v>85</v>
      </c>
      <c r="E12" s="347" t="s">
        <v>68</v>
      </c>
      <c r="F12" s="347" t="s">
        <v>82</v>
      </c>
      <c r="G12" s="88"/>
      <c r="H12" s="88"/>
      <c r="I12" s="88"/>
      <c r="J12" s="330"/>
      <c r="K12" s="79">
        <v>0</v>
      </c>
      <c r="L12" s="79">
        <v>0</v>
      </c>
      <c r="M12" s="79">
        <v>54</v>
      </c>
      <c r="N12" s="89">
        <v>14</v>
      </c>
      <c r="O12" s="90">
        <v>0</v>
      </c>
      <c r="P12" s="91">
        <f>N12+O12</f>
        <v>14</v>
      </c>
      <c r="Q12" s="80">
        <f>IFERROR(P12/M12,"-")</f>
        <v>0.25925925925926</v>
      </c>
      <c r="R12" s="79">
        <v>1</v>
      </c>
      <c r="S12" s="79">
        <v>1</v>
      </c>
      <c r="T12" s="80">
        <f>IFERROR(R12/(P12),"-")</f>
        <v>0.071428571428571</v>
      </c>
      <c r="U12" s="336"/>
      <c r="V12" s="82">
        <v>2</v>
      </c>
      <c r="W12" s="80">
        <f>IF(P12=0,"-",V12/P12)</f>
        <v>0.14285714285714</v>
      </c>
      <c r="X12" s="335">
        <v>56000</v>
      </c>
      <c r="Y12" s="336">
        <f>IFERROR(X12/P12,"-")</f>
        <v>4000</v>
      </c>
      <c r="Z12" s="336">
        <f>IFERROR(X12/V12,"-")</f>
        <v>28000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0.071428571428571</v>
      </c>
      <c r="AO12" s="98">
        <v>1</v>
      </c>
      <c r="AP12" s="100">
        <f>IFERROR(AO12/AM12,"-")</f>
        <v>1</v>
      </c>
      <c r="AQ12" s="101">
        <v>16000</v>
      </c>
      <c r="AR12" s="102">
        <f>IFERROR(AQ12/AM12,"-")</f>
        <v>16000</v>
      </c>
      <c r="AS12" s="103"/>
      <c r="AT12" s="103"/>
      <c r="AU12" s="103">
        <v>1</v>
      </c>
      <c r="AV12" s="104">
        <v>1</v>
      </c>
      <c r="AW12" s="105">
        <f>IF(P12=0,"",IF(AV12=0,"",(AV12/P12)))</f>
        <v>0.071428571428571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7</v>
      </c>
      <c r="BO12" s="118">
        <f>IF(P12=0,"",IF(BN12=0,"",(BN12/P12)))</f>
        <v>0.5</v>
      </c>
      <c r="BP12" s="119">
        <v>1</v>
      </c>
      <c r="BQ12" s="120">
        <f>IFERROR(BP12/BN12,"-")</f>
        <v>0.14285714285714</v>
      </c>
      <c r="BR12" s="121">
        <v>40000</v>
      </c>
      <c r="BS12" s="122">
        <f>IFERROR(BR12/BN12,"-")</f>
        <v>5714.2857142857</v>
      </c>
      <c r="BT12" s="123"/>
      <c r="BU12" s="123"/>
      <c r="BV12" s="123">
        <v>1</v>
      </c>
      <c r="BW12" s="124">
        <v>4</v>
      </c>
      <c r="BX12" s="125">
        <f>IF(P12=0,"",IF(BW12=0,"",(BW12/P12)))</f>
        <v>0.28571428571429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0.071428571428571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2</v>
      </c>
      <c r="CP12" s="139">
        <v>56000</v>
      </c>
      <c r="CQ12" s="139">
        <v>40000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89</v>
      </c>
      <c r="C13" s="347"/>
      <c r="D13" s="347" t="s">
        <v>90</v>
      </c>
      <c r="E13" s="347" t="s">
        <v>91</v>
      </c>
      <c r="F13" s="347" t="s">
        <v>92</v>
      </c>
      <c r="G13" s="88" t="s">
        <v>93</v>
      </c>
      <c r="H13" s="88" t="s">
        <v>94</v>
      </c>
      <c r="I13" s="349" t="s">
        <v>95</v>
      </c>
      <c r="J13" s="330"/>
      <c r="K13" s="79">
        <v>0</v>
      </c>
      <c r="L13" s="79">
        <v>0</v>
      </c>
      <c r="M13" s="79">
        <v>96</v>
      </c>
      <c r="N13" s="89">
        <v>7</v>
      </c>
      <c r="O13" s="90">
        <v>0</v>
      </c>
      <c r="P13" s="91">
        <f>N13+O13</f>
        <v>7</v>
      </c>
      <c r="Q13" s="80">
        <f>IFERROR(P13/M13,"-")</f>
        <v>0.072916666666667</v>
      </c>
      <c r="R13" s="79">
        <v>1</v>
      </c>
      <c r="S13" s="79">
        <v>2</v>
      </c>
      <c r="T13" s="80">
        <f>IFERROR(R13/(P13),"-")</f>
        <v>0.14285714285714</v>
      </c>
      <c r="U13" s="336"/>
      <c r="V13" s="82">
        <v>6</v>
      </c>
      <c r="W13" s="80">
        <f>IF(P13=0,"-",V13/P13)</f>
        <v>0.85714285714286</v>
      </c>
      <c r="X13" s="335">
        <v>67000</v>
      </c>
      <c r="Y13" s="336">
        <f>IFERROR(X13/P13,"-")</f>
        <v>9571.4285714286</v>
      </c>
      <c r="Z13" s="336">
        <f>IFERROR(X13/V13,"-")</f>
        <v>11166.666666667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0.14285714285714</v>
      </c>
      <c r="BG13" s="110">
        <v>1</v>
      </c>
      <c r="BH13" s="112">
        <f>IFERROR(BG13/BE13,"-")</f>
        <v>1</v>
      </c>
      <c r="BI13" s="113">
        <v>5000</v>
      </c>
      <c r="BJ13" s="114">
        <f>IFERROR(BI13/BE13,"-")</f>
        <v>5000</v>
      </c>
      <c r="BK13" s="115">
        <v>1</v>
      </c>
      <c r="BL13" s="115"/>
      <c r="BM13" s="115"/>
      <c r="BN13" s="117">
        <v>2</v>
      </c>
      <c r="BO13" s="118">
        <f>IF(P13=0,"",IF(BN13=0,"",(BN13/P13)))</f>
        <v>0.28571428571429</v>
      </c>
      <c r="BP13" s="119">
        <v>2</v>
      </c>
      <c r="BQ13" s="120">
        <f>IFERROR(BP13/BN13,"-")</f>
        <v>1</v>
      </c>
      <c r="BR13" s="121">
        <v>48000</v>
      </c>
      <c r="BS13" s="122">
        <f>IFERROR(BR13/BN13,"-")</f>
        <v>24000</v>
      </c>
      <c r="BT13" s="123">
        <v>1</v>
      </c>
      <c r="BU13" s="123"/>
      <c r="BV13" s="123">
        <v>1</v>
      </c>
      <c r="BW13" s="124">
        <v>4</v>
      </c>
      <c r="BX13" s="125">
        <f>IF(P13=0,"",IF(BW13=0,"",(BW13/P13)))</f>
        <v>0.57142857142857</v>
      </c>
      <c r="BY13" s="126">
        <v>3</v>
      </c>
      <c r="BZ13" s="127">
        <f>IFERROR(BY13/BW13,"-")</f>
        <v>0.75</v>
      </c>
      <c r="CA13" s="128">
        <v>14000</v>
      </c>
      <c r="CB13" s="129">
        <f>IFERROR(CA13/BW13,"-")</f>
        <v>3500</v>
      </c>
      <c r="CC13" s="130">
        <v>2</v>
      </c>
      <c r="CD13" s="130">
        <v>1</v>
      </c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6</v>
      </c>
      <c r="CP13" s="139">
        <v>67000</v>
      </c>
      <c r="CQ13" s="139">
        <v>45000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96</v>
      </c>
      <c r="C14" s="347"/>
      <c r="D14" s="347" t="s">
        <v>90</v>
      </c>
      <c r="E14" s="347" t="s">
        <v>91</v>
      </c>
      <c r="F14" s="347" t="s">
        <v>82</v>
      </c>
      <c r="G14" s="88"/>
      <c r="H14" s="88"/>
      <c r="I14" s="88"/>
      <c r="J14" s="330"/>
      <c r="K14" s="79">
        <v>0</v>
      </c>
      <c r="L14" s="79">
        <v>0</v>
      </c>
      <c r="M14" s="79">
        <v>11</v>
      </c>
      <c r="N14" s="89">
        <v>6</v>
      </c>
      <c r="O14" s="90">
        <v>0</v>
      </c>
      <c r="P14" s="91">
        <f>N14+O14</f>
        <v>6</v>
      </c>
      <c r="Q14" s="80">
        <f>IFERROR(P14/M14,"-")</f>
        <v>0.54545454545455</v>
      </c>
      <c r="R14" s="79">
        <v>1</v>
      </c>
      <c r="S14" s="79">
        <v>0</v>
      </c>
      <c r="T14" s="80">
        <f>IFERROR(R14/(P14),"-")</f>
        <v>0.16666666666667</v>
      </c>
      <c r="U14" s="336"/>
      <c r="V14" s="82">
        <v>3</v>
      </c>
      <c r="W14" s="80">
        <f>IF(P14=0,"-",V14/P14)</f>
        <v>0.5</v>
      </c>
      <c r="X14" s="335">
        <v>373000</v>
      </c>
      <c r="Y14" s="336">
        <f>IFERROR(X14/P14,"-")</f>
        <v>62166.666666667</v>
      </c>
      <c r="Z14" s="336">
        <f>IFERROR(X14/V14,"-")</f>
        <v>124333.33333333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0.16666666666667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4</v>
      </c>
      <c r="BX14" s="125">
        <f>IF(P14=0,"",IF(BW14=0,"",(BW14/P14)))</f>
        <v>0.66666666666667</v>
      </c>
      <c r="BY14" s="126">
        <v>3</v>
      </c>
      <c r="BZ14" s="127">
        <f>IFERROR(BY14/BW14,"-")</f>
        <v>0.75</v>
      </c>
      <c r="CA14" s="128">
        <v>373000</v>
      </c>
      <c r="CB14" s="129">
        <f>IFERROR(CA14/BW14,"-")</f>
        <v>93250</v>
      </c>
      <c r="CC14" s="130"/>
      <c r="CD14" s="130"/>
      <c r="CE14" s="130">
        <v>3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373000</v>
      </c>
      <c r="CQ14" s="139">
        <v>285000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97</v>
      </c>
      <c r="C15" s="347"/>
      <c r="D15" s="347" t="s">
        <v>98</v>
      </c>
      <c r="E15" s="347" t="s">
        <v>68</v>
      </c>
      <c r="F15" s="347" t="s">
        <v>69</v>
      </c>
      <c r="G15" s="88" t="s">
        <v>93</v>
      </c>
      <c r="H15" s="88" t="s">
        <v>94</v>
      </c>
      <c r="I15" s="88" t="s">
        <v>99</v>
      </c>
      <c r="J15" s="330"/>
      <c r="K15" s="79">
        <v>0</v>
      </c>
      <c r="L15" s="79">
        <v>0</v>
      </c>
      <c r="M15" s="79">
        <v>24</v>
      </c>
      <c r="N15" s="89">
        <v>5</v>
      </c>
      <c r="O15" s="90">
        <v>0</v>
      </c>
      <c r="P15" s="91">
        <f>N15+O15</f>
        <v>5</v>
      </c>
      <c r="Q15" s="80">
        <f>IFERROR(P15/M15,"-")</f>
        <v>0.20833333333333</v>
      </c>
      <c r="R15" s="79">
        <v>1</v>
      </c>
      <c r="S15" s="79">
        <v>2</v>
      </c>
      <c r="T15" s="80">
        <f>IFERROR(R15/(P15),"-")</f>
        <v>0.2</v>
      </c>
      <c r="U15" s="336"/>
      <c r="V15" s="82">
        <v>2</v>
      </c>
      <c r="W15" s="80">
        <f>IF(P15=0,"-",V15/P15)</f>
        <v>0.4</v>
      </c>
      <c r="X15" s="335">
        <v>68000</v>
      </c>
      <c r="Y15" s="336">
        <f>IFERROR(X15/P15,"-")</f>
        <v>13600</v>
      </c>
      <c r="Z15" s="336">
        <f>IFERROR(X15/V15,"-")</f>
        <v>34000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3</v>
      </c>
      <c r="BO15" s="118">
        <f>IF(P15=0,"",IF(BN15=0,"",(BN15/P15)))</f>
        <v>0.6</v>
      </c>
      <c r="BP15" s="119">
        <v>1</v>
      </c>
      <c r="BQ15" s="120">
        <f>IFERROR(BP15/BN15,"-")</f>
        <v>0.33333333333333</v>
      </c>
      <c r="BR15" s="121">
        <v>42000</v>
      </c>
      <c r="BS15" s="122">
        <f>IFERROR(BR15/BN15,"-")</f>
        <v>14000</v>
      </c>
      <c r="BT15" s="123"/>
      <c r="BU15" s="123"/>
      <c r="BV15" s="123">
        <v>1</v>
      </c>
      <c r="BW15" s="124">
        <v>2</v>
      </c>
      <c r="BX15" s="125">
        <f>IF(P15=0,"",IF(BW15=0,"",(BW15/P15)))</f>
        <v>0.4</v>
      </c>
      <c r="BY15" s="126">
        <v>1</v>
      </c>
      <c r="BZ15" s="127">
        <f>IFERROR(BY15/BW15,"-")</f>
        <v>0.5</v>
      </c>
      <c r="CA15" s="128">
        <v>26000</v>
      </c>
      <c r="CB15" s="129">
        <f>IFERROR(CA15/BW15,"-")</f>
        <v>13000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68000</v>
      </c>
      <c r="CQ15" s="139">
        <v>42000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100</v>
      </c>
      <c r="C16" s="347"/>
      <c r="D16" s="347" t="s">
        <v>98</v>
      </c>
      <c r="E16" s="347" t="s">
        <v>68</v>
      </c>
      <c r="F16" s="347" t="s">
        <v>82</v>
      </c>
      <c r="G16" s="88"/>
      <c r="H16" s="88"/>
      <c r="I16" s="88"/>
      <c r="J16" s="330"/>
      <c r="K16" s="79">
        <v>0</v>
      </c>
      <c r="L16" s="79">
        <v>0</v>
      </c>
      <c r="M16" s="79">
        <v>34</v>
      </c>
      <c r="N16" s="89">
        <v>6</v>
      </c>
      <c r="O16" s="90">
        <v>0</v>
      </c>
      <c r="P16" s="91">
        <f>N16+O16</f>
        <v>6</v>
      </c>
      <c r="Q16" s="80">
        <f>IFERROR(P16/M16,"-")</f>
        <v>0.17647058823529</v>
      </c>
      <c r="R16" s="79">
        <v>3</v>
      </c>
      <c r="S16" s="79">
        <v>0</v>
      </c>
      <c r="T16" s="80">
        <f>IFERROR(R16/(P16),"-")</f>
        <v>0.5</v>
      </c>
      <c r="U16" s="336"/>
      <c r="V16" s="82">
        <v>4</v>
      </c>
      <c r="W16" s="80">
        <f>IF(P16=0,"-",V16/P16)</f>
        <v>0.66666666666667</v>
      </c>
      <c r="X16" s="335">
        <v>336000</v>
      </c>
      <c r="Y16" s="336">
        <f>IFERROR(X16/P16,"-")</f>
        <v>56000</v>
      </c>
      <c r="Z16" s="336">
        <f>IFERROR(X16/V16,"-")</f>
        <v>84000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0.33333333333333</v>
      </c>
      <c r="BP16" s="119">
        <v>2</v>
      </c>
      <c r="BQ16" s="120">
        <f>IFERROR(BP16/BN16,"-")</f>
        <v>1</v>
      </c>
      <c r="BR16" s="121">
        <v>159000</v>
      </c>
      <c r="BS16" s="122">
        <f>IFERROR(BR16/BN16,"-")</f>
        <v>79500</v>
      </c>
      <c r="BT16" s="123"/>
      <c r="BU16" s="123"/>
      <c r="BV16" s="123">
        <v>2</v>
      </c>
      <c r="BW16" s="124">
        <v>2</v>
      </c>
      <c r="BX16" s="125">
        <f>IF(P16=0,"",IF(BW16=0,"",(BW16/P16)))</f>
        <v>0.33333333333333</v>
      </c>
      <c r="BY16" s="126">
        <v>1</v>
      </c>
      <c r="BZ16" s="127">
        <f>IFERROR(BY16/BW16,"-")</f>
        <v>0.5</v>
      </c>
      <c r="CA16" s="128">
        <v>18000</v>
      </c>
      <c r="CB16" s="129">
        <f>IFERROR(CA16/BW16,"-")</f>
        <v>9000</v>
      </c>
      <c r="CC16" s="130"/>
      <c r="CD16" s="130"/>
      <c r="CE16" s="130">
        <v>1</v>
      </c>
      <c r="CF16" s="131">
        <v>1</v>
      </c>
      <c r="CG16" s="132">
        <f>IF(P16=0,"",IF(CF16=0,"",(CF16/P16)))</f>
        <v>0.16666666666667</v>
      </c>
      <c r="CH16" s="133">
        <v>1</v>
      </c>
      <c r="CI16" s="134">
        <f>IFERROR(CH16/CF16,"-")</f>
        <v>1</v>
      </c>
      <c r="CJ16" s="135">
        <v>159000</v>
      </c>
      <c r="CK16" s="136">
        <f>IFERROR(CJ16/CF16,"-")</f>
        <v>159000</v>
      </c>
      <c r="CL16" s="137"/>
      <c r="CM16" s="137"/>
      <c r="CN16" s="137">
        <v>1</v>
      </c>
      <c r="CO16" s="138">
        <v>4</v>
      </c>
      <c r="CP16" s="139">
        <v>336000</v>
      </c>
      <c r="CQ16" s="139">
        <v>159000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1.2202380952381</v>
      </c>
      <c r="B17" s="347" t="s">
        <v>101</v>
      </c>
      <c r="C17" s="347"/>
      <c r="D17" s="347" t="s">
        <v>98</v>
      </c>
      <c r="E17" s="347" t="s">
        <v>68</v>
      </c>
      <c r="F17" s="347" t="s">
        <v>69</v>
      </c>
      <c r="G17" s="88" t="s">
        <v>102</v>
      </c>
      <c r="H17" s="88" t="s">
        <v>103</v>
      </c>
      <c r="I17" s="88"/>
      <c r="J17" s="330">
        <v>336000</v>
      </c>
      <c r="K17" s="79">
        <v>0</v>
      </c>
      <c r="L17" s="79">
        <v>0</v>
      </c>
      <c r="M17" s="79">
        <v>17</v>
      </c>
      <c r="N17" s="89">
        <v>2</v>
      </c>
      <c r="O17" s="90">
        <v>0</v>
      </c>
      <c r="P17" s="91">
        <f>N17+O17</f>
        <v>2</v>
      </c>
      <c r="Q17" s="80">
        <f>IFERROR(P17/M17,"-")</f>
        <v>0.11764705882353</v>
      </c>
      <c r="R17" s="79">
        <v>0</v>
      </c>
      <c r="S17" s="79">
        <v>0</v>
      </c>
      <c r="T17" s="80">
        <f>IFERROR(R17/(P17),"-")</f>
        <v>0</v>
      </c>
      <c r="U17" s="336">
        <f>IFERROR(J17/SUM(N17:O24),"-")</f>
        <v>11200</v>
      </c>
      <c r="V17" s="82">
        <v>1</v>
      </c>
      <c r="W17" s="80">
        <f>IF(P17=0,"-",V17/P17)</f>
        <v>0.5</v>
      </c>
      <c r="X17" s="335">
        <v>8000</v>
      </c>
      <c r="Y17" s="336">
        <f>IFERROR(X17/P17,"-")</f>
        <v>4000</v>
      </c>
      <c r="Z17" s="336">
        <f>IFERROR(X17/V17,"-")</f>
        <v>8000</v>
      </c>
      <c r="AA17" s="330">
        <f>SUM(X17:X24)-SUM(J17:J24)</f>
        <v>74000</v>
      </c>
      <c r="AB17" s="83">
        <f>SUM(X17:X24)/SUM(J17:J24)</f>
        <v>1.2202380952381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0.5</v>
      </c>
      <c r="BG17" s="110">
        <v>1</v>
      </c>
      <c r="BH17" s="112">
        <f>IFERROR(BG17/BE17,"-")</f>
        <v>1</v>
      </c>
      <c r="BI17" s="113">
        <v>8000</v>
      </c>
      <c r="BJ17" s="114">
        <f>IFERROR(BI17/BE17,"-")</f>
        <v>8000</v>
      </c>
      <c r="BK17" s="115"/>
      <c r="BL17" s="115">
        <v>1</v>
      </c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8000</v>
      </c>
      <c r="CQ17" s="139">
        <v>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104</v>
      </c>
      <c r="C18" s="347"/>
      <c r="D18" s="347" t="s">
        <v>98</v>
      </c>
      <c r="E18" s="347" t="s">
        <v>68</v>
      </c>
      <c r="F18" s="347" t="s">
        <v>82</v>
      </c>
      <c r="G18" s="88"/>
      <c r="H18" s="88"/>
      <c r="I18" s="88"/>
      <c r="J18" s="330"/>
      <c r="K18" s="79">
        <v>0</v>
      </c>
      <c r="L18" s="79">
        <v>0</v>
      </c>
      <c r="M18" s="79">
        <v>3</v>
      </c>
      <c r="N18" s="89">
        <v>2</v>
      </c>
      <c r="O18" s="90">
        <v>0</v>
      </c>
      <c r="P18" s="91">
        <f>N18+O18</f>
        <v>2</v>
      </c>
      <c r="Q18" s="80">
        <f>IFERROR(P18/M18,"-")</f>
        <v>0.66666666666667</v>
      </c>
      <c r="R18" s="79">
        <v>0</v>
      </c>
      <c r="S18" s="79">
        <v>1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105</v>
      </c>
      <c r="C19" s="347"/>
      <c r="D19" s="347" t="s">
        <v>106</v>
      </c>
      <c r="E19" s="347" t="s">
        <v>107</v>
      </c>
      <c r="F19" s="347" t="s">
        <v>92</v>
      </c>
      <c r="G19" s="88" t="s">
        <v>102</v>
      </c>
      <c r="H19" s="88" t="s">
        <v>103</v>
      </c>
      <c r="I19" s="88"/>
      <c r="J19" s="330"/>
      <c r="K19" s="79">
        <v>0</v>
      </c>
      <c r="L19" s="79">
        <v>0</v>
      </c>
      <c r="M19" s="79">
        <v>28</v>
      </c>
      <c r="N19" s="89">
        <v>2</v>
      </c>
      <c r="O19" s="90">
        <v>0</v>
      </c>
      <c r="P19" s="91">
        <f>N19+O19</f>
        <v>2</v>
      </c>
      <c r="Q19" s="80">
        <f>IFERROR(P19/M19,"-")</f>
        <v>0.071428571428571</v>
      </c>
      <c r="R19" s="79">
        <v>0</v>
      </c>
      <c r="S19" s="79">
        <v>0</v>
      </c>
      <c r="T19" s="80">
        <f>IFERROR(R19/(P19),"-")</f>
        <v>0</v>
      </c>
      <c r="U19" s="336"/>
      <c r="V19" s="82">
        <v>1</v>
      </c>
      <c r="W19" s="80">
        <f>IF(P19=0,"-",V19/P19)</f>
        <v>0.5</v>
      </c>
      <c r="X19" s="335">
        <v>10000</v>
      </c>
      <c r="Y19" s="336">
        <f>IFERROR(X19/P19,"-")</f>
        <v>5000</v>
      </c>
      <c r="Z19" s="336">
        <f>IFERROR(X19/V19,"-")</f>
        <v>10000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1</v>
      </c>
      <c r="BP19" s="119">
        <v>1</v>
      </c>
      <c r="BQ19" s="120">
        <f>IFERROR(BP19/BN19,"-")</f>
        <v>0.5</v>
      </c>
      <c r="BR19" s="121">
        <v>10000</v>
      </c>
      <c r="BS19" s="122">
        <f>IFERROR(BR19/BN19,"-")</f>
        <v>5000</v>
      </c>
      <c r="BT19" s="123"/>
      <c r="BU19" s="123">
        <v>1</v>
      </c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10000</v>
      </c>
      <c r="CQ19" s="139">
        <v>10000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108</v>
      </c>
      <c r="C20" s="347"/>
      <c r="D20" s="347" t="s">
        <v>106</v>
      </c>
      <c r="E20" s="347" t="s">
        <v>107</v>
      </c>
      <c r="F20" s="347" t="s">
        <v>82</v>
      </c>
      <c r="G20" s="88"/>
      <c r="H20" s="88"/>
      <c r="I20" s="88"/>
      <c r="J20" s="330"/>
      <c r="K20" s="79">
        <v>0</v>
      </c>
      <c r="L20" s="79">
        <v>0</v>
      </c>
      <c r="M20" s="79">
        <v>34</v>
      </c>
      <c r="N20" s="89">
        <v>8</v>
      </c>
      <c r="O20" s="90">
        <v>1</v>
      </c>
      <c r="P20" s="91">
        <f>N20+O20</f>
        <v>9</v>
      </c>
      <c r="Q20" s="80">
        <f>IFERROR(P20/M20,"-")</f>
        <v>0.26470588235294</v>
      </c>
      <c r="R20" s="79">
        <v>1</v>
      </c>
      <c r="S20" s="79">
        <v>1</v>
      </c>
      <c r="T20" s="80">
        <f>IFERROR(R20/(P20),"-")</f>
        <v>0.11111111111111</v>
      </c>
      <c r="U20" s="336"/>
      <c r="V20" s="82">
        <v>1</v>
      </c>
      <c r="W20" s="80">
        <f>IF(P20=0,"-",V20/P20)</f>
        <v>0.11111111111111</v>
      </c>
      <c r="X20" s="335">
        <v>281000</v>
      </c>
      <c r="Y20" s="336">
        <f>IFERROR(X20/P20,"-")</f>
        <v>31222.222222222</v>
      </c>
      <c r="Z20" s="336">
        <f>IFERROR(X20/V20,"-")</f>
        <v>281000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0.11111111111111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4</v>
      </c>
      <c r="BF20" s="111">
        <f>IF(P20=0,"",IF(BE20=0,"",(BE20/P20)))</f>
        <v>0.44444444444444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0.11111111111111</v>
      </c>
      <c r="BP20" s="119">
        <v>1</v>
      </c>
      <c r="BQ20" s="120">
        <f>IFERROR(BP20/BN20,"-")</f>
        <v>1</v>
      </c>
      <c r="BR20" s="121">
        <v>281000</v>
      </c>
      <c r="BS20" s="122">
        <f>IFERROR(BR20/BN20,"-")</f>
        <v>281000</v>
      </c>
      <c r="BT20" s="123"/>
      <c r="BU20" s="123"/>
      <c r="BV20" s="123">
        <v>1</v>
      </c>
      <c r="BW20" s="124">
        <v>2</v>
      </c>
      <c r="BX20" s="125">
        <f>IF(P20=0,"",IF(BW20=0,"",(BW20/P20)))</f>
        <v>0.22222222222222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0.11111111111111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281000</v>
      </c>
      <c r="CQ20" s="139">
        <v>281000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109</v>
      </c>
      <c r="C21" s="347"/>
      <c r="D21" s="347" t="s">
        <v>90</v>
      </c>
      <c r="E21" s="347" t="s">
        <v>91</v>
      </c>
      <c r="F21" s="347" t="s">
        <v>69</v>
      </c>
      <c r="G21" s="88" t="s">
        <v>102</v>
      </c>
      <c r="H21" s="88" t="s">
        <v>103</v>
      </c>
      <c r="I21" s="88"/>
      <c r="J21" s="330"/>
      <c r="K21" s="79">
        <v>0</v>
      </c>
      <c r="L21" s="79">
        <v>0</v>
      </c>
      <c r="M21" s="79">
        <v>43</v>
      </c>
      <c r="N21" s="89">
        <v>6</v>
      </c>
      <c r="O21" s="90">
        <v>0</v>
      </c>
      <c r="P21" s="91">
        <f>N21+O21</f>
        <v>6</v>
      </c>
      <c r="Q21" s="80">
        <f>IFERROR(P21/M21,"-")</f>
        <v>0.13953488372093</v>
      </c>
      <c r="R21" s="79">
        <v>0</v>
      </c>
      <c r="S21" s="79">
        <v>0</v>
      </c>
      <c r="T21" s="80">
        <f>IFERROR(R21/(P21),"-")</f>
        <v>0</v>
      </c>
      <c r="U21" s="336"/>
      <c r="V21" s="82">
        <v>1</v>
      </c>
      <c r="W21" s="80">
        <f>IF(P21=0,"-",V21/P21)</f>
        <v>0.16666666666667</v>
      </c>
      <c r="X21" s="335">
        <v>25000</v>
      </c>
      <c r="Y21" s="336">
        <f>IFERROR(X21/P21,"-")</f>
        <v>4166.6666666667</v>
      </c>
      <c r="Z21" s="336">
        <f>IFERROR(X21/V21,"-")</f>
        <v>25000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0.33333333333333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0.16666666666667</v>
      </c>
      <c r="CH21" s="133">
        <v>1</v>
      </c>
      <c r="CI21" s="134">
        <f>IFERROR(CH21/CF21,"-")</f>
        <v>1</v>
      </c>
      <c r="CJ21" s="135">
        <v>25000</v>
      </c>
      <c r="CK21" s="136">
        <f>IFERROR(CJ21/CF21,"-")</f>
        <v>25000</v>
      </c>
      <c r="CL21" s="137"/>
      <c r="CM21" s="137"/>
      <c r="CN21" s="137">
        <v>1</v>
      </c>
      <c r="CO21" s="138">
        <v>1</v>
      </c>
      <c r="CP21" s="139">
        <v>25000</v>
      </c>
      <c r="CQ21" s="139">
        <v>25000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110</v>
      </c>
      <c r="C22" s="347"/>
      <c r="D22" s="347" t="s">
        <v>90</v>
      </c>
      <c r="E22" s="347" t="s">
        <v>91</v>
      </c>
      <c r="F22" s="347" t="s">
        <v>82</v>
      </c>
      <c r="G22" s="88"/>
      <c r="H22" s="88"/>
      <c r="I22" s="88"/>
      <c r="J22" s="330"/>
      <c r="K22" s="79">
        <v>0</v>
      </c>
      <c r="L22" s="79">
        <v>0</v>
      </c>
      <c r="M22" s="79">
        <v>10</v>
      </c>
      <c r="N22" s="89">
        <v>4</v>
      </c>
      <c r="O22" s="90">
        <v>0</v>
      </c>
      <c r="P22" s="91">
        <f>N22+O22</f>
        <v>4</v>
      </c>
      <c r="Q22" s="80">
        <f>IFERROR(P22/M22,"-")</f>
        <v>0.4</v>
      </c>
      <c r="R22" s="79">
        <v>0</v>
      </c>
      <c r="S22" s="79">
        <v>0</v>
      </c>
      <c r="T22" s="80">
        <f>IFERROR(R22/(P22),"-")</f>
        <v>0</v>
      </c>
      <c r="U22" s="336"/>
      <c r="V22" s="82">
        <v>1</v>
      </c>
      <c r="W22" s="80">
        <f>IF(P22=0,"-",V22/P22)</f>
        <v>0.25</v>
      </c>
      <c r="X22" s="335">
        <v>48000</v>
      </c>
      <c r="Y22" s="336">
        <f>IFERROR(X22/P22,"-")</f>
        <v>12000</v>
      </c>
      <c r="Z22" s="336">
        <f>IFERROR(X22/V22,"-")</f>
        <v>48000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0.75</v>
      </c>
      <c r="BP22" s="119">
        <v>1</v>
      </c>
      <c r="BQ22" s="120">
        <f>IFERROR(BP22/BN22,"-")</f>
        <v>0.33333333333333</v>
      </c>
      <c r="BR22" s="121">
        <v>48000</v>
      </c>
      <c r="BS22" s="122">
        <f>IFERROR(BR22/BN22,"-")</f>
        <v>16000</v>
      </c>
      <c r="BT22" s="123"/>
      <c r="BU22" s="123"/>
      <c r="BV22" s="123">
        <v>1</v>
      </c>
      <c r="BW22" s="124">
        <v>1</v>
      </c>
      <c r="BX22" s="125">
        <f>IF(P22=0,"",IF(BW22=0,"",(BW22/P22)))</f>
        <v>0.25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48000</v>
      </c>
      <c r="CQ22" s="139">
        <v>48000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111</v>
      </c>
      <c r="C23" s="347"/>
      <c r="D23" s="347" t="s">
        <v>112</v>
      </c>
      <c r="E23" s="347" t="s">
        <v>113</v>
      </c>
      <c r="F23" s="347" t="s">
        <v>92</v>
      </c>
      <c r="G23" s="88" t="s">
        <v>102</v>
      </c>
      <c r="H23" s="88" t="s">
        <v>103</v>
      </c>
      <c r="I23" s="88"/>
      <c r="J23" s="330"/>
      <c r="K23" s="79">
        <v>0</v>
      </c>
      <c r="L23" s="79">
        <v>0</v>
      </c>
      <c r="M23" s="79">
        <v>27</v>
      </c>
      <c r="N23" s="89">
        <v>3</v>
      </c>
      <c r="O23" s="90">
        <v>0</v>
      </c>
      <c r="P23" s="91">
        <f>N23+O23</f>
        <v>3</v>
      </c>
      <c r="Q23" s="80">
        <f>IFERROR(P23/M23,"-")</f>
        <v>0.11111111111111</v>
      </c>
      <c r="R23" s="79">
        <v>0</v>
      </c>
      <c r="S23" s="79">
        <v>1</v>
      </c>
      <c r="T23" s="80">
        <f>IFERROR(R23/(P23),"-")</f>
        <v>0</v>
      </c>
      <c r="U23" s="336"/>
      <c r="V23" s="82">
        <v>2</v>
      </c>
      <c r="W23" s="80">
        <f>IF(P23=0,"-",V23/P23)</f>
        <v>0.66666666666667</v>
      </c>
      <c r="X23" s="335">
        <v>38000</v>
      </c>
      <c r="Y23" s="336">
        <f>IFERROR(X23/P23,"-")</f>
        <v>12666.666666667</v>
      </c>
      <c r="Z23" s="336">
        <f>IFERROR(X23/V23,"-")</f>
        <v>19000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>
        <v>1</v>
      </c>
      <c r="BQ23" s="120">
        <f>IFERROR(BP23/BN23,"-")</f>
        <v>1</v>
      </c>
      <c r="BR23" s="121">
        <v>3000</v>
      </c>
      <c r="BS23" s="122">
        <f>IFERROR(BR23/BN23,"-")</f>
        <v>3000</v>
      </c>
      <c r="BT23" s="123">
        <v>1</v>
      </c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0.33333333333333</v>
      </c>
      <c r="CH23" s="133">
        <v>1</v>
      </c>
      <c r="CI23" s="134">
        <f>IFERROR(CH23/CF23,"-")</f>
        <v>1</v>
      </c>
      <c r="CJ23" s="135">
        <v>35000</v>
      </c>
      <c r="CK23" s="136">
        <f>IFERROR(CJ23/CF23,"-")</f>
        <v>35000</v>
      </c>
      <c r="CL23" s="137"/>
      <c r="CM23" s="137"/>
      <c r="CN23" s="137">
        <v>1</v>
      </c>
      <c r="CO23" s="138">
        <v>2</v>
      </c>
      <c r="CP23" s="139">
        <v>38000</v>
      </c>
      <c r="CQ23" s="139">
        <v>35000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114</v>
      </c>
      <c r="C24" s="347"/>
      <c r="D24" s="347" t="s">
        <v>112</v>
      </c>
      <c r="E24" s="347" t="s">
        <v>113</v>
      </c>
      <c r="F24" s="347" t="s">
        <v>82</v>
      </c>
      <c r="G24" s="88"/>
      <c r="H24" s="88"/>
      <c r="I24" s="88"/>
      <c r="J24" s="330"/>
      <c r="K24" s="79">
        <v>0</v>
      </c>
      <c r="L24" s="79">
        <v>0</v>
      </c>
      <c r="M24" s="79">
        <v>3</v>
      </c>
      <c r="N24" s="89">
        <v>2</v>
      </c>
      <c r="O24" s="90">
        <v>0</v>
      </c>
      <c r="P24" s="91">
        <f>N24+O24</f>
        <v>2</v>
      </c>
      <c r="Q24" s="80">
        <f>IFERROR(P24/M24,"-")</f>
        <v>0.66666666666667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0.29444444444444</v>
      </c>
      <c r="B25" s="347" t="s">
        <v>115</v>
      </c>
      <c r="C25" s="347"/>
      <c r="D25" s="347" t="s">
        <v>90</v>
      </c>
      <c r="E25" s="347" t="s">
        <v>91</v>
      </c>
      <c r="F25" s="347" t="s">
        <v>69</v>
      </c>
      <c r="G25" s="88" t="s">
        <v>116</v>
      </c>
      <c r="H25" s="88" t="s">
        <v>71</v>
      </c>
      <c r="I25" s="349" t="s">
        <v>117</v>
      </c>
      <c r="J25" s="330">
        <v>180000</v>
      </c>
      <c r="K25" s="79">
        <v>0</v>
      </c>
      <c r="L25" s="79">
        <v>0</v>
      </c>
      <c r="M25" s="79">
        <v>83</v>
      </c>
      <c r="N25" s="89">
        <v>9</v>
      </c>
      <c r="O25" s="90">
        <v>0</v>
      </c>
      <c r="P25" s="91">
        <f>N25+O25</f>
        <v>9</v>
      </c>
      <c r="Q25" s="80">
        <f>IFERROR(P25/M25,"-")</f>
        <v>0.10843373493976</v>
      </c>
      <c r="R25" s="79">
        <v>0</v>
      </c>
      <c r="S25" s="79">
        <v>4</v>
      </c>
      <c r="T25" s="80">
        <f>IFERROR(R25/(P25),"-")</f>
        <v>0</v>
      </c>
      <c r="U25" s="336">
        <f>IFERROR(J25/SUM(N25:O26),"-")</f>
        <v>15000</v>
      </c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>
        <f>SUM(X25:X26)-SUM(J25:J26)</f>
        <v>-127000</v>
      </c>
      <c r="AB25" s="83">
        <f>SUM(X25:X26)/SUM(J25:J26)</f>
        <v>0.29444444444444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0.22222222222222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0.11111111111111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</v>
      </c>
      <c r="BF25" s="111">
        <f>IF(P25=0,"",IF(BE25=0,"",(BE25/P25)))</f>
        <v>0.33333333333333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0.22222222222222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0.11111111111111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118</v>
      </c>
      <c r="C26" s="347"/>
      <c r="D26" s="347" t="s">
        <v>90</v>
      </c>
      <c r="E26" s="347" t="s">
        <v>91</v>
      </c>
      <c r="F26" s="347" t="s">
        <v>82</v>
      </c>
      <c r="G26" s="88"/>
      <c r="H26" s="88"/>
      <c r="I26" s="88"/>
      <c r="J26" s="330"/>
      <c r="K26" s="79">
        <v>0</v>
      </c>
      <c r="L26" s="79">
        <v>0</v>
      </c>
      <c r="M26" s="79">
        <v>7</v>
      </c>
      <c r="N26" s="89">
        <v>3</v>
      </c>
      <c r="O26" s="90">
        <v>0</v>
      </c>
      <c r="P26" s="91">
        <f>N26+O26</f>
        <v>3</v>
      </c>
      <c r="Q26" s="80">
        <f>IFERROR(P26/M26,"-")</f>
        <v>0.42857142857143</v>
      </c>
      <c r="R26" s="79">
        <v>0</v>
      </c>
      <c r="S26" s="79">
        <v>1</v>
      </c>
      <c r="T26" s="80">
        <f>IFERROR(R26/(P26),"-")</f>
        <v>0</v>
      </c>
      <c r="U26" s="336"/>
      <c r="V26" s="82">
        <v>1</v>
      </c>
      <c r="W26" s="80">
        <f>IF(P26=0,"-",V26/P26)</f>
        <v>0.33333333333333</v>
      </c>
      <c r="X26" s="335">
        <v>53000</v>
      </c>
      <c r="Y26" s="336">
        <f>IFERROR(X26/P26,"-")</f>
        <v>17666.666666667</v>
      </c>
      <c r="Z26" s="336">
        <f>IFERROR(X26/V26,"-")</f>
        <v>53000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0.66666666666667</v>
      </c>
      <c r="BG26" s="110">
        <v>1</v>
      </c>
      <c r="BH26" s="112">
        <f>IFERROR(BG26/BE26,"-")</f>
        <v>0.5</v>
      </c>
      <c r="BI26" s="113">
        <v>53000</v>
      </c>
      <c r="BJ26" s="114">
        <f>IFERROR(BI26/BE26,"-")</f>
        <v>26500</v>
      </c>
      <c r="BK26" s="115"/>
      <c r="BL26" s="115"/>
      <c r="BM26" s="115">
        <v>1</v>
      </c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0.33333333333333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53000</v>
      </c>
      <c r="CQ26" s="139">
        <v>53000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2.9722222222222</v>
      </c>
      <c r="B27" s="347" t="s">
        <v>119</v>
      </c>
      <c r="C27" s="347"/>
      <c r="D27" s="347" t="s">
        <v>98</v>
      </c>
      <c r="E27" s="347" t="s">
        <v>107</v>
      </c>
      <c r="F27" s="347" t="s">
        <v>92</v>
      </c>
      <c r="G27" s="88" t="s">
        <v>116</v>
      </c>
      <c r="H27" s="88" t="s">
        <v>94</v>
      </c>
      <c r="I27" s="88" t="s">
        <v>120</v>
      </c>
      <c r="J27" s="330">
        <v>108000</v>
      </c>
      <c r="K27" s="79">
        <v>0</v>
      </c>
      <c r="L27" s="79">
        <v>0</v>
      </c>
      <c r="M27" s="79">
        <v>27</v>
      </c>
      <c r="N27" s="89">
        <v>3</v>
      </c>
      <c r="O27" s="90">
        <v>0</v>
      </c>
      <c r="P27" s="91">
        <f>N27+O27</f>
        <v>3</v>
      </c>
      <c r="Q27" s="80">
        <f>IFERROR(P27/M27,"-")</f>
        <v>0.11111111111111</v>
      </c>
      <c r="R27" s="79">
        <v>0</v>
      </c>
      <c r="S27" s="79">
        <v>0</v>
      </c>
      <c r="T27" s="80">
        <f>IFERROR(R27/(P27),"-")</f>
        <v>0</v>
      </c>
      <c r="U27" s="336">
        <f>IFERROR(J27/SUM(N27:O28),"-")</f>
        <v>21600</v>
      </c>
      <c r="V27" s="82">
        <v>1</v>
      </c>
      <c r="W27" s="80">
        <f>IF(P27=0,"-",V27/P27)</f>
        <v>0.33333333333333</v>
      </c>
      <c r="X27" s="335">
        <v>6000</v>
      </c>
      <c r="Y27" s="336">
        <f>IFERROR(X27/P27,"-")</f>
        <v>2000</v>
      </c>
      <c r="Z27" s="336">
        <f>IFERROR(X27/V27,"-")</f>
        <v>6000</v>
      </c>
      <c r="AA27" s="330">
        <f>SUM(X27:X28)-SUM(J27:J28)</f>
        <v>213000</v>
      </c>
      <c r="AB27" s="83">
        <f>SUM(X27:X28)/SUM(J27:J28)</f>
        <v>2.9722222222222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0.33333333333333</v>
      </c>
      <c r="BG27" s="110">
        <v>1</v>
      </c>
      <c r="BH27" s="112">
        <f>IFERROR(BG27/BE27,"-")</f>
        <v>1</v>
      </c>
      <c r="BI27" s="113">
        <v>6000</v>
      </c>
      <c r="BJ27" s="114">
        <f>IFERROR(BI27/BE27,"-")</f>
        <v>6000</v>
      </c>
      <c r="BK27" s="115"/>
      <c r="BL27" s="115">
        <v>1</v>
      </c>
      <c r="BM27" s="115"/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6000</v>
      </c>
      <c r="CQ27" s="139">
        <v>6000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121</v>
      </c>
      <c r="C28" s="347"/>
      <c r="D28" s="347" t="s">
        <v>98</v>
      </c>
      <c r="E28" s="347" t="s">
        <v>107</v>
      </c>
      <c r="F28" s="347" t="s">
        <v>82</v>
      </c>
      <c r="G28" s="88"/>
      <c r="H28" s="88"/>
      <c r="I28" s="88"/>
      <c r="J28" s="330"/>
      <c r="K28" s="79">
        <v>0</v>
      </c>
      <c r="L28" s="79">
        <v>0</v>
      </c>
      <c r="M28" s="79">
        <v>3</v>
      </c>
      <c r="N28" s="89">
        <v>2</v>
      </c>
      <c r="O28" s="90">
        <v>0</v>
      </c>
      <c r="P28" s="91">
        <f>N28+O28</f>
        <v>2</v>
      </c>
      <c r="Q28" s="80">
        <f>IFERROR(P28/M28,"-")</f>
        <v>0.66666666666667</v>
      </c>
      <c r="R28" s="79">
        <v>0</v>
      </c>
      <c r="S28" s="79">
        <v>1</v>
      </c>
      <c r="T28" s="80">
        <f>IFERROR(R28/(P28),"-")</f>
        <v>0</v>
      </c>
      <c r="U28" s="336"/>
      <c r="V28" s="82">
        <v>1</v>
      </c>
      <c r="W28" s="80">
        <f>IF(P28=0,"-",V28/P28)</f>
        <v>0.5</v>
      </c>
      <c r="X28" s="335">
        <v>315000</v>
      </c>
      <c r="Y28" s="336">
        <f>IFERROR(X28/P28,"-")</f>
        <v>157500</v>
      </c>
      <c r="Z28" s="336">
        <f>IFERROR(X28/V28,"-")</f>
        <v>315000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0.5</v>
      </c>
      <c r="CH28" s="133">
        <v>1</v>
      </c>
      <c r="CI28" s="134">
        <f>IFERROR(CH28/CF28,"-")</f>
        <v>1</v>
      </c>
      <c r="CJ28" s="135">
        <v>315000</v>
      </c>
      <c r="CK28" s="136">
        <f>IFERROR(CJ28/CF28,"-")</f>
        <v>315000</v>
      </c>
      <c r="CL28" s="137"/>
      <c r="CM28" s="137"/>
      <c r="CN28" s="137">
        <v>1</v>
      </c>
      <c r="CO28" s="138">
        <v>1</v>
      </c>
      <c r="CP28" s="139">
        <v>315000</v>
      </c>
      <c r="CQ28" s="139">
        <v>315000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0.1140350877193</v>
      </c>
      <c r="B29" s="347" t="s">
        <v>122</v>
      </c>
      <c r="C29" s="347"/>
      <c r="D29" s="347" t="s">
        <v>90</v>
      </c>
      <c r="E29" s="347" t="s">
        <v>91</v>
      </c>
      <c r="F29" s="347" t="s">
        <v>69</v>
      </c>
      <c r="G29" s="88" t="s">
        <v>102</v>
      </c>
      <c r="H29" s="88" t="s">
        <v>71</v>
      </c>
      <c r="I29" s="349" t="s">
        <v>75</v>
      </c>
      <c r="J29" s="330">
        <v>228000</v>
      </c>
      <c r="K29" s="79">
        <v>0</v>
      </c>
      <c r="L29" s="79">
        <v>0</v>
      </c>
      <c r="M29" s="79">
        <v>59</v>
      </c>
      <c r="N29" s="89">
        <v>6</v>
      </c>
      <c r="O29" s="90">
        <v>0</v>
      </c>
      <c r="P29" s="91">
        <f>N29+O29</f>
        <v>6</v>
      </c>
      <c r="Q29" s="80">
        <f>IFERROR(P29/M29,"-")</f>
        <v>0.10169491525424</v>
      </c>
      <c r="R29" s="79">
        <v>0</v>
      </c>
      <c r="S29" s="79">
        <v>3</v>
      </c>
      <c r="T29" s="80">
        <f>IFERROR(R29/(P29),"-")</f>
        <v>0</v>
      </c>
      <c r="U29" s="336">
        <f>IFERROR(J29/SUM(N29:O30),"-")</f>
        <v>32571.428571429</v>
      </c>
      <c r="V29" s="82">
        <v>2</v>
      </c>
      <c r="W29" s="80">
        <f>IF(P29=0,"-",V29/P29)</f>
        <v>0.33333333333333</v>
      </c>
      <c r="X29" s="335">
        <v>26000</v>
      </c>
      <c r="Y29" s="336">
        <f>IFERROR(X29/P29,"-")</f>
        <v>4333.3333333333</v>
      </c>
      <c r="Z29" s="336">
        <f>IFERROR(X29/V29,"-")</f>
        <v>13000</v>
      </c>
      <c r="AA29" s="330">
        <f>SUM(X29:X30)-SUM(J29:J30)</f>
        <v>-202000</v>
      </c>
      <c r="AB29" s="83">
        <f>SUM(X29:X30)/SUM(J29:J30)</f>
        <v>0.1140350877193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6</v>
      </c>
      <c r="BO29" s="118">
        <f>IF(P29=0,"",IF(BN29=0,"",(BN29/P29)))</f>
        <v>1</v>
      </c>
      <c r="BP29" s="119">
        <v>2</v>
      </c>
      <c r="BQ29" s="120">
        <f>IFERROR(BP29/BN29,"-")</f>
        <v>0.33333333333333</v>
      </c>
      <c r="BR29" s="121">
        <v>26000</v>
      </c>
      <c r="BS29" s="122">
        <f>IFERROR(BR29/BN29,"-")</f>
        <v>4333.3333333333</v>
      </c>
      <c r="BT29" s="123"/>
      <c r="BU29" s="123">
        <v>2</v>
      </c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26000</v>
      </c>
      <c r="CQ29" s="139">
        <v>20000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123</v>
      </c>
      <c r="C30" s="347"/>
      <c r="D30" s="347" t="s">
        <v>90</v>
      </c>
      <c r="E30" s="347" t="s">
        <v>91</v>
      </c>
      <c r="F30" s="347" t="s">
        <v>82</v>
      </c>
      <c r="G30" s="88"/>
      <c r="H30" s="88"/>
      <c r="I30" s="88"/>
      <c r="J30" s="330"/>
      <c r="K30" s="79">
        <v>0</v>
      </c>
      <c r="L30" s="79">
        <v>0</v>
      </c>
      <c r="M30" s="79">
        <v>9</v>
      </c>
      <c r="N30" s="89">
        <v>1</v>
      </c>
      <c r="O30" s="90">
        <v>0</v>
      </c>
      <c r="P30" s="91">
        <f>N30+O30</f>
        <v>1</v>
      </c>
      <c r="Q30" s="80">
        <f>IFERROR(P30/M30,"-")</f>
        <v>0.11111111111111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1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1.5729166666667</v>
      </c>
      <c r="B31" s="347" t="s">
        <v>124</v>
      </c>
      <c r="C31" s="347"/>
      <c r="D31" s="347" t="s">
        <v>98</v>
      </c>
      <c r="E31" s="347" t="s">
        <v>125</v>
      </c>
      <c r="F31" s="347" t="s">
        <v>69</v>
      </c>
      <c r="G31" s="88" t="s">
        <v>70</v>
      </c>
      <c r="H31" s="88" t="s">
        <v>126</v>
      </c>
      <c r="I31" s="88" t="s">
        <v>127</v>
      </c>
      <c r="J31" s="330">
        <v>480000</v>
      </c>
      <c r="K31" s="79">
        <v>0</v>
      </c>
      <c r="L31" s="79">
        <v>0</v>
      </c>
      <c r="M31" s="79">
        <v>103</v>
      </c>
      <c r="N31" s="89">
        <v>5</v>
      </c>
      <c r="O31" s="90">
        <v>0</v>
      </c>
      <c r="P31" s="91">
        <f>N31+O31</f>
        <v>5</v>
      </c>
      <c r="Q31" s="80">
        <f>IFERROR(P31/M31,"-")</f>
        <v>0.048543689320388</v>
      </c>
      <c r="R31" s="79">
        <v>1</v>
      </c>
      <c r="S31" s="79">
        <v>0</v>
      </c>
      <c r="T31" s="80">
        <f>IFERROR(R31/(P31),"-")</f>
        <v>0.2</v>
      </c>
      <c r="U31" s="336">
        <f>IFERROR(J31/SUM(N31:O35),"-")</f>
        <v>13333.333333333</v>
      </c>
      <c r="V31" s="82">
        <v>1</v>
      </c>
      <c r="W31" s="80">
        <f>IF(P31=0,"-",V31/P31)</f>
        <v>0.2</v>
      </c>
      <c r="X31" s="335">
        <v>2000</v>
      </c>
      <c r="Y31" s="336">
        <f>IFERROR(X31/P31,"-")</f>
        <v>400</v>
      </c>
      <c r="Z31" s="336">
        <f>IFERROR(X31/V31,"-")</f>
        <v>2000</v>
      </c>
      <c r="AA31" s="330">
        <f>SUM(X31:X35)-SUM(J31:J35)</f>
        <v>275000</v>
      </c>
      <c r="AB31" s="83">
        <f>SUM(X31:X35)/SUM(J31:J35)</f>
        <v>1.5729166666667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0.4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0.4</v>
      </c>
      <c r="BP31" s="119">
        <v>1</v>
      </c>
      <c r="BQ31" s="120">
        <f>IFERROR(BP31/BN31,"-")</f>
        <v>0.5</v>
      </c>
      <c r="BR31" s="121">
        <v>2000</v>
      </c>
      <c r="BS31" s="122">
        <f>IFERROR(BR31/BN31,"-")</f>
        <v>1000</v>
      </c>
      <c r="BT31" s="123">
        <v>1</v>
      </c>
      <c r="BU31" s="123"/>
      <c r="BV31" s="123"/>
      <c r="BW31" s="124">
        <v>1</v>
      </c>
      <c r="BX31" s="125">
        <f>IF(P31=0,"",IF(BW31=0,"",(BW31/P31)))</f>
        <v>0.2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2000</v>
      </c>
      <c r="CQ31" s="139">
        <v>2000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128</v>
      </c>
      <c r="C32" s="347"/>
      <c r="D32" s="347" t="s">
        <v>98</v>
      </c>
      <c r="E32" s="347" t="s">
        <v>129</v>
      </c>
      <c r="F32" s="347" t="s">
        <v>69</v>
      </c>
      <c r="G32" s="88"/>
      <c r="H32" s="88" t="s">
        <v>126</v>
      </c>
      <c r="I32" s="88"/>
      <c r="J32" s="330"/>
      <c r="K32" s="79">
        <v>0</v>
      </c>
      <c r="L32" s="79">
        <v>0</v>
      </c>
      <c r="M32" s="79">
        <v>153</v>
      </c>
      <c r="N32" s="89">
        <v>9</v>
      </c>
      <c r="O32" s="90">
        <v>0</v>
      </c>
      <c r="P32" s="91">
        <f>N32+O32</f>
        <v>9</v>
      </c>
      <c r="Q32" s="80">
        <f>IFERROR(P32/M32,"-")</f>
        <v>0.058823529411765</v>
      </c>
      <c r="R32" s="79">
        <v>0</v>
      </c>
      <c r="S32" s="79">
        <v>1</v>
      </c>
      <c r="T32" s="80">
        <f>IFERROR(R32/(P32),"-")</f>
        <v>0</v>
      </c>
      <c r="U32" s="336"/>
      <c r="V32" s="82">
        <v>3</v>
      </c>
      <c r="W32" s="80">
        <f>IF(P32=0,"-",V32/P32)</f>
        <v>0.33333333333333</v>
      </c>
      <c r="X32" s="335">
        <v>64000</v>
      </c>
      <c r="Y32" s="336">
        <f>IFERROR(X32/P32,"-")</f>
        <v>7111.1111111111</v>
      </c>
      <c r="Z32" s="336">
        <f>IFERROR(X32/V32,"-")</f>
        <v>21333.333333333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3</v>
      </c>
      <c r="AW32" s="105">
        <f>IF(P32=0,"",IF(AV32=0,"",(AV32/P32)))</f>
        <v>0.33333333333333</v>
      </c>
      <c r="AX32" s="104">
        <v>1</v>
      </c>
      <c r="AY32" s="106">
        <f>IFERROR(AX32/AV32,"-")</f>
        <v>0.33333333333333</v>
      </c>
      <c r="AZ32" s="107">
        <v>18000</v>
      </c>
      <c r="BA32" s="108">
        <f>IFERROR(AZ32/AV32,"-")</f>
        <v>6000</v>
      </c>
      <c r="BB32" s="109"/>
      <c r="BC32" s="109"/>
      <c r="BD32" s="109">
        <v>1</v>
      </c>
      <c r="BE32" s="110">
        <v>1</v>
      </c>
      <c r="BF32" s="111">
        <f>IF(P32=0,"",IF(BE32=0,"",(BE32/P32)))</f>
        <v>0.11111111111111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0.11111111111111</v>
      </c>
      <c r="BP32" s="119">
        <v>1</v>
      </c>
      <c r="BQ32" s="120">
        <f>IFERROR(BP32/BN32,"-")</f>
        <v>1</v>
      </c>
      <c r="BR32" s="121">
        <v>38000</v>
      </c>
      <c r="BS32" s="122">
        <f>IFERROR(BR32/BN32,"-")</f>
        <v>38000</v>
      </c>
      <c r="BT32" s="123"/>
      <c r="BU32" s="123"/>
      <c r="BV32" s="123">
        <v>1</v>
      </c>
      <c r="BW32" s="124">
        <v>4</v>
      </c>
      <c r="BX32" s="125">
        <f>IF(P32=0,"",IF(BW32=0,"",(BW32/P32)))</f>
        <v>0.44444444444444</v>
      </c>
      <c r="BY32" s="126">
        <v>1</v>
      </c>
      <c r="BZ32" s="127">
        <f>IFERROR(BY32/BW32,"-")</f>
        <v>0.25</v>
      </c>
      <c r="CA32" s="128">
        <v>8000</v>
      </c>
      <c r="CB32" s="129">
        <f>IFERROR(CA32/BW32,"-")</f>
        <v>2000</v>
      </c>
      <c r="CC32" s="130"/>
      <c r="CD32" s="130">
        <v>1</v>
      </c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3</v>
      </c>
      <c r="CP32" s="139">
        <v>64000</v>
      </c>
      <c r="CQ32" s="139">
        <v>38000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130</v>
      </c>
      <c r="C33" s="347"/>
      <c r="D33" s="347" t="s">
        <v>98</v>
      </c>
      <c r="E33" s="347" t="s">
        <v>131</v>
      </c>
      <c r="F33" s="347" t="s">
        <v>69</v>
      </c>
      <c r="G33" s="88"/>
      <c r="H33" s="88" t="s">
        <v>126</v>
      </c>
      <c r="I33" s="88"/>
      <c r="J33" s="330"/>
      <c r="K33" s="79">
        <v>0</v>
      </c>
      <c r="L33" s="79">
        <v>0</v>
      </c>
      <c r="M33" s="79">
        <v>69</v>
      </c>
      <c r="N33" s="89">
        <v>7</v>
      </c>
      <c r="O33" s="90">
        <v>0</v>
      </c>
      <c r="P33" s="91">
        <f>N33+O33</f>
        <v>7</v>
      </c>
      <c r="Q33" s="80">
        <f>IFERROR(P33/M33,"-")</f>
        <v>0.10144927536232</v>
      </c>
      <c r="R33" s="79">
        <v>0</v>
      </c>
      <c r="S33" s="79">
        <v>2</v>
      </c>
      <c r="T33" s="80">
        <f>IFERROR(R33/(P33),"-")</f>
        <v>0</v>
      </c>
      <c r="U33" s="336"/>
      <c r="V33" s="82">
        <v>2</v>
      </c>
      <c r="W33" s="80">
        <f>IF(P33=0,"-",V33/P33)</f>
        <v>0.28571428571429</v>
      </c>
      <c r="X33" s="335">
        <v>33000</v>
      </c>
      <c r="Y33" s="336">
        <f>IFERROR(X33/P33,"-")</f>
        <v>4714.2857142857</v>
      </c>
      <c r="Z33" s="336">
        <f>IFERROR(X33/V33,"-")</f>
        <v>16500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0.14285714285714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5</v>
      </c>
      <c r="BO33" s="118">
        <f>IF(P33=0,"",IF(BN33=0,"",(BN33/P33)))</f>
        <v>0.71428571428571</v>
      </c>
      <c r="BP33" s="119">
        <v>2</v>
      </c>
      <c r="BQ33" s="120">
        <f>IFERROR(BP33/BN33,"-")</f>
        <v>0.4</v>
      </c>
      <c r="BR33" s="121">
        <v>33000</v>
      </c>
      <c r="BS33" s="122">
        <f>IFERROR(BR33/BN33,"-")</f>
        <v>6600</v>
      </c>
      <c r="BT33" s="123">
        <v>1</v>
      </c>
      <c r="BU33" s="123"/>
      <c r="BV33" s="123">
        <v>1</v>
      </c>
      <c r="BW33" s="124">
        <v>1</v>
      </c>
      <c r="BX33" s="125">
        <f>IF(P33=0,"",IF(BW33=0,"",(BW33/P33)))</f>
        <v>0.14285714285714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33000</v>
      </c>
      <c r="CQ33" s="139">
        <v>30000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132</v>
      </c>
      <c r="C34" s="347"/>
      <c r="D34" s="347" t="s">
        <v>98</v>
      </c>
      <c r="E34" s="347" t="s">
        <v>133</v>
      </c>
      <c r="F34" s="347" t="s">
        <v>69</v>
      </c>
      <c r="G34" s="88"/>
      <c r="H34" s="88" t="s">
        <v>126</v>
      </c>
      <c r="I34" s="88"/>
      <c r="J34" s="330"/>
      <c r="K34" s="79">
        <v>0</v>
      </c>
      <c r="L34" s="79">
        <v>0</v>
      </c>
      <c r="M34" s="79">
        <v>43</v>
      </c>
      <c r="N34" s="89">
        <v>3</v>
      </c>
      <c r="O34" s="90">
        <v>0</v>
      </c>
      <c r="P34" s="91">
        <f>N34+O34</f>
        <v>3</v>
      </c>
      <c r="Q34" s="80">
        <f>IFERROR(P34/M34,"-")</f>
        <v>0.069767441860465</v>
      </c>
      <c r="R34" s="79">
        <v>0</v>
      </c>
      <c r="S34" s="79">
        <v>1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0.33333333333333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0.33333333333333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0.33333333333333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134</v>
      </c>
      <c r="C35" s="347"/>
      <c r="D35" s="347" t="s">
        <v>81</v>
      </c>
      <c r="E35" s="347" t="s">
        <v>81</v>
      </c>
      <c r="F35" s="347" t="s">
        <v>82</v>
      </c>
      <c r="G35" s="88"/>
      <c r="H35" s="88"/>
      <c r="I35" s="88"/>
      <c r="J35" s="330"/>
      <c r="K35" s="79">
        <v>0</v>
      </c>
      <c r="L35" s="79">
        <v>0</v>
      </c>
      <c r="M35" s="79">
        <v>124</v>
      </c>
      <c r="N35" s="89">
        <v>12</v>
      </c>
      <c r="O35" s="90">
        <v>0</v>
      </c>
      <c r="P35" s="91">
        <f>N35+O35</f>
        <v>12</v>
      </c>
      <c r="Q35" s="80">
        <f>IFERROR(P35/M35,"-")</f>
        <v>0.096774193548387</v>
      </c>
      <c r="R35" s="79">
        <v>3</v>
      </c>
      <c r="S35" s="79">
        <v>3</v>
      </c>
      <c r="T35" s="80">
        <f>IFERROR(R35/(P35),"-")</f>
        <v>0.25</v>
      </c>
      <c r="U35" s="336"/>
      <c r="V35" s="82">
        <v>5</v>
      </c>
      <c r="W35" s="80">
        <f>IF(P35=0,"-",V35/P35)</f>
        <v>0.41666666666667</v>
      </c>
      <c r="X35" s="335">
        <v>656000</v>
      </c>
      <c r="Y35" s="336">
        <f>IFERROR(X35/P35,"-")</f>
        <v>54666.666666667</v>
      </c>
      <c r="Z35" s="336">
        <f>IFERROR(X35/V35,"-")</f>
        <v>131200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0.083333333333333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0.16666666666667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8</v>
      </c>
      <c r="BX35" s="125">
        <f>IF(P35=0,"",IF(BW35=0,"",(BW35/P35)))</f>
        <v>0.66666666666667</v>
      </c>
      <c r="BY35" s="126">
        <v>4</v>
      </c>
      <c r="BZ35" s="127">
        <f>IFERROR(BY35/BW35,"-")</f>
        <v>0.5</v>
      </c>
      <c r="CA35" s="128">
        <v>649000</v>
      </c>
      <c r="CB35" s="129">
        <f>IFERROR(CA35/BW35,"-")</f>
        <v>81125</v>
      </c>
      <c r="CC35" s="130"/>
      <c r="CD35" s="130"/>
      <c r="CE35" s="130">
        <v>4</v>
      </c>
      <c r="CF35" s="131">
        <v>1</v>
      </c>
      <c r="CG35" s="132">
        <f>IF(P35=0,"",IF(CF35=0,"",(CF35/P35)))</f>
        <v>0.083333333333333</v>
      </c>
      <c r="CH35" s="133">
        <v>1</v>
      </c>
      <c r="CI35" s="134">
        <f>IFERROR(CH35/CF35,"-")</f>
        <v>1</v>
      </c>
      <c r="CJ35" s="135">
        <v>15000</v>
      </c>
      <c r="CK35" s="136">
        <f>IFERROR(CJ35/CF35,"-")</f>
        <v>15000</v>
      </c>
      <c r="CL35" s="137"/>
      <c r="CM35" s="137"/>
      <c r="CN35" s="137">
        <v>1</v>
      </c>
      <c r="CO35" s="138">
        <v>5</v>
      </c>
      <c r="CP35" s="139">
        <v>656000</v>
      </c>
      <c r="CQ35" s="139">
        <v>280000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0.58888888888889</v>
      </c>
      <c r="B36" s="347" t="s">
        <v>135</v>
      </c>
      <c r="C36" s="347"/>
      <c r="D36" s="347" t="s">
        <v>98</v>
      </c>
      <c r="E36" s="347" t="s">
        <v>125</v>
      </c>
      <c r="F36" s="347" t="s">
        <v>69</v>
      </c>
      <c r="G36" s="88" t="s">
        <v>136</v>
      </c>
      <c r="H36" s="88" t="s">
        <v>126</v>
      </c>
      <c r="I36" s="88" t="s">
        <v>127</v>
      </c>
      <c r="J36" s="330">
        <v>360000</v>
      </c>
      <c r="K36" s="79">
        <v>0</v>
      </c>
      <c r="L36" s="79">
        <v>0</v>
      </c>
      <c r="M36" s="79">
        <v>70</v>
      </c>
      <c r="N36" s="89">
        <v>5</v>
      </c>
      <c r="O36" s="90">
        <v>0</v>
      </c>
      <c r="P36" s="91">
        <f>N36+O36</f>
        <v>5</v>
      </c>
      <c r="Q36" s="80">
        <f>IFERROR(P36/M36,"-")</f>
        <v>0.071428571428571</v>
      </c>
      <c r="R36" s="79">
        <v>1</v>
      </c>
      <c r="S36" s="79">
        <v>2</v>
      </c>
      <c r="T36" s="80">
        <f>IFERROR(R36/(P36),"-")</f>
        <v>0.2</v>
      </c>
      <c r="U36" s="336">
        <f>IFERROR(J36/SUM(N36:O40),"-")</f>
        <v>14400</v>
      </c>
      <c r="V36" s="82">
        <v>2</v>
      </c>
      <c r="W36" s="80">
        <f>IF(P36=0,"-",V36/P36)</f>
        <v>0.4</v>
      </c>
      <c r="X36" s="335">
        <v>72000</v>
      </c>
      <c r="Y36" s="336">
        <f>IFERROR(X36/P36,"-")</f>
        <v>14400</v>
      </c>
      <c r="Z36" s="336">
        <f>IFERROR(X36/V36,"-")</f>
        <v>36000</v>
      </c>
      <c r="AA36" s="330">
        <f>SUM(X36:X40)-SUM(J36:J40)</f>
        <v>-148000</v>
      </c>
      <c r="AB36" s="83">
        <f>SUM(X36:X40)/SUM(J36:J40)</f>
        <v>0.58888888888889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>
        <v>1</v>
      </c>
      <c r="BQ36" s="120">
        <f>IFERROR(BP36/BN36,"-")</f>
        <v>0.5</v>
      </c>
      <c r="BR36" s="121">
        <v>69000</v>
      </c>
      <c r="BS36" s="122">
        <f>IFERROR(BR36/BN36,"-")</f>
        <v>34500</v>
      </c>
      <c r="BT36" s="123"/>
      <c r="BU36" s="123"/>
      <c r="BV36" s="123">
        <v>1</v>
      </c>
      <c r="BW36" s="124">
        <v>3</v>
      </c>
      <c r="BX36" s="125">
        <f>IF(P36=0,"",IF(BW36=0,"",(BW36/P36)))</f>
        <v>0.6</v>
      </c>
      <c r="BY36" s="126">
        <v>1</v>
      </c>
      <c r="BZ36" s="127">
        <f>IFERROR(BY36/BW36,"-")</f>
        <v>0.33333333333333</v>
      </c>
      <c r="CA36" s="128">
        <v>3000</v>
      </c>
      <c r="CB36" s="129">
        <f>IFERROR(CA36/BW36,"-")</f>
        <v>1000</v>
      </c>
      <c r="CC36" s="130">
        <v>1</v>
      </c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2</v>
      </c>
      <c r="CP36" s="139">
        <v>72000</v>
      </c>
      <c r="CQ36" s="139">
        <v>69000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137</v>
      </c>
      <c r="C37" s="347"/>
      <c r="D37" s="347" t="s">
        <v>98</v>
      </c>
      <c r="E37" s="347" t="s">
        <v>129</v>
      </c>
      <c r="F37" s="347" t="s">
        <v>69</v>
      </c>
      <c r="G37" s="88"/>
      <c r="H37" s="88" t="s">
        <v>126</v>
      </c>
      <c r="I37" s="88"/>
      <c r="J37" s="330"/>
      <c r="K37" s="79">
        <v>0</v>
      </c>
      <c r="L37" s="79">
        <v>0</v>
      </c>
      <c r="M37" s="79">
        <v>90</v>
      </c>
      <c r="N37" s="89">
        <v>3</v>
      </c>
      <c r="O37" s="90">
        <v>0</v>
      </c>
      <c r="P37" s="91">
        <f>N37+O37</f>
        <v>3</v>
      </c>
      <c r="Q37" s="80">
        <f>IFERROR(P37/M37,"-")</f>
        <v>0.033333333333333</v>
      </c>
      <c r="R37" s="79">
        <v>0</v>
      </c>
      <c r="S37" s="79">
        <v>1</v>
      </c>
      <c r="T37" s="80">
        <f>IFERROR(R37/(P37),"-")</f>
        <v>0</v>
      </c>
      <c r="U37" s="336"/>
      <c r="V37" s="82">
        <v>1</v>
      </c>
      <c r="W37" s="80">
        <f>IF(P37=0,"-",V37/P37)</f>
        <v>0.33333333333333</v>
      </c>
      <c r="X37" s="335">
        <v>51000</v>
      </c>
      <c r="Y37" s="336">
        <f>IFERROR(X37/P37,"-")</f>
        <v>17000</v>
      </c>
      <c r="Z37" s="336">
        <f>IFERROR(X37/V37,"-")</f>
        <v>51000</v>
      </c>
      <c r="AA37" s="330"/>
      <c r="AB37" s="83"/>
      <c r="AC37" s="77"/>
      <c r="AD37" s="92">
        <v>1</v>
      </c>
      <c r="AE37" s="93">
        <f>IF(P37=0,"",IF(AD37=0,"",(AD37/P37)))</f>
        <v>0.33333333333333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0.33333333333333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>
        <v>1</v>
      </c>
      <c r="BQ37" s="120">
        <f>IFERROR(BP37/BN37,"-")</f>
        <v>1</v>
      </c>
      <c r="BR37" s="121">
        <v>51000</v>
      </c>
      <c r="BS37" s="122">
        <f>IFERROR(BR37/BN37,"-")</f>
        <v>51000</v>
      </c>
      <c r="BT37" s="123"/>
      <c r="BU37" s="123"/>
      <c r="BV37" s="123">
        <v>1</v>
      </c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51000</v>
      </c>
      <c r="CQ37" s="139">
        <v>51000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138</v>
      </c>
      <c r="C38" s="347"/>
      <c r="D38" s="347" t="s">
        <v>98</v>
      </c>
      <c r="E38" s="347" t="s">
        <v>131</v>
      </c>
      <c r="F38" s="347" t="s">
        <v>69</v>
      </c>
      <c r="G38" s="88"/>
      <c r="H38" s="88" t="s">
        <v>126</v>
      </c>
      <c r="I38" s="88"/>
      <c r="J38" s="330"/>
      <c r="K38" s="79">
        <v>0</v>
      </c>
      <c r="L38" s="79">
        <v>0</v>
      </c>
      <c r="M38" s="79">
        <v>70</v>
      </c>
      <c r="N38" s="89">
        <v>2</v>
      </c>
      <c r="O38" s="90">
        <v>0</v>
      </c>
      <c r="P38" s="91">
        <f>N38+O38</f>
        <v>2</v>
      </c>
      <c r="Q38" s="80">
        <f>IFERROR(P38/M38,"-")</f>
        <v>0.028571428571429</v>
      </c>
      <c r="R38" s="79">
        <v>0</v>
      </c>
      <c r="S38" s="79">
        <v>0</v>
      </c>
      <c r="T38" s="80">
        <f>IFERROR(R38/(P38),"-")</f>
        <v>0</v>
      </c>
      <c r="U38" s="336"/>
      <c r="V38" s="82">
        <v>1</v>
      </c>
      <c r="W38" s="80">
        <f>IF(P38=0,"-",V38/P38)</f>
        <v>0.5</v>
      </c>
      <c r="X38" s="335">
        <v>11000</v>
      </c>
      <c r="Y38" s="336">
        <f>IFERROR(X38/P38,"-")</f>
        <v>5500</v>
      </c>
      <c r="Z38" s="336">
        <f>IFERROR(X38/V38,"-")</f>
        <v>11000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0.5</v>
      </c>
      <c r="BY38" s="126">
        <v>1</v>
      </c>
      <c r="BZ38" s="127">
        <f>IFERROR(BY38/BW38,"-")</f>
        <v>1</v>
      </c>
      <c r="CA38" s="128">
        <v>11000</v>
      </c>
      <c r="CB38" s="129">
        <f>IFERROR(CA38/BW38,"-")</f>
        <v>11000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11000</v>
      </c>
      <c r="CQ38" s="139">
        <v>11000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139</v>
      </c>
      <c r="C39" s="347"/>
      <c r="D39" s="347" t="s">
        <v>98</v>
      </c>
      <c r="E39" s="347" t="s">
        <v>133</v>
      </c>
      <c r="F39" s="347" t="s">
        <v>69</v>
      </c>
      <c r="G39" s="88"/>
      <c r="H39" s="88" t="s">
        <v>126</v>
      </c>
      <c r="I39" s="88"/>
      <c r="J39" s="330"/>
      <c r="K39" s="79">
        <v>0</v>
      </c>
      <c r="L39" s="79">
        <v>0</v>
      </c>
      <c r="M39" s="79">
        <v>24</v>
      </c>
      <c r="N39" s="89">
        <v>1</v>
      </c>
      <c r="O39" s="90">
        <v>0</v>
      </c>
      <c r="P39" s="91">
        <f>N39+O39</f>
        <v>1</v>
      </c>
      <c r="Q39" s="80">
        <f>IFERROR(P39/M39,"-")</f>
        <v>0.041666666666667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1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140</v>
      </c>
      <c r="C40" s="347"/>
      <c r="D40" s="347" t="s">
        <v>81</v>
      </c>
      <c r="E40" s="347" t="s">
        <v>81</v>
      </c>
      <c r="F40" s="347" t="s">
        <v>82</v>
      </c>
      <c r="G40" s="88"/>
      <c r="H40" s="88"/>
      <c r="I40" s="88"/>
      <c r="J40" s="330"/>
      <c r="K40" s="79">
        <v>0</v>
      </c>
      <c r="L40" s="79">
        <v>0</v>
      </c>
      <c r="M40" s="79">
        <v>61</v>
      </c>
      <c r="N40" s="89">
        <v>14</v>
      </c>
      <c r="O40" s="90">
        <v>0</v>
      </c>
      <c r="P40" s="91">
        <f>N40+O40</f>
        <v>14</v>
      </c>
      <c r="Q40" s="80">
        <f>IFERROR(P40/M40,"-")</f>
        <v>0.22950819672131</v>
      </c>
      <c r="R40" s="79">
        <v>1</v>
      </c>
      <c r="S40" s="79">
        <v>1</v>
      </c>
      <c r="T40" s="80">
        <f>IFERROR(R40/(P40),"-")</f>
        <v>0.071428571428571</v>
      </c>
      <c r="U40" s="336"/>
      <c r="V40" s="82">
        <v>2</v>
      </c>
      <c r="W40" s="80">
        <f>IF(P40=0,"-",V40/P40)</f>
        <v>0.14285714285714</v>
      </c>
      <c r="X40" s="335">
        <v>78000</v>
      </c>
      <c r="Y40" s="336">
        <f>IFERROR(X40/P40,"-")</f>
        <v>5571.4285714286</v>
      </c>
      <c r="Z40" s="336">
        <f>IFERROR(X40/V40,"-")</f>
        <v>39000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0.071428571428571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3</v>
      </c>
      <c r="BF40" s="111">
        <f>IF(P40=0,"",IF(BE40=0,"",(BE40/P40)))</f>
        <v>0.21428571428571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7</v>
      </c>
      <c r="BO40" s="118">
        <f>IF(P40=0,"",IF(BN40=0,"",(BN40/P40)))</f>
        <v>0.5</v>
      </c>
      <c r="BP40" s="119">
        <v>1</v>
      </c>
      <c r="BQ40" s="120">
        <f>IFERROR(BP40/BN40,"-")</f>
        <v>0.14285714285714</v>
      </c>
      <c r="BR40" s="121">
        <v>62000</v>
      </c>
      <c r="BS40" s="122">
        <f>IFERROR(BR40/BN40,"-")</f>
        <v>8857.1428571429</v>
      </c>
      <c r="BT40" s="123"/>
      <c r="BU40" s="123"/>
      <c r="BV40" s="123">
        <v>1</v>
      </c>
      <c r="BW40" s="124">
        <v>3</v>
      </c>
      <c r="BX40" s="125">
        <f>IF(P40=0,"",IF(BW40=0,"",(BW40/P40)))</f>
        <v>0.21428571428571</v>
      </c>
      <c r="BY40" s="126">
        <v>1</v>
      </c>
      <c r="BZ40" s="127">
        <f>IFERROR(BY40/BW40,"-")</f>
        <v>0.33333333333333</v>
      </c>
      <c r="CA40" s="128">
        <v>16000</v>
      </c>
      <c r="CB40" s="129">
        <f>IFERROR(CA40/BW40,"-")</f>
        <v>5333.3333333333</v>
      </c>
      <c r="CC40" s="130"/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2</v>
      </c>
      <c r="CP40" s="139">
        <v>78000</v>
      </c>
      <c r="CQ40" s="139">
        <v>62000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1.38</v>
      </c>
      <c r="B41" s="347" t="s">
        <v>141</v>
      </c>
      <c r="C41" s="347"/>
      <c r="D41" s="347" t="s">
        <v>98</v>
      </c>
      <c r="E41" s="347" t="s">
        <v>125</v>
      </c>
      <c r="F41" s="347" t="s">
        <v>69</v>
      </c>
      <c r="G41" s="88" t="s">
        <v>142</v>
      </c>
      <c r="H41" s="88" t="s">
        <v>143</v>
      </c>
      <c r="I41" s="88" t="s">
        <v>144</v>
      </c>
      <c r="J41" s="330">
        <v>150000</v>
      </c>
      <c r="K41" s="79">
        <v>0</v>
      </c>
      <c r="L41" s="79">
        <v>0</v>
      </c>
      <c r="M41" s="79">
        <v>26</v>
      </c>
      <c r="N41" s="89">
        <v>0</v>
      </c>
      <c r="O41" s="90">
        <v>0</v>
      </c>
      <c r="P41" s="91">
        <f>N41+O41</f>
        <v>0</v>
      </c>
      <c r="Q41" s="80">
        <f>IFERROR(P41/M41,"-")</f>
        <v>0</v>
      </c>
      <c r="R41" s="79">
        <v>0</v>
      </c>
      <c r="S41" s="79">
        <v>0</v>
      </c>
      <c r="T41" s="80" t="str">
        <f>IFERROR(R41/(P41),"-")</f>
        <v>-</v>
      </c>
      <c r="U41" s="336">
        <f>IFERROR(J41/SUM(N41:O44),"-")</f>
        <v>13636.363636364</v>
      </c>
      <c r="V41" s="82">
        <v>0</v>
      </c>
      <c r="W41" s="80" t="str">
        <f>IF(P41=0,"-",V41/P41)</f>
        <v>-</v>
      </c>
      <c r="X41" s="335">
        <v>0</v>
      </c>
      <c r="Y41" s="336" t="str">
        <f>IFERROR(X41/P41,"-")</f>
        <v>-</v>
      </c>
      <c r="Z41" s="336" t="str">
        <f>IFERROR(X41/V41,"-")</f>
        <v>-</v>
      </c>
      <c r="AA41" s="330">
        <f>SUM(X41:X44)-SUM(J41:J44)</f>
        <v>57000</v>
      </c>
      <c r="AB41" s="83">
        <f>SUM(X41:X44)/SUM(J41:J44)</f>
        <v>1.38</v>
      </c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145</v>
      </c>
      <c r="C42" s="347"/>
      <c r="D42" s="347" t="s">
        <v>98</v>
      </c>
      <c r="E42" s="347" t="s">
        <v>146</v>
      </c>
      <c r="F42" s="347" t="s">
        <v>69</v>
      </c>
      <c r="G42" s="88"/>
      <c r="H42" s="88" t="s">
        <v>143</v>
      </c>
      <c r="I42" s="88" t="s">
        <v>147</v>
      </c>
      <c r="J42" s="330"/>
      <c r="K42" s="79">
        <v>0</v>
      </c>
      <c r="L42" s="79">
        <v>0</v>
      </c>
      <c r="M42" s="79">
        <v>23</v>
      </c>
      <c r="N42" s="89">
        <v>2</v>
      </c>
      <c r="O42" s="90">
        <v>0</v>
      </c>
      <c r="P42" s="91">
        <f>N42+O42</f>
        <v>2</v>
      </c>
      <c r="Q42" s="80">
        <f>IFERROR(P42/M42,"-")</f>
        <v>0.08695652173913</v>
      </c>
      <c r="R42" s="79">
        <v>0</v>
      </c>
      <c r="S42" s="79">
        <v>0</v>
      </c>
      <c r="T42" s="80">
        <f>IFERROR(R42/(P42),"-")</f>
        <v>0</v>
      </c>
      <c r="U42" s="336"/>
      <c r="V42" s="82">
        <v>1</v>
      </c>
      <c r="W42" s="80">
        <f>IF(P42=0,"-",V42/P42)</f>
        <v>0.5</v>
      </c>
      <c r="X42" s="335">
        <v>5000</v>
      </c>
      <c r="Y42" s="336">
        <f>IFERROR(X42/P42,"-")</f>
        <v>2500</v>
      </c>
      <c r="Z42" s="336">
        <f>IFERROR(X42/V42,"-")</f>
        <v>5000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0.5</v>
      </c>
      <c r="CH42" s="133">
        <v>1</v>
      </c>
      <c r="CI42" s="134">
        <f>IFERROR(CH42/CF42,"-")</f>
        <v>1</v>
      </c>
      <c r="CJ42" s="135">
        <v>5000</v>
      </c>
      <c r="CK42" s="136">
        <f>IFERROR(CJ42/CF42,"-")</f>
        <v>5000</v>
      </c>
      <c r="CL42" s="137">
        <v>1</v>
      </c>
      <c r="CM42" s="137"/>
      <c r="CN42" s="137"/>
      <c r="CO42" s="138">
        <v>1</v>
      </c>
      <c r="CP42" s="139">
        <v>5000</v>
      </c>
      <c r="CQ42" s="139">
        <v>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148</v>
      </c>
      <c r="C43" s="347"/>
      <c r="D43" s="347" t="s">
        <v>98</v>
      </c>
      <c r="E43" s="347" t="s">
        <v>131</v>
      </c>
      <c r="F43" s="347" t="s">
        <v>69</v>
      </c>
      <c r="G43" s="88"/>
      <c r="H43" s="88" t="s">
        <v>143</v>
      </c>
      <c r="I43" s="88" t="s">
        <v>149</v>
      </c>
      <c r="J43" s="330"/>
      <c r="K43" s="79">
        <v>0</v>
      </c>
      <c r="L43" s="79">
        <v>0</v>
      </c>
      <c r="M43" s="79">
        <v>29</v>
      </c>
      <c r="N43" s="89">
        <v>3</v>
      </c>
      <c r="O43" s="90">
        <v>0</v>
      </c>
      <c r="P43" s="91">
        <f>N43+O43</f>
        <v>3</v>
      </c>
      <c r="Q43" s="80">
        <f>IFERROR(P43/M43,"-")</f>
        <v>0.10344827586207</v>
      </c>
      <c r="R43" s="79">
        <v>0</v>
      </c>
      <c r="S43" s="79">
        <v>1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150</v>
      </c>
      <c r="C44" s="347"/>
      <c r="D44" s="347" t="s">
        <v>81</v>
      </c>
      <c r="E44" s="347" t="s">
        <v>81</v>
      </c>
      <c r="F44" s="347" t="s">
        <v>82</v>
      </c>
      <c r="G44" s="88"/>
      <c r="H44" s="88"/>
      <c r="I44" s="88"/>
      <c r="J44" s="330"/>
      <c r="K44" s="79">
        <v>0</v>
      </c>
      <c r="L44" s="79">
        <v>0</v>
      </c>
      <c r="M44" s="79">
        <v>25</v>
      </c>
      <c r="N44" s="89">
        <v>6</v>
      </c>
      <c r="O44" s="90">
        <v>0</v>
      </c>
      <c r="P44" s="91">
        <f>N44+O44</f>
        <v>6</v>
      </c>
      <c r="Q44" s="80">
        <f>IFERROR(P44/M44,"-")</f>
        <v>0.24</v>
      </c>
      <c r="R44" s="79">
        <v>0</v>
      </c>
      <c r="S44" s="79">
        <v>2</v>
      </c>
      <c r="T44" s="80">
        <f>IFERROR(R44/(P44),"-")</f>
        <v>0</v>
      </c>
      <c r="U44" s="336"/>
      <c r="V44" s="82">
        <v>2</v>
      </c>
      <c r="W44" s="80">
        <f>IF(P44=0,"-",V44/P44)</f>
        <v>0.33333333333333</v>
      </c>
      <c r="X44" s="335">
        <v>202000</v>
      </c>
      <c r="Y44" s="336">
        <f>IFERROR(X44/P44,"-")</f>
        <v>33666.666666667</v>
      </c>
      <c r="Z44" s="336">
        <f>IFERROR(X44/V44,"-")</f>
        <v>101000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4</v>
      </c>
      <c r="BO44" s="118">
        <f>IF(P44=0,"",IF(BN44=0,"",(BN44/P44)))</f>
        <v>0.66666666666667</v>
      </c>
      <c r="BP44" s="119">
        <v>1</v>
      </c>
      <c r="BQ44" s="120">
        <f>IFERROR(BP44/BN44,"-")</f>
        <v>0.25</v>
      </c>
      <c r="BR44" s="121">
        <v>137000</v>
      </c>
      <c r="BS44" s="122">
        <f>IFERROR(BR44/BN44,"-")</f>
        <v>34250</v>
      </c>
      <c r="BT44" s="123"/>
      <c r="BU44" s="123"/>
      <c r="BV44" s="123">
        <v>1</v>
      </c>
      <c r="BW44" s="124">
        <v>2</v>
      </c>
      <c r="BX44" s="125">
        <f>IF(P44=0,"",IF(BW44=0,"",(BW44/P44)))</f>
        <v>0.33333333333333</v>
      </c>
      <c r="BY44" s="126">
        <v>1</v>
      </c>
      <c r="BZ44" s="127">
        <f>IFERROR(BY44/BW44,"-")</f>
        <v>0.5</v>
      </c>
      <c r="CA44" s="128">
        <v>65000</v>
      </c>
      <c r="CB44" s="129">
        <f>IFERROR(CA44/BW44,"-")</f>
        <v>32500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202000</v>
      </c>
      <c r="CQ44" s="139">
        <v>137000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0.046153846153846</v>
      </c>
      <c r="B45" s="347" t="s">
        <v>151</v>
      </c>
      <c r="C45" s="347"/>
      <c r="D45" s="347" t="s">
        <v>98</v>
      </c>
      <c r="E45" s="347" t="s">
        <v>125</v>
      </c>
      <c r="F45" s="347" t="s">
        <v>69</v>
      </c>
      <c r="G45" s="88" t="s">
        <v>152</v>
      </c>
      <c r="H45" s="88" t="s">
        <v>126</v>
      </c>
      <c r="I45" s="88" t="s">
        <v>127</v>
      </c>
      <c r="J45" s="330">
        <v>390000</v>
      </c>
      <c r="K45" s="79">
        <v>0</v>
      </c>
      <c r="L45" s="79">
        <v>0</v>
      </c>
      <c r="M45" s="79">
        <v>157</v>
      </c>
      <c r="N45" s="89">
        <v>6</v>
      </c>
      <c r="O45" s="90">
        <v>0</v>
      </c>
      <c r="P45" s="91">
        <f>N45+O45</f>
        <v>6</v>
      </c>
      <c r="Q45" s="80">
        <f>IFERROR(P45/M45,"-")</f>
        <v>0.038216560509554</v>
      </c>
      <c r="R45" s="79">
        <v>0</v>
      </c>
      <c r="S45" s="79">
        <v>1</v>
      </c>
      <c r="T45" s="80">
        <f>IFERROR(R45/(P45),"-")</f>
        <v>0</v>
      </c>
      <c r="U45" s="336">
        <f>IFERROR(J45/SUM(N45:O48),"-")</f>
        <v>21666.666666667</v>
      </c>
      <c r="V45" s="82">
        <v>3</v>
      </c>
      <c r="W45" s="80">
        <f>IF(P45=0,"-",V45/P45)</f>
        <v>0.5</v>
      </c>
      <c r="X45" s="335">
        <v>18000</v>
      </c>
      <c r="Y45" s="336">
        <f>IFERROR(X45/P45,"-")</f>
        <v>3000</v>
      </c>
      <c r="Z45" s="336">
        <f>IFERROR(X45/V45,"-")</f>
        <v>6000</v>
      </c>
      <c r="AA45" s="330">
        <f>SUM(X45:X48)-SUM(J45:J48)</f>
        <v>-372000</v>
      </c>
      <c r="AB45" s="83">
        <f>SUM(X45:X48)/SUM(J45:J48)</f>
        <v>0.046153846153846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0.16666666666667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1</v>
      </c>
      <c r="BF45" s="111">
        <f>IF(P45=0,"",IF(BE45=0,"",(BE45/P45)))</f>
        <v>0.16666666666667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3</v>
      </c>
      <c r="BO45" s="118">
        <f>IF(P45=0,"",IF(BN45=0,"",(BN45/P45)))</f>
        <v>0.5</v>
      </c>
      <c r="BP45" s="119">
        <v>2</v>
      </c>
      <c r="BQ45" s="120">
        <f>IFERROR(BP45/BN45,"-")</f>
        <v>0.66666666666667</v>
      </c>
      <c r="BR45" s="121">
        <v>11000</v>
      </c>
      <c r="BS45" s="122">
        <f>IFERROR(BR45/BN45,"-")</f>
        <v>3666.6666666667</v>
      </c>
      <c r="BT45" s="123">
        <v>1</v>
      </c>
      <c r="BU45" s="123">
        <v>1</v>
      </c>
      <c r="BV45" s="123"/>
      <c r="BW45" s="124">
        <v>1</v>
      </c>
      <c r="BX45" s="125">
        <f>IF(P45=0,"",IF(BW45=0,"",(BW45/P45)))</f>
        <v>0.16666666666667</v>
      </c>
      <c r="BY45" s="126">
        <v>1</v>
      </c>
      <c r="BZ45" s="127">
        <f>IFERROR(BY45/BW45,"-")</f>
        <v>1</v>
      </c>
      <c r="CA45" s="128">
        <v>7000</v>
      </c>
      <c r="CB45" s="129">
        <f>IFERROR(CA45/BW45,"-")</f>
        <v>7000</v>
      </c>
      <c r="CC45" s="130"/>
      <c r="CD45" s="130">
        <v>1</v>
      </c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3</v>
      </c>
      <c r="CP45" s="139">
        <v>18000</v>
      </c>
      <c r="CQ45" s="139">
        <v>7000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153</v>
      </c>
      <c r="C46" s="347"/>
      <c r="D46" s="347" t="s">
        <v>98</v>
      </c>
      <c r="E46" s="347" t="s">
        <v>129</v>
      </c>
      <c r="F46" s="347" t="s">
        <v>69</v>
      </c>
      <c r="G46" s="88" t="s">
        <v>152</v>
      </c>
      <c r="H46" s="88" t="s">
        <v>154</v>
      </c>
      <c r="I46" s="88"/>
      <c r="J46" s="330"/>
      <c r="K46" s="79">
        <v>0</v>
      </c>
      <c r="L46" s="79">
        <v>0</v>
      </c>
      <c r="M46" s="79">
        <v>18</v>
      </c>
      <c r="N46" s="89">
        <v>2</v>
      </c>
      <c r="O46" s="90">
        <v>0</v>
      </c>
      <c r="P46" s="91">
        <f>N46+O46</f>
        <v>2</v>
      </c>
      <c r="Q46" s="80">
        <f>IFERROR(P46/M46,"-")</f>
        <v>0.11111111111111</v>
      </c>
      <c r="R46" s="79">
        <v>0</v>
      </c>
      <c r="S46" s="79">
        <v>0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0.5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155</v>
      </c>
      <c r="C47" s="347"/>
      <c r="D47" s="347" t="s">
        <v>98</v>
      </c>
      <c r="E47" s="347" t="s">
        <v>131</v>
      </c>
      <c r="F47" s="347" t="s">
        <v>69</v>
      </c>
      <c r="G47" s="88" t="s">
        <v>152</v>
      </c>
      <c r="H47" s="88" t="s">
        <v>156</v>
      </c>
      <c r="I47" s="88"/>
      <c r="J47" s="330"/>
      <c r="K47" s="79">
        <v>0</v>
      </c>
      <c r="L47" s="79">
        <v>0</v>
      </c>
      <c r="M47" s="79">
        <v>1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336"/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157</v>
      </c>
      <c r="C48" s="347"/>
      <c r="D48" s="347" t="s">
        <v>81</v>
      </c>
      <c r="E48" s="347" t="s">
        <v>81</v>
      </c>
      <c r="F48" s="347" t="s">
        <v>82</v>
      </c>
      <c r="G48" s="88" t="s">
        <v>158</v>
      </c>
      <c r="H48" s="88"/>
      <c r="I48" s="88"/>
      <c r="J48" s="330"/>
      <c r="K48" s="79">
        <v>0</v>
      </c>
      <c r="L48" s="79">
        <v>0</v>
      </c>
      <c r="M48" s="79">
        <v>36</v>
      </c>
      <c r="N48" s="89">
        <v>10</v>
      </c>
      <c r="O48" s="90">
        <v>0</v>
      </c>
      <c r="P48" s="91">
        <f>N48+O48</f>
        <v>10</v>
      </c>
      <c r="Q48" s="80">
        <f>IFERROR(P48/M48,"-")</f>
        <v>0.27777777777778</v>
      </c>
      <c r="R48" s="79">
        <v>0</v>
      </c>
      <c r="S48" s="79">
        <v>1</v>
      </c>
      <c r="T48" s="80">
        <f>IFERROR(R48/(P48),"-")</f>
        <v>0</v>
      </c>
      <c r="U48" s="336"/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0.1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2</v>
      </c>
      <c r="BO48" s="118">
        <f>IF(P48=0,"",IF(BN48=0,"",(BN48/P48)))</f>
        <v>0.2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5</v>
      </c>
      <c r="BX48" s="125">
        <f>IF(P48=0,"",IF(BW48=0,"",(BW48/P48)))</f>
        <v>0.5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>
        <v>2</v>
      </c>
      <c r="CG48" s="132">
        <f>IF(P48=0,"",IF(CF48=0,"",(CF48/P48)))</f>
        <v>0.2</v>
      </c>
      <c r="CH48" s="133"/>
      <c r="CI48" s="134">
        <f>IFERROR(CH48/CF48,"-")</f>
        <v>0</v>
      </c>
      <c r="CJ48" s="135"/>
      <c r="CK48" s="136">
        <f>IFERROR(CJ48/CF48,"-")</f>
        <v>0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0.23148148148148</v>
      </c>
      <c r="B49" s="347" t="s">
        <v>159</v>
      </c>
      <c r="C49" s="347"/>
      <c r="D49" s="347" t="s">
        <v>90</v>
      </c>
      <c r="E49" s="347" t="s">
        <v>91</v>
      </c>
      <c r="F49" s="347" t="s">
        <v>69</v>
      </c>
      <c r="G49" s="88" t="s">
        <v>70</v>
      </c>
      <c r="H49" s="88" t="s">
        <v>94</v>
      </c>
      <c r="I49" s="88" t="s">
        <v>160</v>
      </c>
      <c r="J49" s="330">
        <v>108000</v>
      </c>
      <c r="K49" s="79">
        <v>0</v>
      </c>
      <c r="L49" s="79">
        <v>0</v>
      </c>
      <c r="M49" s="79">
        <v>84</v>
      </c>
      <c r="N49" s="89">
        <v>4</v>
      </c>
      <c r="O49" s="90">
        <v>0</v>
      </c>
      <c r="P49" s="91">
        <f>N49+O49</f>
        <v>4</v>
      </c>
      <c r="Q49" s="80">
        <f>IFERROR(P49/M49,"-")</f>
        <v>0.047619047619048</v>
      </c>
      <c r="R49" s="79">
        <v>0</v>
      </c>
      <c r="S49" s="79">
        <v>1</v>
      </c>
      <c r="T49" s="80">
        <f>IFERROR(R49/(P49),"-")</f>
        <v>0</v>
      </c>
      <c r="U49" s="336">
        <f>IFERROR(J49/SUM(N49:O50),"-")</f>
        <v>9818.1818181818</v>
      </c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>
        <f>SUM(X49:X50)-SUM(J49:J50)</f>
        <v>-83000</v>
      </c>
      <c r="AB49" s="83">
        <f>SUM(X49:X50)/SUM(J49:J50)</f>
        <v>0.23148148148148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2</v>
      </c>
      <c r="BX49" s="125">
        <f>IF(P49=0,"",IF(BW49=0,"",(BW49/P49)))</f>
        <v>0.5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161</v>
      </c>
      <c r="C50" s="347"/>
      <c r="D50" s="347" t="s">
        <v>90</v>
      </c>
      <c r="E50" s="347" t="s">
        <v>91</v>
      </c>
      <c r="F50" s="347" t="s">
        <v>82</v>
      </c>
      <c r="G50" s="88"/>
      <c r="H50" s="88"/>
      <c r="I50" s="88"/>
      <c r="J50" s="330"/>
      <c r="K50" s="79">
        <v>0</v>
      </c>
      <c r="L50" s="79">
        <v>0</v>
      </c>
      <c r="M50" s="79">
        <v>20</v>
      </c>
      <c r="N50" s="89">
        <v>7</v>
      </c>
      <c r="O50" s="90">
        <v>0</v>
      </c>
      <c r="P50" s="91">
        <f>N50+O50</f>
        <v>7</v>
      </c>
      <c r="Q50" s="80">
        <f>IFERROR(P50/M50,"-")</f>
        <v>0.35</v>
      </c>
      <c r="R50" s="79">
        <v>0</v>
      </c>
      <c r="S50" s="79">
        <v>2</v>
      </c>
      <c r="T50" s="80">
        <f>IFERROR(R50/(P50),"-")</f>
        <v>0</v>
      </c>
      <c r="U50" s="336"/>
      <c r="V50" s="82">
        <v>2</v>
      </c>
      <c r="W50" s="80">
        <f>IF(P50=0,"-",V50/P50)</f>
        <v>0.28571428571429</v>
      </c>
      <c r="X50" s="335">
        <v>25000</v>
      </c>
      <c r="Y50" s="336">
        <f>IFERROR(X50/P50,"-")</f>
        <v>3571.4285714286</v>
      </c>
      <c r="Z50" s="336">
        <f>IFERROR(X50/V50,"-")</f>
        <v>12500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2</v>
      </c>
      <c r="BO50" s="118">
        <f>IF(P50=0,"",IF(BN50=0,"",(BN50/P50)))</f>
        <v>0.28571428571429</v>
      </c>
      <c r="BP50" s="119">
        <v>1</v>
      </c>
      <c r="BQ50" s="120">
        <f>IFERROR(BP50/BN50,"-")</f>
        <v>0.5</v>
      </c>
      <c r="BR50" s="121">
        <v>20000</v>
      </c>
      <c r="BS50" s="122">
        <f>IFERROR(BR50/BN50,"-")</f>
        <v>10000</v>
      </c>
      <c r="BT50" s="123"/>
      <c r="BU50" s="123"/>
      <c r="BV50" s="123">
        <v>1</v>
      </c>
      <c r="BW50" s="124">
        <v>3</v>
      </c>
      <c r="BX50" s="125">
        <f>IF(P50=0,"",IF(BW50=0,"",(BW50/P50)))</f>
        <v>0.42857142857143</v>
      </c>
      <c r="BY50" s="126">
        <v>1</v>
      </c>
      <c r="BZ50" s="127">
        <f>IFERROR(BY50/BW50,"-")</f>
        <v>0.33333333333333</v>
      </c>
      <c r="CA50" s="128">
        <v>5000</v>
      </c>
      <c r="CB50" s="129">
        <f>IFERROR(CA50/BW50,"-")</f>
        <v>1666.6666666667</v>
      </c>
      <c r="CC50" s="130">
        <v>1</v>
      </c>
      <c r="CD50" s="130"/>
      <c r="CE50" s="130"/>
      <c r="CF50" s="131">
        <v>2</v>
      </c>
      <c r="CG50" s="132">
        <f>IF(P50=0,"",IF(CF50=0,"",(CF50/P50)))</f>
        <v>0.28571428571429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2</v>
      </c>
      <c r="CP50" s="139">
        <v>25000</v>
      </c>
      <c r="CQ50" s="139">
        <v>20000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0.58333333333333</v>
      </c>
      <c r="B51" s="347" t="s">
        <v>162</v>
      </c>
      <c r="C51" s="347"/>
      <c r="D51" s="347" t="s">
        <v>98</v>
      </c>
      <c r="E51" s="347" t="s">
        <v>107</v>
      </c>
      <c r="F51" s="347" t="s">
        <v>92</v>
      </c>
      <c r="G51" s="88" t="s">
        <v>70</v>
      </c>
      <c r="H51" s="88" t="s">
        <v>94</v>
      </c>
      <c r="I51" s="88" t="s">
        <v>120</v>
      </c>
      <c r="J51" s="330">
        <v>108000</v>
      </c>
      <c r="K51" s="79">
        <v>0</v>
      </c>
      <c r="L51" s="79">
        <v>0</v>
      </c>
      <c r="M51" s="79">
        <v>53</v>
      </c>
      <c r="N51" s="89">
        <v>3</v>
      </c>
      <c r="O51" s="90">
        <v>0</v>
      </c>
      <c r="P51" s="91">
        <f>N51+O51</f>
        <v>3</v>
      </c>
      <c r="Q51" s="80">
        <f>IFERROR(P51/M51,"-")</f>
        <v>0.056603773584906</v>
      </c>
      <c r="R51" s="79">
        <v>0</v>
      </c>
      <c r="S51" s="79">
        <v>1</v>
      </c>
      <c r="T51" s="80">
        <f>IFERROR(R51/(P51),"-")</f>
        <v>0</v>
      </c>
      <c r="U51" s="336">
        <f>IFERROR(J51/SUM(N51:O52),"-")</f>
        <v>15428.571428571</v>
      </c>
      <c r="V51" s="82">
        <v>1</v>
      </c>
      <c r="W51" s="80">
        <f>IF(P51=0,"-",V51/P51)</f>
        <v>0.33333333333333</v>
      </c>
      <c r="X51" s="335">
        <v>40000</v>
      </c>
      <c r="Y51" s="336">
        <f>IFERROR(X51/P51,"-")</f>
        <v>13333.333333333</v>
      </c>
      <c r="Z51" s="336">
        <f>IFERROR(X51/V51,"-")</f>
        <v>40000</v>
      </c>
      <c r="AA51" s="330">
        <f>SUM(X51:X52)-SUM(J51:J52)</f>
        <v>-45000</v>
      </c>
      <c r="AB51" s="83">
        <f>SUM(X51:X52)/SUM(J51:J52)</f>
        <v>0.58333333333333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0.33333333333333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0.33333333333333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1</v>
      </c>
      <c r="BX51" s="125">
        <f>IF(P51=0,"",IF(BW51=0,"",(BW51/P51)))</f>
        <v>0.33333333333333</v>
      </c>
      <c r="BY51" s="126">
        <v>1</v>
      </c>
      <c r="BZ51" s="127">
        <f>IFERROR(BY51/BW51,"-")</f>
        <v>1</v>
      </c>
      <c r="CA51" s="128">
        <v>40000</v>
      </c>
      <c r="CB51" s="129">
        <f>IFERROR(CA51/BW51,"-")</f>
        <v>40000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40000</v>
      </c>
      <c r="CQ51" s="139">
        <v>40000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163</v>
      </c>
      <c r="C52" s="347"/>
      <c r="D52" s="347" t="s">
        <v>98</v>
      </c>
      <c r="E52" s="347" t="s">
        <v>107</v>
      </c>
      <c r="F52" s="347" t="s">
        <v>82</v>
      </c>
      <c r="G52" s="88"/>
      <c r="H52" s="88"/>
      <c r="I52" s="88"/>
      <c r="J52" s="330"/>
      <c r="K52" s="79">
        <v>0</v>
      </c>
      <c r="L52" s="79">
        <v>0</v>
      </c>
      <c r="M52" s="79">
        <v>15</v>
      </c>
      <c r="N52" s="89">
        <v>4</v>
      </c>
      <c r="O52" s="90">
        <v>0</v>
      </c>
      <c r="P52" s="91">
        <f>N52+O52</f>
        <v>4</v>
      </c>
      <c r="Q52" s="80">
        <f>IFERROR(P52/M52,"-")</f>
        <v>0.26666666666667</v>
      </c>
      <c r="R52" s="79">
        <v>0</v>
      </c>
      <c r="S52" s="79">
        <v>1</v>
      </c>
      <c r="T52" s="80">
        <f>IFERROR(R52/(P52),"-")</f>
        <v>0</v>
      </c>
      <c r="U52" s="336"/>
      <c r="V52" s="82">
        <v>1</v>
      </c>
      <c r="W52" s="80">
        <f>IF(P52=0,"-",V52/P52)</f>
        <v>0.25</v>
      </c>
      <c r="X52" s="335">
        <v>23000</v>
      </c>
      <c r="Y52" s="336">
        <f>IFERROR(X52/P52,"-")</f>
        <v>5750</v>
      </c>
      <c r="Z52" s="336">
        <f>IFERROR(X52/V52,"-")</f>
        <v>23000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0.5</v>
      </c>
      <c r="BP52" s="119">
        <v>1</v>
      </c>
      <c r="BQ52" s="120">
        <f>IFERROR(BP52/BN52,"-")</f>
        <v>0.5</v>
      </c>
      <c r="BR52" s="121">
        <v>23000</v>
      </c>
      <c r="BS52" s="122">
        <f>IFERROR(BR52/BN52,"-")</f>
        <v>11500</v>
      </c>
      <c r="BT52" s="123"/>
      <c r="BU52" s="123"/>
      <c r="BV52" s="123">
        <v>1</v>
      </c>
      <c r="BW52" s="124">
        <v>1</v>
      </c>
      <c r="BX52" s="125">
        <f>IF(P52=0,"",IF(BW52=0,"",(BW52/P52)))</f>
        <v>0.25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>
        <v>1</v>
      </c>
      <c r="CG52" s="132">
        <f>IF(P52=0,"",IF(CF52=0,"",(CF52/P52)))</f>
        <v>0.25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1</v>
      </c>
      <c r="CP52" s="139">
        <v>23000</v>
      </c>
      <c r="CQ52" s="139">
        <v>23000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0.31481481481481</v>
      </c>
      <c r="B53" s="347" t="s">
        <v>164</v>
      </c>
      <c r="C53" s="347"/>
      <c r="D53" s="347" t="s">
        <v>90</v>
      </c>
      <c r="E53" s="347" t="s">
        <v>91</v>
      </c>
      <c r="F53" s="347" t="s">
        <v>92</v>
      </c>
      <c r="G53" s="88" t="s">
        <v>74</v>
      </c>
      <c r="H53" s="88" t="s">
        <v>94</v>
      </c>
      <c r="I53" s="88" t="s">
        <v>165</v>
      </c>
      <c r="J53" s="330">
        <v>108000</v>
      </c>
      <c r="K53" s="79">
        <v>0</v>
      </c>
      <c r="L53" s="79">
        <v>0</v>
      </c>
      <c r="M53" s="79">
        <v>88</v>
      </c>
      <c r="N53" s="89">
        <v>5</v>
      </c>
      <c r="O53" s="90">
        <v>0</v>
      </c>
      <c r="P53" s="91">
        <f>N53+O53</f>
        <v>5</v>
      </c>
      <c r="Q53" s="80">
        <f>IFERROR(P53/M53,"-")</f>
        <v>0.056818181818182</v>
      </c>
      <c r="R53" s="79">
        <v>0</v>
      </c>
      <c r="S53" s="79">
        <v>2</v>
      </c>
      <c r="T53" s="80">
        <f>IFERROR(R53/(P53),"-")</f>
        <v>0</v>
      </c>
      <c r="U53" s="336">
        <f>IFERROR(J53/SUM(N53:O54),"-")</f>
        <v>15428.571428571</v>
      </c>
      <c r="V53" s="82">
        <v>1</v>
      </c>
      <c r="W53" s="80">
        <f>IF(P53=0,"-",V53/P53)</f>
        <v>0.2</v>
      </c>
      <c r="X53" s="335">
        <v>3000</v>
      </c>
      <c r="Y53" s="336">
        <f>IFERROR(X53/P53,"-")</f>
        <v>600</v>
      </c>
      <c r="Z53" s="336">
        <f>IFERROR(X53/V53,"-")</f>
        <v>3000</v>
      </c>
      <c r="AA53" s="330">
        <f>SUM(X53:X54)-SUM(J53:J54)</f>
        <v>-74000</v>
      </c>
      <c r="AB53" s="83">
        <f>SUM(X53:X54)/SUM(J53:J54)</f>
        <v>0.31481481481481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2</v>
      </c>
      <c r="BF53" s="111">
        <f>IF(P53=0,"",IF(BE53=0,"",(BE53/P53)))</f>
        <v>0.4</v>
      </c>
      <c r="BG53" s="110">
        <v>1</v>
      </c>
      <c r="BH53" s="112">
        <f>IFERROR(BG53/BE53,"-")</f>
        <v>0.5</v>
      </c>
      <c r="BI53" s="113">
        <v>3000</v>
      </c>
      <c r="BJ53" s="114">
        <f>IFERROR(BI53/BE53,"-")</f>
        <v>1500</v>
      </c>
      <c r="BK53" s="115">
        <v>1</v>
      </c>
      <c r="BL53" s="115"/>
      <c r="BM53" s="115"/>
      <c r="BN53" s="117">
        <v>1</v>
      </c>
      <c r="BO53" s="118">
        <f>IF(P53=0,"",IF(BN53=0,"",(BN53/P53)))</f>
        <v>0.2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2</v>
      </c>
      <c r="BX53" s="125">
        <f>IF(P53=0,"",IF(BW53=0,"",(BW53/P53)))</f>
        <v>0.4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3000</v>
      </c>
      <c r="CQ53" s="139">
        <v>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166</v>
      </c>
      <c r="C54" s="347"/>
      <c r="D54" s="347" t="s">
        <v>90</v>
      </c>
      <c r="E54" s="347" t="s">
        <v>91</v>
      </c>
      <c r="F54" s="347" t="s">
        <v>82</v>
      </c>
      <c r="G54" s="88"/>
      <c r="H54" s="88"/>
      <c r="I54" s="88"/>
      <c r="J54" s="330"/>
      <c r="K54" s="79">
        <v>0</v>
      </c>
      <c r="L54" s="79">
        <v>0</v>
      </c>
      <c r="M54" s="79">
        <v>19</v>
      </c>
      <c r="N54" s="89">
        <v>2</v>
      </c>
      <c r="O54" s="90">
        <v>0</v>
      </c>
      <c r="P54" s="91">
        <f>N54+O54</f>
        <v>2</v>
      </c>
      <c r="Q54" s="80">
        <f>IFERROR(P54/M54,"-")</f>
        <v>0.10526315789474</v>
      </c>
      <c r="R54" s="79">
        <v>0</v>
      </c>
      <c r="S54" s="79">
        <v>1</v>
      </c>
      <c r="T54" s="80">
        <f>IFERROR(R54/(P54),"-")</f>
        <v>0</v>
      </c>
      <c r="U54" s="336"/>
      <c r="V54" s="82">
        <v>2</v>
      </c>
      <c r="W54" s="80">
        <f>IF(P54=0,"-",V54/P54)</f>
        <v>1</v>
      </c>
      <c r="X54" s="335">
        <v>31000</v>
      </c>
      <c r="Y54" s="336">
        <f>IFERROR(X54/P54,"-")</f>
        <v>15500</v>
      </c>
      <c r="Z54" s="336">
        <f>IFERROR(X54/V54,"-")</f>
        <v>15500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0.5</v>
      </c>
      <c r="BP54" s="119">
        <v>1</v>
      </c>
      <c r="BQ54" s="120">
        <f>IFERROR(BP54/BN54,"-")</f>
        <v>1</v>
      </c>
      <c r="BR54" s="121">
        <v>15000</v>
      </c>
      <c r="BS54" s="122">
        <f>IFERROR(BR54/BN54,"-")</f>
        <v>15000</v>
      </c>
      <c r="BT54" s="123"/>
      <c r="BU54" s="123">
        <v>1</v>
      </c>
      <c r="BV54" s="123"/>
      <c r="BW54" s="124">
        <v>1</v>
      </c>
      <c r="BX54" s="125">
        <f>IF(P54=0,"",IF(BW54=0,"",(BW54/P54)))</f>
        <v>0.5</v>
      </c>
      <c r="BY54" s="126">
        <v>1</v>
      </c>
      <c r="BZ54" s="127">
        <f>IFERROR(BY54/BW54,"-")</f>
        <v>1</v>
      </c>
      <c r="CA54" s="128">
        <v>16000</v>
      </c>
      <c r="CB54" s="129">
        <f>IFERROR(CA54/BW54,"-")</f>
        <v>16000</v>
      </c>
      <c r="CC54" s="130"/>
      <c r="CD54" s="130"/>
      <c r="CE54" s="130">
        <v>1</v>
      </c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2</v>
      </c>
      <c r="CP54" s="139">
        <v>31000</v>
      </c>
      <c r="CQ54" s="139">
        <v>16000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7" t="s">
        <v>167</v>
      </c>
      <c r="C55" s="347"/>
      <c r="D55" s="347" t="s">
        <v>98</v>
      </c>
      <c r="E55" s="347" t="s">
        <v>107</v>
      </c>
      <c r="F55" s="347" t="s">
        <v>69</v>
      </c>
      <c r="G55" s="88" t="s">
        <v>74</v>
      </c>
      <c r="H55" s="88" t="s">
        <v>94</v>
      </c>
      <c r="I55" s="88" t="s">
        <v>120</v>
      </c>
      <c r="J55" s="330">
        <v>108000</v>
      </c>
      <c r="K55" s="79">
        <v>0</v>
      </c>
      <c r="L55" s="79">
        <v>0</v>
      </c>
      <c r="M55" s="79">
        <v>38</v>
      </c>
      <c r="N55" s="89">
        <v>1</v>
      </c>
      <c r="O55" s="90">
        <v>0</v>
      </c>
      <c r="P55" s="91">
        <f>N55+O55</f>
        <v>1</v>
      </c>
      <c r="Q55" s="80">
        <f>IFERROR(P55/M55,"-")</f>
        <v>0.026315789473684</v>
      </c>
      <c r="R55" s="79">
        <v>0</v>
      </c>
      <c r="S55" s="79">
        <v>0</v>
      </c>
      <c r="T55" s="80">
        <f>IFERROR(R55/(P55),"-")</f>
        <v>0</v>
      </c>
      <c r="U55" s="336">
        <f>IFERROR(J55/SUM(N55:O56),"-")</f>
        <v>27000</v>
      </c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>
        <f>SUM(X55:X56)-SUM(J55:J56)</f>
        <v>-108000</v>
      </c>
      <c r="AB55" s="83">
        <f>SUM(X55:X56)/SUM(J55:J56)</f>
        <v>0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1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168</v>
      </c>
      <c r="C56" s="347"/>
      <c r="D56" s="347" t="s">
        <v>98</v>
      </c>
      <c r="E56" s="347" t="s">
        <v>107</v>
      </c>
      <c r="F56" s="347" t="s">
        <v>82</v>
      </c>
      <c r="G56" s="88"/>
      <c r="H56" s="88"/>
      <c r="I56" s="88"/>
      <c r="J56" s="330"/>
      <c r="K56" s="79">
        <v>0</v>
      </c>
      <c r="L56" s="79">
        <v>0</v>
      </c>
      <c r="M56" s="79">
        <v>4</v>
      </c>
      <c r="N56" s="89">
        <v>3</v>
      </c>
      <c r="O56" s="90">
        <v>0</v>
      </c>
      <c r="P56" s="91">
        <f>N56+O56</f>
        <v>3</v>
      </c>
      <c r="Q56" s="80">
        <f>IFERROR(P56/M56,"-")</f>
        <v>0.75</v>
      </c>
      <c r="R56" s="79">
        <v>0</v>
      </c>
      <c r="S56" s="79">
        <v>0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0.33333333333333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0.66666666666667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169</v>
      </c>
      <c r="C57" s="347"/>
      <c r="D57" s="347" t="s">
        <v>112</v>
      </c>
      <c r="E57" s="347" t="s">
        <v>107</v>
      </c>
      <c r="F57" s="347" t="s">
        <v>69</v>
      </c>
      <c r="G57" s="88" t="s">
        <v>93</v>
      </c>
      <c r="H57" s="88" t="s">
        <v>94</v>
      </c>
      <c r="I57" s="349" t="s">
        <v>117</v>
      </c>
      <c r="J57" s="330">
        <v>156000</v>
      </c>
      <c r="K57" s="79">
        <v>0</v>
      </c>
      <c r="L57" s="79">
        <v>0</v>
      </c>
      <c r="M57" s="79">
        <v>32</v>
      </c>
      <c r="N57" s="89">
        <v>2</v>
      </c>
      <c r="O57" s="90">
        <v>0</v>
      </c>
      <c r="P57" s="91">
        <f>N57+O57</f>
        <v>2</v>
      </c>
      <c r="Q57" s="80">
        <f>IFERROR(P57/M57,"-")</f>
        <v>0.0625</v>
      </c>
      <c r="R57" s="79">
        <v>1</v>
      </c>
      <c r="S57" s="79">
        <v>1</v>
      </c>
      <c r="T57" s="80">
        <f>IFERROR(R57/(P57),"-")</f>
        <v>0.5</v>
      </c>
      <c r="U57" s="336">
        <f>IFERROR(J57/SUM(N57:O58),"-")</f>
        <v>39000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-156000</v>
      </c>
      <c r="AB57" s="83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170</v>
      </c>
      <c r="C58" s="347"/>
      <c r="D58" s="347" t="s">
        <v>112</v>
      </c>
      <c r="E58" s="347" t="s">
        <v>107</v>
      </c>
      <c r="F58" s="347" t="s">
        <v>82</v>
      </c>
      <c r="G58" s="88"/>
      <c r="H58" s="88"/>
      <c r="I58" s="88"/>
      <c r="J58" s="330"/>
      <c r="K58" s="79">
        <v>0</v>
      </c>
      <c r="L58" s="79">
        <v>0</v>
      </c>
      <c r="M58" s="79">
        <v>4</v>
      </c>
      <c r="N58" s="89">
        <v>2</v>
      </c>
      <c r="O58" s="90">
        <v>0</v>
      </c>
      <c r="P58" s="91">
        <f>N58+O58</f>
        <v>2</v>
      </c>
      <c r="Q58" s="80">
        <f>IFERROR(P58/M58,"-")</f>
        <v>0.5</v>
      </c>
      <c r="R58" s="79">
        <v>0</v>
      </c>
      <c r="S58" s="79">
        <v>0</v>
      </c>
      <c r="T58" s="80">
        <f>IFERROR(R58/(P58),"-")</f>
        <v>0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1</v>
      </c>
      <c r="BX58" s="125">
        <f>IF(P58=0,"",IF(BW58=0,"",(BW58/P58)))</f>
        <v>0.5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0.032051282051282</v>
      </c>
      <c r="B59" s="347" t="s">
        <v>171</v>
      </c>
      <c r="C59" s="347"/>
      <c r="D59" s="347" t="s">
        <v>98</v>
      </c>
      <c r="E59" s="347" t="s">
        <v>107</v>
      </c>
      <c r="F59" s="347" t="s">
        <v>92</v>
      </c>
      <c r="G59" s="88" t="s">
        <v>86</v>
      </c>
      <c r="H59" s="88" t="s">
        <v>94</v>
      </c>
      <c r="I59" s="88" t="s">
        <v>172</v>
      </c>
      <c r="J59" s="330">
        <v>156000</v>
      </c>
      <c r="K59" s="79">
        <v>0</v>
      </c>
      <c r="L59" s="79">
        <v>0</v>
      </c>
      <c r="M59" s="79">
        <v>39</v>
      </c>
      <c r="N59" s="89">
        <v>5</v>
      </c>
      <c r="O59" s="90">
        <v>0</v>
      </c>
      <c r="P59" s="91">
        <f>N59+O59</f>
        <v>5</v>
      </c>
      <c r="Q59" s="80">
        <f>IFERROR(P59/M59,"-")</f>
        <v>0.12820512820513</v>
      </c>
      <c r="R59" s="79">
        <v>0</v>
      </c>
      <c r="S59" s="79">
        <v>1</v>
      </c>
      <c r="T59" s="80">
        <f>IFERROR(R59/(P59),"-")</f>
        <v>0</v>
      </c>
      <c r="U59" s="336">
        <f>IFERROR(J59/SUM(N59:O60),"-")</f>
        <v>15600</v>
      </c>
      <c r="V59" s="82">
        <v>1</v>
      </c>
      <c r="W59" s="80">
        <f>IF(P59=0,"-",V59/P59)</f>
        <v>0.2</v>
      </c>
      <c r="X59" s="335">
        <v>5000</v>
      </c>
      <c r="Y59" s="336">
        <f>IFERROR(X59/P59,"-")</f>
        <v>1000</v>
      </c>
      <c r="Z59" s="336">
        <f>IFERROR(X59/V59,"-")</f>
        <v>5000</v>
      </c>
      <c r="AA59" s="330">
        <f>SUM(X59:X60)-SUM(J59:J60)</f>
        <v>-151000</v>
      </c>
      <c r="AB59" s="83">
        <f>SUM(X59:X60)/SUM(J59:J60)</f>
        <v>0.032051282051282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0.2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0.2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3</v>
      </c>
      <c r="BX59" s="125">
        <f>IF(P59=0,"",IF(BW59=0,"",(BW59/P59)))</f>
        <v>0.6</v>
      </c>
      <c r="BY59" s="126">
        <v>1</v>
      </c>
      <c r="BZ59" s="127">
        <f>IFERROR(BY59/BW59,"-")</f>
        <v>0.33333333333333</v>
      </c>
      <c r="CA59" s="128">
        <v>5000</v>
      </c>
      <c r="CB59" s="129">
        <f>IFERROR(CA59/BW59,"-")</f>
        <v>1666.6666666667</v>
      </c>
      <c r="CC59" s="130">
        <v>1</v>
      </c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5000</v>
      </c>
      <c r="CQ59" s="139">
        <v>5000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173</v>
      </c>
      <c r="C60" s="347"/>
      <c r="D60" s="347" t="s">
        <v>98</v>
      </c>
      <c r="E60" s="347" t="s">
        <v>107</v>
      </c>
      <c r="F60" s="347" t="s">
        <v>82</v>
      </c>
      <c r="G60" s="88"/>
      <c r="H60" s="88"/>
      <c r="I60" s="88"/>
      <c r="J60" s="330"/>
      <c r="K60" s="79">
        <v>0</v>
      </c>
      <c r="L60" s="79">
        <v>0</v>
      </c>
      <c r="M60" s="79">
        <v>10</v>
      </c>
      <c r="N60" s="89">
        <v>5</v>
      </c>
      <c r="O60" s="90">
        <v>0</v>
      </c>
      <c r="P60" s="91">
        <f>N60+O60</f>
        <v>5</v>
      </c>
      <c r="Q60" s="80">
        <f>IFERROR(P60/M60,"-")</f>
        <v>0.5</v>
      </c>
      <c r="R60" s="79">
        <v>0</v>
      </c>
      <c r="S60" s="79">
        <v>1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0.4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1</v>
      </c>
      <c r="BO60" s="118">
        <f>IF(P60=0,"",IF(BN60=0,"",(BN60/P60)))</f>
        <v>0.2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2</v>
      </c>
      <c r="BX60" s="125">
        <f>IF(P60=0,"",IF(BW60=0,"",(BW60/P60)))</f>
        <v>0.4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5.4358974358974</v>
      </c>
      <c r="B61" s="347" t="s">
        <v>174</v>
      </c>
      <c r="C61" s="347"/>
      <c r="D61" s="347" t="s">
        <v>90</v>
      </c>
      <c r="E61" s="347" t="s">
        <v>91</v>
      </c>
      <c r="F61" s="347" t="s">
        <v>69</v>
      </c>
      <c r="G61" s="88" t="s">
        <v>86</v>
      </c>
      <c r="H61" s="88" t="s">
        <v>94</v>
      </c>
      <c r="I61" s="349" t="s">
        <v>95</v>
      </c>
      <c r="J61" s="330">
        <v>156000</v>
      </c>
      <c r="K61" s="79">
        <v>0</v>
      </c>
      <c r="L61" s="79">
        <v>0</v>
      </c>
      <c r="M61" s="79">
        <v>73</v>
      </c>
      <c r="N61" s="89">
        <v>7</v>
      </c>
      <c r="O61" s="90">
        <v>0</v>
      </c>
      <c r="P61" s="91">
        <f>N61+O61</f>
        <v>7</v>
      </c>
      <c r="Q61" s="80">
        <f>IFERROR(P61/M61,"-")</f>
        <v>0.095890410958904</v>
      </c>
      <c r="R61" s="79">
        <v>0</v>
      </c>
      <c r="S61" s="79">
        <v>0</v>
      </c>
      <c r="T61" s="80">
        <f>IFERROR(R61/(P61),"-")</f>
        <v>0</v>
      </c>
      <c r="U61" s="336">
        <f>IFERROR(J61/SUM(N61:O62),"-")</f>
        <v>12000</v>
      </c>
      <c r="V61" s="82">
        <v>2</v>
      </c>
      <c r="W61" s="80">
        <f>IF(P61=0,"-",V61/P61)</f>
        <v>0.28571428571429</v>
      </c>
      <c r="X61" s="335">
        <v>18000</v>
      </c>
      <c r="Y61" s="336">
        <f>IFERROR(X61/P61,"-")</f>
        <v>2571.4285714286</v>
      </c>
      <c r="Z61" s="336">
        <f>IFERROR(X61/V61,"-")</f>
        <v>9000</v>
      </c>
      <c r="AA61" s="330">
        <f>SUM(X61:X62)-SUM(J61:J62)</f>
        <v>692000</v>
      </c>
      <c r="AB61" s="83">
        <f>SUM(X61:X62)/SUM(J61:J62)</f>
        <v>5.4358974358974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0.14285714285714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5</v>
      </c>
      <c r="BO61" s="118">
        <f>IF(P61=0,"",IF(BN61=0,"",(BN61/P61)))</f>
        <v>0.71428571428571</v>
      </c>
      <c r="BP61" s="119">
        <v>2</v>
      </c>
      <c r="BQ61" s="120">
        <f>IFERROR(BP61/BN61,"-")</f>
        <v>0.4</v>
      </c>
      <c r="BR61" s="121">
        <v>18000</v>
      </c>
      <c r="BS61" s="122">
        <f>IFERROR(BR61/BN61,"-")</f>
        <v>3600</v>
      </c>
      <c r="BT61" s="123">
        <v>1</v>
      </c>
      <c r="BU61" s="123"/>
      <c r="BV61" s="123">
        <v>1</v>
      </c>
      <c r="BW61" s="124">
        <v>1</v>
      </c>
      <c r="BX61" s="125">
        <f>IF(P61=0,"",IF(BW61=0,"",(BW61/P61)))</f>
        <v>0.14285714285714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18000</v>
      </c>
      <c r="CQ61" s="139">
        <v>16000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175</v>
      </c>
      <c r="C62" s="347"/>
      <c r="D62" s="347" t="s">
        <v>90</v>
      </c>
      <c r="E62" s="347" t="s">
        <v>91</v>
      </c>
      <c r="F62" s="347" t="s">
        <v>82</v>
      </c>
      <c r="G62" s="88"/>
      <c r="H62" s="88"/>
      <c r="I62" s="88"/>
      <c r="J62" s="330"/>
      <c r="K62" s="79">
        <v>0</v>
      </c>
      <c r="L62" s="79">
        <v>0</v>
      </c>
      <c r="M62" s="79">
        <v>16</v>
      </c>
      <c r="N62" s="89">
        <v>6</v>
      </c>
      <c r="O62" s="90">
        <v>0</v>
      </c>
      <c r="P62" s="91">
        <f>N62+O62</f>
        <v>6</v>
      </c>
      <c r="Q62" s="80">
        <f>IFERROR(P62/M62,"-")</f>
        <v>0.375</v>
      </c>
      <c r="R62" s="79">
        <v>2</v>
      </c>
      <c r="S62" s="79">
        <v>0</v>
      </c>
      <c r="T62" s="80">
        <f>IFERROR(R62/(P62),"-")</f>
        <v>0.33333333333333</v>
      </c>
      <c r="U62" s="336"/>
      <c r="V62" s="82">
        <v>3</v>
      </c>
      <c r="W62" s="80">
        <f>IF(P62=0,"-",V62/P62)</f>
        <v>0.5</v>
      </c>
      <c r="X62" s="335">
        <v>830000</v>
      </c>
      <c r="Y62" s="336">
        <f>IFERROR(X62/P62,"-")</f>
        <v>138333.33333333</v>
      </c>
      <c r="Z62" s="336">
        <f>IFERROR(X62/V62,"-")</f>
        <v>276666.66666667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0.16666666666667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0.16666666666667</v>
      </c>
      <c r="BY62" s="126">
        <v>1</v>
      </c>
      <c r="BZ62" s="127">
        <f>IFERROR(BY62/BW62,"-")</f>
        <v>1</v>
      </c>
      <c r="CA62" s="128">
        <v>12000</v>
      </c>
      <c r="CB62" s="129">
        <f>IFERROR(CA62/BW62,"-")</f>
        <v>12000</v>
      </c>
      <c r="CC62" s="130"/>
      <c r="CD62" s="130"/>
      <c r="CE62" s="130">
        <v>1</v>
      </c>
      <c r="CF62" s="131">
        <v>4</v>
      </c>
      <c r="CG62" s="132">
        <f>IF(P62=0,"",IF(CF62=0,"",(CF62/P62)))</f>
        <v>0.66666666666667</v>
      </c>
      <c r="CH62" s="133">
        <v>2</v>
      </c>
      <c r="CI62" s="134">
        <f>IFERROR(CH62/CF62,"-")</f>
        <v>0.5</v>
      </c>
      <c r="CJ62" s="135">
        <v>818000</v>
      </c>
      <c r="CK62" s="136">
        <f>IFERROR(CJ62/CF62,"-")</f>
        <v>204500</v>
      </c>
      <c r="CL62" s="137"/>
      <c r="CM62" s="137"/>
      <c r="CN62" s="137">
        <v>2</v>
      </c>
      <c r="CO62" s="138">
        <v>3</v>
      </c>
      <c r="CP62" s="139">
        <v>830000</v>
      </c>
      <c r="CQ62" s="139">
        <v>667000</v>
      </c>
      <c r="CR62" s="139"/>
      <c r="CS62" s="140" t="str">
        <f>IF(AND(CQ62=0,CR62=0),"",IF(AND(CQ62&lt;=100000,CR62&lt;=100000),"",IF(CQ62/CP62&gt;0.7,"男高",IF(CR62/CP62&gt;0.7,"女高",""))))</f>
        <v>男高</v>
      </c>
    </row>
    <row r="63" spans="1:98">
      <c r="A63" s="78">
        <f>AB63</f>
        <v>0</v>
      </c>
      <c r="B63" s="347" t="s">
        <v>176</v>
      </c>
      <c r="C63" s="347"/>
      <c r="D63" s="347" t="s">
        <v>98</v>
      </c>
      <c r="E63" s="347" t="s">
        <v>68</v>
      </c>
      <c r="F63" s="347" t="s">
        <v>69</v>
      </c>
      <c r="G63" s="88" t="s">
        <v>152</v>
      </c>
      <c r="H63" s="88" t="s">
        <v>177</v>
      </c>
      <c r="I63" s="349" t="s">
        <v>178</v>
      </c>
      <c r="J63" s="330">
        <v>300000</v>
      </c>
      <c r="K63" s="79">
        <v>0</v>
      </c>
      <c r="L63" s="79">
        <v>0</v>
      </c>
      <c r="M63" s="79">
        <v>60</v>
      </c>
      <c r="N63" s="89">
        <v>4</v>
      </c>
      <c r="O63" s="90">
        <v>0</v>
      </c>
      <c r="P63" s="91">
        <f>N63+O63</f>
        <v>4</v>
      </c>
      <c r="Q63" s="80">
        <f>IFERROR(P63/M63,"-")</f>
        <v>0.066666666666667</v>
      </c>
      <c r="R63" s="79">
        <v>0</v>
      </c>
      <c r="S63" s="79">
        <v>2</v>
      </c>
      <c r="T63" s="80">
        <f>IFERROR(R63/(P63),"-")</f>
        <v>0</v>
      </c>
      <c r="U63" s="336">
        <f>IFERROR(J63/SUM(N63:O64),"-")</f>
        <v>30000</v>
      </c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>
        <f>SUM(X63:X64)-SUM(J63:J64)</f>
        <v>-300000</v>
      </c>
      <c r="AB63" s="83">
        <f>SUM(X63:X64)/SUM(J63:J64)</f>
        <v>0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>
        <v>1</v>
      </c>
      <c r="AW63" s="105">
        <f>IF(P63=0,"",IF(AV63=0,"",(AV63/P63)))</f>
        <v>0.25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0.25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2</v>
      </c>
      <c r="BX63" s="125">
        <f>IF(P63=0,"",IF(BW63=0,"",(BW63/P63)))</f>
        <v>0.5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179</v>
      </c>
      <c r="C64" s="347"/>
      <c r="D64" s="347" t="s">
        <v>98</v>
      </c>
      <c r="E64" s="347" t="s">
        <v>68</v>
      </c>
      <c r="F64" s="347" t="s">
        <v>82</v>
      </c>
      <c r="G64" s="88"/>
      <c r="H64" s="88"/>
      <c r="I64" s="88"/>
      <c r="J64" s="330"/>
      <c r="K64" s="79">
        <v>0</v>
      </c>
      <c r="L64" s="79">
        <v>0</v>
      </c>
      <c r="M64" s="79">
        <v>18</v>
      </c>
      <c r="N64" s="89">
        <v>4</v>
      </c>
      <c r="O64" s="90">
        <v>2</v>
      </c>
      <c r="P64" s="91">
        <f>N64+O64</f>
        <v>6</v>
      </c>
      <c r="Q64" s="80">
        <f>IFERROR(P64/M64,"-")</f>
        <v>0.33333333333333</v>
      </c>
      <c r="R64" s="79">
        <v>0</v>
      </c>
      <c r="S64" s="79">
        <v>0</v>
      </c>
      <c r="T64" s="80">
        <f>IFERROR(R64/(P64),"-")</f>
        <v>0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5</v>
      </c>
      <c r="BO64" s="118">
        <f>IF(P64=0,"",IF(BN64=0,"",(BN64/P64)))</f>
        <v>0.83333333333333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0.16666666666667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</v>
      </c>
      <c r="B65" s="347" t="s">
        <v>180</v>
      </c>
      <c r="C65" s="347"/>
      <c r="D65" s="347" t="s">
        <v>181</v>
      </c>
      <c r="E65" s="347" t="s">
        <v>107</v>
      </c>
      <c r="F65" s="347" t="s">
        <v>69</v>
      </c>
      <c r="G65" s="88" t="s">
        <v>152</v>
      </c>
      <c r="H65" s="88" t="s">
        <v>94</v>
      </c>
      <c r="I65" s="349" t="s">
        <v>117</v>
      </c>
      <c r="J65" s="330">
        <v>180000</v>
      </c>
      <c r="K65" s="79">
        <v>0</v>
      </c>
      <c r="L65" s="79">
        <v>0</v>
      </c>
      <c r="M65" s="79">
        <v>28</v>
      </c>
      <c r="N65" s="89">
        <v>2</v>
      </c>
      <c r="O65" s="90">
        <v>0</v>
      </c>
      <c r="P65" s="91">
        <f>N65+O65</f>
        <v>2</v>
      </c>
      <c r="Q65" s="80">
        <f>IFERROR(P65/M65,"-")</f>
        <v>0.071428571428571</v>
      </c>
      <c r="R65" s="79">
        <v>0</v>
      </c>
      <c r="S65" s="79">
        <v>1</v>
      </c>
      <c r="T65" s="80">
        <f>IFERROR(R65/(P65),"-")</f>
        <v>0</v>
      </c>
      <c r="U65" s="336">
        <f>IFERROR(J65/SUM(N65:O66),"-")</f>
        <v>36000</v>
      </c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>
        <f>SUM(X65:X66)-SUM(J65:J66)</f>
        <v>-180000</v>
      </c>
      <c r="AB65" s="83">
        <f>SUM(X65:X66)/SUM(J65:J66)</f>
        <v>0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0.5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1</v>
      </c>
      <c r="BX65" s="125">
        <f>IF(P65=0,"",IF(BW65=0,"",(BW65/P65)))</f>
        <v>0.5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182</v>
      </c>
      <c r="C66" s="347"/>
      <c r="D66" s="347" t="s">
        <v>181</v>
      </c>
      <c r="E66" s="347" t="s">
        <v>107</v>
      </c>
      <c r="F66" s="347" t="s">
        <v>82</v>
      </c>
      <c r="G66" s="88"/>
      <c r="H66" s="88"/>
      <c r="I66" s="88"/>
      <c r="J66" s="330"/>
      <c r="K66" s="79">
        <v>0</v>
      </c>
      <c r="L66" s="79">
        <v>0</v>
      </c>
      <c r="M66" s="79">
        <v>7</v>
      </c>
      <c r="N66" s="89">
        <v>3</v>
      </c>
      <c r="O66" s="90">
        <v>0</v>
      </c>
      <c r="P66" s="91">
        <f>N66+O66</f>
        <v>3</v>
      </c>
      <c r="Q66" s="80">
        <f>IFERROR(P66/M66,"-")</f>
        <v>0.42857142857143</v>
      </c>
      <c r="R66" s="79">
        <v>0</v>
      </c>
      <c r="S66" s="79">
        <v>1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1</v>
      </c>
      <c r="BO66" s="118">
        <f>IF(P66=0,"",IF(BN66=0,"",(BN66/P66)))</f>
        <v>0.33333333333333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2</v>
      </c>
      <c r="BX66" s="125">
        <f>IF(P66=0,"",IF(BW66=0,"",(BW66/P66)))</f>
        <v>0.66666666666667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0.14583333333333</v>
      </c>
      <c r="B67" s="347" t="s">
        <v>183</v>
      </c>
      <c r="C67" s="347"/>
      <c r="D67" s="347" t="s">
        <v>90</v>
      </c>
      <c r="E67" s="347" t="s">
        <v>91</v>
      </c>
      <c r="F67" s="347" t="s">
        <v>69</v>
      </c>
      <c r="G67" s="88" t="s">
        <v>136</v>
      </c>
      <c r="H67" s="88" t="s">
        <v>71</v>
      </c>
      <c r="I67" s="349" t="s">
        <v>117</v>
      </c>
      <c r="J67" s="330">
        <v>144000</v>
      </c>
      <c r="K67" s="79">
        <v>0</v>
      </c>
      <c r="L67" s="79">
        <v>0</v>
      </c>
      <c r="M67" s="79">
        <v>57</v>
      </c>
      <c r="N67" s="89">
        <v>5</v>
      </c>
      <c r="O67" s="90">
        <v>0</v>
      </c>
      <c r="P67" s="91">
        <f>N67+O67</f>
        <v>5</v>
      </c>
      <c r="Q67" s="80">
        <f>IFERROR(P67/M67,"-")</f>
        <v>0.087719298245614</v>
      </c>
      <c r="R67" s="79">
        <v>0</v>
      </c>
      <c r="S67" s="79">
        <v>4</v>
      </c>
      <c r="T67" s="80">
        <f>IFERROR(R67/(P67),"-")</f>
        <v>0</v>
      </c>
      <c r="U67" s="336">
        <f>IFERROR(J67/SUM(N67:O68),"-")</f>
        <v>13090.909090909</v>
      </c>
      <c r="V67" s="82">
        <v>1</v>
      </c>
      <c r="W67" s="80">
        <f>IF(P67=0,"-",V67/P67)</f>
        <v>0.2</v>
      </c>
      <c r="X67" s="335">
        <v>18000</v>
      </c>
      <c r="Y67" s="336">
        <f>IFERROR(X67/P67,"-")</f>
        <v>3600</v>
      </c>
      <c r="Z67" s="336">
        <f>IFERROR(X67/V67,"-")</f>
        <v>18000</v>
      </c>
      <c r="AA67" s="330">
        <f>SUM(X67:X68)-SUM(J67:J68)</f>
        <v>-123000</v>
      </c>
      <c r="AB67" s="83">
        <f>SUM(X67:X68)/SUM(J67:J68)</f>
        <v>0.14583333333333</v>
      </c>
      <c r="AC67" s="77"/>
      <c r="AD67" s="92">
        <v>1</v>
      </c>
      <c r="AE67" s="93">
        <f>IF(P67=0,"",IF(AD67=0,"",(AD67/P67)))</f>
        <v>0.2</v>
      </c>
      <c r="AF67" s="92"/>
      <c r="AG67" s="94">
        <f>IFERROR(AF67/AD67,"-")</f>
        <v>0</v>
      </c>
      <c r="AH67" s="95"/>
      <c r="AI67" s="96">
        <f>IFERROR(AH67/AD67,"-")</f>
        <v>0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3</v>
      </c>
      <c r="BO67" s="118">
        <f>IF(P67=0,"",IF(BN67=0,"",(BN67/P67)))</f>
        <v>0.6</v>
      </c>
      <c r="BP67" s="119">
        <v>1</v>
      </c>
      <c r="BQ67" s="120">
        <f>IFERROR(BP67/BN67,"-")</f>
        <v>0.33333333333333</v>
      </c>
      <c r="BR67" s="121">
        <v>18000</v>
      </c>
      <c r="BS67" s="122">
        <f>IFERROR(BR67/BN67,"-")</f>
        <v>6000</v>
      </c>
      <c r="BT67" s="123"/>
      <c r="BU67" s="123"/>
      <c r="BV67" s="123">
        <v>1</v>
      </c>
      <c r="BW67" s="124">
        <v>1</v>
      </c>
      <c r="BX67" s="125">
        <f>IF(P67=0,"",IF(BW67=0,"",(BW67/P67)))</f>
        <v>0.2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18000</v>
      </c>
      <c r="CQ67" s="139">
        <v>18000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184</v>
      </c>
      <c r="C68" s="347"/>
      <c r="D68" s="347" t="s">
        <v>90</v>
      </c>
      <c r="E68" s="347" t="s">
        <v>91</v>
      </c>
      <c r="F68" s="347" t="s">
        <v>82</v>
      </c>
      <c r="G68" s="88"/>
      <c r="H68" s="88"/>
      <c r="I68" s="88"/>
      <c r="J68" s="330"/>
      <c r="K68" s="79">
        <v>0</v>
      </c>
      <c r="L68" s="79">
        <v>0</v>
      </c>
      <c r="M68" s="79">
        <v>8</v>
      </c>
      <c r="N68" s="89">
        <v>6</v>
      </c>
      <c r="O68" s="90">
        <v>0</v>
      </c>
      <c r="P68" s="91">
        <f>N68+O68</f>
        <v>6</v>
      </c>
      <c r="Q68" s="80">
        <f>IFERROR(P68/M68,"-")</f>
        <v>0.75</v>
      </c>
      <c r="R68" s="79">
        <v>1</v>
      </c>
      <c r="S68" s="79">
        <v>0</v>
      </c>
      <c r="T68" s="80">
        <f>IFERROR(R68/(P68),"-")</f>
        <v>0.16666666666667</v>
      </c>
      <c r="U68" s="336"/>
      <c r="V68" s="82">
        <v>1</v>
      </c>
      <c r="W68" s="80">
        <f>IF(P68=0,"-",V68/P68)</f>
        <v>0.16666666666667</v>
      </c>
      <c r="X68" s="335">
        <v>3000</v>
      </c>
      <c r="Y68" s="336">
        <f>IFERROR(X68/P68,"-")</f>
        <v>500</v>
      </c>
      <c r="Z68" s="336">
        <f>IFERROR(X68/V68,"-")</f>
        <v>3000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1</v>
      </c>
      <c r="AN68" s="99">
        <f>IF(P68=0,"",IF(AM68=0,"",(AM68/P68)))</f>
        <v>0.16666666666667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0.16666666666667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1</v>
      </c>
      <c r="BO68" s="118">
        <f>IF(P68=0,"",IF(BN68=0,"",(BN68/P68)))</f>
        <v>0.16666666666667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3</v>
      </c>
      <c r="BX68" s="125">
        <f>IF(P68=0,"",IF(BW68=0,"",(BW68/P68)))</f>
        <v>0.5</v>
      </c>
      <c r="BY68" s="126">
        <v>1</v>
      </c>
      <c r="BZ68" s="127">
        <f>IFERROR(BY68/BW68,"-")</f>
        <v>0.33333333333333</v>
      </c>
      <c r="CA68" s="128">
        <v>3000</v>
      </c>
      <c r="CB68" s="129">
        <f>IFERROR(CA68/BW68,"-")</f>
        <v>1000</v>
      </c>
      <c r="CC68" s="130">
        <v>1</v>
      </c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3000</v>
      </c>
      <c r="CQ68" s="139">
        <v>3000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2.4305555555556</v>
      </c>
      <c r="B69" s="347" t="s">
        <v>185</v>
      </c>
      <c r="C69" s="347"/>
      <c r="D69" s="347" t="s">
        <v>112</v>
      </c>
      <c r="E69" s="347" t="s">
        <v>107</v>
      </c>
      <c r="F69" s="347" t="s">
        <v>92</v>
      </c>
      <c r="G69" s="88" t="s">
        <v>136</v>
      </c>
      <c r="H69" s="88" t="s">
        <v>71</v>
      </c>
      <c r="I69" s="88" t="s">
        <v>186</v>
      </c>
      <c r="J69" s="330">
        <v>144000</v>
      </c>
      <c r="K69" s="79">
        <v>0</v>
      </c>
      <c r="L69" s="79">
        <v>0</v>
      </c>
      <c r="M69" s="79">
        <v>30</v>
      </c>
      <c r="N69" s="89">
        <v>1</v>
      </c>
      <c r="O69" s="90">
        <v>0</v>
      </c>
      <c r="P69" s="91">
        <f>N69+O69</f>
        <v>1</v>
      </c>
      <c r="Q69" s="80">
        <f>IFERROR(P69/M69,"-")</f>
        <v>0.033333333333333</v>
      </c>
      <c r="R69" s="79">
        <v>0</v>
      </c>
      <c r="S69" s="79">
        <v>0</v>
      </c>
      <c r="T69" s="80">
        <f>IFERROR(R69/(P69),"-")</f>
        <v>0</v>
      </c>
      <c r="U69" s="336">
        <f>IFERROR(J69/SUM(N69:O70),"-")</f>
        <v>18000</v>
      </c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>
        <f>SUM(X69:X70)-SUM(J69:J70)</f>
        <v>206000</v>
      </c>
      <c r="AB69" s="83">
        <f>SUM(X69:X70)/SUM(J69:J70)</f>
        <v>2.4305555555556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1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187</v>
      </c>
      <c r="C70" s="347"/>
      <c r="D70" s="347" t="s">
        <v>112</v>
      </c>
      <c r="E70" s="347" t="s">
        <v>107</v>
      </c>
      <c r="F70" s="347" t="s">
        <v>82</v>
      </c>
      <c r="G70" s="88"/>
      <c r="H70" s="88"/>
      <c r="I70" s="88"/>
      <c r="J70" s="330"/>
      <c r="K70" s="79">
        <v>0</v>
      </c>
      <c r="L70" s="79">
        <v>0</v>
      </c>
      <c r="M70" s="79">
        <v>11</v>
      </c>
      <c r="N70" s="89">
        <v>6</v>
      </c>
      <c r="O70" s="90">
        <v>1</v>
      </c>
      <c r="P70" s="91">
        <f>N70+O70</f>
        <v>7</v>
      </c>
      <c r="Q70" s="80">
        <f>IFERROR(P70/M70,"-")</f>
        <v>0.63636363636364</v>
      </c>
      <c r="R70" s="79">
        <v>0</v>
      </c>
      <c r="S70" s="79">
        <v>2</v>
      </c>
      <c r="T70" s="80">
        <f>IFERROR(R70/(P70),"-")</f>
        <v>0</v>
      </c>
      <c r="U70" s="336"/>
      <c r="V70" s="82">
        <v>4</v>
      </c>
      <c r="W70" s="80">
        <f>IF(P70=0,"-",V70/P70)</f>
        <v>0.57142857142857</v>
      </c>
      <c r="X70" s="335">
        <v>350000</v>
      </c>
      <c r="Y70" s="336">
        <f>IFERROR(X70/P70,"-")</f>
        <v>50000</v>
      </c>
      <c r="Z70" s="336">
        <f>IFERROR(X70/V70,"-")</f>
        <v>87500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2</v>
      </c>
      <c r="BO70" s="118">
        <f>IF(P70=0,"",IF(BN70=0,"",(BN70/P70)))</f>
        <v>0.28571428571429</v>
      </c>
      <c r="BP70" s="119">
        <v>1</v>
      </c>
      <c r="BQ70" s="120">
        <f>IFERROR(BP70/BN70,"-")</f>
        <v>0.5</v>
      </c>
      <c r="BR70" s="121">
        <v>9000</v>
      </c>
      <c r="BS70" s="122">
        <f>IFERROR(BR70/BN70,"-")</f>
        <v>4500</v>
      </c>
      <c r="BT70" s="123"/>
      <c r="BU70" s="123"/>
      <c r="BV70" s="123">
        <v>1</v>
      </c>
      <c r="BW70" s="124">
        <v>3</v>
      </c>
      <c r="BX70" s="125">
        <f>IF(P70=0,"",IF(BW70=0,"",(BW70/P70)))</f>
        <v>0.42857142857143</v>
      </c>
      <c r="BY70" s="126">
        <v>2</v>
      </c>
      <c r="BZ70" s="127">
        <f>IFERROR(BY70/BW70,"-")</f>
        <v>0.66666666666667</v>
      </c>
      <c r="CA70" s="128">
        <v>13000</v>
      </c>
      <c r="CB70" s="129">
        <f>IFERROR(CA70/BW70,"-")</f>
        <v>4333.3333333333</v>
      </c>
      <c r="CC70" s="130">
        <v>1</v>
      </c>
      <c r="CD70" s="130">
        <v>1</v>
      </c>
      <c r="CE70" s="130"/>
      <c r="CF70" s="131">
        <v>2</v>
      </c>
      <c r="CG70" s="132">
        <f>IF(P70=0,"",IF(CF70=0,"",(CF70/P70)))</f>
        <v>0.28571428571429</v>
      </c>
      <c r="CH70" s="133">
        <v>1</v>
      </c>
      <c r="CI70" s="134">
        <f>IFERROR(CH70/CF70,"-")</f>
        <v>0.5</v>
      </c>
      <c r="CJ70" s="135">
        <v>328000</v>
      </c>
      <c r="CK70" s="136">
        <f>IFERROR(CJ70/CF70,"-")</f>
        <v>164000</v>
      </c>
      <c r="CL70" s="137"/>
      <c r="CM70" s="137"/>
      <c r="CN70" s="137">
        <v>1</v>
      </c>
      <c r="CO70" s="138">
        <v>4</v>
      </c>
      <c r="CP70" s="139">
        <v>350000</v>
      </c>
      <c r="CQ70" s="139">
        <v>328000</v>
      </c>
      <c r="CR70" s="139">
        <v>9000</v>
      </c>
      <c r="CS70" s="140" t="str">
        <f>IF(AND(CQ70=0,CR70=0),"",IF(AND(CQ70&lt;=100000,CR70&lt;=100000),"",IF(CQ70/CP70&gt;0.7,"男高",IF(CR70/CP70&gt;0.7,"女高",""))))</f>
        <v>男高</v>
      </c>
    </row>
    <row r="71" spans="1:98">
      <c r="A71" s="78">
        <f>AB71</f>
        <v>1.7948717948718</v>
      </c>
      <c r="B71" s="347" t="s">
        <v>188</v>
      </c>
      <c r="C71" s="347"/>
      <c r="D71" s="347" t="s">
        <v>98</v>
      </c>
      <c r="E71" s="347" t="s">
        <v>68</v>
      </c>
      <c r="F71" s="347" t="s">
        <v>92</v>
      </c>
      <c r="G71" s="88" t="s">
        <v>189</v>
      </c>
      <c r="H71" s="88" t="s">
        <v>94</v>
      </c>
      <c r="I71" s="349" t="s">
        <v>117</v>
      </c>
      <c r="J71" s="330">
        <v>156000</v>
      </c>
      <c r="K71" s="79">
        <v>0</v>
      </c>
      <c r="L71" s="79">
        <v>0</v>
      </c>
      <c r="M71" s="79">
        <v>34</v>
      </c>
      <c r="N71" s="89">
        <v>3</v>
      </c>
      <c r="O71" s="90">
        <v>0</v>
      </c>
      <c r="P71" s="91">
        <f>N71+O71</f>
        <v>3</v>
      </c>
      <c r="Q71" s="80">
        <f>IFERROR(P71/M71,"-")</f>
        <v>0.088235294117647</v>
      </c>
      <c r="R71" s="79">
        <v>0</v>
      </c>
      <c r="S71" s="79">
        <v>1</v>
      </c>
      <c r="T71" s="80">
        <f>IFERROR(R71/(P71),"-")</f>
        <v>0</v>
      </c>
      <c r="U71" s="336">
        <f>IFERROR(J71/SUM(N71:O72),"-")</f>
        <v>31200</v>
      </c>
      <c r="V71" s="82">
        <v>2</v>
      </c>
      <c r="W71" s="80">
        <f>IF(P71=0,"-",V71/P71)</f>
        <v>0.66666666666667</v>
      </c>
      <c r="X71" s="335">
        <v>201000</v>
      </c>
      <c r="Y71" s="336">
        <f>IFERROR(X71/P71,"-")</f>
        <v>67000</v>
      </c>
      <c r="Z71" s="336">
        <f>IFERROR(X71/V71,"-")</f>
        <v>100500</v>
      </c>
      <c r="AA71" s="330">
        <f>SUM(X71:X72)-SUM(J71:J72)</f>
        <v>124000</v>
      </c>
      <c r="AB71" s="83">
        <f>SUM(X71:X72)/SUM(J71:J72)</f>
        <v>1.7948717948718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1</v>
      </c>
      <c r="BF71" s="111">
        <f>IF(P71=0,"",IF(BE71=0,"",(BE71/P71)))</f>
        <v>0.33333333333333</v>
      </c>
      <c r="BG71" s="110">
        <v>1</v>
      </c>
      <c r="BH71" s="112">
        <f>IFERROR(BG71/BE71,"-")</f>
        <v>1</v>
      </c>
      <c r="BI71" s="113">
        <v>11000</v>
      </c>
      <c r="BJ71" s="114">
        <f>IFERROR(BI71/BE71,"-")</f>
        <v>11000</v>
      </c>
      <c r="BK71" s="115"/>
      <c r="BL71" s="115"/>
      <c r="BM71" s="115">
        <v>1</v>
      </c>
      <c r="BN71" s="117">
        <v>2</v>
      </c>
      <c r="BO71" s="118">
        <f>IF(P71=0,"",IF(BN71=0,"",(BN71/P71)))</f>
        <v>0.66666666666667</v>
      </c>
      <c r="BP71" s="119">
        <v>1</v>
      </c>
      <c r="BQ71" s="120">
        <f>IFERROR(BP71/BN71,"-")</f>
        <v>0.5</v>
      </c>
      <c r="BR71" s="121">
        <v>190000</v>
      </c>
      <c r="BS71" s="122">
        <f>IFERROR(BR71/BN71,"-")</f>
        <v>95000</v>
      </c>
      <c r="BT71" s="123"/>
      <c r="BU71" s="123"/>
      <c r="BV71" s="123">
        <v>1</v>
      </c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2</v>
      </c>
      <c r="CP71" s="139">
        <v>201000</v>
      </c>
      <c r="CQ71" s="139">
        <v>190000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/>
      <c r="B72" s="347" t="s">
        <v>190</v>
      </c>
      <c r="C72" s="347"/>
      <c r="D72" s="347" t="s">
        <v>98</v>
      </c>
      <c r="E72" s="347" t="s">
        <v>68</v>
      </c>
      <c r="F72" s="347" t="s">
        <v>82</v>
      </c>
      <c r="G72" s="88"/>
      <c r="H72" s="88"/>
      <c r="I72" s="88"/>
      <c r="J72" s="330"/>
      <c r="K72" s="79">
        <v>0</v>
      </c>
      <c r="L72" s="79">
        <v>0</v>
      </c>
      <c r="M72" s="79">
        <v>13</v>
      </c>
      <c r="N72" s="89">
        <v>2</v>
      </c>
      <c r="O72" s="90">
        <v>0</v>
      </c>
      <c r="P72" s="91">
        <f>N72+O72</f>
        <v>2</v>
      </c>
      <c r="Q72" s="80">
        <f>IFERROR(P72/M72,"-")</f>
        <v>0.15384615384615</v>
      </c>
      <c r="R72" s="79">
        <v>1</v>
      </c>
      <c r="S72" s="79">
        <v>0</v>
      </c>
      <c r="T72" s="80">
        <f>IFERROR(R72/(P72),"-")</f>
        <v>0.5</v>
      </c>
      <c r="U72" s="336"/>
      <c r="V72" s="82">
        <v>1</v>
      </c>
      <c r="W72" s="80">
        <f>IF(P72=0,"-",V72/P72)</f>
        <v>0.5</v>
      </c>
      <c r="X72" s="335">
        <v>79000</v>
      </c>
      <c r="Y72" s="336">
        <f>IFERROR(X72/P72,"-")</f>
        <v>39500</v>
      </c>
      <c r="Z72" s="336">
        <f>IFERROR(X72/V72,"-")</f>
        <v>79000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2</v>
      </c>
      <c r="BX72" s="125">
        <f>IF(P72=0,"",IF(BW72=0,"",(BW72/P72)))</f>
        <v>1</v>
      </c>
      <c r="BY72" s="126">
        <v>1</v>
      </c>
      <c r="BZ72" s="127">
        <f>IFERROR(BY72/BW72,"-")</f>
        <v>0.5</v>
      </c>
      <c r="CA72" s="128">
        <v>79000</v>
      </c>
      <c r="CB72" s="129">
        <f>IFERROR(CA72/BW72,"-")</f>
        <v>39500</v>
      </c>
      <c r="CC72" s="130"/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79000</v>
      </c>
      <c r="CQ72" s="139">
        <v>79000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0.051282051282051</v>
      </c>
      <c r="B73" s="347" t="s">
        <v>191</v>
      </c>
      <c r="C73" s="347"/>
      <c r="D73" s="347" t="s">
        <v>192</v>
      </c>
      <c r="E73" s="347" t="s">
        <v>107</v>
      </c>
      <c r="F73" s="347" t="s">
        <v>69</v>
      </c>
      <c r="G73" s="88" t="s">
        <v>189</v>
      </c>
      <c r="H73" s="88" t="s">
        <v>94</v>
      </c>
      <c r="I73" s="348" t="s">
        <v>193</v>
      </c>
      <c r="J73" s="330">
        <v>156000</v>
      </c>
      <c r="K73" s="79">
        <v>0</v>
      </c>
      <c r="L73" s="79">
        <v>0</v>
      </c>
      <c r="M73" s="79">
        <v>27</v>
      </c>
      <c r="N73" s="89">
        <v>4</v>
      </c>
      <c r="O73" s="90">
        <v>0</v>
      </c>
      <c r="P73" s="91">
        <f>N73+O73</f>
        <v>4</v>
      </c>
      <c r="Q73" s="80">
        <f>IFERROR(P73/M73,"-")</f>
        <v>0.14814814814815</v>
      </c>
      <c r="R73" s="79">
        <v>0</v>
      </c>
      <c r="S73" s="79">
        <v>0</v>
      </c>
      <c r="T73" s="80">
        <f>IFERROR(R73/(P73),"-")</f>
        <v>0</v>
      </c>
      <c r="U73" s="336">
        <f>IFERROR(J73/SUM(N73:O74),"-")</f>
        <v>19500</v>
      </c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>
        <f>SUM(X73:X74)-SUM(J73:J74)</f>
        <v>-148000</v>
      </c>
      <c r="AB73" s="83">
        <f>SUM(X73:X74)/SUM(J73:J74)</f>
        <v>0.051282051282051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2</v>
      </c>
      <c r="BO73" s="118">
        <f>IF(P73=0,"",IF(BN73=0,"",(BN73/P73)))</f>
        <v>0.5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2</v>
      </c>
      <c r="BX73" s="125">
        <f>IF(P73=0,"",IF(BW73=0,"",(BW73/P73)))</f>
        <v>0.5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194</v>
      </c>
      <c r="C74" s="347"/>
      <c r="D74" s="347" t="s">
        <v>192</v>
      </c>
      <c r="E74" s="347" t="s">
        <v>107</v>
      </c>
      <c r="F74" s="347" t="s">
        <v>82</v>
      </c>
      <c r="G74" s="88"/>
      <c r="H74" s="88"/>
      <c r="I74" s="88"/>
      <c r="J74" s="330"/>
      <c r="K74" s="79">
        <v>0</v>
      </c>
      <c r="L74" s="79">
        <v>0</v>
      </c>
      <c r="M74" s="79">
        <v>5</v>
      </c>
      <c r="N74" s="89">
        <v>4</v>
      </c>
      <c r="O74" s="90">
        <v>0</v>
      </c>
      <c r="P74" s="91">
        <f>N74+O74</f>
        <v>4</v>
      </c>
      <c r="Q74" s="80">
        <f>IFERROR(P74/M74,"-")</f>
        <v>0.8</v>
      </c>
      <c r="R74" s="79">
        <v>0</v>
      </c>
      <c r="S74" s="79">
        <v>2</v>
      </c>
      <c r="T74" s="80">
        <f>IFERROR(R74/(P74),"-")</f>
        <v>0</v>
      </c>
      <c r="U74" s="336"/>
      <c r="V74" s="82">
        <v>1</v>
      </c>
      <c r="W74" s="80">
        <f>IF(P74=0,"-",V74/P74)</f>
        <v>0.25</v>
      </c>
      <c r="X74" s="335">
        <v>8000</v>
      </c>
      <c r="Y74" s="336">
        <f>IFERROR(X74/P74,"-")</f>
        <v>2000</v>
      </c>
      <c r="Z74" s="336">
        <f>IFERROR(X74/V74,"-")</f>
        <v>8000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0.25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2</v>
      </c>
      <c r="BO74" s="118">
        <f>IF(P74=0,"",IF(BN74=0,"",(BN74/P74)))</f>
        <v>0.5</v>
      </c>
      <c r="BP74" s="119">
        <v>1</v>
      </c>
      <c r="BQ74" s="120">
        <f>IFERROR(BP74/BN74,"-")</f>
        <v>0.5</v>
      </c>
      <c r="BR74" s="121">
        <v>8000</v>
      </c>
      <c r="BS74" s="122">
        <f>IFERROR(BR74/BN74,"-")</f>
        <v>4000</v>
      </c>
      <c r="BT74" s="123"/>
      <c r="BU74" s="123">
        <v>1</v>
      </c>
      <c r="BV74" s="123"/>
      <c r="BW74" s="124">
        <v>1</v>
      </c>
      <c r="BX74" s="125">
        <f>IF(P74=0,"",IF(BW74=0,"",(BW74/P74)))</f>
        <v>0.25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8000</v>
      </c>
      <c r="CQ74" s="139">
        <v>8000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16.572916666667</v>
      </c>
      <c r="B75" s="347" t="s">
        <v>195</v>
      </c>
      <c r="C75" s="347"/>
      <c r="D75" s="347" t="s">
        <v>98</v>
      </c>
      <c r="E75" s="347" t="s">
        <v>68</v>
      </c>
      <c r="F75" s="347" t="s">
        <v>92</v>
      </c>
      <c r="G75" s="88" t="s">
        <v>196</v>
      </c>
      <c r="H75" s="88" t="s">
        <v>94</v>
      </c>
      <c r="I75" s="349" t="s">
        <v>117</v>
      </c>
      <c r="J75" s="330">
        <v>96000</v>
      </c>
      <c r="K75" s="79">
        <v>0</v>
      </c>
      <c r="L75" s="79">
        <v>0</v>
      </c>
      <c r="M75" s="79">
        <v>19</v>
      </c>
      <c r="N75" s="89">
        <v>3</v>
      </c>
      <c r="O75" s="90">
        <v>0</v>
      </c>
      <c r="P75" s="91">
        <f>N75+O75</f>
        <v>3</v>
      </c>
      <c r="Q75" s="80">
        <f>IFERROR(P75/M75,"-")</f>
        <v>0.15789473684211</v>
      </c>
      <c r="R75" s="79">
        <v>0</v>
      </c>
      <c r="S75" s="79">
        <v>1</v>
      </c>
      <c r="T75" s="80">
        <f>IFERROR(R75/(P75),"-")</f>
        <v>0</v>
      </c>
      <c r="U75" s="336">
        <f>IFERROR(J75/SUM(N75:O76),"-")</f>
        <v>16000</v>
      </c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>
        <f>SUM(X75:X76)-SUM(J75:J76)</f>
        <v>1495000</v>
      </c>
      <c r="AB75" s="83">
        <f>SUM(X75:X76)/SUM(J75:J76)</f>
        <v>16.572916666667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1</v>
      </c>
      <c r="BF75" s="111">
        <f>IF(P75=0,"",IF(BE75=0,"",(BE75/P75)))</f>
        <v>0.33333333333333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2</v>
      </c>
      <c r="BO75" s="118">
        <f>IF(P75=0,"",IF(BN75=0,"",(BN75/P75)))</f>
        <v>0.66666666666667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197</v>
      </c>
      <c r="C76" s="347"/>
      <c r="D76" s="347" t="s">
        <v>98</v>
      </c>
      <c r="E76" s="347" t="s">
        <v>68</v>
      </c>
      <c r="F76" s="347" t="s">
        <v>82</v>
      </c>
      <c r="G76" s="88"/>
      <c r="H76" s="88"/>
      <c r="I76" s="88"/>
      <c r="J76" s="330"/>
      <c r="K76" s="79">
        <v>0</v>
      </c>
      <c r="L76" s="79">
        <v>0</v>
      </c>
      <c r="M76" s="79">
        <v>10</v>
      </c>
      <c r="N76" s="89">
        <v>3</v>
      </c>
      <c r="O76" s="90">
        <v>0</v>
      </c>
      <c r="P76" s="91">
        <f>N76+O76</f>
        <v>3</v>
      </c>
      <c r="Q76" s="80">
        <f>IFERROR(P76/M76,"-")</f>
        <v>0.3</v>
      </c>
      <c r="R76" s="79">
        <v>1</v>
      </c>
      <c r="S76" s="79">
        <v>0</v>
      </c>
      <c r="T76" s="80">
        <f>IFERROR(R76/(P76),"-")</f>
        <v>0.33333333333333</v>
      </c>
      <c r="U76" s="336"/>
      <c r="V76" s="82">
        <v>2</v>
      </c>
      <c r="W76" s="80">
        <f>IF(P76=0,"-",V76/P76)</f>
        <v>0.66666666666667</v>
      </c>
      <c r="X76" s="335">
        <v>1591000</v>
      </c>
      <c r="Y76" s="336">
        <f>IFERROR(X76/P76,"-")</f>
        <v>530333.33333333</v>
      </c>
      <c r="Z76" s="336">
        <f>IFERROR(X76/V76,"-")</f>
        <v>795500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3</v>
      </c>
      <c r="BO76" s="118">
        <f>IF(P76=0,"",IF(BN76=0,"",(BN76/P76)))</f>
        <v>1</v>
      </c>
      <c r="BP76" s="119">
        <v>2</v>
      </c>
      <c r="BQ76" s="120">
        <f>IFERROR(BP76/BN76,"-")</f>
        <v>0.66666666666667</v>
      </c>
      <c r="BR76" s="121">
        <v>1591000</v>
      </c>
      <c r="BS76" s="122">
        <f>IFERROR(BR76/BN76,"-")</f>
        <v>530333.33333333</v>
      </c>
      <c r="BT76" s="123"/>
      <c r="BU76" s="123"/>
      <c r="BV76" s="123">
        <v>2</v>
      </c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2</v>
      </c>
      <c r="CP76" s="139">
        <v>1591000</v>
      </c>
      <c r="CQ76" s="139">
        <v>1464000</v>
      </c>
      <c r="CR76" s="139"/>
      <c r="CS76" s="140" t="str">
        <f>IF(AND(CQ76=0,CR76=0),"",IF(AND(CQ76&lt;=100000,CR76&lt;=100000),"",IF(CQ76/CP76&gt;0.7,"男高",IF(CR76/CP76&gt;0.7,"女高",""))))</f>
        <v>男高</v>
      </c>
    </row>
    <row r="77" spans="1:98">
      <c r="A77" s="78">
        <f>AB77</f>
        <v>0.14583333333333</v>
      </c>
      <c r="B77" s="347" t="s">
        <v>198</v>
      </c>
      <c r="C77" s="347"/>
      <c r="D77" s="347" t="s">
        <v>181</v>
      </c>
      <c r="E77" s="347" t="s">
        <v>107</v>
      </c>
      <c r="F77" s="347" t="s">
        <v>69</v>
      </c>
      <c r="G77" s="88" t="s">
        <v>196</v>
      </c>
      <c r="H77" s="88" t="s">
        <v>94</v>
      </c>
      <c r="I77" s="349" t="s">
        <v>75</v>
      </c>
      <c r="J77" s="330">
        <v>96000</v>
      </c>
      <c r="K77" s="79">
        <v>0</v>
      </c>
      <c r="L77" s="79">
        <v>0</v>
      </c>
      <c r="M77" s="79">
        <v>24</v>
      </c>
      <c r="N77" s="89">
        <v>2</v>
      </c>
      <c r="O77" s="90">
        <v>0</v>
      </c>
      <c r="P77" s="91">
        <f>N77+O77</f>
        <v>2</v>
      </c>
      <c r="Q77" s="80">
        <f>IFERROR(P77/M77,"-")</f>
        <v>0.083333333333333</v>
      </c>
      <c r="R77" s="79">
        <v>0</v>
      </c>
      <c r="S77" s="79">
        <v>0</v>
      </c>
      <c r="T77" s="80">
        <f>IFERROR(R77/(P77),"-")</f>
        <v>0</v>
      </c>
      <c r="U77" s="336">
        <f>IFERROR(J77/SUM(N77:O78),"-")</f>
        <v>19200</v>
      </c>
      <c r="V77" s="82">
        <v>1</v>
      </c>
      <c r="W77" s="80">
        <f>IF(P77=0,"-",V77/P77)</f>
        <v>0.5</v>
      </c>
      <c r="X77" s="335">
        <v>3000</v>
      </c>
      <c r="Y77" s="336">
        <f>IFERROR(X77/P77,"-")</f>
        <v>1500</v>
      </c>
      <c r="Z77" s="336">
        <f>IFERROR(X77/V77,"-")</f>
        <v>3000</v>
      </c>
      <c r="AA77" s="330">
        <f>SUM(X77:X78)-SUM(J77:J78)</f>
        <v>-82000</v>
      </c>
      <c r="AB77" s="83">
        <f>SUM(X77:X78)/SUM(J77:J78)</f>
        <v>0.14583333333333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0.5</v>
      </c>
      <c r="BG77" s="110">
        <v>1</v>
      </c>
      <c r="BH77" s="112">
        <f>IFERROR(BG77/BE77,"-")</f>
        <v>1</v>
      </c>
      <c r="BI77" s="113">
        <v>3000</v>
      </c>
      <c r="BJ77" s="114">
        <f>IFERROR(BI77/BE77,"-")</f>
        <v>3000</v>
      </c>
      <c r="BK77" s="115">
        <v>1</v>
      </c>
      <c r="BL77" s="115"/>
      <c r="BM77" s="115"/>
      <c r="BN77" s="117">
        <v>1</v>
      </c>
      <c r="BO77" s="118">
        <f>IF(P77=0,"",IF(BN77=0,"",(BN77/P77)))</f>
        <v>0.5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3000</v>
      </c>
      <c r="CQ77" s="139">
        <v>3000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199</v>
      </c>
      <c r="C78" s="347"/>
      <c r="D78" s="347" t="s">
        <v>181</v>
      </c>
      <c r="E78" s="347" t="s">
        <v>107</v>
      </c>
      <c r="F78" s="347" t="s">
        <v>82</v>
      </c>
      <c r="G78" s="88"/>
      <c r="H78" s="88"/>
      <c r="I78" s="88"/>
      <c r="J78" s="330"/>
      <c r="K78" s="79">
        <v>0</v>
      </c>
      <c r="L78" s="79">
        <v>0</v>
      </c>
      <c r="M78" s="79">
        <v>6</v>
      </c>
      <c r="N78" s="89">
        <v>3</v>
      </c>
      <c r="O78" s="90">
        <v>0</v>
      </c>
      <c r="P78" s="91">
        <f>N78+O78</f>
        <v>3</v>
      </c>
      <c r="Q78" s="80">
        <f>IFERROR(P78/M78,"-")</f>
        <v>0.5</v>
      </c>
      <c r="R78" s="79">
        <v>0</v>
      </c>
      <c r="S78" s="79">
        <v>1</v>
      </c>
      <c r="T78" s="80">
        <f>IFERROR(R78/(P78),"-")</f>
        <v>0</v>
      </c>
      <c r="U78" s="336"/>
      <c r="V78" s="82">
        <v>1</v>
      </c>
      <c r="W78" s="80">
        <f>IF(P78=0,"-",V78/P78)</f>
        <v>0.33333333333333</v>
      </c>
      <c r="X78" s="335">
        <v>11000</v>
      </c>
      <c r="Y78" s="336">
        <f>IFERROR(X78/P78,"-")</f>
        <v>3666.6666666667</v>
      </c>
      <c r="Z78" s="336">
        <f>IFERROR(X78/V78,"-")</f>
        <v>11000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0.33333333333333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2</v>
      </c>
      <c r="BO78" s="118">
        <f>IF(P78=0,"",IF(BN78=0,"",(BN78/P78)))</f>
        <v>0.66666666666667</v>
      </c>
      <c r="BP78" s="119">
        <v>1</v>
      </c>
      <c r="BQ78" s="120">
        <f>IFERROR(BP78/BN78,"-")</f>
        <v>0.5</v>
      </c>
      <c r="BR78" s="121">
        <v>11000</v>
      </c>
      <c r="BS78" s="122">
        <f>IFERROR(BR78/BN78,"-")</f>
        <v>5500</v>
      </c>
      <c r="BT78" s="123"/>
      <c r="BU78" s="123"/>
      <c r="BV78" s="123">
        <v>1</v>
      </c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11000</v>
      </c>
      <c r="CQ78" s="139">
        <v>11000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0.359375</v>
      </c>
      <c r="B79" s="347" t="s">
        <v>200</v>
      </c>
      <c r="C79" s="347"/>
      <c r="D79" s="347"/>
      <c r="E79" s="347"/>
      <c r="F79" s="347" t="s">
        <v>69</v>
      </c>
      <c r="G79" s="88" t="s">
        <v>201</v>
      </c>
      <c r="H79" s="88" t="s">
        <v>202</v>
      </c>
      <c r="I79" s="88" t="s">
        <v>203</v>
      </c>
      <c r="J79" s="330">
        <v>96000</v>
      </c>
      <c r="K79" s="79">
        <v>0</v>
      </c>
      <c r="L79" s="79">
        <v>0</v>
      </c>
      <c r="M79" s="79">
        <v>78</v>
      </c>
      <c r="N79" s="89">
        <v>5</v>
      </c>
      <c r="O79" s="90">
        <v>0</v>
      </c>
      <c r="P79" s="91">
        <f>N79+O79</f>
        <v>5</v>
      </c>
      <c r="Q79" s="80">
        <f>IFERROR(P79/M79,"-")</f>
        <v>0.064102564102564</v>
      </c>
      <c r="R79" s="79">
        <v>0</v>
      </c>
      <c r="S79" s="79">
        <v>2</v>
      </c>
      <c r="T79" s="80">
        <f>IFERROR(R79/(P79),"-")</f>
        <v>0</v>
      </c>
      <c r="U79" s="336">
        <f>IFERROR(J79/SUM(N79:O80),"-")</f>
        <v>19200</v>
      </c>
      <c r="V79" s="82">
        <v>1</v>
      </c>
      <c r="W79" s="80">
        <f>IF(P79=0,"-",V79/P79)</f>
        <v>0.2</v>
      </c>
      <c r="X79" s="335">
        <v>34500</v>
      </c>
      <c r="Y79" s="336">
        <f>IFERROR(X79/P79,"-")</f>
        <v>6900</v>
      </c>
      <c r="Z79" s="336">
        <f>IFERROR(X79/V79,"-")</f>
        <v>34500</v>
      </c>
      <c r="AA79" s="330">
        <f>SUM(X79:X80)-SUM(J79:J80)</f>
        <v>-61500</v>
      </c>
      <c r="AB79" s="83">
        <f>SUM(X79:X80)/SUM(J79:J80)</f>
        <v>0.359375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2</v>
      </c>
      <c r="BO79" s="118">
        <f>IF(P79=0,"",IF(BN79=0,"",(BN79/P79)))</f>
        <v>0.4</v>
      </c>
      <c r="BP79" s="119">
        <v>1</v>
      </c>
      <c r="BQ79" s="120">
        <f>IFERROR(BP79/BN79,"-")</f>
        <v>0.5</v>
      </c>
      <c r="BR79" s="121">
        <v>34500</v>
      </c>
      <c r="BS79" s="122">
        <f>IFERROR(BR79/BN79,"-")</f>
        <v>17250</v>
      </c>
      <c r="BT79" s="123"/>
      <c r="BU79" s="123"/>
      <c r="BV79" s="123">
        <v>1</v>
      </c>
      <c r="BW79" s="124">
        <v>3</v>
      </c>
      <c r="BX79" s="125">
        <f>IF(P79=0,"",IF(BW79=0,"",(BW79/P79)))</f>
        <v>0.6</v>
      </c>
      <c r="BY79" s="126"/>
      <c r="BZ79" s="127">
        <f>IFERROR(BY79/BW79,"-")</f>
        <v>0</v>
      </c>
      <c r="CA79" s="128"/>
      <c r="CB79" s="129">
        <f>IFERROR(CA79/BW79,"-")</f>
        <v>0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34500</v>
      </c>
      <c r="CQ79" s="139">
        <v>34500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204</v>
      </c>
      <c r="C80" s="347"/>
      <c r="D80" s="347"/>
      <c r="E80" s="347"/>
      <c r="F80" s="347" t="s">
        <v>82</v>
      </c>
      <c r="G80" s="88"/>
      <c r="H80" s="88"/>
      <c r="I80" s="88"/>
      <c r="J80" s="330"/>
      <c r="K80" s="79">
        <v>0</v>
      </c>
      <c r="L80" s="79">
        <v>0</v>
      </c>
      <c r="M80" s="79">
        <v>3</v>
      </c>
      <c r="N80" s="89">
        <v>0</v>
      </c>
      <c r="O80" s="90">
        <v>0</v>
      </c>
      <c r="P80" s="91">
        <f>N80+O80</f>
        <v>0</v>
      </c>
      <c r="Q80" s="80">
        <f>IFERROR(P80/M80,"-")</f>
        <v>0</v>
      </c>
      <c r="R80" s="79">
        <v>0</v>
      </c>
      <c r="S80" s="79">
        <v>0</v>
      </c>
      <c r="T80" s="80" t="str">
        <f>IFERROR(R80/(P80),"-")</f>
        <v>-</v>
      </c>
      <c r="U80" s="336"/>
      <c r="V80" s="82">
        <v>0</v>
      </c>
      <c r="W80" s="80" t="str">
        <f>IF(P80=0,"-",V80/P80)</f>
        <v>-</v>
      </c>
      <c r="X80" s="335">
        <v>0</v>
      </c>
      <c r="Y80" s="336" t="str">
        <f>IFERROR(X80/P80,"-")</f>
        <v>-</v>
      </c>
      <c r="Z80" s="336" t="str">
        <f>IFERROR(X80/V80,"-")</f>
        <v>-</v>
      </c>
      <c r="AA80" s="330"/>
      <c r="AB80" s="83"/>
      <c r="AC80" s="77"/>
      <c r="AD80" s="92"/>
      <c r="AE80" s="93" t="str">
        <f>IF(P80=0,"",IF(AD80=0,"",(AD80/P80)))</f>
        <v/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 t="str">
        <f>IF(P80=0,"",IF(AM80=0,"",(AM80/P80)))</f>
        <v/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 t="str">
        <f>IF(P80=0,"",IF(AV80=0,"",(AV80/P80)))</f>
        <v/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 t="str">
        <f>IF(P80=0,"",IF(BE80=0,"",(BE80/P80)))</f>
        <v/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 t="str">
        <f>IF(P80=0,"",IF(BN80=0,"",(BN80/P80)))</f>
        <v/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 t="str">
        <f>IF(P80=0,"",IF(BW80=0,"",(BW80/P80)))</f>
        <v/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 t="str">
        <f>IF(P80=0,"",IF(CF80=0,"",(CF80/P80)))</f>
        <v/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1.3909090909091</v>
      </c>
      <c r="B81" s="347" t="s">
        <v>205</v>
      </c>
      <c r="C81" s="347"/>
      <c r="D81" s="347"/>
      <c r="E81" s="347"/>
      <c r="F81" s="347" t="s">
        <v>69</v>
      </c>
      <c r="G81" s="88" t="s">
        <v>152</v>
      </c>
      <c r="H81" s="88" t="s">
        <v>206</v>
      </c>
      <c r="I81" s="88"/>
      <c r="J81" s="330">
        <v>660000</v>
      </c>
      <c r="K81" s="79">
        <v>0</v>
      </c>
      <c r="L81" s="79">
        <v>0</v>
      </c>
      <c r="M81" s="79">
        <v>148</v>
      </c>
      <c r="N81" s="89">
        <v>16</v>
      </c>
      <c r="O81" s="90">
        <v>0</v>
      </c>
      <c r="P81" s="91">
        <f>N81+O81</f>
        <v>16</v>
      </c>
      <c r="Q81" s="80">
        <f>IFERROR(P81/M81,"-")</f>
        <v>0.10810810810811</v>
      </c>
      <c r="R81" s="79">
        <v>2</v>
      </c>
      <c r="S81" s="79">
        <v>2</v>
      </c>
      <c r="T81" s="80">
        <f>IFERROR(R81/(P81),"-")</f>
        <v>0.125</v>
      </c>
      <c r="U81" s="336">
        <f>IFERROR(J81/SUM(N81:O82),"-")</f>
        <v>26400</v>
      </c>
      <c r="V81" s="82">
        <v>3</v>
      </c>
      <c r="W81" s="80">
        <f>IF(P81=0,"-",V81/P81)</f>
        <v>0.1875</v>
      </c>
      <c r="X81" s="335">
        <v>38000</v>
      </c>
      <c r="Y81" s="336">
        <f>IFERROR(X81/P81,"-")</f>
        <v>2375</v>
      </c>
      <c r="Z81" s="336">
        <f>IFERROR(X81/V81,"-")</f>
        <v>12666.666666667</v>
      </c>
      <c r="AA81" s="330">
        <f>SUM(X81:X82)-SUM(J81:J82)</f>
        <v>258000</v>
      </c>
      <c r="AB81" s="83">
        <f>SUM(X81:X82)/SUM(J81:J82)</f>
        <v>1.3909090909091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>
        <v>1</v>
      </c>
      <c r="AW81" s="105">
        <f>IF(P81=0,"",IF(AV81=0,"",(AV81/P81)))</f>
        <v>0.0625</v>
      </c>
      <c r="AX81" s="104"/>
      <c r="AY81" s="106">
        <f>IFERROR(AX81/AV81,"-")</f>
        <v>0</v>
      </c>
      <c r="AZ81" s="107"/>
      <c r="BA81" s="108">
        <f>IFERROR(AZ81/AV81,"-")</f>
        <v>0</v>
      </c>
      <c r="BB81" s="109"/>
      <c r="BC81" s="109"/>
      <c r="BD81" s="109"/>
      <c r="BE81" s="110">
        <v>4</v>
      </c>
      <c r="BF81" s="111">
        <f>IF(P81=0,"",IF(BE81=0,"",(BE81/P81)))</f>
        <v>0.25</v>
      </c>
      <c r="BG81" s="110">
        <v>1</v>
      </c>
      <c r="BH81" s="112">
        <f>IFERROR(BG81/BE81,"-")</f>
        <v>0.25</v>
      </c>
      <c r="BI81" s="113">
        <v>5000</v>
      </c>
      <c r="BJ81" s="114">
        <f>IFERROR(BI81/BE81,"-")</f>
        <v>1250</v>
      </c>
      <c r="BK81" s="115">
        <v>1</v>
      </c>
      <c r="BL81" s="115"/>
      <c r="BM81" s="115"/>
      <c r="BN81" s="117">
        <v>5</v>
      </c>
      <c r="BO81" s="118">
        <f>IF(P81=0,"",IF(BN81=0,"",(BN81/P81)))</f>
        <v>0.3125</v>
      </c>
      <c r="BP81" s="119">
        <v>1</v>
      </c>
      <c r="BQ81" s="120">
        <f>IFERROR(BP81/BN81,"-")</f>
        <v>0.2</v>
      </c>
      <c r="BR81" s="121">
        <v>6000</v>
      </c>
      <c r="BS81" s="122">
        <f>IFERROR(BR81/BN81,"-")</f>
        <v>1200</v>
      </c>
      <c r="BT81" s="123"/>
      <c r="BU81" s="123">
        <v>1</v>
      </c>
      <c r="BV81" s="123"/>
      <c r="BW81" s="124">
        <v>4</v>
      </c>
      <c r="BX81" s="125">
        <f>IF(P81=0,"",IF(BW81=0,"",(BW81/P81)))</f>
        <v>0.25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>
        <v>2</v>
      </c>
      <c r="CG81" s="132">
        <f>IF(P81=0,"",IF(CF81=0,"",(CF81/P81)))</f>
        <v>0.125</v>
      </c>
      <c r="CH81" s="133">
        <v>1</v>
      </c>
      <c r="CI81" s="134">
        <f>IFERROR(CH81/CF81,"-")</f>
        <v>0.5</v>
      </c>
      <c r="CJ81" s="135">
        <v>27000</v>
      </c>
      <c r="CK81" s="136">
        <f>IFERROR(CJ81/CF81,"-")</f>
        <v>13500</v>
      </c>
      <c r="CL81" s="137"/>
      <c r="CM81" s="137"/>
      <c r="CN81" s="137">
        <v>1</v>
      </c>
      <c r="CO81" s="138">
        <v>3</v>
      </c>
      <c r="CP81" s="139">
        <v>38000</v>
      </c>
      <c r="CQ81" s="139">
        <v>27000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347" t="s">
        <v>207</v>
      </c>
      <c r="C82" s="347"/>
      <c r="D82" s="347"/>
      <c r="E82" s="347"/>
      <c r="F82" s="347" t="s">
        <v>82</v>
      </c>
      <c r="G82" s="88"/>
      <c r="H82" s="88"/>
      <c r="I82" s="88"/>
      <c r="J82" s="330"/>
      <c r="K82" s="79">
        <v>0</v>
      </c>
      <c r="L82" s="79">
        <v>0</v>
      </c>
      <c r="M82" s="79">
        <v>23</v>
      </c>
      <c r="N82" s="89">
        <v>9</v>
      </c>
      <c r="O82" s="90">
        <v>0</v>
      </c>
      <c r="P82" s="91">
        <f>N82+O82</f>
        <v>9</v>
      </c>
      <c r="Q82" s="80">
        <f>IFERROR(P82/M82,"-")</f>
        <v>0.39130434782609</v>
      </c>
      <c r="R82" s="79">
        <v>2</v>
      </c>
      <c r="S82" s="79">
        <v>2</v>
      </c>
      <c r="T82" s="80">
        <f>IFERROR(R82/(P82),"-")</f>
        <v>0.22222222222222</v>
      </c>
      <c r="U82" s="336"/>
      <c r="V82" s="82">
        <v>5</v>
      </c>
      <c r="W82" s="80">
        <f>IF(P82=0,"-",V82/P82)</f>
        <v>0.55555555555556</v>
      </c>
      <c r="X82" s="335">
        <v>880000</v>
      </c>
      <c r="Y82" s="336">
        <f>IFERROR(X82/P82,"-")</f>
        <v>97777.777777778</v>
      </c>
      <c r="Z82" s="336">
        <f>IFERROR(X82/V82,"-")</f>
        <v>176000</v>
      </c>
      <c r="AA82" s="33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4</v>
      </c>
      <c r="BO82" s="118">
        <f>IF(P82=0,"",IF(BN82=0,"",(BN82/P82)))</f>
        <v>0.44444444444444</v>
      </c>
      <c r="BP82" s="119">
        <v>1</v>
      </c>
      <c r="BQ82" s="120">
        <f>IFERROR(BP82/BN82,"-")</f>
        <v>0.25</v>
      </c>
      <c r="BR82" s="121">
        <v>5000</v>
      </c>
      <c r="BS82" s="122">
        <f>IFERROR(BR82/BN82,"-")</f>
        <v>1250</v>
      </c>
      <c r="BT82" s="123">
        <v>1</v>
      </c>
      <c r="BU82" s="123"/>
      <c r="BV82" s="123"/>
      <c r="BW82" s="124">
        <v>5</v>
      </c>
      <c r="BX82" s="125">
        <f>IF(P82=0,"",IF(BW82=0,"",(BW82/P82)))</f>
        <v>0.55555555555556</v>
      </c>
      <c r="BY82" s="126">
        <v>4</v>
      </c>
      <c r="BZ82" s="127">
        <f>IFERROR(BY82/BW82,"-")</f>
        <v>0.8</v>
      </c>
      <c r="CA82" s="128">
        <v>875000</v>
      </c>
      <c r="CB82" s="129">
        <f>IFERROR(CA82/BW82,"-")</f>
        <v>175000</v>
      </c>
      <c r="CC82" s="130"/>
      <c r="CD82" s="130">
        <v>1</v>
      </c>
      <c r="CE82" s="130">
        <v>3</v>
      </c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5</v>
      </c>
      <c r="CP82" s="139">
        <v>880000</v>
      </c>
      <c r="CQ82" s="139">
        <v>816000</v>
      </c>
      <c r="CR82" s="139"/>
      <c r="CS82" s="140" t="str">
        <f>IF(AND(CQ82=0,CR82=0),"",IF(AND(CQ82&lt;=100000,CR82&lt;=100000),"",IF(CQ82/CP82&gt;0.7,"男高",IF(CR82/CP82&gt;0.7,"女高",""))))</f>
        <v>男高</v>
      </c>
    </row>
    <row r="83" spans="1:98">
      <c r="A83" s="78" t="str">
        <f>AB83</f>
        <v>0</v>
      </c>
      <c r="B83" s="347" t="s">
        <v>208</v>
      </c>
      <c r="C83" s="347"/>
      <c r="D83" s="347"/>
      <c r="E83" s="347"/>
      <c r="F83" s="347" t="s">
        <v>69</v>
      </c>
      <c r="G83" s="88" t="s">
        <v>196</v>
      </c>
      <c r="H83" s="88" t="s">
        <v>202</v>
      </c>
      <c r="I83" s="348" t="s">
        <v>193</v>
      </c>
      <c r="J83" s="330">
        <v>0</v>
      </c>
      <c r="K83" s="79">
        <v>0</v>
      </c>
      <c r="L83" s="79">
        <v>0</v>
      </c>
      <c r="M83" s="79">
        <v>44</v>
      </c>
      <c r="N83" s="89">
        <v>2</v>
      </c>
      <c r="O83" s="90">
        <v>0</v>
      </c>
      <c r="P83" s="91">
        <f>N83+O83</f>
        <v>2</v>
      </c>
      <c r="Q83" s="80">
        <f>IFERROR(P83/M83,"-")</f>
        <v>0.045454545454545</v>
      </c>
      <c r="R83" s="79">
        <v>0</v>
      </c>
      <c r="S83" s="79">
        <v>0</v>
      </c>
      <c r="T83" s="80">
        <f>IFERROR(R83/(P83),"-")</f>
        <v>0</v>
      </c>
      <c r="U83" s="336">
        <f>IFERROR(J83/SUM(N83:O84),"-")</f>
        <v>0</v>
      </c>
      <c r="V83" s="82">
        <v>0</v>
      </c>
      <c r="W83" s="80">
        <f>IF(P83=0,"-",V83/P83)</f>
        <v>0</v>
      </c>
      <c r="X83" s="335">
        <v>0</v>
      </c>
      <c r="Y83" s="336">
        <f>IFERROR(X83/P83,"-")</f>
        <v>0</v>
      </c>
      <c r="Z83" s="336" t="str">
        <f>IFERROR(X83/V83,"-")</f>
        <v>-</v>
      </c>
      <c r="AA83" s="330">
        <f>SUM(X83:X84)-SUM(J83:J84)</f>
        <v>0</v>
      </c>
      <c r="AB83" s="83" t="str">
        <f>SUM(X83:X84)/SUM(J83:J84)</f>
        <v>0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2</v>
      </c>
      <c r="BO83" s="118">
        <f>IF(P83=0,"",IF(BN83=0,"",(BN83/P83)))</f>
        <v>1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347" t="s">
        <v>209</v>
      </c>
      <c r="C84" s="347"/>
      <c r="D84" s="347"/>
      <c r="E84" s="347"/>
      <c r="F84" s="347" t="s">
        <v>82</v>
      </c>
      <c r="G84" s="88"/>
      <c r="H84" s="88"/>
      <c r="I84" s="88"/>
      <c r="J84" s="330"/>
      <c r="K84" s="79">
        <v>0</v>
      </c>
      <c r="L84" s="79">
        <v>0</v>
      </c>
      <c r="M84" s="79">
        <v>52</v>
      </c>
      <c r="N84" s="89">
        <v>0</v>
      </c>
      <c r="O84" s="90">
        <v>0</v>
      </c>
      <c r="P84" s="91">
        <f>N84+O84</f>
        <v>0</v>
      </c>
      <c r="Q84" s="80">
        <f>IFERROR(P84/M84,"-")</f>
        <v>0</v>
      </c>
      <c r="R84" s="79">
        <v>0</v>
      </c>
      <c r="S84" s="79">
        <v>0</v>
      </c>
      <c r="T84" s="80" t="str">
        <f>IFERROR(R84/(P84),"-")</f>
        <v>-</v>
      </c>
      <c r="U84" s="336"/>
      <c r="V84" s="82">
        <v>0</v>
      </c>
      <c r="W84" s="80" t="str">
        <f>IF(P84=0,"-",V84/P84)</f>
        <v>-</v>
      </c>
      <c r="X84" s="335">
        <v>0</v>
      </c>
      <c r="Y84" s="336" t="str">
        <f>IFERROR(X84/P84,"-")</f>
        <v>-</v>
      </c>
      <c r="Z84" s="336" t="str">
        <f>IFERROR(X84/V84,"-")</f>
        <v>-</v>
      </c>
      <c r="AA84" s="330"/>
      <c r="AB84" s="83"/>
      <c r="AC84" s="77"/>
      <c r="AD84" s="92"/>
      <c r="AE84" s="93" t="str">
        <f>IF(P84=0,"",IF(AD84=0,"",(AD84/P84)))</f>
        <v/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 t="str">
        <f>IF(P84=0,"",IF(AM84=0,"",(AM84/P84)))</f>
        <v/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 t="str">
        <f>IF(P84=0,"",IF(AV84=0,"",(AV84/P84)))</f>
        <v/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 t="str">
        <f>IF(P84=0,"",IF(BE84=0,"",(BE84/P84)))</f>
        <v/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/>
      <c r="BO84" s="118" t="str">
        <f>IF(P84=0,"",IF(BN84=0,"",(BN84/P84)))</f>
        <v/>
      </c>
      <c r="BP84" s="119"/>
      <c r="BQ84" s="120" t="str">
        <f>IFERROR(BP84/BN84,"-")</f>
        <v>-</v>
      </c>
      <c r="BR84" s="121"/>
      <c r="BS84" s="122" t="str">
        <f>IFERROR(BR84/BN84,"-")</f>
        <v>-</v>
      </c>
      <c r="BT84" s="123"/>
      <c r="BU84" s="123"/>
      <c r="BV84" s="123"/>
      <c r="BW84" s="124"/>
      <c r="BX84" s="125" t="str">
        <f>IF(P84=0,"",IF(BW84=0,"",(BW84/P84)))</f>
        <v/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 t="str">
        <f>IF(P84=0,"",IF(CF84=0,"",(CF84/P84)))</f>
        <v/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30"/>
      <c r="B85" s="85"/>
      <c r="C85" s="86"/>
      <c r="D85" s="86"/>
      <c r="E85" s="86"/>
      <c r="F85" s="87"/>
      <c r="G85" s="88"/>
      <c r="H85" s="88"/>
      <c r="I85" s="88"/>
      <c r="J85" s="331"/>
      <c r="K85" s="34"/>
      <c r="L85" s="34"/>
      <c r="M85" s="31"/>
      <c r="N85" s="23"/>
      <c r="O85" s="23"/>
      <c r="P85" s="23"/>
      <c r="Q85" s="32"/>
      <c r="R85" s="32"/>
      <c r="S85" s="23"/>
      <c r="T85" s="32"/>
      <c r="U85" s="337"/>
      <c r="V85" s="25"/>
      <c r="W85" s="25"/>
      <c r="X85" s="337"/>
      <c r="Y85" s="337"/>
      <c r="Z85" s="337"/>
      <c r="AA85" s="337"/>
      <c r="AB85" s="33"/>
      <c r="AC85" s="57"/>
      <c r="AD85" s="61"/>
      <c r="AE85" s="62"/>
      <c r="AF85" s="61"/>
      <c r="AG85" s="65"/>
      <c r="AH85" s="66"/>
      <c r="AI85" s="67"/>
      <c r="AJ85" s="68"/>
      <c r="AK85" s="68"/>
      <c r="AL85" s="68"/>
      <c r="AM85" s="61"/>
      <c r="AN85" s="62"/>
      <c r="AO85" s="61"/>
      <c r="AP85" s="65"/>
      <c r="AQ85" s="66"/>
      <c r="AR85" s="67"/>
      <c r="AS85" s="68"/>
      <c r="AT85" s="68"/>
      <c r="AU85" s="68"/>
      <c r="AV85" s="61"/>
      <c r="AW85" s="62"/>
      <c r="AX85" s="61"/>
      <c r="AY85" s="65"/>
      <c r="AZ85" s="66"/>
      <c r="BA85" s="67"/>
      <c r="BB85" s="68"/>
      <c r="BC85" s="68"/>
      <c r="BD85" s="68"/>
      <c r="BE85" s="61"/>
      <c r="BF85" s="62"/>
      <c r="BG85" s="61"/>
      <c r="BH85" s="65"/>
      <c r="BI85" s="66"/>
      <c r="BJ85" s="67"/>
      <c r="BK85" s="68"/>
      <c r="BL85" s="68"/>
      <c r="BM85" s="68"/>
      <c r="BN85" s="63"/>
      <c r="BO85" s="64"/>
      <c r="BP85" s="61"/>
      <c r="BQ85" s="65"/>
      <c r="BR85" s="66"/>
      <c r="BS85" s="67"/>
      <c r="BT85" s="68"/>
      <c r="BU85" s="68"/>
      <c r="BV85" s="68"/>
      <c r="BW85" s="63"/>
      <c r="BX85" s="64"/>
      <c r="BY85" s="61"/>
      <c r="BZ85" s="65"/>
      <c r="CA85" s="66"/>
      <c r="CB85" s="67"/>
      <c r="CC85" s="68"/>
      <c r="CD85" s="68"/>
      <c r="CE85" s="68"/>
      <c r="CF85" s="63"/>
      <c r="CG85" s="64"/>
      <c r="CH85" s="61"/>
      <c r="CI85" s="65"/>
      <c r="CJ85" s="66"/>
      <c r="CK85" s="67"/>
      <c r="CL85" s="68"/>
      <c r="CM85" s="68"/>
      <c r="CN85" s="68"/>
      <c r="CO85" s="69"/>
      <c r="CP85" s="66"/>
      <c r="CQ85" s="66"/>
      <c r="CR85" s="66"/>
      <c r="CS85" s="70"/>
    </row>
    <row r="86" spans="1:98">
      <c r="A86" s="30"/>
      <c r="B86" s="37"/>
      <c r="C86" s="21"/>
      <c r="D86" s="21"/>
      <c r="E86" s="21"/>
      <c r="F86" s="22"/>
      <c r="G86" s="36"/>
      <c r="H86" s="36"/>
      <c r="I86" s="73"/>
      <c r="J86" s="332"/>
      <c r="K86" s="34"/>
      <c r="L86" s="34"/>
      <c r="M86" s="31"/>
      <c r="N86" s="23"/>
      <c r="O86" s="23"/>
      <c r="P86" s="23"/>
      <c r="Q86" s="32"/>
      <c r="R86" s="32"/>
      <c r="S86" s="23"/>
      <c r="T86" s="32"/>
      <c r="U86" s="337"/>
      <c r="V86" s="25"/>
      <c r="W86" s="25"/>
      <c r="X86" s="337"/>
      <c r="Y86" s="337"/>
      <c r="Z86" s="337"/>
      <c r="AA86" s="337"/>
      <c r="AB86" s="33"/>
      <c r="AC86" s="59"/>
      <c r="AD86" s="61"/>
      <c r="AE86" s="62"/>
      <c r="AF86" s="61"/>
      <c r="AG86" s="65"/>
      <c r="AH86" s="66"/>
      <c r="AI86" s="67"/>
      <c r="AJ86" s="68"/>
      <c r="AK86" s="68"/>
      <c r="AL86" s="68"/>
      <c r="AM86" s="61"/>
      <c r="AN86" s="62"/>
      <c r="AO86" s="61"/>
      <c r="AP86" s="65"/>
      <c r="AQ86" s="66"/>
      <c r="AR86" s="67"/>
      <c r="AS86" s="68"/>
      <c r="AT86" s="68"/>
      <c r="AU86" s="68"/>
      <c r="AV86" s="61"/>
      <c r="AW86" s="62"/>
      <c r="AX86" s="61"/>
      <c r="AY86" s="65"/>
      <c r="AZ86" s="66"/>
      <c r="BA86" s="67"/>
      <c r="BB86" s="68"/>
      <c r="BC86" s="68"/>
      <c r="BD86" s="68"/>
      <c r="BE86" s="61"/>
      <c r="BF86" s="62"/>
      <c r="BG86" s="61"/>
      <c r="BH86" s="65"/>
      <c r="BI86" s="66"/>
      <c r="BJ86" s="67"/>
      <c r="BK86" s="68"/>
      <c r="BL86" s="68"/>
      <c r="BM86" s="68"/>
      <c r="BN86" s="63"/>
      <c r="BO86" s="64"/>
      <c r="BP86" s="61"/>
      <c r="BQ86" s="65"/>
      <c r="BR86" s="66"/>
      <c r="BS86" s="67"/>
      <c r="BT86" s="68"/>
      <c r="BU86" s="68"/>
      <c r="BV86" s="68"/>
      <c r="BW86" s="63"/>
      <c r="BX86" s="64"/>
      <c r="BY86" s="61"/>
      <c r="BZ86" s="65"/>
      <c r="CA86" s="66"/>
      <c r="CB86" s="67"/>
      <c r="CC86" s="68"/>
      <c r="CD86" s="68"/>
      <c r="CE86" s="68"/>
      <c r="CF86" s="63"/>
      <c r="CG86" s="64"/>
      <c r="CH86" s="61"/>
      <c r="CI86" s="65"/>
      <c r="CJ86" s="66"/>
      <c r="CK86" s="67"/>
      <c r="CL86" s="68"/>
      <c r="CM86" s="68"/>
      <c r="CN86" s="68"/>
      <c r="CO86" s="69"/>
      <c r="CP86" s="66"/>
      <c r="CQ86" s="66"/>
      <c r="CR86" s="66"/>
      <c r="CS86" s="70"/>
    </row>
    <row r="87" spans="1:98">
      <c r="A87" s="19">
        <f>AB87</f>
        <v>1.3524087372831</v>
      </c>
      <c r="B87" s="39"/>
      <c r="C87" s="39"/>
      <c r="D87" s="39"/>
      <c r="E87" s="39"/>
      <c r="F87" s="39"/>
      <c r="G87" s="40" t="s">
        <v>210</v>
      </c>
      <c r="H87" s="40"/>
      <c r="I87" s="40"/>
      <c r="J87" s="333">
        <f>SUM(J6:J86)</f>
        <v>6684000</v>
      </c>
      <c r="K87" s="41">
        <f>SUM(K6:K86)</f>
        <v>0</v>
      </c>
      <c r="L87" s="41">
        <f>SUM(L6:L86)</f>
        <v>0</v>
      </c>
      <c r="M87" s="41">
        <f>SUM(M6:M86)</f>
        <v>3320</v>
      </c>
      <c r="N87" s="41">
        <f>SUM(N6:N86)</f>
        <v>394</v>
      </c>
      <c r="O87" s="41">
        <f>SUM(O6:O86)</f>
        <v>6</v>
      </c>
      <c r="P87" s="41">
        <f>SUM(P6:P86)</f>
        <v>400</v>
      </c>
      <c r="Q87" s="42">
        <f>IFERROR(P87/M87,"-")</f>
        <v>0.12048192771084</v>
      </c>
      <c r="R87" s="76">
        <f>SUM(R6:R86)</f>
        <v>33</v>
      </c>
      <c r="S87" s="76">
        <f>SUM(S6:S86)</f>
        <v>77</v>
      </c>
      <c r="T87" s="42">
        <f>IFERROR(R87/P87,"-")</f>
        <v>0.0825</v>
      </c>
      <c r="U87" s="338">
        <f>IFERROR(J87/P87,"-")</f>
        <v>16710</v>
      </c>
      <c r="V87" s="44">
        <f>SUM(V6:V86)</f>
        <v>114</v>
      </c>
      <c r="W87" s="42">
        <f>IFERROR(V87/P87,"-")</f>
        <v>0.285</v>
      </c>
      <c r="X87" s="333">
        <f>SUM(X6:X86)</f>
        <v>9039500</v>
      </c>
      <c r="Y87" s="333">
        <f>IFERROR(X87/P87,"-")</f>
        <v>22598.75</v>
      </c>
      <c r="Z87" s="333">
        <f>IFERROR(X87/V87,"-")</f>
        <v>79293.859649123</v>
      </c>
      <c r="AA87" s="333">
        <f>X87-J87</f>
        <v>2355500</v>
      </c>
      <c r="AB87" s="45">
        <f>X87/J87</f>
        <v>1.3524087372831</v>
      </c>
      <c r="AC87" s="58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5"/>
    <mergeCell ref="J31:J35"/>
    <mergeCell ref="U31:U35"/>
    <mergeCell ref="AA31:AA35"/>
    <mergeCell ref="AB31:AB35"/>
    <mergeCell ref="A36:A40"/>
    <mergeCell ref="J36:J40"/>
    <mergeCell ref="U36:U40"/>
    <mergeCell ref="AA36:AA40"/>
    <mergeCell ref="AB36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211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1.0766666666667</v>
      </c>
      <c r="B6" s="347" t="s">
        <v>212</v>
      </c>
      <c r="C6" s="347" t="s">
        <v>213</v>
      </c>
      <c r="D6" s="347" t="s">
        <v>67</v>
      </c>
      <c r="E6" s="347" t="s">
        <v>68</v>
      </c>
      <c r="F6" s="347" t="s">
        <v>69</v>
      </c>
      <c r="G6" s="88" t="s">
        <v>214</v>
      </c>
      <c r="H6" s="88" t="s">
        <v>215</v>
      </c>
      <c r="I6" s="88" t="s">
        <v>216</v>
      </c>
      <c r="J6" s="330">
        <v>300000</v>
      </c>
      <c r="K6" s="79">
        <v>0</v>
      </c>
      <c r="L6" s="79">
        <v>0</v>
      </c>
      <c r="M6" s="79">
        <v>138</v>
      </c>
      <c r="N6" s="89">
        <v>5</v>
      </c>
      <c r="O6" s="90">
        <v>0</v>
      </c>
      <c r="P6" s="91">
        <f>N6+O6</f>
        <v>5</v>
      </c>
      <c r="Q6" s="80">
        <f>IFERROR(P6/M6,"-")</f>
        <v>0.036231884057971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15000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23000</v>
      </c>
      <c r="AB6" s="83">
        <f>SUM(X6:X7)/SUM(J6:J7)</f>
        <v>1.0766666666667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4</v>
      </c>
      <c r="BO6" s="118">
        <f>IF(P6=0,"",IF(BN6=0,"",(BN6/P6)))</f>
        <v>0.8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217</v>
      </c>
      <c r="C7" s="347"/>
      <c r="D7" s="347"/>
      <c r="E7" s="347"/>
      <c r="F7" s="347" t="s">
        <v>82</v>
      </c>
      <c r="G7" s="88"/>
      <c r="H7" s="88"/>
      <c r="I7" s="88"/>
      <c r="J7" s="330"/>
      <c r="K7" s="79">
        <v>0</v>
      </c>
      <c r="L7" s="79">
        <v>0</v>
      </c>
      <c r="M7" s="79">
        <v>59</v>
      </c>
      <c r="N7" s="89">
        <v>14</v>
      </c>
      <c r="O7" s="90">
        <v>1</v>
      </c>
      <c r="P7" s="91">
        <f>N7+O7</f>
        <v>15</v>
      </c>
      <c r="Q7" s="80">
        <f>IFERROR(P7/M7,"-")</f>
        <v>0.25423728813559</v>
      </c>
      <c r="R7" s="79">
        <v>3</v>
      </c>
      <c r="S7" s="79">
        <v>2</v>
      </c>
      <c r="T7" s="80">
        <f>IFERROR(R7/(P7),"-")</f>
        <v>0.2</v>
      </c>
      <c r="U7" s="336"/>
      <c r="V7" s="82">
        <v>5</v>
      </c>
      <c r="W7" s="80">
        <f>IF(P7=0,"-",V7/P7)</f>
        <v>0.33333333333333</v>
      </c>
      <c r="X7" s="335">
        <v>323000</v>
      </c>
      <c r="Y7" s="336">
        <f>IFERROR(X7/P7,"-")</f>
        <v>21533.333333333</v>
      </c>
      <c r="Z7" s="336">
        <f>IFERROR(X7/V7,"-")</f>
        <v>64600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7</v>
      </c>
      <c r="BO7" s="118">
        <f>IF(P7=0,"",IF(BN7=0,"",(BN7/P7)))</f>
        <v>0.46666666666667</v>
      </c>
      <c r="BP7" s="119">
        <v>4</v>
      </c>
      <c r="BQ7" s="120">
        <f>IFERROR(BP7/BN7,"-")</f>
        <v>0.57142857142857</v>
      </c>
      <c r="BR7" s="121">
        <v>115000</v>
      </c>
      <c r="BS7" s="122">
        <f>IFERROR(BR7/BN7,"-")</f>
        <v>16428.571428571</v>
      </c>
      <c r="BT7" s="123">
        <v>1</v>
      </c>
      <c r="BU7" s="123"/>
      <c r="BV7" s="123">
        <v>3</v>
      </c>
      <c r="BW7" s="124">
        <v>4</v>
      </c>
      <c r="BX7" s="125">
        <f>IF(P7=0,"",IF(BW7=0,"",(BW7/P7)))</f>
        <v>0.26666666666667</v>
      </c>
      <c r="BY7" s="126">
        <v>1</v>
      </c>
      <c r="BZ7" s="127">
        <f>IFERROR(BY7/BW7,"-")</f>
        <v>0.25</v>
      </c>
      <c r="CA7" s="128">
        <v>208000</v>
      </c>
      <c r="CB7" s="129">
        <f>IFERROR(CA7/BW7,"-")</f>
        <v>52000</v>
      </c>
      <c r="CC7" s="130"/>
      <c r="CD7" s="130"/>
      <c r="CE7" s="130">
        <v>1</v>
      </c>
      <c r="CF7" s="131">
        <v>2</v>
      </c>
      <c r="CG7" s="132">
        <f>IF(P7=0,"",IF(CF7=0,"",(CF7/P7)))</f>
        <v>0.13333333333333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323000</v>
      </c>
      <c r="CQ7" s="139">
        <v>208000</v>
      </c>
      <c r="CR7" s="139">
        <v>45000</v>
      </c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0.36111111111111</v>
      </c>
      <c r="B8" s="347" t="s">
        <v>218</v>
      </c>
      <c r="C8" s="347" t="s">
        <v>219</v>
      </c>
      <c r="D8" s="347" t="s">
        <v>67</v>
      </c>
      <c r="E8" s="347" t="s">
        <v>68</v>
      </c>
      <c r="F8" s="347" t="s">
        <v>69</v>
      </c>
      <c r="G8" s="88" t="s">
        <v>220</v>
      </c>
      <c r="H8" s="88" t="s">
        <v>221</v>
      </c>
      <c r="I8" s="349" t="s">
        <v>75</v>
      </c>
      <c r="J8" s="330">
        <v>108000</v>
      </c>
      <c r="K8" s="79">
        <v>0</v>
      </c>
      <c r="L8" s="79">
        <v>0</v>
      </c>
      <c r="M8" s="79">
        <v>31</v>
      </c>
      <c r="N8" s="89">
        <v>5</v>
      </c>
      <c r="O8" s="90">
        <v>0</v>
      </c>
      <c r="P8" s="91">
        <f>N8+O8</f>
        <v>5</v>
      </c>
      <c r="Q8" s="80">
        <f>IFERROR(P8/M8,"-")</f>
        <v>0.16129032258065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10800</v>
      </c>
      <c r="V8" s="82">
        <v>2</v>
      </c>
      <c r="W8" s="80">
        <f>IF(P8=0,"-",V8/P8)</f>
        <v>0.4</v>
      </c>
      <c r="X8" s="335">
        <v>36000</v>
      </c>
      <c r="Y8" s="336">
        <f>IFERROR(X8/P8,"-")</f>
        <v>7200</v>
      </c>
      <c r="Z8" s="336">
        <f>IFERROR(X8/V8,"-")</f>
        <v>18000</v>
      </c>
      <c r="AA8" s="330">
        <f>SUM(X8:X9)-SUM(J8:J9)</f>
        <v>-69000</v>
      </c>
      <c r="AB8" s="83">
        <f>SUM(X8:X9)/SUM(J8:J9)</f>
        <v>0.36111111111111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>
        <v>1</v>
      </c>
      <c r="BH8" s="112">
        <f>IFERROR(BG8/BE8,"-")</f>
        <v>1</v>
      </c>
      <c r="BI8" s="113">
        <v>11000</v>
      </c>
      <c r="BJ8" s="114">
        <f>IFERROR(BI8/BE8,"-")</f>
        <v>11000</v>
      </c>
      <c r="BK8" s="115"/>
      <c r="BL8" s="115"/>
      <c r="BM8" s="115">
        <v>1</v>
      </c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0.2</v>
      </c>
      <c r="CH8" s="133">
        <v>1</v>
      </c>
      <c r="CI8" s="134">
        <f>IFERROR(CH8/CF8,"-")</f>
        <v>1</v>
      </c>
      <c r="CJ8" s="135">
        <v>25000</v>
      </c>
      <c r="CK8" s="136">
        <f>IFERROR(CJ8/CF8,"-")</f>
        <v>25000</v>
      </c>
      <c r="CL8" s="137"/>
      <c r="CM8" s="137"/>
      <c r="CN8" s="137">
        <v>1</v>
      </c>
      <c r="CO8" s="138">
        <v>2</v>
      </c>
      <c r="CP8" s="139">
        <v>36000</v>
      </c>
      <c r="CQ8" s="139">
        <v>25000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222</v>
      </c>
      <c r="C9" s="347"/>
      <c r="D9" s="347"/>
      <c r="E9" s="347"/>
      <c r="F9" s="347" t="s">
        <v>82</v>
      </c>
      <c r="G9" s="88"/>
      <c r="H9" s="88"/>
      <c r="I9" s="88"/>
      <c r="J9" s="330"/>
      <c r="K9" s="79">
        <v>0</v>
      </c>
      <c r="L9" s="79">
        <v>0</v>
      </c>
      <c r="M9" s="79">
        <v>43</v>
      </c>
      <c r="N9" s="89">
        <v>5</v>
      </c>
      <c r="O9" s="90">
        <v>0</v>
      </c>
      <c r="P9" s="91">
        <f>N9+O9</f>
        <v>5</v>
      </c>
      <c r="Q9" s="80">
        <f>IFERROR(P9/M9,"-")</f>
        <v>0.11627906976744</v>
      </c>
      <c r="R9" s="79">
        <v>0</v>
      </c>
      <c r="S9" s="79">
        <v>1</v>
      </c>
      <c r="T9" s="80">
        <f>IFERROR(R9/(P9),"-")</f>
        <v>0</v>
      </c>
      <c r="U9" s="336"/>
      <c r="V9" s="82">
        <v>1</v>
      </c>
      <c r="W9" s="80">
        <f>IF(P9=0,"-",V9/P9)</f>
        <v>0.2</v>
      </c>
      <c r="X9" s="335">
        <v>3000</v>
      </c>
      <c r="Y9" s="336">
        <f>IFERROR(X9/P9,"-")</f>
        <v>600</v>
      </c>
      <c r="Z9" s="336">
        <f>IFERROR(X9/V9,"-")</f>
        <v>3000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0.4</v>
      </c>
      <c r="BY9" s="126">
        <v>1</v>
      </c>
      <c r="BZ9" s="127">
        <f>IFERROR(BY9/BW9,"-")</f>
        <v>0.5</v>
      </c>
      <c r="CA9" s="128">
        <v>3000</v>
      </c>
      <c r="CB9" s="129">
        <f>IFERROR(CA9/BW9,"-")</f>
        <v>1500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0.035714285714286</v>
      </c>
      <c r="B10" s="347" t="s">
        <v>223</v>
      </c>
      <c r="C10" s="347" t="s">
        <v>224</v>
      </c>
      <c r="D10" s="347" t="s">
        <v>225</v>
      </c>
      <c r="E10" s="347"/>
      <c r="F10" s="347" t="s">
        <v>82</v>
      </c>
      <c r="G10" s="88" t="s">
        <v>226</v>
      </c>
      <c r="H10" s="88" t="s">
        <v>227</v>
      </c>
      <c r="I10" s="88" t="s">
        <v>228</v>
      </c>
      <c r="J10" s="330">
        <v>84000</v>
      </c>
      <c r="K10" s="79">
        <v>0</v>
      </c>
      <c r="L10" s="79">
        <v>0</v>
      </c>
      <c r="M10" s="79">
        <v>22</v>
      </c>
      <c r="N10" s="89">
        <v>11</v>
      </c>
      <c r="O10" s="90">
        <v>0</v>
      </c>
      <c r="P10" s="91">
        <f>N10+O10</f>
        <v>11</v>
      </c>
      <c r="Q10" s="80">
        <f>IFERROR(P10/M10,"-")</f>
        <v>0.5</v>
      </c>
      <c r="R10" s="79">
        <v>1</v>
      </c>
      <c r="S10" s="79">
        <v>2</v>
      </c>
      <c r="T10" s="80">
        <f>IFERROR(R10/(P10),"-")</f>
        <v>0.090909090909091</v>
      </c>
      <c r="U10" s="336">
        <f>IFERROR(J10/SUM(N10:O10),"-")</f>
        <v>7636.3636363636</v>
      </c>
      <c r="V10" s="82">
        <v>1</v>
      </c>
      <c r="W10" s="80">
        <f>IF(P10=0,"-",V10/P10)</f>
        <v>0.090909090909091</v>
      </c>
      <c r="X10" s="335">
        <v>3000</v>
      </c>
      <c r="Y10" s="336">
        <f>IFERROR(X10/P10,"-")</f>
        <v>272.72727272727</v>
      </c>
      <c r="Z10" s="336">
        <f>IFERROR(X10/V10,"-")</f>
        <v>3000</v>
      </c>
      <c r="AA10" s="330">
        <f>SUM(X10:X10)-SUM(J10:J10)</f>
        <v>-81000</v>
      </c>
      <c r="AB10" s="83">
        <f>SUM(X10:X10)/SUM(J10:J10)</f>
        <v>0.035714285714286</v>
      </c>
      <c r="AC10" s="77"/>
      <c r="AD10" s="92">
        <v>1</v>
      </c>
      <c r="AE10" s="93">
        <f>IF(P10=0,"",IF(AD10=0,"",(AD10/P10)))</f>
        <v>0.090909090909091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0.090909090909091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0.27272727272727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0.36363636363636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0.18181818181818</v>
      </c>
      <c r="BY10" s="126">
        <v>1</v>
      </c>
      <c r="BZ10" s="127">
        <f>IFERROR(BY10/BW10,"-")</f>
        <v>0.5</v>
      </c>
      <c r="CA10" s="128">
        <v>3000</v>
      </c>
      <c r="CB10" s="129">
        <f>IFERROR(CA10/BW10,"-")</f>
        <v>1500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1.5909090909091</v>
      </c>
      <c r="B11" s="347" t="s">
        <v>229</v>
      </c>
      <c r="C11" s="347" t="s">
        <v>230</v>
      </c>
      <c r="D11" s="347" t="s">
        <v>231</v>
      </c>
      <c r="E11" s="347"/>
      <c r="F11" s="347" t="s">
        <v>69</v>
      </c>
      <c r="G11" s="88" t="s">
        <v>232</v>
      </c>
      <c r="H11" s="88" t="s">
        <v>215</v>
      </c>
      <c r="I11" s="88" t="s">
        <v>228</v>
      </c>
      <c r="J11" s="330">
        <v>66000</v>
      </c>
      <c r="K11" s="79">
        <v>0</v>
      </c>
      <c r="L11" s="79">
        <v>0</v>
      </c>
      <c r="M11" s="79">
        <v>56</v>
      </c>
      <c r="N11" s="89">
        <v>5</v>
      </c>
      <c r="O11" s="90">
        <v>0</v>
      </c>
      <c r="P11" s="91">
        <f>N11+O11</f>
        <v>5</v>
      </c>
      <c r="Q11" s="80">
        <f>IFERROR(P11/M11,"-")</f>
        <v>0.089285714285714</v>
      </c>
      <c r="R11" s="79">
        <v>1</v>
      </c>
      <c r="S11" s="79">
        <v>3</v>
      </c>
      <c r="T11" s="80">
        <f>IFERROR(R11/(P11),"-")</f>
        <v>0.2</v>
      </c>
      <c r="U11" s="336">
        <f>IFERROR(J11/SUM(N11:O12),"-")</f>
        <v>11000</v>
      </c>
      <c r="V11" s="82">
        <v>2</v>
      </c>
      <c r="W11" s="80">
        <f>IF(P11=0,"-",V11/P11)</f>
        <v>0.4</v>
      </c>
      <c r="X11" s="335">
        <v>59000</v>
      </c>
      <c r="Y11" s="336">
        <f>IFERROR(X11/P11,"-")</f>
        <v>11800</v>
      </c>
      <c r="Z11" s="336">
        <f>IFERROR(X11/V11,"-")</f>
        <v>29500</v>
      </c>
      <c r="AA11" s="330">
        <f>SUM(X11:X12)-SUM(J11:J12)</f>
        <v>39000</v>
      </c>
      <c r="AB11" s="83">
        <f>SUM(X11:X12)/SUM(J11:J12)</f>
        <v>1.5909090909091</v>
      </c>
      <c r="AC11" s="77"/>
      <c r="AD11" s="92">
        <v>1</v>
      </c>
      <c r="AE11" s="93">
        <f>IF(P11=0,"",IF(AD11=0,"",(AD11/P11)))</f>
        <v>0.2</v>
      </c>
      <c r="AF11" s="92">
        <v>1</v>
      </c>
      <c r="AG11" s="94">
        <f>IFERROR(AF11/AD11,"-")</f>
        <v>1</v>
      </c>
      <c r="AH11" s="95">
        <v>3000</v>
      </c>
      <c r="AI11" s="96">
        <f>IFERROR(AH11/AD11,"-")</f>
        <v>3000</v>
      </c>
      <c r="AJ11" s="97">
        <v>1</v>
      </c>
      <c r="AK11" s="97"/>
      <c r="AL11" s="97"/>
      <c r="AM11" s="98">
        <v>3</v>
      </c>
      <c r="AN11" s="99">
        <f>IF(P11=0,"",IF(AM11=0,"",(AM11/P11)))</f>
        <v>0.6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0.2</v>
      </c>
      <c r="BY11" s="126">
        <v>1</v>
      </c>
      <c r="BZ11" s="127">
        <f>IFERROR(BY11/BW11,"-")</f>
        <v>1</v>
      </c>
      <c r="CA11" s="128">
        <v>56000</v>
      </c>
      <c r="CB11" s="129">
        <f>IFERROR(CA11/BW11,"-")</f>
        <v>56000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59000</v>
      </c>
      <c r="CQ11" s="139">
        <v>56000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233</v>
      </c>
      <c r="C12" s="347"/>
      <c r="D12" s="347"/>
      <c r="E12" s="347"/>
      <c r="F12" s="347" t="s">
        <v>82</v>
      </c>
      <c r="G12" s="88"/>
      <c r="H12" s="88"/>
      <c r="I12" s="88"/>
      <c r="J12" s="330"/>
      <c r="K12" s="79">
        <v>0</v>
      </c>
      <c r="L12" s="79">
        <v>0</v>
      </c>
      <c r="M12" s="79">
        <v>9</v>
      </c>
      <c r="N12" s="89">
        <v>1</v>
      </c>
      <c r="O12" s="90">
        <v>0</v>
      </c>
      <c r="P12" s="91">
        <f>N12+O12</f>
        <v>1</v>
      </c>
      <c r="Q12" s="80">
        <f>IFERROR(P12/M12,"-")</f>
        <v>0.11111111111111</v>
      </c>
      <c r="R12" s="79">
        <v>1</v>
      </c>
      <c r="S12" s="79">
        <v>1</v>
      </c>
      <c r="T12" s="80">
        <f>IFERROR(R12/(P12),"-")</f>
        <v>1</v>
      </c>
      <c r="U12" s="336"/>
      <c r="V12" s="82">
        <v>1</v>
      </c>
      <c r="W12" s="80">
        <f>IF(P12=0,"-",V12/P12)</f>
        <v>1</v>
      </c>
      <c r="X12" s="335">
        <v>46000</v>
      </c>
      <c r="Y12" s="336">
        <f>IFERROR(X12/P12,"-")</f>
        <v>46000</v>
      </c>
      <c r="Z12" s="336">
        <f>IFERROR(X12/V12,"-")</f>
        <v>46000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1</v>
      </c>
      <c r="BY12" s="126">
        <v>1</v>
      </c>
      <c r="BZ12" s="127">
        <f>IFERROR(BY12/BW12,"-")</f>
        <v>1</v>
      </c>
      <c r="CA12" s="128">
        <v>46000</v>
      </c>
      <c r="CB12" s="129">
        <f>IFERROR(CA12/BW12,"-")</f>
        <v>46000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46000</v>
      </c>
      <c r="CQ12" s="139">
        <v>46000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36.033333333333</v>
      </c>
      <c r="B13" s="347" t="s">
        <v>234</v>
      </c>
      <c r="C13" s="347" t="s">
        <v>235</v>
      </c>
      <c r="D13" s="347" t="s">
        <v>236</v>
      </c>
      <c r="E13" s="347"/>
      <c r="F13" s="347" t="s">
        <v>69</v>
      </c>
      <c r="G13" s="88" t="s">
        <v>237</v>
      </c>
      <c r="H13" s="88" t="s">
        <v>238</v>
      </c>
      <c r="I13" s="88" t="s">
        <v>239</v>
      </c>
      <c r="J13" s="330">
        <v>90000</v>
      </c>
      <c r="K13" s="79">
        <v>0</v>
      </c>
      <c r="L13" s="79">
        <v>0</v>
      </c>
      <c r="M13" s="79">
        <v>169</v>
      </c>
      <c r="N13" s="89">
        <v>14</v>
      </c>
      <c r="O13" s="90">
        <v>0</v>
      </c>
      <c r="P13" s="91">
        <f>N13+O13</f>
        <v>14</v>
      </c>
      <c r="Q13" s="80">
        <f>IFERROR(P13/M13,"-")</f>
        <v>0.082840236686391</v>
      </c>
      <c r="R13" s="79">
        <v>1</v>
      </c>
      <c r="S13" s="79">
        <v>3</v>
      </c>
      <c r="T13" s="80">
        <f>IFERROR(R13/(P13),"-")</f>
        <v>0.071428571428571</v>
      </c>
      <c r="U13" s="336">
        <f>IFERROR(J13/SUM(N13:O14),"-")</f>
        <v>2368.4210526316</v>
      </c>
      <c r="V13" s="82">
        <v>4</v>
      </c>
      <c r="W13" s="80">
        <f>IF(P13=0,"-",V13/P13)</f>
        <v>0.28571428571429</v>
      </c>
      <c r="X13" s="335">
        <v>417000</v>
      </c>
      <c r="Y13" s="336">
        <f>IFERROR(X13/P13,"-")</f>
        <v>29785.714285714</v>
      </c>
      <c r="Z13" s="336">
        <f>IFERROR(X13/V13,"-")</f>
        <v>104250</v>
      </c>
      <c r="AA13" s="330">
        <f>SUM(X13:X14)-SUM(J13:J14)</f>
        <v>3153000</v>
      </c>
      <c r="AB13" s="83">
        <f>SUM(X13:X14)/SUM(J13:J14)</f>
        <v>36.033333333333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4</v>
      </c>
      <c r="BF13" s="111">
        <f>IF(P13=0,"",IF(BE13=0,"",(BE13/P13)))</f>
        <v>0.28571428571429</v>
      </c>
      <c r="BG13" s="110">
        <v>2</v>
      </c>
      <c r="BH13" s="112">
        <f>IFERROR(BG13/BE13,"-")</f>
        <v>0.5</v>
      </c>
      <c r="BI13" s="113">
        <v>4000</v>
      </c>
      <c r="BJ13" s="114">
        <f>IFERROR(BI13/BE13,"-")</f>
        <v>1000</v>
      </c>
      <c r="BK13" s="115">
        <v>2</v>
      </c>
      <c r="BL13" s="115"/>
      <c r="BM13" s="115"/>
      <c r="BN13" s="117">
        <v>7</v>
      </c>
      <c r="BO13" s="118">
        <f>IF(P13=0,"",IF(BN13=0,"",(BN13/P13)))</f>
        <v>0.5</v>
      </c>
      <c r="BP13" s="119">
        <v>1</v>
      </c>
      <c r="BQ13" s="120">
        <f>IFERROR(BP13/BN13,"-")</f>
        <v>0.14285714285714</v>
      </c>
      <c r="BR13" s="121">
        <v>6000</v>
      </c>
      <c r="BS13" s="122">
        <f>IFERROR(BR13/BN13,"-")</f>
        <v>857.14285714286</v>
      </c>
      <c r="BT13" s="123"/>
      <c r="BU13" s="123">
        <v>1</v>
      </c>
      <c r="BV13" s="123"/>
      <c r="BW13" s="124">
        <v>3</v>
      </c>
      <c r="BX13" s="125">
        <f>IF(P13=0,"",IF(BW13=0,"",(BW13/P13)))</f>
        <v>0.21428571428571</v>
      </c>
      <c r="BY13" s="126">
        <v>1</v>
      </c>
      <c r="BZ13" s="127">
        <f>IFERROR(BY13/BW13,"-")</f>
        <v>0.33333333333333</v>
      </c>
      <c r="CA13" s="128">
        <v>407000</v>
      </c>
      <c r="CB13" s="129">
        <f>IFERROR(CA13/BW13,"-")</f>
        <v>135666.66666667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417000</v>
      </c>
      <c r="CQ13" s="139">
        <v>407000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7" t="s">
        <v>240</v>
      </c>
      <c r="C14" s="347"/>
      <c r="D14" s="347"/>
      <c r="E14" s="347"/>
      <c r="F14" s="347" t="s">
        <v>82</v>
      </c>
      <c r="G14" s="88"/>
      <c r="H14" s="88"/>
      <c r="I14" s="88"/>
      <c r="J14" s="330"/>
      <c r="K14" s="79">
        <v>0</v>
      </c>
      <c r="L14" s="79">
        <v>0</v>
      </c>
      <c r="M14" s="79">
        <v>69</v>
      </c>
      <c r="N14" s="89">
        <v>24</v>
      </c>
      <c r="O14" s="90">
        <v>0</v>
      </c>
      <c r="P14" s="91">
        <f>N14+O14</f>
        <v>24</v>
      </c>
      <c r="Q14" s="80">
        <f>IFERROR(P14/M14,"-")</f>
        <v>0.34782608695652</v>
      </c>
      <c r="R14" s="79">
        <v>4</v>
      </c>
      <c r="S14" s="79">
        <v>0</v>
      </c>
      <c r="T14" s="80">
        <f>IFERROR(R14/(P14),"-")</f>
        <v>0.16666666666667</v>
      </c>
      <c r="U14" s="336"/>
      <c r="V14" s="82">
        <v>7</v>
      </c>
      <c r="W14" s="80">
        <f>IF(P14=0,"-",V14/P14)</f>
        <v>0.29166666666667</v>
      </c>
      <c r="X14" s="335">
        <v>2826000</v>
      </c>
      <c r="Y14" s="336">
        <f>IFERROR(X14/P14,"-")</f>
        <v>117750</v>
      </c>
      <c r="Z14" s="336">
        <f>IFERROR(X14/V14,"-")</f>
        <v>403714.28571429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0.083333333333333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0.041666666666667</v>
      </c>
      <c r="AX14" s="104">
        <v>1</v>
      </c>
      <c r="AY14" s="106">
        <f>IFERROR(AX14/AV14,"-")</f>
        <v>1</v>
      </c>
      <c r="AZ14" s="107">
        <v>5000</v>
      </c>
      <c r="BA14" s="108">
        <f>IFERROR(AZ14/AV14,"-")</f>
        <v>5000</v>
      </c>
      <c r="BB14" s="109">
        <v>1</v>
      </c>
      <c r="BC14" s="109"/>
      <c r="BD14" s="109"/>
      <c r="BE14" s="110">
        <v>2</v>
      </c>
      <c r="BF14" s="111">
        <f>IF(P14=0,"",IF(BE14=0,"",(BE14/P14)))</f>
        <v>0.083333333333333</v>
      </c>
      <c r="BG14" s="110">
        <v>1</v>
      </c>
      <c r="BH14" s="112">
        <f>IFERROR(BG14/BE14,"-")</f>
        <v>0.5</v>
      </c>
      <c r="BI14" s="113">
        <v>137000</v>
      </c>
      <c r="BJ14" s="114">
        <f>IFERROR(BI14/BE14,"-")</f>
        <v>68500</v>
      </c>
      <c r="BK14" s="115"/>
      <c r="BL14" s="115"/>
      <c r="BM14" s="115">
        <v>1</v>
      </c>
      <c r="BN14" s="117">
        <v>6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9</v>
      </c>
      <c r="BX14" s="125">
        <f>IF(P14=0,"",IF(BW14=0,"",(BW14/P14)))</f>
        <v>0.375</v>
      </c>
      <c r="BY14" s="126">
        <v>2</v>
      </c>
      <c r="BZ14" s="127">
        <f>IFERROR(BY14/BW14,"-")</f>
        <v>0.22222222222222</v>
      </c>
      <c r="CA14" s="128">
        <v>793000</v>
      </c>
      <c r="CB14" s="129">
        <f>IFERROR(CA14/BW14,"-")</f>
        <v>88111.111111111</v>
      </c>
      <c r="CC14" s="130"/>
      <c r="CD14" s="130"/>
      <c r="CE14" s="130">
        <v>2</v>
      </c>
      <c r="CF14" s="131">
        <v>4</v>
      </c>
      <c r="CG14" s="132">
        <f>IF(P14=0,"",IF(CF14=0,"",(CF14/P14)))</f>
        <v>0.16666666666667</v>
      </c>
      <c r="CH14" s="133">
        <v>3</v>
      </c>
      <c r="CI14" s="134">
        <f>IFERROR(CH14/CF14,"-")</f>
        <v>0.75</v>
      </c>
      <c r="CJ14" s="135">
        <v>1891000</v>
      </c>
      <c r="CK14" s="136">
        <f>IFERROR(CJ14/CF14,"-")</f>
        <v>472750</v>
      </c>
      <c r="CL14" s="137"/>
      <c r="CM14" s="137">
        <v>1</v>
      </c>
      <c r="CN14" s="137">
        <v>2</v>
      </c>
      <c r="CO14" s="138">
        <v>7</v>
      </c>
      <c r="CP14" s="139">
        <v>2826000</v>
      </c>
      <c r="CQ14" s="139">
        <v>1245000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0.58333333333333</v>
      </c>
      <c r="B15" s="347" t="s">
        <v>241</v>
      </c>
      <c r="C15" s="347" t="s">
        <v>242</v>
      </c>
      <c r="D15" s="347" t="s">
        <v>243</v>
      </c>
      <c r="E15" s="347"/>
      <c r="F15" s="347" t="s">
        <v>69</v>
      </c>
      <c r="G15" s="88" t="s">
        <v>244</v>
      </c>
      <c r="H15" s="88" t="s">
        <v>245</v>
      </c>
      <c r="I15" s="88" t="s">
        <v>216</v>
      </c>
      <c r="J15" s="330">
        <v>72000</v>
      </c>
      <c r="K15" s="79">
        <v>0</v>
      </c>
      <c r="L15" s="79">
        <v>0</v>
      </c>
      <c r="M15" s="79">
        <v>46</v>
      </c>
      <c r="N15" s="89">
        <v>5</v>
      </c>
      <c r="O15" s="90">
        <v>0</v>
      </c>
      <c r="P15" s="91">
        <f>N15+O15</f>
        <v>5</v>
      </c>
      <c r="Q15" s="80">
        <f>IFERROR(P15/M15,"-")</f>
        <v>0.10869565217391</v>
      </c>
      <c r="R15" s="79">
        <v>1</v>
      </c>
      <c r="S15" s="79">
        <v>2</v>
      </c>
      <c r="T15" s="80">
        <f>IFERROR(R15/(P15),"-")</f>
        <v>0.2</v>
      </c>
      <c r="U15" s="336">
        <f>IFERROR(J15/SUM(N15:O16),"-")</f>
        <v>6545.4545454545</v>
      </c>
      <c r="V15" s="82">
        <v>3</v>
      </c>
      <c r="W15" s="80">
        <f>IF(P15=0,"-",V15/P15)</f>
        <v>0.6</v>
      </c>
      <c r="X15" s="335">
        <v>39000</v>
      </c>
      <c r="Y15" s="336">
        <f>IFERROR(X15/P15,"-")</f>
        <v>7800</v>
      </c>
      <c r="Z15" s="336">
        <f>IFERROR(X15/V15,"-")</f>
        <v>13000</v>
      </c>
      <c r="AA15" s="330">
        <f>SUM(X15:X16)-SUM(J15:J16)</f>
        <v>-30000</v>
      </c>
      <c r="AB15" s="83">
        <f>SUM(X15:X16)/SUM(J15:J16)</f>
        <v>0.58333333333333</v>
      </c>
      <c r="AC15" s="77"/>
      <c r="AD15" s="92">
        <v>1</v>
      </c>
      <c r="AE15" s="93">
        <f>IF(P15=0,"",IF(AD15=0,"",(AD15/P15)))</f>
        <v>0.2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2</v>
      </c>
      <c r="BF15" s="111">
        <f>IF(P15=0,"",IF(BE15=0,"",(BE15/P15)))</f>
        <v>0.4</v>
      </c>
      <c r="BG15" s="110">
        <v>2</v>
      </c>
      <c r="BH15" s="112">
        <f>IFERROR(BG15/BE15,"-")</f>
        <v>1</v>
      </c>
      <c r="BI15" s="113">
        <v>8000</v>
      </c>
      <c r="BJ15" s="114">
        <f>IFERROR(BI15/BE15,"-")</f>
        <v>4000</v>
      </c>
      <c r="BK15" s="115">
        <v>2</v>
      </c>
      <c r="BL15" s="115"/>
      <c r="BM15" s="115"/>
      <c r="BN15" s="117">
        <v>1</v>
      </c>
      <c r="BO15" s="118">
        <f>IF(P15=0,"",IF(BN15=0,"",(BN15/P15)))</f>
        <v>0.2</v>
      </c>
      <c r="BP15" s="119">
        <v>1</v>
      </c>
      <c r="BQ15" s="120">
        <f>IFERROR(BP15/BN15,"-")</f>
        <v>1</v>
      </c>
      <c r="BR15" s="121">
        <v>31000</v>
      </c>
      <c r="BS15" s="122">
        <f>IFERROR(BR15/BN15,"-")</f>
        <v>31000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39000</v>
      </c>
      <c r="CQ15" s="139">
        <v>31000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246</v>
      </c>
      <c r="C16" s="347"/>
      <c r="D16" s="347"/>
      <c r="E16" s="347"/>
      <c r="F16" s="347" t="s">
        <v>82</v>
      </c>
      <c r="G16" s="88"/>
      <c r="H16" s="88"/>
      <c r="I16" s="88"/>
      <c r="J16" s="330"/>
      <c r="K16" s="79">
        <v>0</v>
      </c>
      <c r="L16" s="79">
        <v>0</v>
      </c>
      <c r="M16" s="79">
        <v>17</v>
      </c>
      <c r="N16" s="89">
        <v>6</v>
      </c>
      <c r="O16" s="90">
        <v>0</v>
      </c>
      <c r="P16" s="91">
        <f>N16+O16</f>
        <v>6</v>
      </c>
      <c r="Q16" s="80">
        <f>IFERROR(P16/M16,"-")</f>
        <v>0.35294117647059</v>
      </c>
      <c r="R16" s="79">
        <v>1</v>
      </c>
      <c r="S16" s="79">
        <v>1</v>
      </c>
      <c r="T16" s="80">
        <f>IFERROR(R16/(P16),"-")</f>
        <v>0.16666666666667</v>
      </c>
      <c r="U16" s="336"/>
      <c r="V16" s="82">
        <v>1</v>
      </c>
      <c r="W16" s="80">
        <f>IF(P16=0,"-",V16/P16)</f>
        <v>0.16666666666667</v>
      </c>
      <c r="X16" s="335">
        <v>3000</v>
      </c>
      <c r="Y16" s="336">
        <f>IFERROR(X16/P16,"-")</f>
        <v>500</v>
      </c>
      <c r="Z16" s="336">
        <f>IFERROR(X16/V16,"-")</f>
        <v>3000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2</v>
      </c>
      <c r="AN16" s="99">
        <f>IF(P16=0,"",IF(AM16=0,"",(AM16/P16)))</f>
        <v>0.33333333333333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0.16666666666667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0.16666666666667</v>
      </c>
      <c r="BY16" s="126">
        <v>1</v>
      </c>
      <c r="BZ16" s="127">
        <f>IFERROR(BY16/BW16,"-")</f>
        <v>1</v>
      </c>
      <c r="CA16" s="128">
        <v>3000</v>
      </c>
      <c r="CB16" s="129">
        <f>IFERROR(CA16/BW16,"-")</f>
        <v>3000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</v>
      </c>
      <c r="B17" s="347" t="s">
        <v>247</v>
      </c>
      <c r="C17" s="347" t="s">
        <v>230</v>
      </c>
      <c r="D17" s="347" t="s">
        <v>248</v>
      </c>
      <c r="E17" s="347"/>
      <c r="F17" s="347" t="s">
        <v>69</v>
      </c>
      <c r="G17" s="88" t="s">
        <v>249</v>
      </c>
      <c r="H17" s="88" t="s">
        <v>250</v>
      </c>
      <c r="I17" s="349" t="s">
        <v>75</v>
      </c>
      <c r="J17" s="330">
        <v>54000</v>
      </c>
      <c r="K17" s="79">
        <v>0</v>
      </c>
      <c r="L17" s="79">
        <v>0</v>
      </c>
      <c r="M17" s="79">
        <v>7</v>
      </c>
      <c r="N17" s="89">
        <v>3</v>
      </c>
      <c r="O17" s="90">
        <v>0</v>
      </c>
      <c r="P17" s="91">
        <f>N17+O17</f>
        <v>3</v>
      </c>
      <c r="Q17" s="80">
        <f>IFERROR(P17/M17,"-")</f>
        <v>0.42857142857143</v>
      </c>
      <c r="R17" s="79">
        <v>0</v>
      </c>
      <c r="S17" s="79">
        <v>2</v>
      </c>
      <c r="T17" s="80">
        <f>IFERROR(R17/(P17),"-")</f>
        <v>0</v>
      </c>
      <c r="U17" s="336">
        <f>IFERROR(J17/SUM(N17:O18),"-")</f>
        <v>10800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SUM(X17:X18)-SUM(J17:J18)</f>
        <v>-54000</v>
      </c>
      <c r="AB17" s="83">
        <f>SUM(X17:X18)/SUM(J17:J18)</f>
        <v>0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2</v>
      </c>
      <c r="AW17" s="105">
        <f>IF(P17=0,"",IF(AV17=0,"",(AV17/P17)))</f>
        <v>0.66666666666667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251</v>
      </c>
      <c r="C18" s="347"/>
      <c r="D18" s="347"/>
      <c r="E18" s="347"/>
      <c r="F18" s="347" t="s">
        <v>82</v>
      </c>
      <c r="G18" s="88"/>
      <c r="H18" s="88"/>
      <c r="I18" s="88"/>
      <c r="J18" s="330"/>
      <c r="K18" s="79">
        <v>0</v>
      </c>
      <c r="L18" s="79">
        <v>0</v>
      </c>
      <c r="M18" s="79">
        <v>4</v>
      </c>
      <c r="N18" s="89">
        <v>2</v>
      </c>
      <c r="O18" s="90">
        <v>0</v>
      </c>
      <c r="P18" s="91">
        <f>N18+O18</f>
        <v>2</v>
      </c>
      <c r="Q18" s="80">
        <f>IFERROR(P18/M18,"-")</f>
        <v>0.5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7.0833333333333</v>
      </c>
      <c r="B19" s="347" t="s">
        <v>252</v>
      </c>
      <c r="C19" s="347" t="s">
        <v>253</v>
      </c>
      <c r="D19" s="347" t="s">
        <v>243</v>
      </c>
      <c r="E19" s="347"/>
      <c r="F19" s="347" t="s">
        <v>69</v>
      </c>
      <c r="G19" s="88" t="s">
        <v>254</v>
      </c>
      <c r="H19" s="88"/>
      <c r="I19" s="88" t="s">
        <v>120</v>
      </c>
      <c r="J19" s="330">
        <v>42000</v>
      </c>
      <c r="K19" s="79">
        <v>0</v>
      </c>
      <c r="L19" s="79">
        <v>0</v>
      </c>
      <c r="M19" s="79">
        <v>4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336">
        <f>IFERROR(J19/SUM(N19:O20),"-")</f>
        <v>7000</v>
      </c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>
        <f>SUM(X19:X20)-SUM(J19:J20)</f>
        <v>255500</v>
      </c>
      <c r="AB19" s="83">
        <f>SUM(X19:X20)/SUM(J19:J20)</f>
        <v>7.0833333333333</v>
      </c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255</v>
      </c>
      <c r="C20" s="347"/>
      <c r="D20" s="347"/>
      <c r="E20" s="347"/>
      <c r="F20" s="347" t="s">
        <v>82</v>
      </c>
      <c r="G20" s="88"/>
      <c r="H20" s="88"/>
      <c r="I20" s="88"/>
      <c r="J20" s="330"/>
      <c r="K20" s="79">
        <v>0</v>
      </c>
      <c r="L20" s="79">
        <v>0</v>
      </c>
      <c r="M20" s="79">
        <v>12</v>
      </c>
      <c r="N20" s="89">
        <v>6</v>
      </c>
      <c r="O20" s="90">
        <v>0</v>
      </c>
      <c r="P20" s="91">
        <f>N20+O20</f>
        <v>6</v>
      </c>
      <c r="Q20" s="80">
        <f>IFERROR(P20/M20,"-")</f>
        <v>0.5</v>
      </c>
      <c r="R20" s="79">
        <v>1</v>
      </c>
      <c r="S20" s="79">
        <v>1</v>
      </c>
      <c r="T20" s="80">
        <f>IFERROR(R20/(P20),"-")</f>
        <v>0.16666666666667</v>
      </c>
      <c r="U20" s="336"/>
      <c r="V20" s="82">
        <v>2</v>
      </c>
      <c r="W20" s="80">
        <f>IF(P20=0,"-",V20/P20)</f>
        <v>0.33333333333333</v>
      </c>
      <c r="X20" s="335">
        <v>297500</v>
      </c>
      <c r="Y20" s="336">
        <f>IFERROR(X20/P20,"-")</f>
        <v>49583.333333333</v>
      </c>
      <c r="Z20" s="336">
        <f>IFERROR(X20/V20,"-")</f>
        <v>148750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0.16666666666667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0.16666666666667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0.16666666666667</v>
      </c>
      <c r="BP20" s="119">
        <v>1</v>
      </c>
      <c r="BQ20" s="120">
        <f>IFERROR(BP20/BN20,"-")</f>
        <v>1</v>
      </c>
      <c r="BR20" s="121">
        <v>97500</v>
      </c>
      <c r="BS20" s="122">
        <f>IFERROR(BR20/BN20,"-")</f>
        <v>97500</v>
      </c>
      <c r="BT20" s="123"/>
      <c r="BU20" s="123"/>
      <c r="BV20" s="123">
        <v>1</v>
      </c>
      <c r="BW20" s="124">
        <v>1</v>
      </c>
      <c r="BX20" s="125">
        <f>IF(P20=0,"",IF(BW20=0,"",(BW20/P20)))</f>
        <v>0.16666666666667</v>
      </c>
      <c r="BY20" s="126">
        <v>1</v>
      </c>
      <c r="BZ20" s="127">
        <f>IFERROR(BY20/BW20,"-")</f>
        <v>1</v>
      </c>
      <c r="CA20" s="128">
        <v>200000</v>
      </c>
      <c r="CB20" s="129">
        <f>IFERROR(CA20/BW20,"-")</f>
        <v>200000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297500</v>
      </c>
      <c r="CQ20" s="139">
        <v>200000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0.63636363636364</v>
      </c>
      <c r="B21" s="347" t="s">
        <v>256</v>
      </c>
      <c r="C21" s="347" t="s">
        <v>257</v>
      </c>
      <c r="D21" s="347" t="s">
        <v>231</v>
      </c>
      <c r="E21" s="347"/>
      <c r="F21" s="347" t="s">
        <v>69</v>
      </c>
      <c r="G21" s="88" t="s">
        <v>258</v>
      </c>
      <c r="H21" s="88"/>
      <c r="I21" s="349" t="s">
        <v>178</v>
      </c>
      <c r="J21" s="330">
        <v>66000</v>
      </c>
      <c r="K21" s="79">
        <v>0</v>
      </c>
      <c r="L21" s="79">
        <v>0</v>
      </c>
      <c r="M21" s="79">
        <v>22</v>
      </c>
      <c r="N21" s="89">
        <v>3</v>
      </c>
      <c r="O21" s="90">
        <v>0</v>
      </c>
      <c r="P21" s="91">
        <f>N21+O21</f>
        <v>3</v>
      </c>
      <c r="Q21" s="80">
        <f>IFERROR(P21/M21,"-")</f>
        <v>0.13636363636364</v>
      </c>
      <c r="R21" s="79">
        <v>0</v>
      </c>
      <c r="S21" s="79">
        <v>0</v>
      </c>
      <c r="T21" s="80">
        <f>IFERROR(R21/(P21),"-")</f>
        <v>0</v>
      </c>
      <c r="U21" s="336">
        <f>IFERROR(J21/SUM(N21:O22),"-")</f>
        <v>16500</v>
      </c>
      <c r="V21" s="82">
        <v>1</v>
      </c>
      <c r="W21" s="80">
        <f>IF(P21=0,"-",V21/P21)</f>
        <v>0.33333333333333</v>
      </c>
      <c r="X21" s="335">
        <v>42000</v>
      </c>
      <c r="Y21" s="336">
        <f>IFERROR(X21/P21,"-")</f>
        <v>14000</v>
      </c>
      <c r="Z21" s="336">
        <f>IFERROR(X21/V21,"-")</f>
        <v>42000</v>
      </c>
      <c r="AA21" s="330">
        <f>SUM(X21:X22)-SUM(J21:J22)</f>
        <v>-24000</v>
      </c>
      <c r="AB21" s="83">
        <f>SUM(X21:X22)/SUM(J21:J22)</f>
        <v>0.63636363636364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3</v>
      </c>
      <c r="BO21" s="118">
        <f>IF(P21=0,"",IF(BN21=0,"",(BN21/P21)))</f>
        <v>1</v>
      </c>
      <c r="BP21" s="119">
        <v>1</v>
      </c>
      <c r="BQ21" s="120">
        <f>IFERROR(BP21/BN21,"-")</f>
        <v>0.33333333333333</v>
      </c>
      <c r="BR21" s="121">
        <v>42000</v>
      </c>
      <c r="BS21" s="122">
        <f>IFERROR(BR21/BN21,"-")</f>
        <v>14000</v>
      </c>
      <c r="BT21" s="123"/>
      <c r="BU21" s="123"/>
      <c r="BV21" s="123">
        <v>1</v>
      </c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42000</v>
      </c>
      <c r="CQ21" s="139">
        <v>42000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259</v>
      </c>
      <c r="C22" s="347"/>
      <c r="D22" s="347"/>
      <c r="E22" s="347"/>
      <c r="F22" s="347" t="s">
        <v>82</v>
      </c>
      <c r="G22" s="88"/>
      <c r="H22" s="88"/>
      <c r="I22" s="88"/>
      <c r="J22" s="330"/>
      <c r="K22" s="79">
        <v>0</v>
      </c>
      <c r="L22" s="79">
        <v>0</v>
      </c>
      <c r="M22" s="79">
        <v>1</v>
      </c>
      <c r="N22" s="89">
        <v>1</v>
      </c>
      <c r="O22" s="90">
        <v>0</v>
      </c>
      <c r="P22" s="91">
        <f>N22+O22</f>
        <v>1</v>
      </c>
      <c r="Q22" s="80">
        <f>IFERROR(P22/M22,"-")</f>
        <v>1</v>
      </c>
      <c r="R22" s="79">
        <v>0</v>
      </c>
      <c r="S22" s="79">
        <v>0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0.2037037037037</v>
      </c>
      <c r="B23" s="347" t="s">
        <v>260</v>
      </c>
      <c r="C23" s="347" t="s">
        <v>261</v>
      </c>
      <c r="D23" s="347" t="s">
        <v>262</v>
      </c>
      <c r="E23" s="347"/>
      <c r="F23" s="347" t="s">
        <v>69</v>
      </c>
      <c r="G23" s="88" t="s">
        <v>263</v>
      </c>
      <c r="H23" s="88"/>
      <c r="I23" s="349" t="s">
        <v>178</v>
      </c>
      <c r="J23" s="330">
        <v>54000</v>
      </c>
      <c r="K23" s="79">
        <v>0</v>
      </c>
      <c r="L23" s="79">
        <v>0</v>
      </c>
      <c r="M23" s="79">
        <v>35</v>
      </c>
      <c r="N23" s="89">
        <v>3</v>
      </c>
      <c r="O23" s="90">
        <v>0</v>
      </c>
      <c r="P23" s="91">
        <f>N23+O23</f>
        <v>3</v>
      </c>
      <c r="Q23" s="80">
        <f>IFERROR(P23/M23,"-")</f>
        <v>0.085714285714286</v>
      </c>
      <c r="R23" s="79">
        <v>0</v>
      </c>
      <c r="S23" s="79">
        <v>0</v>
      </c>
      <c r="T23" s="80">
        <f>IFERROR(R23/(P23),"-")</f>
        <v>0</v>
      </c>
      <c r="U23" s="336">
        <f>IFERROR(J23/SUM(N23:O24),"-")</f>
        <v>6750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SUM(X23:X24)-SUM(J23:J24)</f>
        <v>-43000</v>
      </c>
      <c r="AB23" s="83">
        <f>SUM(X23:X24)/SUM(J23:J24)</f>
        <v>0.2037037037037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0.33333333333333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264</v>
      </c>
      <c r="C24" s="347"/>
      <c r="D24" s="347"/>
      <c r="E24" s="347"/>
      <c r="F24" s="347" t="s">
        <v>82</v>
      </c>
      <c r="G24" s="88"/>
      <c r="H24" s="88"/>
      <c r="I24" s="88"/>
      <c r="J24" s="330"/>
      <c r="K24" s="79">
        <v>0</v>
      </c>
      <c r="L24" s="79">
        <v>0</v>
      </c>
      <c r="M24" s="79">
        <v>16</v>
      </c>
      <c r="N24" s="89">
        <v>5</v>
      </c>
      <c r="O24" s="90">
        <v>0</v>
      </c>
      <c r="P24" s="91">
        <f>N24+O24</f>
        <v>5</v>
      </c>
      <c r="Q24" s="80">
        <f>IFERROR(P24/M24,"-")</f>
        <v>0.3125</v>
      </c>
      <c r="R24" s="79">
        <v>0</v>
      </c>
      <c r="S24" s="79">
        <v>0</v>
      </c>
      <c r="T24" s="80">
        <f>IFERROR(R24/(P24),"-")</f>
        <v>0</v>
      </c>
      <c r="U24" s="336"/>
      <c r="V24" s="82">
        <v>1</v>
      </c>
      <c r="W24" s="80">
        <f>IF(P24=0,"-",V24/P24)</f>
        <v>0.2</v>
      </c>
      <c r="X24" s="335">
        <v>11000</v>
      </c>
      <c r="Y24" s="336">
        <f>IFERROR(X24/P24,"-")</f>
        <v>2200</v>
      </c>
      <c r="Z24" s="336">
        <f>IFERROR(X24/V24,"-")</f>
        <v>11000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0.4</v>
      </c>
      <c r="BP24" s="119">
        <v>1</v>
      </c>
      <c r="BQ24" s="120">
        <f>IFERROR(BP24/BN24,"-")</f>
        <v>0.5</v>
      </c>
      <c r="BR24" s="121">
        <v>11000</v>
      </c>
      <c r="BS24" s="122">
        <f>IFERROR(BR24/BN24,"-")</f>
        <v>5500</v>
      </c>
      <c r="BT24" s="123"/>
      <c r="BU24" s="123"/>
      <c r="BV24" s="123">
        <v>1</v>
      </c>
      <c r="BW24" s="124">
        <v>3</v>
      </c>
      <c r="BX24" s="125">
        <f>IF(P24=0,"",IF(BW24=0,"",(BW24/P24)))</f>
        <v>0.6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11000</v>
      </c>
      <c r="CQ24" s="139">
        <v>11000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0.47619047619048</v>
      </c>
      <c r="B25" s="347" t="s">
        <v>265</v>
      </c>
      <c r="C25" s="347" t="s">
        <v>266</v>
      </c>
      <c r="D25" s="347" t="s">
        <v>231</v>
      </c>
      <c r="E25" s="347"/>
      <c r="F25" s="347" t="s">
        <v>69</v>
      </c>
      <c r="G25" s="88" t="s">
        <v>267</v>
      </c>
      <c r="H25" s="88"/>
      <c r="I25" s="88" t="s">
        <v>203</v>
      </c>
      <c r="J25" s="330">
        <v>42000</v>
      </c>
      <c r="K25" s="79">
        <v>0</v>
      </c>
      <c r="L25" s="79">
        <v>0</v>
      </c>
      <c r="M25" s="79">
        <v>2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336">
        <f>IFERROR(J25/SUM(N25:O26),"-")</f>
        <v>8400</v>
      </c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>
        <f>SUM(X25:X26)-SUM(J25:J26)</f>
        <v>-22000</v>
      </c>
      <c r="AB25" s="83">
        <f>SUM(X25:X26)/SUM(J25:J26)</f>
        <v>0.47619047619048</v>
      </c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268</v>
      </c>
      <c r="C26" s="347"/>
      <c r="D26" s="347"/>
      <c r="E26" s="347"/>
      <c r="F26" s="347" t="s">
        <v>82</v>
      </c>
      <c r="G26" s="88"/>
      <c r="H26" s="88"/>
      <c r="I26" s="88"/>
      <c r="J26" s="330"/>
      <c r="K26" s="79">
        <v>0</v>
      </c>
      <c r="L26" s="79">
        <v>0</v>
      </c>
      <c r="M26" s="79">
        <v>83</v>
      </c>
      <c r="N26" s="89">
        <v>5</v>
      </c>
      <c r="O26" s="90">
        <v>0</v>
      </c>
      <c r="P26" s="91">
        <f>N26+O26</f>
        <v>5</v>
      </c>
      <c r="Q26" s="80">
        <f>IFERROR(P26/M26,"-")</f>
        <v>0.060240963855422</v>
      </c>
      <c r="R26" s="79">
        <v>0</v>
      </c>
      <c r="S26" s="79">
        <v>0</v>
      </c>
      <c r="T26" s="80">
        <f>IFERROR(R26/(P26),"-")</f>
        <v>0</v>
      </c>
      <c r="U26" s="336"/>
      <c r="V26" s="82">
        <v>1</v>
      </c>
      <c r="W26" s="80">
        <f>IF(P26=0,"-",V26/P26)</f>
        <v>0.2</v>
      </c>
      <c r="X26" s="335">
        <v>20000</v>
      </c>
      <c r="Y26" s="336">
        <f>IFERROR(X26/P26,"-")</f>
        <v>4000</v>
      </c>
      <c r="Z26" s="336">
        <f>IFERROR(X26/V26,"-")</f>
        <v>20000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0.2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0.2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0.4</v>
      </c>
      <c r="BP26" s="119">
        <v>1</v>
      </c>
      <c r="BQ26" s="120">
        <f>IFERROR(BP26/BN26,"-")</f>
        <v>0.5</v>
      </c>
      <c r="BR26" s="121">
        <v>15000</v>
      </c>
      <c r="BS26" s="122">
        <f>IFERROR(BR26/BN26,"-")</f>
        <v>7500</v>
      </c>
      <c r="BT26" s="123"/>
      <c r="BU26" s="123"/>
      <c r="BV26" s="123">
        <v>1</v>
      </c>
      <c r="BW26" s="124">
        <v>1</v>
      </c>
      <c r="BX26" s="125">
        <f>IF(P26=0,"",IF(BW26=0,"",(BW26/P26)))</f>
        <v>0.2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20000</v>
      </c>
      <c r="CQ26" s="139">
        <v>15000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3.0208333333333</v>
      </c>
      <c r="B27" s="347" t="s">
        <v>269</v>
      </c>
      <c r="C27" s="347" t="s">
        <v>261</v>
      </c>
      <c r="D27" s="347" t="s">
        <v>270</v>
      </c>
      <c r="E27" s="347"/>
      <c r="F27" s="347" t="s">
        <v>69</v>
      </c>
      <c r="G27" s="88" t="s">
        <v>271</v>
      </c>
      <c r="H27" s="88"/>
      <c r="I27" s="88" t="s">
        <v>186</v>
      </c>
      <c r="J27" s="330">
        <v>48000</v>
      </c>
      <c r="K27" s="79">
        <v>0</v>
      </c>
      <c r="L27" s="79">
        <v>0</v>
      </c>
      <c r="M27" s="79">
        <v>69</v>
      </c>
      <c r="N27" s="89">
        <v>9</v>
      </c>
      <c r="O27" s="90">
        <v>0</v>
      </c>
      <c r="P27" s="91">
        <f>N27+O27</f>
        <v>9</v>
      </c>
      <c r="Q27" s="80">
        <f>IFERROR(P27/M27,"-")</f>
        <v>0.1304347826087</v>
      </c>
      <c r="R27" s="79">
        <v>1</v>
      </c>
      <c r="S27" s="79">
        <v>3</v>
      </c>
      <c r="T27" s="80">
        <f>IFERROR(R27/(P27),"-")</f>
        <v>0.11111111111111</v>
      </c>
      <c r="U27" s="336">
        <f>IFERROR(J27/SUM(N27:O28),"-")</f>
        <v>3000</v>
      </c>
      <c r="V27" s="82">
        <v>3</v>
      </c>
      <c r="W27" s="80">
        <f>IF(P27=0,"-",V27/P27)</f>
        <v>0.33333333333333</v>
      </c>
      <c r="X27" s="335">
        <v>127000</v>
      </c>
      <c r="Y27" s="336">
        <f>IFERROR(X27/P27,"-")</f>
        <v>14111.111111111</v>
      </c>
      <c r="Z27" s="336">
        <f>IFERROR(X27/V27,"-")</f>
        <v>42333.333333333</v>
      </c>
      <c r="AA27" s="330">
        <f>SUM(X27:X28)-SUM(J27:J28)</f>
        <v>97000</v>
      </c>
      <c r="AB27" s="83">
        <f>SUM(X27:X28)/SUM(J27:J28)</f>
        <v>3.0208333333333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3</v>
      </c>
      <c r="BF27" s="111">
        <f>IF(P27=0,"",IF(BE27=0,"",(BE27/P27)))</f>
        <v>0.33333333333333</v>
      </c>
      <c r="BG27" s="110">
        <v>1</v>
      </c>
      <c r="BH27" s="112">
        <f>IFERROR(BG27/BE27,"-")</f>
        <v>0.33333333333333</v>
      </c>
      <c r="BI27" s="113">
        <v>5000</v>
      </c>
      <c r="BJ27" s="114">
        <f>IFERROR(BI27/BE27,"-")</f>
        <v>1666.6666666667</v>
      </c>
      <c r="BK27" s="115">
        <v>1</v>
      </c>
      <c r="BL27" s="115"/>
      <c r="BM27" s="115"/>
      <c r="BN27" s="117">
        <v>4</v>
      </c>
      <c r="BO27" s="118">
        <f>IF(P27=0,"",IF(BN27=0,"",(BN27/P27)))</f>
        <v>0.44444444444444</v>
      </c>
      <c r="BP27" s="119">
        <v>1</v>
      </c>
      <c r="BQ27" s="120">
        <f>IFERROR(BP27/BN27,"-")</f>
        <v>0.25</v>
      </c>
      <c r="BR27" s="121">
        <v>5000</v>
      </c>
      <c r="BS27" s="122">
        <f>IFERROR(BR27/BN27,"-")</f>
        <v>1250</v>
      </c>
      <c r="BT27" s="123"/>
      <c r="BU27" s="123">
        <v>1</v>
      </c>
      <c r="BV27" s="123"/>
      <c r="BW27" s="124">
        <v>1</v>
      </c>
      <c r="BX27" s="125">
        <f>IF(P27=0,"",IF(BW27=0,"",(BW27/P27)))</f>
        <v>0.11111111111111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1</v>
      </c>
      <c r="CG27" s="132">
        <f>IF(P27=0,"",IF(CF27=0,"",(CF27/P27)))</f>
        <v>0.11111111111111</v>
      </c>
      <c r="CH27" s="133">
        <v>1</v>
      </c>
      <c r="CI27" s="134">
        <f>IFERROR(CH27/CF27,"-")</f>
        <v>1</v>
      </c>
      <c r="CJ27" s="135">
        <v>117000</v>
      </c>
      <c r="CK27" s="136">
        <f>IFERROR(CJ27/CF27,"-")</f>
        <v>117000</v>
      </c>
      <c r="CL27" s="137"/>
      <c r="CM27" s="137"/>
      <c r="CN27" s="137">
        <v>1</v>
      </c>
      <c r="CO27" s="138">
        <v>3</v>
      </c>
      <c r="CP27" s="139">
        <v>127000</v>
      </c>
      <c r="CQ27" s="139">
        <v>117000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/>
      <c r="B28" s="347" t="s">
        <v>272</v>
      </c>
      <c r="C28" s="347"/>
      <c r="D28" s="347"/>
      <c r="E28" s="347"/>
      <c r="F28" s="347" t="s">
        <v>82</v>
      </c>
      <c r="G28" s="88"/>
      <c r="H28" s="88"/>
      <c r="I28" s="88"/>
      <c r="J28" s="330"/>
      <c r="K28" s="79">
        <v>0</v>
      </c>
      <c r="L28" s="79">
        <v>0</v>
      </c>
      <c r="M28" s="79">
        <v>49</v>
      </c>
      <c r="N28" s="89">
        <v>7</v>
      </c>
      <c r="O28" s="90">
        <v>0</v>
      </c>
      <c r="P28" s="91">
        <f>N28+O28</f>
        <v>7</v>
      </c>
      <c r="Q28" s="80">
        <f>IFERROR(P28/M28,"-")</f>
        <v>0.14285714285714</v>
      </c>
      <c r="R28" s="79">
        <v>0</v>
      </c>
      <c r="S28" s="79">
        <v>4</v>
      </c>
      <c r="T28" s="80">
        <f>IFERROR(R28/(P28),"-")</f>
        <v>0</v>
      </c>
      <c r="U28" s="336"/>
      <c r="V28" s="82">
        <v>1</v>
      </c>
      <c r="W28" s="80">
        <f>IF(P28=0,"-",V28/P28)</f>
        <v>0.14285714285714</v>
      </c>
      <c r="X28" s="335">
        <v>18000</v>
      </c>
      <c r="Y28" s="336">
        <f>IFERROR(X28/P28,"-")</f>
        <v>2571.4285714286</v>
      </c>
      <c r="Z28" s="336">
        <f>IFERROR(X28/V28,"-")</f>
        <v>18000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0.14285714285714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0.57142857142857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0.14285714285714</v>
      </c>
      <c r="BP28" s="119">
        <v>1</v>
      </c>
      <c r="BQ28" s="120">
        <f>IFERROR(BP28/BN28,"-")</f>
        <v>1</v>
      </c>
      <c r="BR28" s="121">
        <v>18000</v>
      </c>
      <c r="BS28" s="122">
        <f>IFERROR(BR28/BN28,"-")</f>
        <v>18000</v>
      </c>
      <c r="BT28" s="123"/>
      <c r="BU28" s="123"/>
      <c r="BV28" s="123">
        <v>1</v>
      </c>
      <c r="BW28" s="124">
        <v>1</v>
      </c>
      <c r="BX28" s="125">
        <f>IF(P28=0,"",IF(BW28=0,"",(BW28/P28)))</f>
        <v>0.14285714285714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18000</v>
      </c>
      <c r="CQ28" s="139">
        <v>18000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</v>
      </c>
      <c r="B29" s="347" t="s">
        <v>273</v>
      </c>
      <c r="C29" s="347" t="s">
        <v>230</v>
      </c>
      <c r="D29" s="347" t="s">
        <v>248</v>
      </c>
      <c r="E29" s="347"/>
      <c r="F29" s="347" t="s">
        <v>69</v>
      </c>
      <c r="G29" s="88" t="s">
        <v>274</v>
      </c>
      <c r="H29" s="88"/>
      <c r="I29" s="88" t="s">
        <v>275</v>
      </c>
      <c r="J29" s="330">
        <v>54000</v>
      </c>
      <c r="K29" s="79">
        <v>0</v>
      </c>
      <c r="L29" s="79">
        <v>0</v>
      </c>
      <c r="M29" s="79">
        <v>27</v>
      </c>
      <c r="N29" s="89">
        <v>5</v>
      </c>
      <c r="O29" s="90">
        <v>0</v>
      </c>
      <c r="P29" s="91">
        <f>N29+O29</f>
        <v>5</v>
      </c>
      <c r="Q29" s="80">
        <f>IFERROR(P29/M29,"-")</f>
        <v>0.18518518518519</v>
      </c>
      <c r="R29" s="79">
        <v>1</v>
      </c>
      <c r="S29" s="79">
        <v>1</v>
      </c>
      <c r="T29" s="80">
        <f>IFERROR(R29/(P29),"-")</f>
        <v>0.2</v>
      </c>
      <c r="U29" s="336">
        <f>IFERROR(J29/SUM(N29:O30),"-")</f>
        <v>6750</v>
      </c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>
        <f>SUM(X29:X30)-SUM(J29:J30)</f>
        <v>-54000</v>
      </c>
      <c r="AB29" s="83">
        <f>SUM(X29:X30)/SUM(J29:J30)</f>
        <v>0</v>
      </c>
      <c r="AC29" s="77"/>
      <c r="AD29" s="92">
        <v>1</v>
      </c>
      <c r="AE29" s="93">
        <f>IF(P29=0,"",IF(AD29=0,"",(AD29/P29)))</f>
        <v>0.2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>
        <v>2</v>
      </c>
      <c r="AN29" s="99">
        <f>IF(P29=0,"",IF(AM29=0,"",(AM29/P29)))</f>
        <v>0.4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2</v>
      </c>
      <c r="AW29" s="105">
        <f>IF(P29=0,"",IF(AV29=0,"",(AV29/P29)))</f>
        <v>0.4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276</v>
      </c>
      <c r="C30" s="347"/>
      <c r="D30" s="347"/>
      <c r="E30" s="347"/>
      <c r="F30" s="347" t="s">
        <v>82</v>
      </c>
      <c r="G30" s="88"/>
      <c r="H30" s="88"/>
      <c r="I30" s="88"/>
      <c r="J30" s="330"/>
      <c r="K30" s="79">
        <v>0</v>
      </c>
      <c r="L30" s="79">
        <v>0</v>
      </c>
      <c r="M30" s="79">
        <v>6</v>
      </c>
      <c r="N30" s="89">
        <v>3</v>
      </c>
      <c r="O30" s="90">
        <v>0</v>
      </c>
      <c r="P30" s="91">
        <f>N30+O30</f>
        <v>3</v>
      </c>
      <c r="Q30" s="80">
        <f>IFERROR(P30/M30,"-")</f>
        <v>0.5</v>
      </c>
      <c r="R30" s="79">
        <v>0</v>
      </c>
      <c r="S30" s="79">
        <v>1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0.33333333333333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0.21052631578947</v>
      </c>
      <c r="B31" s="347" t="s">
        <v>277</v>
      </c>
      <c r="C31" s="347" t="s">
        <v>278</v>
      </c>
      <c r="D31" s="347" t="s">
        <v>279</v>
      </c>
      <c r="E31" s="347"/>
      <c r="F31" s="347" t="s">
        <v>69</v>
      </c>
      <c r="G31" s="88" t="s">
        <v>280</v>
      </c>
      <c r="H31" s="88"/>
      <c r="I31" s="88" t="s">
        <v>281</v>
      </c>
      <c r="J31" s="330">
        <v>114000</v>
      </c>
      <c r="K31" s="79">
        <v>0</v>
      </c>
      <c r="L31" s="79">
        <v>0</v>
      </c>
      <c r="M31" s="79">
        <v>66</v>
      </c>
      <c r="N31" s="89">
        <v>9</v>
      </c>
      <c r="O31" s="90">
        <v>0</v>
      </c>
      <c r="P31" s="91">
        <f>N31+O31</f>
        <v>9</v>
      </c>
      <c r="Q31" s="80">
        <f>IFERROR(P31/M31,"-")</f>
        <v>0.13636363636364</v>
      </c>
      <c r="R31" s="79">
        <v>0</v>
      </c>
      <c r="S31" s="79">
        <v>2</v>
      </c>
      <c r="T31" s="80">
        <f>IFERROR(R31/(P31),"-")</f>
        <v>0</v>
      </c>
      <c r="U31" s="336">
        <f>IFERROR(J31/SUM(N31:O32),"-")</f>
        <v>5181.8181818182</v>
      </c>
      <c r="V31" s="82">
        <v>1</v>
      </c>
      <c r="W31" s="80">
        <f>IF(P31=0,"-",V31/P31)</f>
        <v>0.11111111111111</v>
      </c>
      <c r="X31" s="335">
        <v>8000</v>
      </c>
      <c r="Y31" s="336">
        <f>IFERROR(X31/P31,"-")</f>
        <v>888.88888888889</v>
      </c>
      <c r="Z31" s="336">
        <f>IFERROR(X31/V31,"-")</f>
        <v>8000</v>
      </c>
      <c r="AA31" s="330">
        <f>SUM(X31:X32)-SUM(J31:J32)</f>
        <v>-90000</v>
      </c>
      <c r="AB31" s="83">
        <f>SUM(X31:X32)/SUM(J31:J32)</f>
        <v>0.21052631578947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2</v>
      </c>
      <c r="AN31" s="99">
        <f>IF(P31=0,"",IF(AM31=0,"",(AM31/P31)))</f>
        <v>0.22222222222222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3</v>
      </c>
      <c r="BF31" s="111">
        <f>IF(P31=0,"",IF(BE31=0,"",(BE31/P31)))</f>
        <v>0.33333333333333</v>
      </c>
      <c r="BG31" s="110">
        <v>1</v>
      </c>
      <c r="BH31" s="112">
        <f>IFERROR(BG31/BE31,"-")</f>
        <v>0.33333333333333</v>
      </c>
      <c r="BI31" s="113">
        <v>8000</v>
      </c>
      <c r="BJ31" s="114">
        <f>IFERROR(BI31/BE31,"-")</f>
        <v>2666.6666666667</v>
      </c>
      <c r="BK31" s="115"/>
      <c r="BL31" s="115">
        <v>1</v>
      </c>
      <c r="BM31" s="115"/>
      <c r="BN31" s="117">
        <v>4</v>
      </c>
      <c r="BO31" s="118">
        <f>IF(P31=0,"",IF(BN31=0,"",(BN31/P31)))</f>
        <v>0.44444444444444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8000</v>
      </c>
      <c r="CQ31" s="139">
        <v>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282</v>
      </c>
      <c r="C32" s="347"/>
      <c r="D32" s="347"/>
      <c r="E32" s="347"/>
      <c r="F32" s="347" t="s">
        <v>82</v>
      </c>
      <c r="G32" s="88"/>
      <c r="H32" s="88"/>
      <c r="I32" s="88"/>
      <c r="J32" s="330"/>
      <c r="K32" s="79">
        <v>0</v>
      </c>
      <c r="L32" s="79">
        <v>0</v>
      </c>
      <c r="M32" s="79">
        <v>32</v>
      </c>
      <c r="N32" s="89">
        <v>13</v>
      </c>
      <c r="O32" s="90">
        <v>0</v>
      </c>
      <c r="P32" s="91">
        <f>N32+O32</f>
        <v>13</v>
      </c>
      <c r="Q32" s="80">
        <f>IFERROR(P32/M32,"-")</f>
        <v>0.40625</v>
      </c>
      <c r="R32" s="79">
        <v>0</v>
      </c>
      <c r="S32" s="79">
        <v>4</v>
      </c>
      <c r="T32" s="80">
        <f>IFERROR(R32/(P32),"-")</f>
        <v>0</v>
      </c>
      <c r="U32" s="336"/>
      <c r="V32" s="82">
        <v>2</v>
      </c>
      <c r="W32" s="80">
        <f>IF(P32=0,"-",V32/P32)</f>
        <v>0.15384615384615</v>
      </c>
      <c r="X32" s="335">
        <v>16000</v>
      </c>
      <c r="Y32" s="336">
        <f>IFERROR(X32/P32,"-")</f>
        <v>1230.7692307692</v>
      </c>
      <c r="Z32" s="336">
        <f>IFERROR(X32/V32,"-")</f>
        <v>8000</v>
      </c>
      <c r="AA32" s="330"/>
      <c r="AB32" s="83"/>
      <c r="AC32" s="77"/>
      <c r="AD32" s="92">
        <v>1</v>
      </c>
      <c r="AE32" s="93">
        <f>IF(P32=0,"",IF(AD32=0,"",(AD32/P32)))</f>
        <v>0.076923076923077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>
        <v>1</v>
      </c>
      <c r="AN32" s="99">
        <f>IF(P32=0,"",IF(AM32=0,"",(AM32/P32)))</f>
        <v>0.076923076923077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</v>
      </c>
      <c r="AW32" s="105">
        <f>IF(P32=0,"",IF(AV32=0,"",(AV32/P32)))</f>
        <v>0.076923076923077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1</v>
      </c>
      <c r="BF32" s="111">
        <f>IF(P32=0,"",IF(BE32=0,"",(BE32/P32)))</f>
        <v>0.076923076923077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8</v>
      </c>
      <c r="BO32" s="118">
        <f>IF(P32=0,"",IF(BN32=0,"",(BN32/P32)))</f>
        <v>0.61538461538462</v>
      </c>
      <c r="BP32" s="119">
        <v>2</v>
      </c>
      <c r="BQ32" s="120">
        <f>IFERROR(BP32/BN32,"-")</f>
        <v>0.25</v>
      </c>
      <c r="BR32" s="121">
        <v>16000</v>
      </c>
      <c r="BS32" s="122">
        <f>IFERROR(BR32/BN32,"-")</f>
        <v>2000</v>
      </c>
      <c r="BT32" s="123">
        <v>1</v>
      </c>
      <c r="BU32" s="123"/>
      <c r="BV32" s="123">
        <v>1</v>
      </c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0.076923076923077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2</v>
      </c>
      <c r="CP32" s="139">
        <v>16000</v>
      </c>
      <c r="CQ32" s="139">
        <v>13000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0.59803921568627</v>
      </c>
      <c r="B33" s="347" t="s">
        <v>283</v>
      </c>
      <c r="C33" s="347" t="s">
        <v>284</v>
      </c>
      <c r="D33" s="347" t="s">
        <v>285</v>
      </c>
      <c r="E33" s="347"/>
      <c r="F33" s="347" t="s">
        <v>69</v>
      </c>
      <c r="G33" s="88" t="s">
        <v>286</v>
      </c>
      <c r="H33" s="88"/>
      <c r="I33" s="88" t="s">
        <v>287</v>
      </c>
      <c r="J33" s="330">
        <v>102000</v>
      </c>
      <c r="K33" s="79">
        <v>0</v>
      </c>
      <c r="L33" s="79">
        <v>0</v>
      </c>
      <c r="M33" s="79">
        <v>96</v>
      </c>
      <c r="N33" s="89">
        <v>8</v>
      </c>
      <c r="O33" s="90">
        <v>0</v>
      </c>
      <c r="P33" s="91">
        <f>N33+O33</f>
        <v>8</v>
      </c>
      <c r="Q33" s="80">
        <f>IFERROR(P33/M33,"-")</f>
        <v>0.083333333333333</v>
      </c>
      <c r="R33" s="79">
        <v>2</v>
      </c>
      <c r="S33" s="79">
        <v>4</v>
      </c>
      <c r="T33" s="80">
        <f>IFERROR(R33/(P33),"-")</f>
        <v>0.25</v>
      </c>
      <c r="U33" s="336">
        <f>IFERROR(J33/SUM(N33:O34),"-")</f>
        <v>8500</v>
      </c>
      <c r="V33" s="82">
        <v>3</v>
      </c>
      <c r="W33" s="80">
        <f>IF(P33=0,"-",V33/P33)</f>
        <v>0.375</v>
      </c>
      <c r="X33" s="335">
        <v>61000</v>
      </c>
      <c r="Y33" s="336">
        <f>IFERROR(X33/P33,"-")</f>
        <v>7625</v>
      </c>
      <c r="Z33" s="336">
        <f>IFERROR(X33/V33,"-")</f>
        <v>20333.333333333</v>
      </c>
      <c r="AA33" s="330">
        <f>SUM(X33:X34)-SUM(J33:J34)</f>
        <v>-41000</v>
      </c>
      <c r="AB33" s="83">
        <f>SUM(X33:X34)/SUM(J33:J34)</f>
        <v>0.59803921568627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0.125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2</v>
      </c>
      <c r="AW33" s="105">
        <f>IF(P33=0,"",IF(AV33=0,"",(AV33/P33)))</f>
        <v>0.25</v>
      </c>
      <c r="AX33" s="104">
        <v>2</v>
      </c>
      <c r="AY33" s="106">
        <f>IFERROR(AX33/AV33,"-")</f>
        <v>1</v>
      </c>
      <c r="AZ33" s="107">
        <v>61000</v>
      </c>
      <c r="BA33" s="108">
        <f>IFERROR(AZ33/AV33,"-")</f>
        <v>30500</v>
      </c>
      <c r="BB33" s="109">
        <v>1</v>
      </c>
      <c r="BC33" s="109"/>
      <c r="BD33" s="109">
        <v>1</v>
      </c>
      <c r="BE33" s="110">
        <v>3</v>
      </c>
      <c r="BF33" s="111">
        <f>IF(P33=0,"",IF(BE33=0,"",(BE33/P33)))</f>
        <v>0.375</v>
      </c>
      <c r="BG33" s="110">
        <v>1</v>
      </c>
      <c r="BH33" s="112">
        <f>IFERROR(BG33/BE33,"-")</f>
        <v>0.33333333333333</v>
      </c>
      <c r="BI33" s="113">
        <v>15000</v>
      </c>
      <c r="BJ33" s="114">
        <f>IFERROR(BI33/BE33,"-")</f>
        <v>5000</v>
      </c>
      <c r="BK33" s="115"/>
      <c r="BL33" s="115"/>
      <c r="BM33" s="115">
        <v>1</v>
      </c>
      <c r="BN33" s="117">
        <v>2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3</v>
      </c>
      <c r="CP33" s="139">
        <v>61000</v>
      </c>
      <c r="CQ33" s="139">
        <v>58000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288</v>
      </c>
      <c r="C34" s="347"/>
      <c r="D34" s="347"/>
      <c r="E34" s="347"/>
      <c r="F34" s="347" t="s">
        <v>82</v>
      </c>
      <c r="G34" s="88"/>
      <c r="H34" s="88"/>
      <c r="I34" s="88"/>
      <c r="J34" s="330"/>
      <c r="K34" s="79">
        <v>0</v>
      </c>
      <c r="L34" s="79">
        <v>0</v>
      </c>
      <c r="M34" s="79">
        <v>17</v>
      </c>
      <c r="N34" s="89">
        <v>3</v>
      </c>
      <c r="O34" s="90">
        <v>1</v>
      </c>
      <c r="P34" s="91">
        <f>N34+O34</f>
        <v>4</v>
      </c>
      <c r="Q34" s="80">
        <f>IFERROR(P34/M34,"-")</f>
        <v>0.23529411764706</v>
      </c>
      <c r="R34" s="79">
        <v>0</v>
      </c>
      <c r="S34" s="79">
        <v>2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0.25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</v>
      </c>
      <c r="BF34" s="111">
        <f>IF(P34=0,"",IF(BE34=0,"",(BE34/P34)))</f>
        <v>0.25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0.25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0.46296296296296</v>
      </c>
      <c r="B35" s="347" t="s">
        <v>289</v>
      </c>
      <c r="C35" s="347" t="s">
        <v>284</v>
      </c>
      <c r="D35" s="347" t="s">
        <v>262</v>
      </c>
      <c r="E35" s="347"/>
      <c r="F35" s="347"/>
      <c r="G35" s="88" t="s">
        <v>290</v>
      </c>
      <c r="H35" s="88"/>
      <c r="I35" s="88" t="s">
        <v>287</v>
      </c>
      <c r="J35" s="330">
        <v>32400</v>
      </c>
      <c r="K35" s="79">
        <v>0</v>
      </c>
      <c r="L35" s="79">
        <v>0</v>
      </c>
      <c r="M35" s="79">
        <v>3</v>
      </c>
      <c r="N35" s="89">
        <v>1</v>
      </c>
      <c r="O35" s="90">
        <v>0</v>
      </c>
      <c r="P35" s="91">
        <f>N35+O35</f>
        <v>1</v>
      </c>
      <c r="Q35" s="80">
        <f>IFERROR(P35/M35,"-")</f>
        <v>0.33333333333333</v>
      </c>
      <c r="R35" s="79">
        <v>0</v>
      </c>
      <c r="S35" s="79">
        <v>1</v>
      </c>
      <c r="T35" s="80">
        <f>IFERROR(R35/(P35),"-")</f>
        <v>0</v>
      </c>
      <c r="U35" s="336">
        <f>IFERROR(J35/SUM(N35:O36),"-")</f>
        <v>8100</v>
      </c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>
        <f>SUM(X35:X36)-SUM(J35:J36)</f>
        <v>-17400</v>
      </c>
      <c r="AB35" s="83">
        <f>SUM(X35:X36)/SUM(J35:J36)</f>
        <v>0.46296296296296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1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291</v>
      </c>
      <c r="C36" s="347"/>
      <c r="D36" s="347"/>
      <c r="E36" s="347"/>
      <c r="F36" s="347"/>
      <c r="G36" s="88"/>
      <c r="H36" s="88"/>
      <c r="I36" s="88"/>
      <c r="J36" s="330"/>
      <c r="K36" s="79">
        <v>0</v>
      </c>
      <c r="L36" s="79">
        <v>0</v>
      </c>
      <c r="M36" s="79">
        <v>4</v>
      </c>
      <c r="N36" s="89">
        <v>3</v>
      </c>
      <c r="O36" s="90">
        <v>0</v>
      </c>
      <c r="P36" s="91">
        <f>N36+O36</f>
        <v>3</v>
      </c>
      <c r="Q36" s="80">
        <f>IFERROR(P36/M36,"-")</f>
        <v>0.75</v>
      </c>
      <c r="R36" s="79">
        <v>0</v>
      </c>
      <c r="S36" s="79">
        <v>0</v>
      </c>
      <c r="T36" s="80">
        <f>IFERROR(R36/(P36),"-")</f>
        <v>0</v>
      </c>
      <c r="U36" s="336"/>
      <c r="V36" s="82">
        <v>1</v>
      </c>
      <c r="W36" s="80">
        <f>IF(P36=0,"-",V36/P36)</f>
        <v>0.33333333333333</v>
      </c>
      <c r="X36" s="335">
        <v>15000</v>
      </c>
      <c r="Y36" s="336">
        <f>IFERROR(X36/P36,"-")</f>
        <v>5000</v>
      </c>
      <c r="Z36" s="336">
        <f>IFERROR(X36/V36,"-")</f>
        <v>15000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0.33333333333333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0.33333333333333</v>
      </c>
      <c r="BY36" s="126">
        <v>1</v>
      </c>
      <c r="BZ36" s="127">
        <f>IFERROR(BY36/BW36,"-")</f>
        <v>1</v>
      </c>
      <c r="CA36" s="128">
        <v>15000</v>
      </c>
      <c r="CB36" s="129">
        <f>IFERROR(CA36/BW36,"-")</f>
        <v>15000</v>
      </c>
      <c r="CC36" s="130"/>
      <c r="CD36" s="130">
        <v>1</v>
      </c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15000</v>
      </c>
      <c r="CQ36" s="139">
        <v>15000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30"/>
      <c r="B37" s="85"/>
      <c r="C37" s="86"/>
      <c r="D37" s="86"/>
      <c r="E37" s="86"/>
      <c r="F37" s="87"/>
      <c r="G37" s="88"/>
      <c r="H37" s="88"/>
      <c r="I37" s="88"/>
      <c r="J37" s="331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337"/>
      <c r="V37" s="25"/>
      <c r="W37" s="25"/>
      <c r="X37" s="337"/>
      <c r="Y37" s="337"/>
      <c r="Z37" s="337"/>
      <c r="AA37" s="337"/>
      <c r="AB37" s="33"/>
      <c r="AC37" s="57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30"/>
      <c r="B38" s="37"/>
      <c r="C38" s="21"/>
      <c r="D38" s="21"/>
      <c r="E38" s="21"/>
      <c r="F38" s="22"/>
      <c r="G38" s="36"/>
      <c r="H38" s="36"/>
      <c r="I38" s="73"/>
      <c r="J38" s="332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337"/>
      <c r="V38" s="25"/>
      <c r="W38" s="25"/>
      <c r="X38" s="337"/>
      <c r="Y38" s="337"/>
      <c r="Z38" s="337"/>
      <c r="AA38" s="337"/>
      <c r="AB38" s="33"/>
      <c r="AC38" s="59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19">
        <f>AB39</f>
        <v>3.2900481782596</v>
      </c>
      <c r="B39" s="39"/>
      <c r="C39" s="39"/>
      <c r="D39" s="39"/>
      <c r="E39" s="39"/>
      <c r="F39" s="39"/>
      <c r="G39" s="40" t="s">
        <v>292</v>
      </c>
      <c r="H39" s="40"/>
      <c r="I39" s="40"/>
      <c r="J39" s="333">
        <f>SUM(J6:J38)</f>
        <v>1328400</v>
      </c>
      <c r="K39" s="41">
        <f>SUM(K6:K38)</f>
        <v>0</v>
      </c>
      <c r="L39" s="41">
        <f>SUM(L6:L38)</f>
        <v>0</v>
      </c>
      <c r="M39" s="41">
        <f>SUM(M6:M38)</f>
        <v>1214</v>
      </c>
      <c r="N39" s="41">
        <f>SUM(N6:N38)</f>
        <v>184</v>
      </c>
      <c r="O39" s="41">
        <f>SUM(O6:O38)</f>
        <v>2</v>
      </c>
      <c r="P39" s="41">
        <f>SUM(P6:P38)</f>
        <v>186</v>
      </c>
      <c r="Q39" s="42">
        <f>IFERROR(P39/M39,"-")</f>
        <v>0.15321252059308</v>
      </c>
      <c r="R39" s="76">
        <f>SUM(R6:R38)</f>
        <v>18</v>
      </c>
      <c r="S39" s="76">
        <f>SUM(S6:S38)</f>
        <v>42</v>
      </c>
      <c r="T39" s="42">
        <f>IFERROR(R39/P39,"-")</f>
        <v>0.096774193548387</v>
      </c>
      <c r="U39" s="338">
        <f>IFERROR(J39/P39,"-")</f>
        <v>7141.935483871</v>
      </c>
      <c r="V39" s="44">
        <f>SUM(V6:V38)</f>
        <v>43</v>
      </c>
      <c r="W39" s="42">
        <f>IFERROR(V39/P39,"-")</f>
        <v>0.23118279569892</v>
      </c>
      <c r="X39" s="333">
        <f>SUM(X6:X38)</f>
        <v>4370500</v>
      </c>
      <c r="Y39" s="333">
        <f>IFERROR(X39/P39,"-")</f>
        <v>23497.311827957</v>
      </c>
      <c r="Z39" s="333">
        <f>IFERROR(X39/V39,"-")</f>
        <v>101639.53488372</v>
      </c>
      <c r="AA39" s="333">
        <f>X39-J39</f>
        <v>3042100</v>
      </c>
      <c r="AB39" s="45">
        <f>X39/J39</f>
        <v>3.2900481782596</v>
      </c>
      <c r="AC39" s="58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0"/>
    <mergeCell ref="J10:J10"/>
    <mergeCell ref="U10:U10"/>
    <mergeCell ref="AA10:AA10"/>
    <mergeCell ref="AB10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293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0.57692307692308</v>
      </c>
      <c r="B6" s="347" t="s">
        <v>294</v>
      </c>
      <c r="C6" s="347" t="s">
        <v>295</v>
      </c>
      <c r="D6" s="347" t="s">
        <v>296</v>
      </c>
      <c r="E6" s="347"/>
      <c r="F6" s="347" t="s">
        <v>297</v>
      </c>
      <c r="G6" s="88" t="s">
        <v>298</v>
      </c>
      <c r="H6" s="88" t="s">
        <v>299</v>
      </c>
      <c r="I6" s="88" t="s">
        <v>300</v>
      </c>
      <c r="J6" s="330">
        <v>78000</v>
      </c>
      <c r="K6" s="79">
        <v>0</v>
      </c>
      <c r="L6" s="79">
        <v>0</v>
      </c>
      <c r="M6" s="79">
        <v>13</v>
      </c>
      <c r="N6" s="89">
        <v>4</v>
      </c>
      <c r="O6" s="90">
        <v>0</v>
      </c>
      <c r="P6" s="91">
        <f>N6+O6</f>
        <v>4</v>
      </c>
      <c r="Q6" s="80">
        <f>IFERROR(P6/M6,"-")</f>
        <v>0.30769230769231</v>
      </c>
      <c r="R6" s="79">
        <v>0</v>
      </c>
      <c r="S6" s="79">
        <v>3</v>
      </c>
      <c r="T6" s="80">
        <f>IFERROR(R6/(P6),"-")</f>
        <v>0</v>
      </c>
      <c r="U6" s="336">
        <f>IFERROR(J6/SUM(N6:O7),"-")</f>
        <v>2052.6315789474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-33000</v>
      </c>
      <c r="AB6" s="83">
        <f>SUM(X6:X7)/SUM(J6:J7)</f>
        <v>0.57692307692308</v>
      </c>
      <c r="AC6" s="77"/>
      <c r="AD6" s="92">
        <v>1</v>
      </c>
      <c r="AE6" s="93">
        <f>IF(P6=0,"",IF(AD6=0,"",(AD6/P6)))</f>
        <v>0.25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0.75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301</v>
      </c>
      <c r="C7" s="347"/>
      <c r="D7" s="347"/>
      <c r="E7" s="347"/>
      <c r="F7" s="347" t="s">
        <v>82</v>
      </c>
      <c r="G7" s="88"/>
      <c r="H7" s="88"/>
      <c r="I7" s="88"/>
      <c r="J7" s="330"/>
      <c r="K7" s="79">
        <v>0</v>
      </c>
      <c r="L7" s="79">
        <v>0</v>
      </c>
      <c r="M7" s="79">
        <v>114</v>
      </c>
      <c r="N7" s="89">
        <v>33</v>
      </c>
      <c r="O7" s="90">
        <v>1</v>
      </c>
      <c r="P7" s="91">
        <f>N7+O7</f>
        <v>34</v>
      </c>
      <c r="Q7" s="80">
        <f>IFERROR(P7/M7,"-")</f>
        <v>0.29824561403509</v>
      </c>
      <c r="R7" s="79">
        <v>0</v>
      </c>
      <c r="S7" s="79">
        <v>14</v>
      </c>
      <c r="T7" s="80">
        <f>IFERROR(R7/(P7),"-")</f>
        <v>0</v>
      </c>
      <c r="U7" s="336"/>
      <c r="V7" s="82">
        <v>1</v>
      </c>
      <c r="W7" s="80">
        <f>IF(P7=0,"-",V7/P7)</f>
        <v>0.029411764705882</v>
      </c>
      <c r="X7" s="335">
        <v>45000</v>
      </c>
      <c r="Y7" s="336">
        <f>IFERROR(X7/P7,"-")</f>
        <v>1323.5294117647</v>
      </c>
      <c r="Z7" s="336">
        <f>IFERROR(X7/V7,"-")</f>
        <v>45000</v>
      </c>
      <c r="AA7" s="330"/>
      <c r="AB7" s="83"/>
      <c r="AC7" s="77"/>
      <c r="AD7" s="92">
        <v>1</v>
      </c>
      <c r="AE7" s="93">
        <f>IF(P7=0,"",IF(AD7=0,"",(AD7/P7)))</f>
        <v>0.029411764705882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8</v>
      </c>
      <c r="AN7" s="99">
        <f>IF(P7=0,"",IF(AM7=0,"",(AM7/P7)))</f>
        <v>0.23529411764706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5</v>
      </c>
      <c r="AW7" s="105">
        <f>IF(P7=0,"",IF(AV7=0,"",(AV7/P7)))</f>
        <v>0.14705882352941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7</v>
      </c>
      <c r="BF7" s="111">
        <f>IF(P7=0,"",IF(BE7=0,"",(BE7/P7)))</f>
        <v>0.20588235294118</v>
      </c>
      <c r="BG7" s="110">
        <v>1</v>
      </c>
      <c r="BH7" s="112">
        <f>IFERROR(BG7/BE7,"-")</f>
        <v>0.14285714285714</v>
      </c>
      <c r="BI7" s="113">
        <v>45000</v>
      </c>
      <c r="BJ7" s="114">
        <f>IFERROR(BI7/BE7,"-")</f>
        <v>6428.5714285714</v>
      </c>
      <c r="BK7" s="115"/>
      <c r="BL7" s="115"/>
      <c r="BM7" s="115">
        <v>1</v>
      </c>
      <c r="BN7" s="117">
        <v>10</v>
      </c>
      <c r="BO7" s="118">
        <f>IF(P7=0,"",IF(BN7=0,"",(BN7/P7)))</f>
        <v>0.29411764705882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0.058823529411765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0.029411764705882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45000</v>
      </c>
      <c r="CQ7" s="139">
        <v>45000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0.11538461538462</v>
      </c>
      <c r="B8" s="347" t="s">
        <v>302</v>
      </c>
      <c r="C8" s="347" t="s">
        <v>278</v>
      </c>
      <c r="D8" s="347" t="s">
        <v>303</v>
      </c>
      <c r="E8" s="347"/>
      <c r="F8" s="347" t="s">
        <v>297</v>
      </c>
      <c r="G8" s="88" t="s">
        <v>304</v>
      </c>
      <c r="H8" s="88" t="s">
        <v>305</v>
      </c>
      <c r="I8" s="349" t="s">
        <v>178</v>
      </c>
      <c r="J8" s="330">
        <v>78000</v>
      </c>
      <c r="K8" s="79">
        <v>0</v>
      </c>
      <c r="L8" s="79">
        <v>0</v>
      </c>
      <c r="M8" s="79">
        <v>3</v>
      </c>
      <c r="N8" s="89">
        <v>1</v>
      </c>
      <c r="O8" s="90">
        <v>0</v>
      </c>
      <c r="P8" s="91">
        <f>N8+O8</f>
        <v>1</v>
      </c>
      <c r="Q8" s="80">
        <f>IFERROR(P8/M8,"-")</f>
        <v>0.33333333333333</v>
      </c>
      <c r="R8" s="79">
        <v>0</v>
      </c>
      <c r="S8" s="79">
        <v>0</v>
      </c>
      <c r="T8" s="80">
        <f>IFERROR(R8/(P8),"-")</f>
        <v>0</v>
      </c>
      <c r="U8" s="336">
        <f>IFERROR(J8/SUM(N8:O9),"-")</f>
        <v>2000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-69000</v>
      </c>
      <c r="AB8" s="83">
        <f>SUM(X8:X9)/SUM(J8:J9)</f>
        <v>0.11538461538462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306</v>
      </c>
      <c r="C9" s="347"/>
      <c r="D9" s="347"/>
      <c r="E9" s="347"/>
      <c r="F9" s="347" t="s">
        <v>82</v>
      </c>
      <c r="G9" s="88"/>
      <c r="H9" s="88"/>
      <c r="I9" s="88"/>
      <c r="J9" s="330"/>
      <c r="K9" s="79">
        <v>0</v>
      </c>
      <c r="L9" s="79">
        <v>0</v>
      </c>
      <c r="M9" s="79">
        <v>106</v>
      </c>
      <c r="N9" s="89">
        <v>36</v>
      </c>
      <c r="O9" s="90">
        <v>2</v>
      </c>
      <c r="P9" s="91">
        <f>N9+O9</f>
        <v>38</v>
      </c>
      <c r="Q9" s="80">
        <f>IFERROR(P9/M9,"-")</f>
        <v>0.35849056603774</v>
      </c>
      <c r="R9" s="79">
        <v>1</v>
      </c>
      <c r="S9" s="79">
        <v>11</v>
      </c>
      <c r="T9" s="80">
        <f>IFERROR(R9/(P9),"-")</f>
        <v>0.026315789473684</v>
      </c>
      <c r="U9" s="336"/>
      <c r="V9" s="82">
        <v>1</v>
      </c>
      <c r="W9" s="80">
        <f>IF(P9=0,"-",V9/P9)</f>
        <v>0.026315789473684</v>
      </c>
      <c r="X9" s="335">
        <v>9000</v>
      </c>
      <c r="Y9" s="336">
        <f>IFERROR(X9/P9,"-")</f>
        <v>236.84210526316</v>
      </c>
      <c r="Z9" s="336">
        <f>IFERROR(X9/V9,"-")</f>
        <v>9000</v>
      </c>
      <c r="AA9" s="330"/>
      <c r="AB9" s="83"/>
      <c r="AC9" s="77"/>
      <c r="AD9" s="92">
        <v>3</v>
      </c>
      <c r="AE9" s="93">
        <f>IF(P9=0,"",IF(AD9=0,"",(AD9/P9)))</f>
        <v>0.078947368421053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8</v>
      </c>
      <c r="AN9" s="99">
        <f>IF(P9=0,"",IF(AM9=0,"",(AM9/P9)))</f>
        <v>0.21052631578947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6</v>
      </c>
      <c r="AW9" s="105">
        <f>IF(P9=0,"",IF(AV9=0,"",(AV9/P9)))</f>
        <v>0.15789473684211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13</v>
      </c>
      <c r="BF9" s="111">
        <f>IF(P9=0,"",IF(BE9=0,"",(BE9/P9)))</f>
        <v>0.34210526315789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0.078947368421053</v>
      </c>
      <c r="BP9" s="119">
        <v>1</v>
      </c>
      <c r="BQ9" s="120">
        <f>IFERROR(BP9/BN9,"-")</f>
        <v>0.33333333333333</v>
      </c>
      <c r="BR9" s="121">
        <v>9000</v>
      </c>
      <c r="BS9" s="122">
        <f>IFERROR(BR9/BN9,"-")</f>
        <v>3000</v>
      </c>
      <c r="BT9" s="123"/>
      <c r="BU9" s="123"/>
      <c r="BV9" s="123">
        <v>1</v>
      </c>
      <c r="BW9" s="124">
        <v>4</v>
      </c>
      <c r="BX9" s="125">
        <f>IF(P9=0,"",IF(BW9=0,"",(BW9/P9)))</f>
        <v>0.10526315789474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0.026315789473684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9000</v>
      </c>
      <c r="CQ9" s="139">
        <v>9000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0.25641025641026</v>
      </c>
      <c r="B10" s="347" t="s">
        <v>307</v>
      </c>
      <c r="C10" s="347" t="s">
        <v>308</v>
      </c>
      <c r="D10" s="347" t="s">
        <v>296</v>
      </c>
      <c r="E10" s="347"/>
      <c r="F10" s="347" t="s">
        <v>297</v>
      </c>
      <c r="G10" s="88" t="s">
        <v>309</v>
      </c>
      <c r="H10" s="88" t="s">
        <v>310</v>
      </c>
      <c r="I10" s="88" t="s">
        <v>311</v>
      </c>
      <c r="J10" s="330">
        <v>78000</v>
      </c>
      <c r="K10" s="79">
        <v>0</v>
      </c>
      <c r="L10" s="79">
        <v>0</v>
      </c>
      <c r="M10" s="79">
        <v>1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>
        <f>IFERROR(J10/SUM(N10:O11),"-")</f>
        <v>2600</v>
      </c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>
        <f>SUM(X10:X11)-SUM(J10:J11)</f>
        <v>-58000</v>
      </c>
      <c r="AB10" s="83">
        <f>SUM(X10:X11)/SUM(J10:J11)</f>
        <v>0.25641025641026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312</v>
      </c>
      <c r="C11" s="347"/>
      <c r="D11" s="347"/>
      <c r="E11" s="347"/>
      <c r="F11" s="347" t="s">
        <v>82</v>
      </c>
      <c r="G11" s="88"/>
      <c r="H11" s="88"/>
      <c r="I11" s="88"/>
      <c r="J11" s="330"/>
      <c r="K11" s="79">
        <v>0</v>
      </c>
      <c r="L11" s="79">
        <v>0</v>
      </c>
      <c r="M11" s="79">
        <v>69</v>
      </c>
      <c r="N11" s="89">
        <v>29</v>
      </c>
      <c r="O11" s="90">
        <v>1</v>
      </c>
      <c r="P11" s="91">
        <f>N11+O11</f>
        <v>30</v>
      </c>
      <c r="Q11" s="80">
        <f>IFERROR(P11/M11,"-")</f>
        <v>0.43478260869565</v>
      </c>
      <c r="R11" s="79">
        <v>1</v>
      </c>
      <c r="S11" s="79">
        <v>3</v>
      </c>
      <c r="T11" s="80">
        <f>IFERROR(R11/(P11),"-")</f>
        <v>0.033333333333333</v>
      </c>
      <c r="U11" s="336"/>
      <c r="V11" s="82">
        <v>1</v>
      </c>
      <c r="W11" s="80">
        <f>IF(P11=0,"-",V11/P11)</f>
        <v>0.033333333333333</v>
      </c>
      <c r="X11" s="335">
        <v>20000</v>
      </c>
      <c r="Y11" s="336">
        <f>IFERROR(X11/P11,"-")</f>
        <v>666.66666666667</v>
      </c>
      <c r="Z11" s="336">
        <f>IFERROR(X11/V11,"-")</f>
        <v>20000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6</v>
      </c>
      <c r="AN11" s="99">
        <f>IF(P11=0,"",IF(AM11=0,"",(AM11/P11)))</f>
        <v>0.2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5</v>
      </c>
      <c r="AW11" s="105">
        <f>IF(P11=0,"",IF(AV11=0,"",(AV11/P11)))</f>
        <v>0.16666666666667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5</v>
      </c>
      <c r="BF11" s="111">
        <f>IF(P11=0,"",IF(BE11=0,"",(BE11/P11)))</f>
        <v>0.16666666666667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9</v>
      </c>
      <c r="BO11" s="118">
        <f>IF(P11=0,"",IF(BN11=0,"",(BN11/P11)))</f>
        <v>0.3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5</v>
      </c>
      <c r="BX11" s="125">
        <f>IF(P11=0,"",IF(BW11=0,"",(BW11/P11)))</f>
        <v>0.16666666666667</v>
      </c>
      <c r="BY11" s="126">
        <v>1</v>
      </c>
      <c r="BZ11" s="127">
        <f>IFERROR(BY11/BW11,"-")</f>
        <v>0.2</v>
      </c>
      <c r="CA11" s="128">
        <v>20000</v>
      </c>
      <c r="CB11" s="129">
        <f>IFERROR(CA11/BW11,"-")</f>
        <v>4000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20000</v>
      </c>
      <c r="CQ11" s="139">
        <v>20000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313</v>
      </c>
      <c r="C12" s="347" t="s">
        <v>278</v>
      </c>
      <c r="D12" s="347" t="s">
        <v>303</v>
      </c>
      <c r="E12" s="347"/>
      <c r="F12" s="347" t="s">
        <v>297</v>
      </c>
      <c r="G12" s="88" t="s">
        <v>314</v>
      </c>
      <c r="H12" s="88" t="s">
        <v>310</v>
      </c>
      <c r="I12" s="88" t="s">
        <v>186</v>
      </c>
      <c r="J12" s="330">
        <v>78000</v>
      </c>
      <c r="K12" s="79">
        <v>0</v>
      </c>
      <c r="L12" s="79">
        <v>0</v>
      </c>
      <c r="M12" s="79">
        <v>1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>
        <f>IFERROR(J12/SUM(N12:O13),"-")</f>
        <v>3120</v>
      </c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>
        <f>SUM(X12:X13)-SUM(J12:J13)</f>
        <v>-78000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315</v>
      </c>
      <c r="C13" s="347"/>
      <c r="D13" s="347"/>
      <c r="E13" s="347"/>
      <c r="F13" s="347" t="s">
        <v>82</v>
      </c>
      <c r="G13" s="88"/>
      <c r="H13" s="88"/>
      <c r="I13" s="88"/>
      <c r="J13" s="330"/>
      <c r="K13" s="79">
        <v>0</v>
      </c>
      <c r="L13" s="79">
        <v>0</v>
      </c>
      <c r="M13" s="79">
        <v>54</v>
      </c>
      <c r="N13" s="89">
        <v>25</v>
      </c>
      <c r="O13" s="90">
        <v>0</v>
      </c>
      <c r="P13" s="91">
        <f>N13+O13</f>
        <v>25</v>
      </c>
      <c r="Q13" s="80">
        <f>IFERROR(P13/M13,"-")</f>
        <v>0.46296296296296</v>
      </c>
      <c r="R13" s="79">
        <v>0</v>
      </c>
      <c r="S13" s="79">
        <v>7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>
        <v>1</v>
      </c>
      <c r="AE13" s="93">
        <f>IF(P13=0,"",IF(AD13=0,"",(AD13/P13)))</f>
        <v>0.04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5</v>
      </c>
      <c r="AN13" s="99">
        <f>IF(P13=0,"",IF(AM13=0,"",(AM13/P13)))</f>
        <v>0.2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4</v>
      </c>
      <c r="AW13" s="105">
        <f>IF(P13=0,"",IF(AV13=0,"",(AV13/P13)))</f>
        <v>0.16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7</v>
      </c>
      <c r="BF13" s="111">
        <f>IF(P13=0,"",IF(BE13=0,"",(BE13/P13)))</f>
        <v>0.28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6</v>
      </c>
      <c r="BO13" s="118">
        <f>IF(P13=0,"",IF(BN13=0,"",(BN13/P13)))</f>
        <v>0.24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0.08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0.41025641025641</v>
      </c>
      <c r="B14" s="347" t="s">
        <v>316</v>
      </c>
      <c r="C14" s="347" t="s">
        <v>317</v>
      </c>
      <c r="D14" s="347" t="s">
        <v>296</v>
      </c>
      <c r="E14" s="347"/>
      <c r="F14" s="347" t="s">
        <v>297</v>
      </c>
      <c r="G14" s="88" t="s">
        <v>318</v>
      </c>
      <c r="H14" s="88" t="s">
        <v>319</v>
      </c>
      <c r="I14" s="88" t="s">
        <v>275</v>
      </c>
      <c r="J14" s="330">
        <v>78000</v>
      </c>
      <c r="K14" s="79">
        <v>0</v>
      </c>
      <c r="L14" s="79">
        <v>0</v>
      </c>
      <c r="M14" s="79">
        <v>177</v>
      </c>
      <c r="N14" s="89">
        <v>4</v>
      </c>
      <c r="O14" s="90">
        <v>0</v>
      </c>
      <c r="P14" s="91">
        <f>N14+O14</f>
        <v>4</v>
      </c>
      <c r="Q14" s="80">
        <f>IFERROR(P14/M14,"-")</f>
        <v>0.022598870056497</v>
      </c>
      <c r="R14" s="79">
        <v>0</v>
      </c>
      <c r="S14" s="79">
        <v>0</v>
      </c>
      <c r="T14" s="80">
        <f>IFERROR(R14/(P14),"-")</f>
        <v>0</v>
      </c>
      <c r="U14" s="336">
        <f>IFERROR(J14/SUM(N14:O15),"-")</f>
        <v>1560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-46000</v>
      </c>
      <c r="AB14" s="83">
        <f>SUM(X14:X15)/SUM(J14:J15)</f>
        <v>0.41025641025641</v>
      </c>
      <c r="AC14" s="77"/>
      <c r="AD14" s="92">
        <v>1</v>
      </c>
      <c r="AE14" s="93">
        <f>IF(P14=0,"",IF(AD14=0,"",(AD14/P14)))</f>
        <v>0.25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2</v>
      </c>
      <c r="AN14" s="99">
        <f>IF(P14=0,"",IF(AM14=0,"",(AM14/P14)))</f>
        <v>0.5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320</v>
      </c>
      <c r="C15" s="347"/>
      <c r="D15" s="347"/>
      <c r="E15" s="347"/>
      <c r="F15" s="347" t="s">
        <v>82</v>
      </c>
      <c r="G15" s="88"/>
      <c r="H15" s="88"/>
      <c r="I15" s="88"/>
      <c r="J15" s="330"/>
      <c r="K15" s="79">
        <v>0</v>
      </c>
      <c r="L15" s="79">
        <v>0</v>
      </c>
      <c r="M15" s="79">
        <v>89</v>
      </c>
      <c r="N15" s="89">
        <v>46</v>
      </c>
      <c r="O15" s="90">
        <v>0</v>
      </c>
      <c r="P15" s="91">
        <f>N15+O15</f>
        <v>46</v>
      </c>
      <c r="Q15" s="80">
        <f>IFERROR(P15/M15,"-")</f>
        <v>0.51685393258427</v>
      </c>
      <c r="R15" s="79">
        <v>1</v>
      </c>
      <c r="S15" s="79">
        <v>8</v>
      </c>
      <c r="T15" s="80">
        <f>IFERROR(R15/(P15),"-")</f>
        <v>0.021739130434783</v>
      </c>
      <c r="U15" s="336"/>
      <c r="V15" s="82">
        <v>2</v>
      </c>
      <c r="W15" s="80">
        <f>IF(P15=0,"-",V15/P15)</f>
        <v>0.043478260869565</v>
      </c>
      <c r="X15" s="335">
        <v>32000</v>
      </c>
      <c r="Y15" s="336">
        <f>IFERROR(X15/P15,"-")</f>
        <v>695.65217391304</v>
      </c>
      <c r="Z15" s="336">
        <f>IFERROR(X15/V15,"-")</f>
        <v>16000</v>
      </c>
      <c r="AA15" s="330"/>
      <c r="AB15" s="83"/>
      <c r="AC15" s="77"/>
      <c r="AD15" s="92">
        <v>2</v>
      </c>
      <c r="AE15" s="93">
        <f>IF(P15=0,"",IF(AD15=0,"",(AD15/P15)))</f>
        <v>0.043478260869565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10</v>
      </c>
      <c r="AN15" s="99">
        <f>IF(P15=0,"",IF(AM15=0,"",(AM15/P15)))</f>
        <v>0.21739130434783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4</v>
      </c>
      <c r="AW15" s="105">
        <f>IF(P15=0,"",IF(AV15=0,"",(AV15/P15)))</f>
        <v>0.08695652173913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9</v>
      </c>
      <c r="BF15" s="111">
        <f>IF(P15=0,"",IF(BE15=0,"",(BE15/P15)))</f>
        <v>0.19565217391304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13</v>
      </c>
      <c r="BO15" s="118">
        <f>IF(P15=0,"",IF(BN15=0,"",(BN15/P15)))</f>
        <v>0.28260869565217</v>
      </c>
      <c r="BP15" s="119">
        <v>1</v>
      </c>
      <c r="BQ15" s="120">
        <f>IFERROR(BP15/BN15,"-")</f>
        <v>0.076923076923077</v>
      </c>
      <c r="BR15" s="121">
        <v>3000</v>
      </c>
      <c r="BS15" s="122">
        <f>IFERROR(BR15/BN15,"-")</f>
        <v>230.76923076923</v>
      </c>
      <c r="BT15" s="123">
        <v>1</v>
      </c>
      <c r="BU15" s="123"/>
      <c r="BV15" s="123"/>
      <c r="BW15" s="124">
        <v>7</v>
      </c>
      <c r="BX15" s="125">
        <f>IF(P15=0,"",IF(BW15=0,"",(BW15/P15)))</f>
        <v>0.15217391304348</v>
      </c>
      <c r="BY15" s="126">
        <v>1</v>
      </c>
      <c r="BZ15" s="127">
        <f>IFERROR(BY15/BW15,"-")</f>
        <v>0.14285714285714</v>
      </c>
      <c r="CA15" s="128">
        <v>29000</v>
      </c>
      <c r="CB15" s="129">
        <f>IFERROR(CA15/BW15,"-")</f>
        <v>4142.8571428571</v>
      </c>
      <c r="CC15" s="130"/>
      <c r="CD15" s="130"/>
      <c r="CE15" s="130">
        <v>1</v>
      </c>
      <c r="CF15" s="131">
        <v>1</v>
      </c>
      <c r="CG15" s="132">
        <f>IF(P15=0,"",IF(CF15=0,"",(CF15/P15)))</f>
        <v>0.021739130434783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32000</v>
      </c>
      <c r="CQ15" s="139">
        <v>29000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0.46153846153846</v>
      </c>
      <c r="B16" s="347" t="s">
        <v>321</v>
      </c>
      <c r="C16" s="347" t="s">
        <v>253</v>
      </c>
      <c r="D16" s="347" t="s">
        <v>303</v>
      </c>
      <c r="E16" s="347"/>
      <c r="F16" s="347" t="s">
        <v>297</v>
      </c>
      <c r="G16" s="88" t="s">
        <v>322</v>
      </c>
      <c r="H16" s="88" t="s">
        <v>323</v>
      </c>
      <c r="I16" s="88" t="s">
        <v>324</v>
      </c>
      <c r="J16" s="330">
        <v>78000</v>
      </c>
      <c r="K16" s="79">
        <v>0</v>
      </c>
      <c r="L16" s="79">
        <v>0</v>
      </c>
      <c r="M16" s="79">
        <v>19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6">
        <f>IFERROR(J16/SUM(N16:O17),"-")</f>
        <v>2108.1081081081</v>
      </c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>
        <f>SUM(X16:X17)-SUM(J16:J17)</f>
        <v>-42000</v>
      </c>
      <c r="AB16" s="83">
        <f>SUM(X16:X17)/SUM(J16:J17)</f>
        <v>0.46153846153846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325</v>
      </c>
      <c r="C17" s="347"/>
      <c r="D17" s="347"/>
      <c r="E17" s="347"/>
      <c r="F17" s="347" t="s">
        <v>82</v>
      </c>
      <c r="G17" s="88"/>
      <c r="H17" s="88"/>
      <c r="I17" s="88"/>
      <c r="J17" s="330"/>
      <c r="K17" s="79">
        <v>0</v>
      </c>
      <c r="L17" s="79">
        <v>0</v>
      </c>
      <c r="M17" s="79">
        <v>93</v>
      </c>
      <c r="N17" s="89">
        <v>35</v>
      </c>
      <c r="O17" s="90">
        <v>2</v>
      </c>
      <c r="P17" s="91">
        <f>N17+O17</f>
        <v>37</v>
      </c>
      <c r="Q17" s="80">
        <f>IFERROR(P17/M17,"-")</f>
        <v>0.39784946236559</v>
      </c>
      <c r="R17" s="79">
        <v>1</v>
      </c>
      <c r="S17" s="79">
        <v>6</v>
      </c>
      <c r="T17" s="80">
        <f>IFERROR(R17/(P17),"-")</f>
        <v>0.027027027027027</v>
      </c>
      <c r="U17" s="336"/>
      <c r="V17" s="82">
        <v>2</v>
      </c>
      <c r="W17" s="80">
        <f>IF(P17=0,"-",V17/P17)</f>
        <v>0.054054054054054</v>
      </c>
      <c r="X17" s="335">
        <v>36000</v>
      </c>
      <c r="Y17" s="336">
        <f>IFERROR(X17/P17,"-")</f>
        <v>972.97297297297</v>
      </c>
      <c r="Z17" s="336">
        <f>IFERROR(X17/V17,"-")</f>
        <v>18000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9</v>
      </c>
      <c r="AN17" s="99">
        <f>IF(P17=0,"",IF(AM17=0,"",(AM17/P17)))</f>
        <v>0.24324324324324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6</v>
      </c>
      <c r="AW17" s="105">
        <f>IF(P17=0,"",IF(AV17=0,"",(AV17/P17)))</f>
        <v>0.16216216216216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8</v>
      </c>
      <c r="BF17" s="111">
        <f>IF(P17=0,"",IF(BE17=0,"",(BE17/P17)))</f>
        <v>0.21621621621622</v>
      </c>
      <c r="BG17" s="110">
        <v>1</v>
      </c>
      <c r="BH17" s="112">
        <f>IFERROR(BG17/BE17,"-")</f>
        <v>0.125</v>
      </c>
      <c r="BI17" s="113">
        <v>9000</v>
      </c>
      <c r="BJ17" s="114">
        <f>IFERROR(BI17/BE17,"-")</f>
        <v>1125</v>
      </c>
      <c r="BK17" s="115"/>
      <c r="BL17" s="115"/>
      <c r="BM17" s="115">
        <v>1</v>
      </c>
      <c r="BN17" s="117">
        <v>10</v>
      </c>
      <c r="BO17" s="118">
        <f>IF(P17=0,"",IF(BN17=0,"",(BN17/P17)))</f>
        <v>0.27027027027027</v>
      </c>
      <c r="BP17" s="119">
        <v>1</v>
      </c>
      <c r="BQ17" s="120">
        <f>IFERROR(BP17/BN17,"-")</f>
        <v>0.1</v>
      </c>
      <c r="BR17" s="121">
        <v>27000</v>
      </c>
      <c r="BS17" s="122">
        <f>IFERROR(BR17/BN17,"-")</f>
        <v>2700</v>
      </c>
      <c r="BT17" s="123"/>
      <c r="BU17" s="123"/>
      <c r="BV17" s="123">
        <v>1</v>
      </c>
      <c r="BW17" s="124">
        <v>4</v>
      </c>
      <c r="BX17" s="125">
        <f>IF(P17=0,"",IF(BW17=0,"",(BW17/P17)))</f>
        <v>0.10810810810811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36000</v>
      </c>
      <c r="CQ17" s="139">
        <v>27000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7"/>
      <c r="V18" s="25"/>
      <c r="W18" s="25"/>
      <c r="X18" s="337"/>
      <c r="Y18" s="337"/>
      <c r="Z18" s="337"/>
      <c r="AA18" s="33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7"/>
      <c r="V19" s="25"/>
      <c r="W19" s="25"/>
      <c r="X19" s="337"/>
      <c r="Y19" s="337"/>
      <c r="Z19" s="337"/>
      <c r="AA19" s="33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0.3034188034188</v>
      </c>
      <c r="B20" s="39"/>
      <c r="C20" s="39"/>
      <c r="D20" s="39"/>
      <c r="E20" s="39"/>
      <c r="F20" s="39"/>
      <c r="G20" s="40" t="s">
        <v>326</v>
      </c>
      <c r="H20" s="40"/>
      <c r="I20" s="40"/>
      <c r="J20" s="333">
        <f>SUM(J6:J19)</f>
        <v>468000</v>
      </c>
      <c r="K20" s="41">
        <f>SUM(K6:K19)</f>
        <v>0</v>
      </c>
      <c r="L20" s="41">
        <f>SUM(L6:L19)</f>
        <v>0</v>
      </c>
      <c r="M20" s="41">
        <f>SUM(M6:M19)</f>
        <v>739</v>
      </c>
      <c r="N20" s="41">
        <f>SUM(N6:N19)</f>
        <v>213</v>
      </c>
      <c r="O20" s="41">
        <f>SUM(O6:O19)</f>
        <v>6</v>
      </c>
      <c r="P20" s="41">
        <f>SUM(P6:P19)</f>
        <v>219</v>
      </c>
      <c r="Q20" s="42">
        <f>IFERROR(P20/M20,"-")</f>
        <v>0.29634641407307</v>
      </c>
      <c r="R20" s="76">
        <f>SUM(R6:R19)</f>
        <v>4</v>
      </c>
      <c r="S20" s="76">
        <f>SUM(S6:S19)</f>
        <v>52</v>
      </c>
      <c r="T20" s="42">
        <f>IFERROR(R20/P20,"-")</f>
        <v>0.018264840182648</v>
      </c>
      <c r="U20" s="338">
        <f>IFERROR(J20/P20,"-")</f>
        <v>2136.9863013699</v>
      </c>
      <c r="V20" s="44">
        <f>SUM(V6:V19)</f>
        <v>7</v>
      </c>
      <c r="W20" s="42">
        <f>IFERROR(V20/P20,"-")</f>
        <v>0.031963470319635</v>
      </c>
      <c r="X20" s="333">
        <f>SUM(X6:X19)</f>
        <v>142000</v>
      </c>
      <c r="Y20" s="333">
        <f>IFERROR(X20/P20,"-")</f>
        <v>648.40182648402</v>
      </c>
      <c r="Z20" s="333">
        <f>IFERROR(X20/V20,"-")</f>
        <v>20285.714285714</v>
      </c>
      <c r="AA20" s="333">
        <f>X20-J20</f>
        <v>-326000</v>
      </c>
      <c r="AB20" s="45">
        <f>X20/J20</f>
        <v>0.3034188034188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327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1.2407407407407</v>
      </c>
      <c r="B6" s="347" t="s">
        <v>328</v>
      </c>
      <c r="C6" s="347"/>
      <c r="D6" s="347"/>
      <c r="E6" s="347"/>
      <c r="F6" s="347"/>
      <c r="G6" s="88" t="s">
        <v>329</v>
      </c>
      <c r="H6" s="88"/>
      <c r="I6" s="88" t="s">
        <v>330</v>
      </c>
      <c r="J6" s="330">
        <v>108000</v>
      </c>
      <c r="K6" s="79">
        <v>0</v>
      </c>
      <c r="L6" s="79">
        <v>0</v>
      </c>
      <c r="M6" s="79">
        <v>1256</v>
      </c>
      <c r="N6" s="89">
        <v>68</v>
      </c>
      <c r="O6" s="90">
        <v>0</v>
      </c>
      <c r="P6" s="91">
        <f>N6+O6</f>
        <v>68</v>
      </c>
      <c r="Q6" s="80">
        <f>IFERROR(P6/M6,"-")</f>
        <v>0.054140127388535</v>
      </c>
      <c r="R6" s="79">
        <v>2</v>
      </c>
      <c r="S6" s="79">
        <v>36</v>
      </c>
      <c r="T6" s="80">
        <f>IFERROR(R6/(P6),"-")</f>
        <v>0.029411764705882</v>
      </c>
      <c r="U6" s="336">
        <f>IFERROR(J6/SUM(N6:O8),"-")</f>
        <v>631.57894736842</v>
      </c>
      <c r="V6" s="82">
        <v>6</v>
      </c>
      <c r="W6" s="80">
        <f>IF(P6=0,"-",V6/P6)</f>
        <v>0.088235294117647</v>
      </c>
      <c r="X6" s="335">
        <v>20000</v>
      </c>
      <c r="Y6" s="336">
        <f>IFERROR(X6/P6,"-")</f>
        <v>294.11764705882</v>
      </c>
      <c r="Z6" s="336">
        <f>IFERROR(X6/V6,"-")</f>
        <v>3333.3333333333</v>
      </c>
      <c r="AA6" s="330">
        <f>SUM(X6:X8)-SUM(J6:J8)</f>
        <v>26000</v>
      </c>
      <c r="AB6" s="83">
        <f>SUM(X6:X8)/SUM(J6:J8)</f>
        <v>1.2407407407407</v>
      </c>
      <c r="AC6" s="77"/>
      <c r="AD6" s="92">
        <v>2</v>
      </c>
      <c r="AE6" s="93">
        <f>IF(P6=0,"",IF(AD6=0,"",(AD6/P6)))</f>
        <v>0.029411764705882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10</v>
      </c>
      <c r="AN6" s="99">
        <f>IF(P6=0,"",IF(AM6=0,"",(AM6/P6)))</f>
        <v>0.14705882352941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18</v>
      </c>
      <c r="AW6" s="105">
        <f>IF(P6=0,"",IF(AV6=0,"",(AV6/P6)))</f>
        <v>0.26470588235294</v>
      </c>
      <c r="AX6" s="104">
        <v>2</v>
      </c>
      <c r="AY6" s="106">
        <f>IFERROR(AX6/AV6,"-")</f>
        <v>0.11111111111111</v>
      </c>
      <c r="AZ6" s="107">
        <v>8000</v>
      </c>
      <c r="BA6" s="108">
        <f>IFERROR(AZ6/AV6,"-")</f>
        <v>444.44444444444</v>
      </c>
      <c r="BB6" s="109">
        <v>2</v>
      </c>
      <c r="BC6" s="109"/>
      <c r="BD6" s="109"/>
      <c r="BE6" s="110">
        <v>28</v>
      </c>
      <c r="BF6" s="111">
        <f>IF(P6=0,"",IF(BE6=0,"",(BE6/P6)))</f>
        <v>0.41176470588235</v>
      </c>
      <c r="BG6" s="110">
        <v>4</v>
      </c>
      <c r="BH6" s="112">
        <f>IFERROR(BG6/BE6,"-")</f>
        <v>0.14285714285714</v>
      </c>
      <c r="BI6" s="113">
        <v>12000</v>
      </c>
      <c r="BJ6" s="114">
        <f>IFERROR(BI6/BE6,"-")</f>
        <v>428.57142857143</v>
      </c>
      <c r="BK6" s="115">
        <v>4</v>
      </c>
      <c r="BL6" s="115"/>
      <c r="BM6" s="115"/>
      <c r="BN6" s="117">
        <v>9</v>
      </c>
      <c r="BO6" s="118">
        <f>IF(P6=0,"",IF(BN6=0,"",(BN6/P6)))</f>
        <v>0.13235294117647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0.014705882352941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6</v>
      </c>
      <c r="CP6" s="139">
        <v>20000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331</v>
      </c>
      <c r="C7" s="347"/>
      <c r="D7" s="347"/>
      <c r="E7" s="347"/>
      <c r="F7" s="347"/>
      <c r="G7" s="88" t="s">
        <v>332</v>
      </c>
      <c r="H7" s="88"/>
      <c r="I7" s="88"/>
      <c r="J7" s="330"/>
      <c r="K7" s="79">
        <v>0</v>
      </c>
      <c r="L7" s="79">
        <v>0</v>
      </c>
      <c r="M7" s="79">
        <v>740</v>
      </c>
      <c r="N7" s="89">
        <v>40</v>
      </c>
      <c r="O7" s="90">
        <v>0</v>
      </c>
      <c r="P7" s="91">
        <f>N7+O7</f>
        <v>40</v>
      </c>
      <c r="Q7" s="80">
        <f>IFERROR(P7/M7,"-")</f>
        <v>0.054054054054054</v>
      </c>
      <c r="R7" s="79">
        <v>0</v>
      </c>
      <c r="S7" s="79">
        <v>14</v>
      </c>
      <c r="T7" s="80">
        <f>IFERROR(R7/(P7),"-")</f>
        <v>0</v>
      </c>
      <c r="U7" s="336"/>
      <c r="V7" s="82">
        <v>5</v>
      </c>
      <c r="W7" s="80">
        <f>IF(P7=0,"-",V7/P7)</f>
        <v>0.125</v>
      </c>
      <c r="X7" s="335">
        <v>53000</v>
      </c>
      <c r="Y7" s="336">
        <f>IFERROR(X7/P7,"-")</f>
        <v>1325</v>
      </c>
      <c r="Z7" s="336">
        <f>IFERROR(X7/V7,"-")</f>
        <v>10600</v>
      </c>
      <c r="AA7" s="330"/>
      <c r="AB7" s="83"/>
      <c r="AC7" s="77"/>
      <c r="AD7" s="92">
        <v>3</v>
      </c>
      <c r="AE7" s="93">
        <f>IF(P7=0,"",IF(AD7=0,"",(AD7/P7)))</f>
        <v>0.075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12</v>
      </c>
      <c r="AN7" s="99">
        <f>IF(P7=0,"",IF(AM7=0,"",(AM7/P7)))</f>
        <v>0.3</v>
      </c>
      <c r="AO7" s="98">
        <v>1</v>
      </c>
      <c r="AP7" s="100">
        <f>IFERROR(AO7/AM7,"-")</f>
        <v>0.083333333333333</v>
      </c>
      <c r="AQ7" s="101">
        <v>3000</v>
      </c>
      <c r="AR7" s="102">
        <f>IFERROR(AQ7/AM7,"-")</f>
        <v>250</v>
      </c>
      <c r="AS7" s="103">
        <v>1</v>
      </c>
      <c r="AT7" s="103"/>
      <c r="AU7" s="103"/>
      <c r="AV7" s="104">
        <v>9</v>
      </c>
      <c r="AW7" s="105">
        <f>IF(P7=0,"",IF(AV7=0,"",(AV7/P7)))</f>
        <v>0.225</v>
      </c>
      <c r="AX7" s="104">
        <v>1</v>
      </c>
      <c r="AY7" s="106">
        <f>IFERROR(AX7/AV7,"-")</f>
        <v>0.11111111111111</v>
      </c>
      <c r="AZ7" s="107">
        <v>33000</v>
      </c>
      <c r="BA7" s="108">
        <f>IFERROR(AZ7/AV7,"-")</f>
        <v>3666.6666666667</v>
      </c>
      <c r="BB7" s="109"/>
      <c r="BC7" s="109"/>
      <c r="BD7" s="109">
        <v>1</v>
      </c>
      <c r="BE7" s="110">
        <v>14</v>
      </c>
      <c r="BF7" s="111">
        <f>IF(P7=0,"",IF(BE7=0,"",(BE7/P7)))</f>
        <v>0.35</v>
      </c>
      <c r="BG7" s="110">
        <v>3</v>
      </c>
      <c r="BH7" s="112">
        <f>IFERROR(BG7/BE7,"-")</f>
        <v>0.21428571428571</v>
      </c>
      <c r="BI7" s="113">
        <v>17000</v>
      </c>
      <c r="BJ7" s="114">
        <f>IFERROR(BI7/BE7,"-")</f>
        <v>1214.2857142857</v>
      </c>
      <c r="BK7" s="115">
        <v>1</v>
      </c>
      <c r="BL7" s="115">
        <v>2</v>
      </c>
      <c r="BM7" s="115"/>
      <c r="BN7" s="117">
        <v>2</v>
      </c>
      <c r="BO7" s="118">
        <f>IF(P7=0,"",IF(BN7=0,"",(BN7/P7)))</f>
        <v>0.05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5</v>
      </c>
      <c r="CP7" s="139">
        <v>53000</v>
      </c>
      <c r="CQ7" s="139">
        <v>33000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333</v>
      </c>
      <c r="C8" s="347"/>
      <c r="D8" s="347"/>
      <c r="E8" s="347"/>
      <c r="F8" s="347"/>
      <c r="G8" s="88" t="s">
        <v>334</v>
      </c>
      <c r="H8" s="88"/>
      <c r="I8" s="88"/>
      <c r="J8" s="330"/>
      <c r="K8" s="79">
        <v>0</v>
      </c>
      <c r="L8" s="79">
        <v>0</v>
      </c>
      <c r="M8" s="79">
        <v>673</v>
      </c>
      <c r="N8" s="89">
        <v>63</v>
      </c>
      <c r="O8" s="90">
        <v>0</v>
      </c>
      <c r="P8" s="91">
        <f>N8+O8</f>
        <v>63</v>
      </c>
      <c r="Q8" s="80">
        <f>IFERROR(P8/M8,"-")</f>
        <v>0.093610698365527</v>
      </c>
      <c r="R8" s="79">
        <v>1</v>
      </c>
      <c r="S8" s="79">
        <v>26</v>
      </c>
      <c r="T8" s="80">
        <f>IFERROR(R8/(P8),"-")</f>
        <v>0.015873015873016</v>
      </c>
      <c r="U8" s="336"/>
      <c r="V8" s="82">
        <v>7</v>
      </c>
      <c r="W8" s="80">
        <f>IF(P8=0,"-",V8/P8)</f>
        <v>0.11111111111111</v>
      </c>
      <c r="X8" s="335">
        <v>61000</v>
      </c>
      <c r="Y8" s="336">
        <f>IFERROR(X8/P8,"-")</f>
        <v>968.25396825397</v>
      </c>
      <c r="Z8" s="336">
        <f>IFERROR(X8/V8,"-")</f>
        <v>8714.2857142857</v>
      </c>
      <c r="AA8" s="330"/>
      <c r="AB8" s="83"/>
      <c r="AC8" s="77"/>
      <c r="AD8" s="92">
        <v>2</v>
      </c>
      <c r="AE8" s="93">
        <f>IF(P8=0,"",IF(AD8=0,"",(AD8/P8)))</f>
        <v>0.031746031746032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10</v>
      </c>
      <c r="AN8" s="99">
        <f>IF(P8=0,"",IF(AM8=0,"",(AM8/P8)))</f>
        <v>0.15873015873016</v>
      </c>
      <c r="AO8" s="98">
        <v>1</v>
      </c>
      <c r="AP8" s="100">
        <f>IFERROR(AO8/AM8,"-")</f>
        <v>0.1</v>
      </c>
      <c r="AQ8" s="101">
        <v>8000</v>
      </c>
      <c r="AR8" s="102">
        <f>IFERROR(AQ8/AM8,"-")</f>
        <v>800</v>
      </c>
      <c r="AS8" s="103"/>
      <c r="AT8" s="103">
        <v>1</v>
      </c>
      <c r="AU8" s="103"/>
      <c r="AV8" s="104">
        <v>19</v>
      </c>
      <c r="AW8" s="105">
        <f>IF(P8=0,"",IF(AV8=0,"",(AV8/P8)))</f>
        <v>0.3015873015873</v>
      </c>
      <c r="AX8" s="104">
        <v>1</v>
      </c>
      <c r="AY8" s="106">
        <f>IFERROR(AX8/AV8,"-")</f>
        <v>0.052631578947368</v>
      </c>
      <c r="AZ8" s="107">
        <v>25000</v>
      </c>
      <c r="BA8" s="108">
        <f>IFERROR(AZ8/AV8,"-")</f>
        <v>1315.7894736842</v>
      </c>
      <c r="BB8" s="109"/>
      <c r="BC8" s="109"/>
      <c r="BD8" s="109">
        <v>1</v>
      </c>
      <c r="BE8" s="110">
        <v>25</v>
      </c>
      <c r="BF8" s="111">
        <f>IF(P8=0,"",IF(BE8=0,"",(BE8/P8)))</f>
        <v>0.3968253968254</v>
      </c>
      <c r="BG8" s="110">
        <v>4</v>
      </c>
      <c r="BH8" s="112">
        <f>IFERROR(BG8/BE8,"-")</f>
        <v>0.16</v>
      </c>
      <c r="BI8" s="113">
        <v>22000</v>
      </c>
      <c r="BJ8" s="114">
        <f>IFERROR(BI8/BE8,"-")</f>
        <v>880</v>
      </c>
      <c r="BK8" s="115">
        <v>3</v>
      </c>
      <c r="BL8" s="115"/>
      <c r="BM8" s="115">
        <v>1</v>
      </c>
      <c r="BN8" s="117">
        <v>7</v>
      </c>
      <c r="BO8" s="118">
        <f>IF(P8=0,"",IF(BN8=0,"",(BN8/P8)))</f>
        <v>0.11111111111111</v>
      </c>
      <c r="BP8" s="119">
        <v>1</v>
      </c>
      <c r="BQ8" s="120">
        <f>IFERROR(BP8/BN8,"-")</f>
        <v>0.14285714285714</v>
      </c>
      <c r="BR8" s="121">
        <v>6000</v>
      </c>
      <c r="BS8" s="122">
        <f>IFERROR(BR8/BN8,"-")</f>
        <v>857.14285714286</v>
      </c>
      <c r="BT8" s="123"/>
      <c r="BU8" s="123">
        <v>1</v>
      </c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7</v>
      </c>
      <c r="CP8" s="139">
        <v>61000</v>
      </c>
      <c r="CQ8" s="139">
        <v>25000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30"/>
      <c r="B9" s="85"/>
      <c r="C9" s="86"/>
      <c r="D9" s="86"/>
      <c r="E9" s="86"/>
      <c r="F9" s="87"/>
      <c r="G9" s="88"/>
      <c r="H9" s="88"/>
      <c r="I9" s="88"/>
      <c r="J9" s="331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7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30"/>
      <c r="B10" s="37"/>
      <c r="C10" s="21"/>
      <c r="D10" s="21"/>
      <c r="E10" s="21"/>
      <c r="F10" s="22"/>
      <c r="G10" s="36"/>
      <c r="H10" s="36"/>
      <c r="I10" s="73"/>
      <c r="J10" s="332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9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19">
        <f>AB11</f>
        <v>1.2407407407407</v>
      </c>
      <c r="B11" s="39"/>
      <c r="C11" s="39"/>
      <c r="D11" s="39"/>
      <c r="E11" s="39"/>
      <c r="F11" s="39"/>
      <c r="G11" s="40" t="s">
        <v>335</v>
      </c>
      <c r="H11" s="40"/>
      <c r="I11" s="40"/>
      <c r="J11" s="333">
        <f>SUM(J6:J10)</f>
        <v>108000</v>
      </c>
      <c r="K11" s="41">
        <f>SUM(K6:K10)</f>
        <v>0</v>
      </c>
      <c r="L11" s="41">
        <f>SUM(L6:L10)</f>
        <v>0</v>
      </c>
      <c r="M11" s="41">
        <f>SUM(M6:M10)</f>
        <v>2669</v>
      </c>
      <c r="N11" s="41">
        <f>SUM(N6:N10)</f>
        <v>171</v>
      </c>
      <c r="O11" s="41">
        <f>SUM(O6:O10)</f>
        <v>0</v>
      </c>
      <c r="P11" s="41">
        <f>SUM(P6:P10)</f>
        <v>171</v>
      </c>
      <c r="Q11" s="42">
        <f>IFERROR(P11/M11,"-")</f>
        <v>0.064068939677782</v>
      </c>
      <c r="R11" s="76">
        <f>SUM(R6:R10)</f>
        <v>3</v>
      </c>
      <c r="S11" s="76">
        <f>SUM(S6:S10)</f>
        <v>76</v>
      </c>
      <c r="T11" s="42">
        <f>IFERROR(R11/P11,"-")</f>
        <v>0.017543859649123</v>
      </c>
      <c r="U11" s="338">
        <f>IFERROR(J11/P11,"-")</f>
        <v>631.57894736842</v>
      </c>
      <c r="V11" s="44">
        <f>SUM(V6:V10)</f>
        <v>18</v>
      </c>
      <c r="W11" s="42">
        <f>IFERROR(V11/P11,"-")</f>
        <v>0.10526315789474</v>
      </c>
      <c r="X11" s="333">
        <f>SUM(X6:X10)</f>
        <v>134000</v>
      </c>
      <c r="Y11" s="333">
        <f>IFERROR(X11/P11,"-")</f>
        <v>783.62573099415</v>
      </c>
      <c r="Z11" s="333">
        <f>IFERROR(X11/V11,"-")</f>
        <v>7444.4444444444</v>
      </c>
      <c r="AA11" s="333">
        <f>X11-J11</f>
        <v>26000</v>
      </c>
      <c r="AB11" s="45">
        <f>X11/J11</f>
        <v>1.2407407407407</v>
      </c>
      <c r="AC11" s="58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7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34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35</v>
      </c>
      <c r="CM2" s="307" t="s">
        <v>36</v>
      </c>
      <c r="CN2" s="310" t="s">
        <v>37</v>
      </c>
      <c r="CO2" s="311"/>
      <c r="CP2" s="312"/>
    </row>
    <row r="3" spans="1:96" customHeight="1" ht="14.25">
      <c r="A3" s="145" t="s">
        <v>336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39</v>
      </c>
      <c r="AB3" s="319"/>
      <c r="AC3" s="319"/>
      <c r="AD3" s="319"/>
      <c r="AE3" s="319"/>
      <c r="AF3" s="319"/>
      <c r="AG3" s="319"/>
      <c r="AH3" s="319"/>
      <c r="AI3" s="319"/>
      <c r="AJ3" s="320" t="s">
        <v>40</v>
      </c>
      <c r="AK3" s="321"/>
      <c r="AL3" s="321"/>
      <c r="AM3" s="321"/>
      <c r="AN3" s="321"/>
      <c r="AO3" s="321"/>
      <c r="AP3" s="321"/>
      <c r="AQ3" s="321"/>
      <c r="AR3" s="322"/>
      <c r="AS3" s="323" t="s">
        <v>41</v>
      </c>
      <c r="AT3" s="324"/>
      <c r="AU3" s="324"/>
      <c r="AV3" s="324"/>
      <c r="AW3" s="324"/>
      <c r="AX3" s="324"/>
      <c r="AY3" s="324"/>
      <c r="AZ3" s="324"/>
      <c r="BA3" s="325"/>
      <c r="BB3" s="326" t="s">
        <v>42</v>
      </c>
      <c r="BC3" s="327"/>
      <c r="BD3" s="327"/>
      <c r="BE3" s="327"/>
      <c r="BF3" s="327"/>
      <c r="BG3" s="327"/>
      <c r="BH3" s="327"/>
      <c r="BI3" s="327"/>
      <c r="BJ3" s="328"/>
      <c r="BK3" s="313" t="s">
        <v>43</v>
      </c>
      <c r="BL3" s="314"/>
      <c r="BM3" s="314"/>
      <c r="BN3" s="314"/>
      <c r="BO3" s="314"/>
      <c r="BP3" s="314"/>
      <c r="BQ3" s="314"/>
      <c r="BR3" s="314"/>
      <c r="BS3" s="315"/>
      <c r="BT3" s="294" t="s">
        <v>44</v>
      </c>
      <c r="BU3" s="295"/>
      <c r="BV3" s="295"/>
      <c r="BW3" s="295"/>
      <c r="BX3" s="295"/>
      <c r="BY3" s="295"/>
      <c r="BZ3" s="295"/>
      <c r="CA3" s="295"/>
      <c r="CB3" s="296"/>
      <c r="CC3" s="297" t="s">
        <v>45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46</v>
      </c>
      <c r="CO3" s="301"/>
      <c r="CP3" s="302" t="s">
        <v>47</v>
      </c>
    </row>
    <row r="4" spans="1:96">
      <c r="A4" s="151"/>
      <c r="B4" s="152" t="s">
        <v>48</v>
      </c>
      <c r="C4" s="152" t="s">
        <v>337</v>
      </c>
      <c r="D4" s="153" t="s">
        <v>52</v>
      </c>
      <c r="E4" s="152" t="s">
        <v>53</v>
      </c>
      <c r="F4" s="154" t="s">
        <v>55</v>
      </c>
      <c r="G4" s="152" t="s">
        <v>4</v>
      </c>
      <c r="H4" s="152" t="s">
        <v>338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339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56</v>
      </c>
      <c r="AB4" s="158" t="s">
        <v>57</v>
      </c>
      <c r="AC4" s="158" t="s">
        <v>58</v>
      </c>
      <c r="AD4" s="158" t="s">
        <v>17</v>
      </c>
      <c r="AE4" s="158" t="s">
        <v>59</v>
      </c>
      <c r="AF4" s="158" t="s">
        <v>60</v>
      </c>
      <c r="AG4" s="158" t="s">
        <v>61</v>
      </c>
      <c r="AH4" s="158" t="s">
        <v>62</v>
      </c>
      <c r="AI4" s="158" t="s">
        <v>63</v>
      </c>
      <c r="AJ4" s="159" t="s">
        <v>56</v>
      </c>
      <c r="AK4" s="159" t="s">
        <v>57</v>
      </c>
      <c r="AL4" s="159" t="s">
        <v>58</v>
      </c>
      <c r="AM4" s="159" t="s">
        <v>17</v>
      </c>
      <c r="AN4" s="159" t="s">
        <v>59</v>
      </c>
      <c r="AO4" s="159" t="s">
        <v>60</v>
      </c>
      <c r="AP4" s="159" t="s">
        <v>61</v>
      </c>
      <c r="AQ4" s="159" t="s">
        <v>62</v>
      </c>
      <c r="AR4" s="159" t="s">
        <v>63</v>
      </c>
      <c r="AS4" s="160" t="s">
        <v>56</v>
      </c>
      <c r="AT4" s="160" t="s">
        <v>57</v>
      </c>
      <c r="AU4" s="160" t="s">
        <v>58</v>
      </c>
      <c r="AV4" s="160" t="s">
        <v>17</v>
      </c>
      <c r="AW4" s="160" t="s">
        <v>59</v>
      </c>
      <c r="AX4" s="160" t="s">
        <v>60</v>
      </c>
      <c r="AY4" s="160" t="s">
        <v>61</v>
      </c>
      <c r="AZ4" s="160" t="s">
        <v>62</v>
      </c>
      <c r="BA4" s="160" t="s">
        <v>63</v>
      </c>
      <c r="BB4" s="161" t="s">
        <v>56</v>
      </c>
      <c r="BC4" s="161" t="s">
        <v>57</v>
      </c>
      <c r="BD4" s="161" t="s">
        <v>58</v>
      </c>
      <c r="BE4" s="161" t="s">
        <v>17</v>
      </c>
      <c r="BF4" s="161" t="s">
        <v>59</v>
      </c>
      <c r="BG4" s="161" t="s">
        <v>60</v>
      </c>
      <c r="BH4" s="161" t="s">
        <v>61</v>
      </c>
      <c r="BI4" s="161" t="s">
        <v>62</v>
      </c>
      <c r="BJ4" s="161" t="s">
        <v>63</v>
      </c>
      <c r="BK4" s="162" t="s">
        <v>56</v>
      </c>
      <c r="BL4" s="162" t="s">
        <v>57</v>
      </c>
      <c r="BM4" s="162" t="s">
        <v>58</v>
      </c>
      <c r="BN4" s="162" t="s">
        <v>17</v>
      </c>
      <c r="BO4" s="162" t="s">
        <v>59</v>
      </c>
      <c r="BP4" s="162" t="s">
        <v>60</v>
      </c>
      <c r="BQ4" s="162" t="s">
        <v>61</v>
      </c>
      <c r="BR4" s="162" t="s">
        <v>62</v>
      </c>
      <c r="BS4" s="162" t="s">
        <v>63</v>
      </c>
      <c r="BT4" s="163" t="s">
        <v>56</v>
      </c>
      <c r="BU4" s="163" t="s">
        <v>57</v>
      </c>
      <c r="BV4" s="163" t="s">
        <v>58</v>
      </c>
      <c r="BW4" s="163" t="s">
        <v>17</v>
      </c>
      <c r="BX4" s="163" t="s">
        <v>59</v>
      </c>
      <c r="BY4" s="163" t="s">
        <v>60</v>
      </c>
      <c r="BZ4" s="163" t="s">
        <v>61</v>
      </c>
      <c r="CA4" s="163" t="s">
        <v>62</v>
      </c>
      <c r="CB4" s="163" t="s">
        <v>63</v>
      </c>
      <c r="CC4" s="164" t="s">
        <v>56</v>
      </c>
      <c r="CD4" s="164" t="s">
        <v>57</v>
      </c>
      <c r="CE4" s="164" t="s">
        <v>58</v>
      </c>
      <c r="CF4" s="164" t="s">
        <v>17</v>
      </c>
      <c r="CG4" s="164" t="s">
        <v>59</v>
      </c>
      <c r="CH4" s="164" t="s">
        <v>60</v>
      </c>
      <c r="CI4" s="164" t="s">
        <v>61</v>
      </c>
      <c r="CJ4" s="164" t="s">
        <v>62</v>
      </c>
      <c r="CK4" s="164" t="s">
        <v>63</v>
      </c>
      <c r="CL4" s="306"/>
      <c r="CM4" s="309"/>
      <c r="CN4" s="165" t="s">
        <v>64</v>
      </c>
      <c r="CO4" s="165" t="s">
        <v>65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340</v>
      </c>
      <c r="C6" s="347" t="s">
        <v>341</v>
      </c>
      <c r="D6" s="347" t="s">
        <v>342</v>
      </c>
      <c r="E6" s="175" t="s">
        <v>343</v>
      </c>
      <c r="F6" s="175" t="s">
        <v>330</v>
      </c>
      <c r="G6" s="340">
        <v>0</v>
      </c>
      <c r="H6" s="340">
        <v>3000</v>
      </c>
      <c r="I6" s="176">
        <v>0</v>
      </c>
      <c r="J6" s="176">
        <v>0</v>
      </c>
      <c r="K6" s="176">
        <v>9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6.0714285714286</v>
      </c>
      <c r="B7" s="347" t="s">
        <v>344</v>
      </c>
      <c r="C7" s="347" t="s">
        <v>345</v>
      </c>
      <c r="D7" s="347">
        <v>25</v>
      </c>
      <c r="E7" s="175" t="s">
        <v>346</v>
      </c>
      <c r="F7" s="175" t="s">
        <v>330</v>
      </c>
      <c r="G7" s="340">
        <v>50400</v>
      </c>
      <c r="H7" s="340">
        <v>2800</v>
      </c>
      <c r="I7" s="176">
        <v>0</v>
      </c>
      <c r="J7" s="176">
        <v>0</v>
      </c>
      <c r="K7" s="176">
        <v>706</v>
      </c>
      <c r="L7" s="177">
        <v>18</v>
      </c>
      <c r="M7" s="178">
        <v>18</v>
      </c>
      <c r="N7" s="179">
        <f>IFERROR(L7/K7,"-")</f>
        <v>0.025495750708215</v>
      </c>
      <c r="O7" s="176">
        <v>2</v>
      </c>
      <c r="P7" s="176">
        <v>5</v>
      </c>
      <c r="Q7" s="179">
        <f>IFERROR(O7/L7,"-")</f>
        <v>0.11111111111111</v>
      </c>
      <c r="R7" s="180">
        <f>IFERROR(G7/SUM(L7:L7),"-")</f>
        <v>2800</v>
      </c>
      <c r="S7" s="181">
        <v>4</v>
      </c>
      <c r="T7" s="179">
        <f>IF(L7=0,"-",S7/L7)</f>
        <v>0.22222222222222</v>
      </c>
      <c r="U7" s="345">
        <v>306000</v>
      </c>
      <c r="V7" s="346">
        <f>IFERROR(U7/L7,"-")</f>
        <v>17000</v>
      </c>
      <c r="W7" s="346">
        <f>IFERROR(U7/S7,"-")</f>
        <v>76500</v>
      </c>
      <c r="X7" s="340">
        <f>SUM(U7:U7)-SUM(G7:G7)</f>
        <v>255600</v>
      </c>
      <c r="Y7" s="183">
        <f>SUM(U7:U7)/SUM(G7:G7)</f>
        <v>6.0714285714286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>
        <v>2</v>
      </c>
      <c r="AT7" s="197">
        <f>IF(L7=0,"",IF(AS7=0,"",(AS7/L7)))</f>
        <v>0.11111111111111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7</v>
      </c>
      <c r="BC7" s="203">
        <f>IF(L7=0,"",IF(BB7=0,"",(BB7/L7)))</f>
        <v>0.38888888888889</v>
      </c>
      <c r="BD7" s="202">
        <v>2</v>
      </c>
      <c r="BE7" s="204">
        <f>IFERROR(BD7/BB7,"-")</f>
        <v>0.28571428571429</v>
      </c>
      <c r="BF7" s="205">
        <v>302000</v>
      </c>
      <c r="BG7" s="206">
        <f>IFERROR(BF7/BB7,"-")</f>
        <v>43142.857142857</v>
      </c>
      <c r="BH7" s="207">
        <v>1</v>
      </c>
      <c r="BI7" s="207"/>
      <c r="BJ7" s="207">
        <v>1</v>
      </c>
      <c r="BK7" s="208">
        <v>5</v>
      </c>
      <c r="BL7" s="209">
        <f>IF(L7=0,"",IF(BK7=0,"",(BK7/L7)))</f>
        <v>0.27777777777778</v>
      </c>
      <c r="BM7" s="210">
        <v>1</v>
      </c>
      <c r="BN7" s="211">
        <f>IFERROR(BM7/BK7,"-")</f>
        <v>0.2</v>
      </c>
      <c r="BO7" s="212">
        <v>3000</v>
      </c>
      <c r="BP7" s="213">
        <f>IFERROR(BO7/BK7,"-")</f>
        <v>600</v>
      </c>
      <c r="BQ7" s="214">
        <v>1</v>
      </c>
      <c r="BR7" s="214"/>
      <c r="BS7" s="214"/>
      <c r="BT7" s="215">
        <v>4</v>
      </c>
      <c r="BU7" s="216">
        <f>IF(L7=0,"",IF(BT7=0,"",(BT7/L7)))</f>
        <v>0.22222222222222</v>
      </c>
      <c r="BV7" s="217">
        <v>1</v>
      </c>
      <c r="BW7" s="218">
        <f>IFERROR(BV7/BT7,"-")</f>
        <v>0.25</v>
      </c>
      <c r="BX7" s="219">
        <v>1000</v>
      </c>
      <c r="BY7" s="220">
        <f>IFERROR(BX7/BT7,"-")</f>
        <v>250</v>
      </c>
      <c r="BZ7" s="221">
        <v>1</v>
      </c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4</v>
      </c>
      <c r="CM7" s="230">
        <v>306000</v>
      </c>
      <c r="CN7" s="230">
        <v>299000</v>
      </c>
      <c r="CO7" s="230">
        <v>3000</v>
      </c>
      <c r="CP7" s="231" t="str">
        <f>IF(AND(CN7=0,CO7=0),"",IF(AND(CN7&lt;=100000,CO7&lt;=100000),"",IF(CN7/CM7&gt;0.7,"男高",IF(CO7/CM7&gt;0.7,"女高",""))))</f>
        <v>男高</v>
      </c>
    </row>
    <row r="8" spans="1:96">
      <c r="A8" s="174">
        <f>Y8</f>
        <v>0.74074074074074</v>
      </c>
      <c r="B8" s="347" t="s">
        <v>347</v>
      </c>
      <c r="C8" s="347" t="s">
        <v>345</v>
      </c>
      <c r="D8" s="347">
        <v>25</v>
      </c>
      <c r="E8" s="175" t="s">
        <v>346</v>
      </c>
      <c r="F8" s="175" t="s">
        <v>330</v>
      </c>
      <c r="G8" s="340">
        <v>18900</v>
      </c>
      <c r="H8" s="340">
        <v>2700</v>
      </c>
      <c r="I8" s="176">
        <v>0</v>
      </c>
      <c r="J8" s="176">
        <v>0</v>
      </c>
      <c r="K8" s="176">
        <v>148</v>
      </c>
      <c r="L8" s="177">
        <v>7</v>
      </c>
      <c r="M8" s="178">
        <v>7</v>
      </c>
      <c r="N8" s="179">
        <f>IFERROR(L8/K8,"-")</f>
        <v>0.047297297297297</v>
      </c>
      <c r="O8" s="176">
        <v>0</v>
      </c>
      <c r="P8" s="176">
        <v>3</v>
      </c>
      <c r="Q8" s="179">
        <f>IFERROR(O8/L8,"-")</f>
        <v>0</v>
      </c>
      <c r="R8" s="180">
        <f>IFERROR(G8/SUM(L8:L8),"-")</f>
        <v>2700</v>
      </c>
      <c r="S8" s="181">
        <v>2</v>
      </c>
      <c r="T8" s="179">
        <f>IF(L8=0,"-",S8/L8)</f>
        <v>0.28571428571429</v>
      </c>
      <c r="U8" s="345">
        <v>14000</v>
      </c>
      <c r="V8" s="346">
        <f>IFERROR(U8/L8,"-")</f>
        <v>2000</v>
      </c>
      <c r="W8" s="346">
        <f>IFERROR(U8/S8,"-")</f>
        <v>7000</v>
      </c>
      <c r="X8" s="340">
        <f>SUM(U8:U8)-SUM(G8:G8)</f>
        <v>-4900</v>
      </c>
      <c r="Y8" s="183">
        <f>SUM(U8:U8)/SUM(G8:G8)</f>
        <v>0.74074074074074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>
        <v>5</v>
      </c>
      <c r="AT8" s="197">
        <f>IF(L8=0,"",IF(AS8=0,"",(AS8/L8)))</f>
        <v>0.71428571428571</v>
      </c>
      <c r="AU8" s="196">
        <v>1</v>
      </c>
      <c r="AV8" s="198">
        <f>IFERROR(AU8/AS8,"-")</f>
        <v>0.2</v>
      </c>
      <c r="AW8" s="199">
        <v>13000</v>
      </c>
      <c r="AX8" s="200">
        <f>IFERROR(AW8/AS8,"-")</f>
        <v>2600</v>
      </c>
      <c r="AY8" s="201"/>
      <c r="AZ8" s="201"/>
      <c r="BA8" s="201">
        <v>1</v>
      </c>
      <c r="BB8" s="202">
        <v>1</v>
      </c>
      <c r="BC8" s="203">
        <f>IF(L8=0,"",IF(BB8=0,"",(BB8/L8)))</f>
        <v>0.14285714285714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1</v>
      </c>
      <c r="BL8" s="209">
        <f>IF(L8=0,"",IF(BK8=0,"",(BK8/L8)))</f>
        <v>0.14285714285714</v>
      </c>
      <c r="BM8" s="210">
        <v>1</v>
      </c>
      <c r="BN8" s="211">
        <f>IFERROR(BM8/BK8,"-")</f>
        <v>1</v>
      </c>
      <c r="BO8" s="212">
        <v>1000</v>
      </c>
      <c r="BP8" s="213">
        <f>IFERROR(BO8/BK8,"-")</f>
        <v>1000</v>
      </c>
      <c r="BQ8" s="214">
        <v>1</v>
      </c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2</v>
      </c>
      <c r="CM8" s="230">
        <v>14000</v>
      </c>
      <c r="CN8" s="230">
        <v>13000</v>
      </c>
      <c r="CO8" s="230">
        <v>1000</v>
      </c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348</v>
      </c>
      <c r="C9" s="347"/>
      <c r="D9" s="347" t="s">
        <v>349</v>
      </c>
      <c r="E9" s="175" t="s">
        <v>350</v>
      </c>
      <c r="F9" s="175" t="s">
        <v>330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36</v>
      </c>
      <c r="M9" s="178">
        <v>36</v>
      </c>
      <c r="N9" s="179" t="str">
        <f>IFERROR(L9/K9,"-")</f>
        <v>-</v>
      </c>
      <c r="O9" s="176">
        <v>2</v>
      </c>
      <c r="P9" s="176">
        <v>12</v>
      </c>
      <c r="Q9" s="179">
        <f>IFERROR(O9/L9,"-")</f>
        <v>0.055555555555556</v>
      </c>
      <c r="R9" s="180">
        <f>IFERROR(G9/SUM(L9:L9),"-")</f>
        <v>0</v>
      </c>
      <c r="S9" s="181">
        <v>5</v>
      </c>
      <c r="T9" s="179">
        <f>IF(L9=0,"-",S9/L9)</f>
        <v>0.13888888888889</v>
      </c>
      <c r="U9" s="345">
        <v>126000</v>
      </c>
      <c r="V9" s="346">
        <f>IFERROR(U9/L9,"-")</f>
        <v>3500</v>
      </c>
      <c r="W9" s="346">
        <f>IFERROR(U9/S9,"-")</f>
        <v>25200</v>
      </c>
      <c r="X9" s="340">
        <f>SUM(U9:U9)-SUM(G9:G9)</f>
        <v>126000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>
        <v>2</v>
      </c>
      <c r="AK9" s="191">
        <f>IF(L9=0,"",IF(AJ9=0,"",(AJ9/L9)))</f>
        <v>0.055555555555556</v>
      </c>
      <c r="AL9" s="190"/>
      <c r="AM9" s="192">
        <f>IFERROR(AL9/AJ9,"-")</f>
        <v>0</v>
      </c>
      <c r="AN9" s="193"/>
      <c r="AO9" s="194">
        <f>IFERROR(AN9/AJ9,"-")</f>
        <v>0</v>
      </c>
      <c r="AP9" s="195"/>
      <c r="AQ9" s="195"/>
      <c r="AR9" s="195"/>
      <c r="AS9" s="196">
        <v>6</v>
      </c>
      <c r="AT9" s="197">
        <f>IF(L9=0,"",IF(AS9=0,"",(AS9/L9)))</f>
        <v>0.16666666666667</v>
      </c>
      <c r="AU9" s="196">
        <v>1</v>
      </c>
      <c r="AV9" s="198">
        <f>IFERROR(AU9/AS9,"-")</f>
        <v>0.16666666666667</v>
      </c>
      <c r="AW9" s="199">
        <v>5000</v>
      </c>
      <c r="AX9" s="200">
        <f>IFERROR(AW9/AS9,"-")</f>
        <v>833.33333333333</v>
      </c>
      <c r="AY9" s="201">
        <v>1</v>
      </c>
      <c r="AZ9" s="201"/>
      <c r="BA9" s="201"/>
      <c r="BB9" s="202">
        <v>6</v>
      </c>
      <c r="BC9" s="203">
        <f>IF(L9=0,"",IF(BB9=0,"",(BB9/L9)))</f>
        <v>0.16666666666667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>
        <v>19</v>
      </c>
      <c r="BL9" s="209">
        <f>IF(L9=0,"",IF(BK9=0,"",(BK9/L9)))</f>
        <v>0.52777777777778</v>
      </c>
      <c r="BM9" s="210">
        <v>4</v>
      </c>
      <c r="BN9" s="211">
        <f>IFERROR(BM9/BK9,"-")</f>
        <v>0.21052631578947</v>
      </c>
      <c r="BO9" s="212">
        <v>121000</v>
      </c>
      <c r="BP9" s="213">
        <f>IFERROR(BO9/BK9,"-")</f>
        <v>6368.4210526316</v>
      </c>
      <c r="BQ9" s="214"/>
      <c r="BR9" s="214">
        <v>2</v>
      </c>
      <c r="BS9" s="214">
        <v>2</v>
      </c>
      <c r="BT9" s="215">
        <v>3</v>
      </c>
      <c r="BU9" s="216">
        <f>IF(L9=0,"",IF(BT9=0,"",(BT9/L9)))</f>
        <v>0.083333333333333</v>
      </c>
      <c r="BV9" s="217"/>
      <c r="BW9" s="218">
        <f>IFERROR(BV9/BT9,"-")</f>
        <v>0</v>
      </c>
      <c r="BX9" s="219"/>
      <c r="BY9" s="220">
        <f>IFERROR(BX9/BT9,"-")</f>
        <v>0</v>
      </c>
      <c r="BZ9" s="221"/>
      <c r="CA9" s="221"/>
      <c r="CB9" s="221"/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5</v>
      </c>
      <c r="CM9" s="230">
        <v>126000</v>
      </c>
      <c r="CN9" s="230">
        <v>53000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6.4357864357864</v>
      </c>
      <c r="B12" s="250"/>
      <c r="C12" s="250"/>
      <c r="D12" s="250"/>
      <c r="E12" s="251" t="s">
        <v>351</v>
      </c>
      <c r="F12" s="251"/>
      <c r="G12" s="343">
        <f>SUM(G6:G11)</f>
        <v>69300</v>
      </c>
      <c r="H12" s="343"/>
      <c r="I12" s="250">
        <f>SUM(I6:I11)</f>
        <v>0</v>
      </c>
      <c r="J12" s="250">
        <f>SUM(J6:J11)</f>
        <v>0</v>
      </c>
      <c r="K12" s="250">
        <f>SUM(K6:K11)</f>
        <v>863</v>
      </c>
      <c r="L12" s="250">
        <f>SUM(L6:L11)</f>
        <v>61</v>
      </c>
      <c r="M12" s="250">
        <f>SUM(M6:M11)</f>
        <v>61</v>
      </c>
      <c r="N12" s="252">
        <f>IFERROR(L12/K12,"-")</f>
        <v>0.070683661645423</v>
      </c>
      <c r="O12" s="253">
        <f>SUM(O6:O11)</f>
        <v>4</v>
      </c>
      <c r="P12" s="253">
        <f>SUM(P6:P11)</f>
        <v>20</v>
      </c>
      <c r="Q12" s="252">
        <f>IFERROR(O12/L12,"-")</f>
        <v>0.065573770491803</v>
      </c>
      <c r="R12" s="254">
        <f>IFERROR(G12/L12,"-")</f>
        <v>1136.0655737705</v>
      </c>
      <c r="S12" s="255">
        <f>SUM(S6:S11)</f>
        <v>11</v>
      </c>
      <c r="T12" s="252">
        <f>IFERROR(S12/L12,"-")</f>
        <v>0.18032786885246</v>
      </c>
      <c r="U12" s="343">
        <f>SUM(U6:U11)</f>
        <v>446000</v>
      </c>
      <c r="V12" s="343">
        <f>IFERROR(U12/L12,"-")</f>
        <v>7311.4754098361</v>
      </c>
      <c r="W12" s="343">
        <f>IFERROR(U12/S12,"-")</f>
        <v>40545.454545455</v>
      </c>
      <c r="X12" s="343">
        <f>U12-G12</f>
        <v>376700</v>
      </c>
      <c r="Y12" s="256">
        <f>U12/G12</f>
        <v>6.4357864357864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352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337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353</v>
      </c>
      <c r="C6" s="347" t="s">
        <v>354</v>
      </c>
      <c r="D6" s="347" t="s">
        <v>355</v>
      </c>
      <c r="E6" s="175" t="s">
        <v>356</v>
      </c>
      <c r="F6" s="175" t="s">
        <v>330</v>
      </c>
      <c r="G6" s="340">
        <v>0</v>
      </c>
      <c r="H6" s="176">
        <v>0</v>
      </c>
      <c r="I6" s="176">
        <v>0</v>
      </c>
      <c r="J6" s="176">
        <v>809315</v>
      </c>
      <c r="K6" s="177">
        <v>4239</v>
      </c>
      <c r="L6" s="179">
        <f>IFERROR(K6/J6,"-")</f>
        <v>0.0052377627994044</v>
      </c>
      <c r="M6" s="176">
        <v>119</v>
      </c>
      <c r="N6" s="176">
        <v>1515</v>
      </c>
      <c r="O6" s="179">
        <f>IFERROR(M6/(K6),"-")</f>
        <v>0.028072658645907</v>
      </c>
      <c r="P6" s="180">
        <f>IFERROR(G6/SUM(K6:K6),"-")</f>
        <v>0</v>
      </c>
      <c r="Q6" s="181">
        <v>537</v>
      </c>
      <c r="R6" s="179">
        <f>IF(K6=0,"-",Q6/K6)</f>
        <v>0.12668082094834</v>
      </c>
      <c r="S6" s="345">
        <v>26519505</v>
      </c>
      <c r="T6" s="346">
        <f>IFERROR(S6/K6,"-")</f>
        <v>6256.0757254069</v>
      </c>
      <c r="U6" s="346">
        <f>IFERROR(S6/Q6,"-")</f>
        <v>49384.553072626</v>
      </c>
      <c r="V6" s="340">
        <f>SUM(S6:S6)-SUM(G6:G6)</f>
        <v>26519505</v>
      </c>
      <c r="W6" s="183" t="str">
        <f>SUM(S6:S6)/SUM(G6:G6)</f>
        <v>0</v>
      </c>
      <c r="Y6" s="184">
        <v>110</v>
      </c>
      <c r="Z6" s="185">
        <f>IF(K6=0,"",IF(Y6=0,"",(Y6/K6)))</f>
        <v>0.025949516395376</v>
      </c>
      <c r="AA6" s="184">
        <v>5</v>
      </c>
      <c r="AB6" s="186">
        <f>IFERROR(AA6/Y6,"-")</f>
        <v>0.045454545454545</v>
      </c>
      <c r="AC6" s="187">
        <v>395000</v>
      </c>
      <c r="AD6" s="188">
        <f>IFERROR(AC6/Y6,"-")</f>
        <v>3590.9090909091</v>
      </c>
      <c r="AE6" s="189">
        <v>3</v>
      </c>
      <c r="AF6" s="189"/>
      <c r="AG6" s="189">
        <v>2</v>
      </c>
      <c r="AH6" s="190">
        <v>403</v>
      </c>
      <c r="AI6" s="191">
        <f>IF(K6=0,"",IF(AH6=0,"",(AH6/K6)))</f>
        <v>0.095069591884879</v>
      </c>
      <c r="AJ6" s="190">
        <v>28</v>
      </c>
      <c r="AK6" s="192">
        <f>IFERROR(AJ6/AH6,"-")</f>
        <v>0.069478908188586</v>
      </c>
      <c r="AL6" s="193">
        <v>303000</v>
      </c>
      <c r="AM6" s="194">
        <f>IFERROR(AL6/AH6,"-")</f>
        <v>751.86104218362</v>
      </c>
      <c r="AN6" s="195">
        <v>13</v>
      </c>
      <c r="AO6" s="195">
        <v>5</v>
      </c>
      <c r="AP6" s="195">
        <v>10</v>
      </c>
      <c r="AQ6" s="196">
        <v>591</v>
      </c>
      <c r="AR6" s="197">
        <f>IF(K6=0,"",IF(AQ6=0,"",(AQ6/K6)))</f>
        <v>0.13941967445152</v>
      </c>
      <c r="AS6" s="196">
        <v>51</v>
      </c>
      <c r="AT6" s="198">
        <f>IFERROR(AS6/AQ6,"-")</f>
        <v>0.086294416243655</v>
      </c>
      <c r="AU6" s="199">
        <v>474000</v>
      </c>
      <c r="AV6" s="200">
        <f>IFERROR(AU6/AQ6,"-")</f>
        <v>802.03045685279</v>
      </c>
      <c r="AW6" s="201">
        <v>26</v>
      </c>
      <c r="AX6" s="201">
        <v>11</v>
      </c>
      <c r="AY6" s="201">
        <v>14</v>
      </c>
      <c r="AZ6" s="202">
        <v>1003</v>
      </c>
      <c r="BA6" s="203">
        <f>IF(K6=0,"",IF(AZ6=0,"",(AZ6/K6)))</f>
        <v>0.23661240858693</v>
      </c>
      <c r="BB6" s="202">
        <v>108</v>
      </c>
      <c r="BC6" s="204">
        <f>IFERROR(BB6/AZ6,"-")</f>
        <v>0.10767696909272</v>
      </c>
      <c r="BD6" s="205">
        <v>3756000</v>
      </c>
      <c r="BE6" s="206">
        <f>IFERROR(BD6/AZ6,"-")</f>
        <v>3744.7657028913</v>
      </c>
      <c r="BF6" s="207">
        <v>50</v>
      </c>
      <c r="BG6" s="207">
        <v>18</v>
      </c>
      <c r="BH6" s="207">
        <v>40</v>
      </c>
      <c r="BI6" s="208">
        <v>1627</v>
      </c>
      <c r="BJ6" s="209">
        <f>IF(K6=0,"",IF(BI6=0,"",(BI6/K6)))</f>
        <v>0.38381693795707</v>
      </c>
      <c r="BK6" s="210">
        <v>246</v>
      </c>
      <c r="BL6" s="211">
        <f>IFERROR(BK6/BI6,"-")</f>
        <v>0.15119852489244</v>
      </c>
      <c r="BM6" s="212">
        <v>9559000</v>
      </c>
      <c r="BN6" s="213">
        <f>IFERROR(BM6/BI6,"-")</f>
        <v>5875.2304855562</v>
      </c>
      <c r="BO6" s="214">
        <v>115</v>
      </c>
      <c r="BP6" s="214">
        <v>42</v>
      </c>
      <c r="BQ6" s="214">
        <v>89</v>
      </c>
      <c r="BR6" s="215">
        <v>424</v>
      </c>
      <c r="BS6" s="216">
        <f>IF(K6=0,"",IF(BR6=0,"",(BR6/K6)))</f>
        <v>0.10002359046945</v>
      </c>
      <c r="BT6" s="217">
        <v>82</v>
      </c>
      <c r="BU6" s="218">
        <f>IFERROR(BT6/BR6,"-")</f>
        <v>0.19339622641509</v>
      </c>
      <c r="BV6" s="219">
        <v>11048505</v>
      </c>
      <c r="BW6" s="220">
        <f>IFERROR(BV6/BR6,"-")</f>
        <v>26057.794811321</v>
      </c>
      <c r="BX6" s="221">
        <v>27</v>
      </c>
      <c r="BY6" s="221">
        <v>7</v>
      </c>
      <c r="BZ6" s="221">
        <v>48</v>
      </c>
      <c r="CA6" s="222">
        <v>81</v>
      </c>
      <c r="CB6" s="223">
        <f>IF(K6=0,"",IF(CA6=0,"",(CA6/K6)))</f>
        <v>0.019108280254777</v>
      </c>
      <c r="CC6" s="224">
        <v>17</v>
      </c>
      <c r="CD6" s="225">
        <f>IFERROR(CC6/CA6,"-")</f>
        <v>0.20987654320988</v>
      </c>
      <c r="CE6" s="226">
        <v>984000</v>
      </c>
      <c r="CF6" s="227">
        <f>IFERROR(CE6/CA6,"-")</f>
        <v>12148.148148148</v>
      </c>
      <c r="CG6" s="228">
        <v>7</v>
      </c>
      <c r="CH6" s="228"/>
      <c r="CI6" s="228">
        <v>10</v>
      </c>
      <c r="CJ6" s="229">
        <v>537</v>
      </c>
      <c r="CK6" s="230">
        <v>26519505</v>
      </c>
      <c r="CL6" s="230">
        <v>2782000</v>
      </c>
      <c r="CM6" s="230">
        <v>1202000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357</v>
      </c>
      <c r="C7" s="347" t="s">
        <v>354</v>
      </c>
      <c r="D7" s="347" t="s">
        <v>358</v>
      </c>
      <c r="E7" s="175" t="s">
        <v>359</v>
      </c>
      <c r="F7" s="175" t="s">
        <v>330</v>
      </c>
      <c r="G7" s="340">
        <v>0</v>
      </c>
      <c r="H7" s="176">
        <v>0</v>
      </c>
      <c r="I7" s="176">
        <v>0</v>
      </c>
      <c r="J7" s="176">
        <v>15905</v>
      </c>
      <c r="K7" s="177">
        <v>202</v>
      </c>
      <c r="L7" s="179">
        <f>IFERROR(K7/J7,"-")</f>
        <v>0.012700408676517</v>
      </c>
      <c r="M7" s="176">
        <v>3</v>
      </c>
      <c r="N7" s="176">
        <v>77</v>
      </c>
      <c r="O7" s="179">
        <f>IFERROR(M7/(K7),"-")</f>
        <v>0.014851485148515</v>
      </c>
      <c r="P7" s="180">
        <f>IFERROR(G7/SUM(K7:K7),"-")</f>
        <v>0</v>
      </c>
      <c r="Q7" s="181">
        <v>26</v>
      </c>
      <c r="R7" s="179">
        <f>IF(K7=0,"-",Q7/K7)</f>
        <v>0.12871287128713</v>
      </c>
      <c r="S7" s="345">
        <v>331000</v>
      </c>
      <c r="T7" s="346">
        <f>IFERROR(S7/K7,"-")</f>
        <v>1638.6138613861</v>
      </c>
      <c r="U7" s="346">
        <f>IFERROR(S7/Q7,"-")</f>
        <v>12730.769230769</v>
      </c>
      <c r="V7" s="340">
        <f>SUM(S7:S7)-SUM(G7:G7)</f>
        <v>331000</v>
      </c>
      <c r="W7" s="183" t="str">
        <f>SUM(S7:S7)/SUM(G7:G7)</f>
        <v>0</v>
      </c>
      <c r="Y7" s="184">
        <v>8</v>
      </c>
      <c r="Z7" s="185">
        <f>IF(K7=0,"",IF(Y7=0,"",(Y7/K7)))</f>
        <v>0.03960396039604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18</v>
      </c>
      <c r="AI7" s="191">
        <f>IF(K7=0,"",IF(AH7=0,"",(AH7/K7)))</f>
        <v>0.089108910891089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32</v>
      </c>
      <c r="AR7" s="197">
        <f>IF(K7=0,"",IF(AQ7=0,"",(AQ7/K7)))</f>
        <v>0.15841584158416</v>
      </c>
      <c r="AS7" s="196">
        <v>3</v>
      </c>
      <c r="AT7" s="198">
        <f>IFERROR(AS7/AQ7,"-")</f>
        <v>0.09375</v>
      </c>
      <c r="AU7" s="199">
        <v>29000</v>
      </c>
      <c r="AV7" s="200">
        <f>IFERROR(AU7/AQ7,"-")</f>
        <v>906.25</v>
      </c>
      <c r="AW7" s="201">
        <v>1</v>
      </c>
      <c r="AX7" s="201">
        <v>1</v>
      </c>
      <c r="AY7" s="201">
        <v>1</v>
      </c>
      <c r="AZ7" s="202">
        <v>70</v>
      </c>
      <c r="BA7" s="203">
        <f>IF(K7=0,"",IF(AZ7=0,"",(AZ7/K7)))</f>
        <v>0.34653465346535</v>
      </c>
      <c r="BB7" s="202">
        <v>7</v>
      </c>
      <c r="BC7" s="204">
        <f>IFERROR(BB7/AZ7,"-")</f>
        <v>0.1</v>
      </c>
      <c r="BD7" s="205">
        <v>61000</v>
      </c>
      <c r="BE7" s="206">
        <f>IFERROR(BD7/AZ7,"-")</f>
        <v>871.42857142857</v>
      </c>
      <c r="BF7" s="207">
        <v>4</v>
      </c>
      <c r="BG7" s="207">
        <v>2</v>
      </c>
      <c r="BH7" s="207">
        <v>1</v>
      </c>
      <c r="BI7" s="208">
        <v>54</v>
      </c>
      <c r="BJ7" s="209">
        <f>IF(K7=0,"",IF(BI7=0,"",(BI7/K7)))</f>
        <v>0.26732673267327</v>
      </c>
      <c r="BK7" s="210">
        <v>10</v>
      </c>
      <c r="BL7" s="211">
        <f>IFERROR(BK7/BI7,"-")</f>
        <v>0.18518518518519</v>
      </c>
      <c r="BM7" s="212">
        <v>83000</v>
      </c>
      <c r="BN7" s="213">
        <f>IFERROR(BM7/BI7,"-")</f>
        <v>1537.037037037</v>
      </c>
      <c r="BO7" s="214">
        <v>7</v>
      </c>
      <c r="BP7" s="214"/>
      <c r="BQ7" s="214">
        <v>3</v>
      </c>
      <c r="BR7" s="215">
        <v>14</v>
      </c>
      <c r="BS7" s="216">
        <f>IF(K7=0,"",IF(BR7=0,"",(BR7/K7)))</f>
        <v>0.069306930693069</v>
      </c>
      <c r="BT7" s="217">
        <v>5</v>
      </c>
      <c r="BU7" s="218">
        <f>IFERROR(BT7/BR7,"-")</f>
        <v>0.35714285714286</v>
      </c>
      <c r="BV7" s="219">
        <v>92000</v>
      </c>
      <c r="BW7" s="220">
        <f>IFERROR(BV7/BR7,"-")</f>
        <v>6571.4285714286</v>
      </c>
      <c r="BX7" s="221">
        <v>2</v>
      </c>
      <c r="BY7" s="221">
        <v>1</v>
      </c>
      <c r="BZ7" s="221">
        <v>2</v>
      </c>
      <c r="CA7" s="222">
        <v>6</v>
      </c>
      <c r="CB7" s="223">
        <f>IF(K7=0,"",IF(CA7=0,"",(CA7/K7)))</f>
        <v>0.02970297029703</v>
      </c>
      <c r="CC7" s="224">
        <v>1</v>
      </c>
      <c r="CD7" s="225">
        <f>IFERROR(CC7/CA7,"-")</f>
        <v>0.16666666666667</v>
      </c>
      <c r="CE7" s="226">
        <v>66000</v>
      </c>
      <c r="CF7" s="227">
        <f>IFERROR(CE7/CA7,"-")</f>
        <v>11000</v>
      </c>
      <c r="CG7" s="228"/>
      <c r="CH7" s="228"/>
      <c r="CI7" s="228">
        <v>1</v>
      </c>
      <c r="CJ7" s="229">
        <v>26</v>
      </c>
      <c r="CK7" s="230">
        <v>331000</v>
      </c>
      <c r="CL7" s="230">
        <v>66000</v>
      </c>
      <c r="CM7" s="230">
        <v>30000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360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825220</v>
      </c>
      <c r="K10" s="250">
        <f>SUM(K6:K9)</f>
        <v>4441</v>
      </c>
      <c r="L10" s="252">
        <f>IFERROR(K10/J10,"-")</f>
        <v>0.005381595210974</v>
      </c>
      <c r="M10" s="253">
        <f>SUM(M6:M9)</f>
        <v>122</v>
      </c>
      <c r="N10" s="253">
        <f>SUM(N6:N9)</f>
        <v>1592</v>
      </c>
      <c r="O10" s="252">
        <f>IFERROR(M10/K10,"-")</f>
        <v>0.027471290249944</v>
      </c>
      <c r="P10" s="254">
        <f>IFERROR(G10/K10,"-")</f>
        <v>0</v>
      </c>
      <c r="Q10" s="255">
        <f>SUM(Q6:Q9)</f>
        <v>563</v>
      </c>
      <c r="R10" s="252">
        <f>IFERROR(Q10/K10,"-")</f>
        <v>0.12677324926818</v>
      </c>
      <c r="S10" s="343">
        <f>SUM(S6:S9)</f>
        <v>26850505</v>
      </c>
      <c r="T10" s="343">
        <f>IFERROR(S10/K10,"-")</f>
        <v>6046.0493132177</v>
      </c>
      <c r="U10" s="343">
        <f>IFERROR(S10/Q10,"-")</f>
        <v>47691.838365897</v>
      </c>
      <c r="V10" s="343">
        <f>S10-G10</f>
        <v>26850505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361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337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362</v>
      </c>
      <c r="C6" s="347" t="s">
        <v>363</v>
      </c>
      <c r="D6" s="347" t="s">
        <v>364</v>
      </c>
      <c r="E6" s="175" t="s">
        <v>365</v>
      </c>
      <c r="F6" s="175" t="s">
        <v>330</v>
      </c>
      <c r="G6" s="340">
        <v>0</v>
      </c>
      <c r="H6" s="176">
        <v>0</v>
      </c>
      <c r="I6" s="176">
        <v>0</v>
      </c>
      <c r="J6" s="176">
        <v>0</v>
      </c>
      <c r="K6" s="177">
        <v>13</v>
      </c>
      <c r="L6" s="179" t="str">
        <f>IFERROR(K6/J6,"-")</f>
        <v>-</v>
      </c>
      <c r="M6" s="176">
        <v>0</v>
      </c>
      <c r="N6" s="176">
        <v>7</v>
      </c>
      <c r="O6" s="179">
        <f>IFERROR(M6/(K6),"-")</f>
        <v>0</v>
      </c>
      <c r="P6" s="180">
        <f>IFERROR(G6/SUM(K6:K6),"-")</f>
        <v>0</v>
      </c>
      <c r="Q6" s="181">
        <v>1</v>
      </c>
      <c r="R6" s="179">
        <f>IF(K6=0,"-",Q6/K6)</f>
        <v>0.076923076923077</v>
      </c>
      <c r="S6" s="345">
        <v>1000</v>
      </c>
      <c r="T6" s="346">
        <f>IFERROR(S6/K6,"-")</f>
        <v>76.923076923077</v>
      </c>
      <c r="U6" s="346">
        <f>IFERROR(S6/Q6,"-")</f>
        <v>1000</v>
      </c>
      <c r="V6" s="340">
        <f>SUM(S6:S6)-SUM(G6:G6)</f>
        <v>1000</v>
      </c>
      <c r="W6" s="183" t="str">
        <f>SUM(S6:S6)/SUM(G6:G6)</f>
        <v>0</v>
      </c>
      <c r="Y6" s="184">
        <v>3</v>
      </c>
      <c r="Z6" s="185">
        <f>IF(K6=0,"",IF(Y6=0,"",(Y6/K6)))</f>
        <v>0.23076923076923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5</v>
      </c>
      <c r="AI6" s="191">
        <f>IF(K6=0,"",IF(AH6=0,"",(AH6/K6)))</f>
        <v>0.38461538461538</v>
      </c>
      <c r="AJ6" s="190">
        <v>1</v>
      </c>
      <c r="AK6" s="192">
        <f>IFERROR(AJ6/AH6,"-")</f>
        <v>0.2</v>
      </c>
      <c r="AL6" s="193">
        <v>1000</v>
      </c>
      <c r="AM6" s="194">
        <f>IFERROR(AL6/AH6,"-")</f>
        <v>200</v>
      </c>
      <c r="AN6" s="195">
        <v>1</v>
      </c>
      <c r="AO6" s="195"/>
      <c r="AP6" s="195"/>
      <c r="AQ6" s="196">
        <v>2</v>
      </c>
      <c r="AR6" s="197">
        <f>IF(K6=0,"",IF(AQ6=0,"",(AQ6/K6)))</f>
        <v>0.15384615384615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1</v>
      </c>
      <c r="BA6" s="203">
        <f>IF(K6=0,"",IF(AZ6=0,"",(AZ6/K6)))</f>
        <v>0.076923076923077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>
        <v>1</v>
      </c>
      <c r="BJ6" s="209">
        <f>IF(K6=0,"",IF(BI6=0,"",(BI6/K6)))</f>
        <v>0.076923076923077</v>
      </c>
      <c r="BK6" s="210"/>
      <c r="BL6" s="211">
        <f>IFERROR(BK6/BI6,"-")</f>
        <v>0</v>
      </c>
      <c r="BM6" s="212"/>
      <c r="BN6" s="213">
        <f>IFERROR(BM6/BI6,"-")</f>
        <v>0</v>
      </c>
      <c r="BO6" s="214"/>
      <c r="BP6" s="214"/>
      <c r="BQ6" s="214"/>
      <c r="BR6" s="215">
        <v>1</v>
      </c>
      <c r="BS6" s="216">
        <f>IF(K6=0,"",IF(BR6=0,"",(BR6/K6)))</f>
        <v>0.076923076923077</v>
      </c>
      <c r="BT6" s="217"/>
      <c r="BU6" s="218">
        <f>IFERROR(BT6/BR6,"-")</f>
        <v>0</v>
      </c>
      <c r="BV6" s="219"/>
      <c r="BW6" s="220">
        <f>IFERROR(BV6/BR6,"-")</f>
        <v>0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1</v>
      </c>
      <c r="CK6" s="230">
        <v>1000</v>
      </c>
      <c r="CL6" s="230">
        <v>1000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366</v>
      </c>
      <c r="C7" s="347" t="s">
        <v>363</v>
      </c>
      <c r="D7" s="347" t="s">
        <v>364</v>
      </c>
      <c r="E7" s="175" t="s">
        <v>367</v>
      </c>
      <c r="F7" s="175" t="s">
        <v>330</v>
      </c>
      <c r="G7" s="340">
        <v>0</v>
      </c>
      <c r="H7" s="176">
        <v>0</v>
      </c>
      <c r="I7" s="176">
        <v>0</v>
      </c>
      <c r="J7" s="176">
        <v>0</v>
      </c>
      <c r="K7" s="177">
        <v>106</v>
      </c>
      <c r="L7" s="179" t="str">
        <f>IFERROR(K7/J7,"-")</f>
        <v>-</v>
      </c>
      <c r="M7" s="176">
        <v>2</v>
      </c>
      <c r="N7" s="176">
        <v>28</v>
      </c>
      <c r="O7" s="179">
        <f>IFERROR(M7/(K7),"-")</f>
        <v>0.018867924528302</v>
      </c>
      <c r="P7" s="180">
        <f>IFERROR(G7/SUM(K7:K7),"-")</f>
        <v>0</v>
      </c>
      <c r="Q7" s="181">
        <v>8</v>
      </c>
      <c r="R7" s="179">
        <f>IF(K7=0,"-",Q7/K7)</f>
        <v>0.075471698113208</v>
      </c>
      <c r="S7" s="345">
        <v>59000</v>
      </c>
      <c r="T7" s="346">
        <f>IFERROR(S7/K7,"-")</f>
        <v>556.60377358491</v>
      </c>
      <c r="U7" s="346">
        <f>IFERROR(S7/Q7,"-")</f>
        <v>7375</v>
      </c>
      <c r="V7" s="340">
        <f>SUM(S7:S7)-SUM(G7:G7)</f>
        <v>59000</v>
      </c>
      <c r="W7" s="183" t="str">
        <f>SUM(S7:S7)/SUM(G7:G7)</f>
        <v>0</v>
      </c>
      <c r="Y7" s="184">
        <v>18</v>
      </c>
      <c r="Z7" s="185">
        <f>IF(K7=0,"",IF(Y7=0,"",(Y7/K7)))</f>
        <v>0.16981132075472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29</v>
      </c>
      <c r="AI7" s="191">
        <f>IF(K7=0,"",IF(AH7=0,"",(AH7/K7)))</f>
        <v>0.27358490566038</v>
      </c>
      <c r="AJ7" s="190">
        <v>2</v>
      </c>
      <c r="AK7" s="192">
        <f>IFERROR(AJ7/AH7,"-")</f>
        <v>0.068965517241379</v>
      </c>
      <c r="AL7" s="193">
        <v>12000</v>
      </c>
      <c r="AM7" s="194">
        <f>IFERROR(AL7/AH7,"-")</f>
        <v>413.79310344828</v>
      </c>
      <c r="AN7" s="195">
        <v>1</v>
      </c>
      <c r="AO7" s="195"/>
      <c r="AP7" s="195">
        <v>1</v>
      </c>
      <c r="AQ7" s="196">
        <v>23</v>
      </c>
      <c r="AR7" s="197">
        <f>IF(K7=0,"",IF(AQ7=0,"",(AQ7/K7)))</f>
        <v>0.21698113207547</v>
      </c>
      <c r="AS7" s="196">
        <v>2</v>
      </c>
      <c r="AT7" s="198">
        <f>IFERROR(AS7/AQ7,"-")</f>
        <v>0.08695652173913</v>
      </c>
      <c r="AU7" s="199">
        <v>11000</v>
      </c>
      <c r="AV7" s="200">
        <f>IFERROR(AU7/AQ7,"-")</f>
        <v>478.26086956522</v>
      </c>
      <c r="AW7" s="201">
        <v>1</v>
      </c>
      <c r="AX7" s="201">
        <v>1</v>
      </c>
      <c r="AY7" s="201"/>
      <c r="AZ7" s="202">
        <v>21</v>
      </c>
      <c r="BA7" s="203">
        <f>IF(K7=0,"",IF(AZ7=0,"",(AZ7/K7)))</f>
        <v>0.19811320754717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13</v>
      </c>
      <c r="BJ7" s="209">
        <f>IF(K7=0,"",IF(BI7=0,"",(BI7/K7)))</f>
        <v>0.12264150943396</v>
      </c>
      <c r="BK7" s="210">
        <v>3</v>
      </c>
      <c r="BL7" s="211">
        <f>IFERROR(BK7/BI7,"-")</f>
        <v>0.23076923076923</v>
      </c>
      <c r="BM7" s="212">
        <v>33000</v>
      </c>
      <c r="BN7" s="213">
        <f>IFERROR(BM7/BI7,"-")</f>
        <v>2538.4615384615</v>
      </c>
      <c r="BO7" s="214">
        <v>1</v>
      </c>
      <c r="BP7" s="214"/>
      <c r="BQ7" s="214">
        <v>2</v>
      </c>
      <c r="BR7" s="215">
        <v>2</v>
      </c>
      <c r="BS7" s="216">
        <f>IF(K7=0,"",IF(BR7=0,"",(BR7/K7)))</f>
        <v>0.018867924528302</v>
      </c>
      <c r="BT7" s="217">
        <v>1</v>
      </c>
      <c r="BU7" s="218">
        <f>IFERROR(BT7/BR7,"-")</f>
        <v>0.5</v>
      </c>
      <c r="BV7" s="219">
        <v>3000</v>
      </c>
      <c r="BW7" s="220">
        <f>IFERROR(BV7/BR7,"-")</f>
        <v>1500</v>
      </c>
      <c r="BX7" s="221">
        <v>1</v>
      </c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8</v>
      </c>
      <c r="CK7" s="230">
        <v>59000</v>
      </c>
      <c r="CL7" s="230">
        <v>15000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368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119</v>
      </c>
      <c r="L10" s="252" t="str">
        <f>IFERROR(K10/J10,"-")</f>
        <v>-</v>
      </c>
      <c r="M10" s="253">
        <f>SUM(M6:M9)</f>
        <v>2</v>
      </c>
      <c r="N10" s="253">
        <f>SUM(N6:N9)</f>
        <v>35</v>
      </c>
      <c r="O10" s="252">
        <f>IFERROR(M10/K10,"-")</f>
        <v>0.016806722689076</v>
      </c>
      <c r="P10" s="254">
        <f>IFERROR(G10/K10,"-")</f>
        <v>0</v>
      </c>
      <c r="Q10" s="255">
        <f>SUM(Q6:Q9)</f>
        <v>9</v>
      </c>
      <c r="R10" s="252">
        <f>IFERROR(Q10/K10,"-")</f>
        <v>0.07563025210084</v>
      </c>
      <c r="S10" s="343">
        <f>SUM(S6:S9)</f>
        <v>60000</v>
      </c>
      <c r="T10" s="343">
        <f>IFERROR(S10/K10,"-")</f>
        <v>504.20168067227</v>
      </c>
      <c r="U10" s="343">
        <f>IFERROR(S10/Q10,"-")</f>
        <v>6666.6666666667</v>
      </c>
      <c r="V10" s="343">
        <f>S10-G10</f>
        <v>60000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index</vt:lpstr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