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<sst xmlns="http://schemas.openxmlformats.org/spreadsheetml/2006/main" uniqueCount="365">
  <si>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</si>
  <si>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</si>
  <si>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</si>
  <si>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</si>
  <si>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</si>
  <si>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</si>
  <si>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</si>
  <si>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</si>
  <si>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</si>
  <si>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</si>
  <si>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</si>
  <si>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</si>
  <si>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</si>
  <si>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</si>
  <si>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</si>
  <si>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</si>
  <si>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</si>
  <si>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</si>
  <si>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</si>
  <si>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</si>
  <si>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</si>
  <si>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</si>
  <si>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</si>
  <si>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</si>
  <si>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</si>
  <si>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</si>
  <si>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</si>
  <si>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</si>
  <si>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</si>
  <si>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</si>
  <si>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</si>
  <si>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</si>
  <si>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</si>
  <si>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</si>
  <si>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</si>
  <si>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</si>
  <si>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</si>
  <si>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</si>
  <si>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</si>
  <si>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</si>
  <si>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</si>
  <si>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</si>
  <si>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</si>
  <si>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</si>
  <si>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</si>
  <si>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</si>
  <si>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</si>
  <si>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</si>
  <si>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</si>
  <si>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</si>
  <si>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</si>
  <si>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</si>
  <si>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</si>
  <si>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</si>
  <si>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</si>
  <si>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</si>
  <si>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</si>
  <si>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sms_w166</t>
  </si>
  <si>
    <t>インターカラー</t>
  </si>
  <si>
    <t>記事風版</t>
  </si>
  <si>
    <t>求む！50歳以上の女性と</t>
  </si>
  <si>
    <t>i34</t>
  </si>
  <si>
    <t>スポニチ関東</t>
  </si>
  <si>
    <t>4C終面全5段</t>
  </si>
  <si>
    <t>8月11日(日)</t>
  </si>
  <si>
    <t>sms_w167</t>
  </si>
  <si>
    <t>スポニチ関西</t>
  </si>
  <si>
    <t>8月10日(土)</t>
  </si>
  <si>
    <t>sms_w168</t>
  </si>
  <si>
    <t>スポニチ西部</t>
  </si>
  <si>
    <t>sms_w169</t>
  </si>
  <si>
    <t>スポニチ北海道</t>
  </si>
  <si>
    <t>smss1844</t>
  </si>
  <si>
    <t>(空電共通)</t>
  </si>
  <si>
    <t>空電</t>
  </si>
  <si>
    <t>空電(共通)</t>
  </si>
  <si>
    <t>sms_w170</t>
  </si>
  <si>
    <t>右女３</t>
  </si>
  <si>
    <t>サンスポ関西</t>
  </si>
  <si>
    <t>8月04日(日)</t>
  </si>
  <si>
    <t>smss1845</t>
  </si>
  <si>
    <t>sms_w171</t>
  </si>
  <si>
    <t>デリヘル版</t>
  </si>
  <si>
    <t>中高年の出会いの場である○○に危機</t>
  </si>
  <si>
    <t>GOGO(i31)</t>
  </si>
  <si>
    <t>サンスポ関東</t>
  </si>
  <si>
    <t>全5段</t>
  </si>
  <si>
    <t>8月24日(土)</t>
  </si>
  <si>
    <t>smss1846</t>
  </si>
  <si>
    <t>sms_w172</t>
  </si>
  <si>
    <t>黒：右女３</t>
  </si>
  <si>
    <t>8月30日(金)</t>
  </si>
  <si>
    <t>smss1847</t>
  </si>
  <si>
    <t>sms_w173</t>
  </si>
  <si>
    <t>スポーツ報知関西</t>
  </si>
  <si>
    <t>全5段つかみ4回</t>
  </si>
  <si>
    <t>smss1848</t>
  </si>
  <si>
    <t>sms_w174</t>
  </si>
  <si>
    <t>雑誌版 SPA</t>
  </si>
  <si>
    <t>学生いません！ギャルもいません！熟女！熟女！熟女！熟女！</t>
  </si>
  <si>
    <t>smss1849</t>
  </si>
  <si>
    <t>sms_w175</t>
  </si>
  <si>
    <t>smss1850</t>
  </si>
  <si>
    <t>sms_w176</t>
  </si>
  <si>
    <t>熟女版</t>
  </si>
  <si>
    <t>彼女50だけど、すごいんです</t>
  </si>
  <si>
    <t>smss1851</t>
  </si>
  <si>
    <t>sms_w177</t>
  </si>
  <si>
    <t>中京スポーツ</t>
  </si>
  <si>
    <t>8月03日(土)</t>
  </si>
  <si>
    <t>smss1852</t>
  </si>
  <si>
    <t>sms_w178</t>
  </si>
  <si>
    <t>8月16日(金)</t>
  </si>
  <si>
    <t>smss1853</t>
  </si>
  <si>
    <t>sms_w179</t>
  </si>
  <si>
    <t>smss1854</t>
  </si>
  <si>
    <t>sms_w180</t>
  </si>
  <si>
    <t>①求む！５０歳以上の女性と…</t>
  </si>
  <si>
    <t>半2段つかみ20段保証</t>
  </si>
  <si>
    <t>20段保証</t>
  </si>
  <si>
    <t>sms_w181</t>
  </si>
  <si>
    <t>②学生いません！ギャルもいません！熟女！熟女！熟女！熟女！</t>
  </si>
  <si>
    <t>sms_w182</t>
  </si>
  <si>
    <t>③彼女50だけど、すごいんです</t>
  </si>
  <si>
    <t>sms_w183</t>
  </si>
  <si>
    <t>④中高年の出会いの場である○○に危機</t>
  </si>
  <si>
    <t>smss1855</t>
  </si>
  <si>
    <t>sms_w184</t>
  </si>
  <si>
    <t>デイリースポーツ関西</t>
  </si>
  <si>
    <t>sms_w185</t>
  </si>
  <si>
    <t>sms_w186</t>
  </si>
  <si>
    <t>sms_w187</t>
  </si>
  <si>
    <t>smss1856</t>
  </si>
  <si>
    <t>sms_w188</t>
  </si>
  <si>
    <t>ニッカン北海道</t>
  </si>
  <si>
    <t>半2段つかみ10回以上</t>
  </si>
  <si>
    <t>1～10日</t>
  </si>
  <si>
    <t>sms_w189</t>
  </si>
  <si>
    <t>②40代以上限定。40代50代60代 中年女性が多いサイト</t>
  </si>
  <si>
    <t>11～20日</t>
  </si>
  <si>
    <t>sms_w190</t>
  </si>
  <si>
    <t>21～31日</t>
  </si>
  <si>
    <t>smss1857</t>
  </si>
  <si>
    <t>sms_w191</t>
  </si>
  <si>
    <t>スポーツ報知関東</t>
  </si>
  <si>
    <t>sms_w192</t>
  </si>
  <si>
    <t>半3段つかみ20段保証</t>
  </si>
  <si>
    <t>sms_w193</t>
  </si>
  <si>
    <t>半5段つかみ20段保証</t>
  </si>
  <si>
    <t>smss1858</t>
  </si>
  <si>
    <t>空電 (共通)</t>
  </si>
  <si>
    <t>sms_w194</t>
  </si>
  <si>
    <t>8月13日(火)</t>
  </si>
  <si>
    <t>smss1859</t>
  </si>
  <si>
    <t>sms_w195</t>
  </si>
  <si>
    <t>smss1860</t>
  </si>
  <si>
    <t>sms_w196</t>
  </si>
  <si>
    <t>8月14日(水)</t>
  </si>
  <si>
    <t>smss1861</t>
  </si>
  <si>
    <t>sms_w197</t>
  </si>
  <si>
    <t>smss1862</t>
  </si>
  <si>
    <t>sms_w198</t>
  </si>
  <si>
    <t>smss1863</t>
  </si>
  <si>
    <t>sms_w199</t>
  </si>
  <si>
    <t>8月12日(月)</t>
  </si>
  <si>
    <t>smss1864</t>
  </si>
  <si>
    <t>sms_w200</t>
  </si>
  <si>
    <t>smss1865</t>
  </si>
  <si>
    <t>sms_w201</t>
  </si>
  <si>
    <t>終面全5段</t>
  </si>
  <si>
    <t>8月17日(土)</t>
  </si>
  <si>
    <t>smss1866</t>
  </si>
  <si>
    <t>sms_w202</t>
  </si>
  <si>
    <t>C版</t>
  </si>
  <si>
    <t>smss1867</t>
  </si>
  <si>
    <t>sms_w203</t>
  </si>
  <si>
    <t>smss1868</t>
  </si>
  <si>
    <t>sms_w204</t>
  </si>
  <si>
    <t>8月23日(金)</t>
  </si>
  <si>
    <t>smss1869</t>
  </si>
  <si>
    <t>sms_w205</t>
  </si>
  <si>
    <t>ニッカン関西</t>
  </si>
  <si>
    <t>smss1870</t>
  </si>
  <si>
    <t>sms_w206</t>
  </si>
  <si>
    <t>４コマ漫画版</t>
  </si>
  <si>
    <t>8月25日(日)</t>
  </si>
  <si>
    <t>smss1871</t>
  </si>
  <si>
    <t>sms_w207</t>
  </si>
  <si>
    <t>九スポ</t>
  </si>
  <si>
    <t>smss1872</t>
  </si>
  <si>
    <t>sms_w208</t>
  </si>
  <si>
    <t>smss1873</t>
  </si>
  <si>
    <t>sms_w209</t>
  </si>
  <si>
    <t>東スポ・大スポ・中京スポ・九スポ</t>
  </si>
  <si>
    <t>記事枠</t>
  </si>
  <si>
    <t>8月22日(木)</t>
  </si>
  <si>
    <t>smss1874</t>
  </si>
  <si>
    <t>sms_w210</t>
  </si>
  <si>
    <t>10段タイアップ</t>
  </si>
  <si>
    <t>smss1875</t>
  </si>
  <si>
    <t>sms_w211</t>
  </si>
  <si>
    <t>smss1881</t>
  </si>
  <si>
    <t>新聞 TOTAL</t>
  </si>
  <si>
    <t>●雑誌 広告</t>
  </si>
  <si>
    <t>sms_w164</t>
  </si>
  <si>
    <t>日本ジャーナル出版</t>
  </si>
  <si>
    <t>週刊実話   合併号</t>
  </si>
  <si>
    <t>4C2P</t>
  </si>
  <si>
    <t>8月07日(水)</t>
  </si>
  <si>
    <t>smss1842</t>
  </si>
  <si>
    <t>sms_w165</t>
  </si>
  <si>
    <t>リイド社</t>
  </si>
  <si>
    <t>コミック乱TWINS</t>
  </si>
  <si>
    <t>1C2P</t>
  </si>
  <si>
    <t>smss1843</t>
  </si>
  <si>
    <t>smss1828</t>
  </si>
  <si>
    <t>アドライヴ</t>
  </si>
  <si>
    <t>いろいろ</t>
  </si>
  <si>
    <t>企画枠たかし漫画２黄色</t>
  </si>
  <si>
    <t>ガイドワークス編集企画枠</t>
  </si>
  <si>
    <t>企画枠</t>
  </si>
  <si>
    <t>8月01日(木)</t>
  </si>
  <si>
    <t>sms_a897</t>
  </si>
  <si>
    <t>コアマガジン</t>
  </si>
  <si>
    <t>2P_素敵なヤリ活(アイ)</t>
  </si>
  <si>
    <t>実話BUNKA超タブー</t>
  </si>
  <si>
    <t>smss1829</t>
  </si>
  <si>
    <t>sms_a898</t>
  </si>
  <si>
    <t>徳間書店</t>
  </si>
  <si>
    <t>DVD漫画まさお_袋裏用セリフアレンジ</t>
  </si>
  <si>
    <t>アサヒ芸能.1W火</t>
  </si>
  <si>
    <t>DVD袋裏4C</t>
  </si>
  <si>
    <t>8月06日(火)</t>
  </si>
  <si>
    <t>smss1830</t>
  </si>
  <si>
    <t>sms_a899</t>
  </si>
  <si>
    <t>コスミック出版</t>
  </si>
  <si>
    <t>1P記事_求む！中高年男性版_アイ</t>
  </si>
  <si>
    <t>封印映像 秘宝ハプニングスペシャル</t>
  </si>
  <si>
    <t>表4　4C1P</t>
  </si>
  <si>
    <t>smss1831</t>
  </si>
  <si>
    <t>sms_a902</t>
  </si>
  <si>
    <t>5P風俗(加藤あやの)</t>
  </si>
  <si>
    <t>まんがこれが現実 貧しい日本DX</t>
  </si>
  <si>
    <t>1C5P</t>
  </si>
  <si>
    <t>smss1834</t>
  </si>
  <si>
    <t>sms_a904</t>
  </si>
  <si>
    <t>インフォメディア</t>
  </si>
  <si>
    <t>マドンナハウス (表4　4C1P)</t>
  </si>
  <si>
    <t>smss1836</t>
  </si>
  <si>
    <t>sms_a905</t>
  </si>
  <si>
    <t>ガイドワークス</t>
  </si>
  <si>
    <t>ぱちんこオリ術メガMix (4C2P)</t>
  </si>
  <si>
    <t>smss1837</t>
  </si>
  <si>
    <t>sms_a906</t>
  </si>
  <si>
    <t>大洋図書</t>
  </si>
  <si>
    <t>2P中心でか文字</t>
  </si>
  <si>
    <t>実話ナックルズ　ウルトラ (1C2P)</t>
  </si>
  <si>
    <t>smss1838</t>
  </si>
  <si>
    <t>sms_a907</t>
  </si>
  <si>
    <t>メディアソフト</t>
  </si>
  <si>
    <t>That's DAN (4C2P)</t>
  </si>
  <si>
    <t>smss1839</t>
  </si>
  <si>
    <t>sms_a908</t>
  </si>
  <si>
    <t>2Pスポーツ新聞_v02_アイ(エロ)桃瀬さん</t>
  </si>
  <si>
    <t>臨時増刊　ラヴァーズ (1C2P)</t>
  </si>
  <si>
    <t>smss1840</t>
  </si>
  <si>
    <t>sms_a911</t>
  </si>
  <si>
    <t>まんが日本の悪人の脳みそ (1C5P)</t>
  </si>
  <si>
    <t>8月26日(月)</t>
  </si>
  <si>
    <t>smss1877</t>
  </si>
  <si>
    <t>sms_a912</t>
  </si>
  <si>
    <t>一水社</t>
  </si>
  <si>
    <t>1Pスポーツ新聞版アイ</t>
  </si>
  <si>
    <t>50代からの男のゴラク (表4　4C1P)</t>
  </si>
  <si>
    <t>8月28日(水)</t>
  </si>
  <si>
    <t>smss1878</t>
  </si>
  <si>
    <t>sms_a913</t>
  </si>
  <si>
    <t>三和出版</t>
  </si>
  <si>
    <t>5Pエロ画像メイン</t>
  </si>
  <si>
    <t>実話ヴィーナス (1C5P)</t>
  </si>
  <si>
    <t>8月29日(木)</t>
  </si>
  <si>
    <t>smss1879</t>
  </si>
  <si>
    <t>sms_a915</t>
  </si>
  <si>
    <t>究極美女プレステージ (4C2P)</t>
  </si>
  <si>
    <t>smss1882</t>
  </si>
  <si>
    <t>雑誌 TOTAL</t>
  </si>
  <si>
    <t>●DVD 広告</t>
  </si>
  <si>
    <t>sms_a894</t>
  </si>
  <si>
    <t>ダイアプレス</t>
  </si>
  <si>
    <t>DVD漫画まさお</t>
  </si>
  <si>
    <t>mv20i</t>
  </si>
  <si>
    <t>超キレい♪超かわいい</t>
  </si>
  <si>
    <t>DVD袋表4C</t>
  </si>
  <si>
    <t>8月08日(木)</t>
  </si>
  <si>
    <t>smss1825</t>
  </si>
  <si>
    <t>sms_a895</t>
  </si>
  <si>
    <t>DVD4コマ</t>
  </si>
  <si>
    <t>金髪中出し地下DVDラブ・ファック18時間</t>
  </si>
  <si>
    <t>DVD貼付面4C1/2P</t>
  </si>
  <si>
    <t>smss1826</t>
  </si>
  <si>
    <t>sms_a909</t>
  </si>
  <si>
    <t>メディアックス</t>
  </si>
  <si>
    <t>しろうと美人妻中出し新作地下DVD9時間　連続アクメで失神しちゃった</t>
  </si>
  <si>
    <t>DVD貼付け面4C1/2P</t>
  </si>
  <si>
    <t>8月21日(水)</t>
  </si>
  <si>
    <t>smss1841</t>
  </si>
  <si>
    <t>sms_a910</t>
  </si>
  <si>
    <t>中出しで幸せになる妻　地下DVD9時間</t>
  </si>
  <si>
    <t>smss1876</t>
  </si>
  <si>
    <t>sms_a896</t>
  </si>
  <si>
    <t>若生出版</t>
  </si>
  <si>
    <t>ゲッチュ</t>
  </si>
  <si>
    <t>DVD袋表4C+コンテンツ枠</t>
  </si>
  <si>
    <t>smss1827</t>
  </si>
  <si>
    <t>sms_a900</t>
  </si>
  <si>
    <t>プレミア熟女</t>
  </si>
  <si>
    <t>DVD袋裏1C+コンテンツ枠</t>
  </si>
  <si>
    <t>8月27日(火)</t>
  </si>
  <si>
    <t>smss1832</t>
  </si>
  <si>
    <t>DVD TOTAL</t>
  </si>
  <si>
    <t>●WEB純広広告 広告</t>
  </si>
  <si>
    <t>sms_w212</t>
  </si>
  <si>
    <t>デイズナビ (大分)</t>
  </si>
  <si>
    <t>8/1～8/31</t>
  </si>
  <si>
    <t>sms_w213</t>
  </si>
  <si>
    <t>デイズナビ (宮崎)</t>
  </si>
  <si>
    <t>sms_w214</t>
  </si>
  <si>
    <t>デイズナビ (鹿児島)</t>
  </si>
  <si>
    <t>WEB純広広告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</si>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</sst>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2.3485714285714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112</v>
      </c>
      <c r="O6" s="91">
        <v>16</v>
      </c>
      <c r="P6" s="92">
        <v>1</v>
      </c>
      <c r="Q6" s="93">
        <f>O6+P6</f>
        <v>17</v>
      </c>
      <c r="R6" s="81">
        <f>IFERROR(Q6/N6,"-")</f>
        <v>0.15178571428571</v>
      </c>
      <c r="S6" s="80">
        <v>2</v>
      </c>
      <c r="T6" s="80">
        <v>3</v>
      </c>
      <c r="U6" s="81">
        <f>IFERROR(T6/(Q6),"-")</f>
        <v>0.17647058823529</v>
      </c>
      <c r="V6" s="82">
        <f>IFERROR(K6/SUM(Q6:Q10),"-")</f>
        <v>12068.965517241</v>
      </c>
      <c r="W6" s="83">
        <v>3</v>
      </c>
      <c r="X6" s="81">
        <f>IF(Q6=0,"-",W6/Q6)</f>
        <v>0.17647058823529</v>
      </c>
      <c r="Y6" s="186">
        <v>34000</v>
      </c>
      <c r="Z6" s="187">
        <f>IFERROR(Y6/Q6,"-")</f>
        <v>2000</v>
      </c>
      <c r="AA6" s="187">
        <f>IFERROR(Y6/W6,"-")</f>
        <v>11333.333333333</v>
      </c>
      <c r="AB6" s="181">
        <f>SUM(Y6:Y10)-SUM(K6:K10)</f>
        <v>944000</v>
      </c>
      <c r="AC6" s="85">
        <f>SUM(Y6:Y10)/SUM(K6:K10)</f>
        <v>2.3485714285714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0.058823529411765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0.17647058823529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0.52941176470588</v>
      </c>
      <c r="BQ6" s="121">
        <v>2</v>
      </c>
      <c r="BR6" s="122">
        <f>IFERROR(BQ6/BO6,"-")</f>
        <v>0.22222222222222</v>
      </c>
      <c r="BS6" s="123">
        <v>23000</v>
      </c>
      <c r="BT6" s="124">
        <f>IFERROR(BS6/BO6,"-")</f>
        <v>2555.5555555556</v>
      </c>
      <c r="BU6" s="125"/>
      <c r="BV6" s="125">
        <v>1</v>
      </c>
      <c r="BW6" s="125">
        <v>1</v>
      </c>
      <c r="BX6" s="126">
        <v>4</v>
      </c>
      <c r="BY6" s="127">
        <f>IF(Q6=0,"",IF(BX6=0,"",(BX6/Q6)))</f>
        <v>0.23529411764706</v>
      </c>
      <c r="BZ6" s="128">
        <v>1</v>
      </c>
      <c r="CA6" s="129">
        <f>IFERROR(BZ6/BX6,"-")</f>
        <v>0.25</v>
      </c>
      <c r="CB6" s="130">
        <v>11000</v>
      </c>
      <c r="CC6" s="131">
        <f>IFERROR(CB6/BX6,"-")</f>
        <v>2750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34000</v>
      </c>
      <c r="CR6" s="141">
        <v>18000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1" t="s">
        <v>67</v>
      </c>
      <c r="K7" s="181"/>
      <c r="L7" s="80">
        <v>0</v>
      </c>
      <c r="M7" s="80">
        <v>0</v>
      </c>
      <c r="N7" s="80">
        <v>57</v>
      </c>
      <c r="O7" s="91">
        <v>5</v>
      </c>
      <c r="P7" s="92">
        <v>0</v>
      </c>
      <c r="Q7" s="93">
        <f>O7+P7</f>
        <v>5</v>
      </c>
      <c r="R7" s="81">
        <f>IFERROR(Q7/N7,"-")</f>
        <v>0.087719298245614</v>
      </c>
      <c r="S7" s="80">
        <v>2</v>
      </c>
      <c r="T7" s="80">
        <v>1</v>
      </c>
      <c r="U7" s="81">
        <f>IFERROR(T7/(Q7),"-")</f>
        <v>0.2</v>
      </c>
      <c r="V7" s="82"/>
      <c r="W7" s="83">
        <v>3</v>
      </c>
      <c r="X7" s="81">
        <f>IF(Q7=0,"-",W7/Q7)</f>
        <v>0.6</v>
      </c>
      <c r="Y7" s="186">
        <v>410000</v>
      </c>
      <c r="Z7" s="187">
        <f>IFERROR(Y7/Q7,"-")</f>
        <v>82000</v>
      </c>
      <c r="AA7" s="187">
        <f>IFERROR(Y7/W7,"-")</f>
        <v>136666.66666667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</v>
      </c>
      <c r="AP7" s="100">
        <v>1</v>
      </c>
      <c r="AQ7" s="102">
        <f>IFERROR(AP7/AN7,"-")</f>
        <v>1</v>
      </c>
      <c r="AR7" s="103">
        <v>298000</v>
      </c>
      <c r="AS7" s="104">
        <f>IFERROR(AR7/AN7,"-")</f>
        <v>298000</v>
      </c>
      <c r="AT7" s="105"/>
      <c r="AU7" s="105"/>
      <c r="AV7" s="105">
        <v>1</v>
      </c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0.4</v>
      </c>
      <c r="BZ7" s="128">
        <v>2</v>
      </c>
      <c r="CA7" s="129">
        <f>IFERROR(BZ7/BX7,"-")</f>
        <v>1</v>
      </c>
      <c r="CB7" s="130">
        <v>112000</v>
      </c>
      <c r="CC7" s="131">
        <f>IFERROR(CB7/BX7,"-")</f>
        <v>56000</v>
      </c>
      <c r="CD7" s="132"/>
      <c r="CE7" s="132"/>
      <c r="CF7" s="132">
        <v>2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410000</v>
      </c>
      <c r="CR7" s="141">
        <v>298000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68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69</v>
      </c>
      <c r="I8" s="89" t="s">
        <v>63</v>
      </c>
      <c r="J8" s="191" t="s">
        <v>67</v>
      </c>
      <c r="K8" s="181"/>
      <c r="L8" s="80">
        <v>0</v>
      </c>
      <c r="M8" s="80">
        <v>0</v>
      </c>
      <c r="N8" s="80">
        <v>41</v>
      </c>
      <c r="O8" s="91">
        <v>3</v>
      </c>
      <c r="P8" s="92">
        <v>0</v>
      </c>
      <c r="Q8" s="93">
        <f>O8+P8</f>
        <v>3</v>
      </c>
      <c r="R8" s="81">
        <f>IFERROR(Q8/N8,"-")</f>
        <v>0.073170731707317</v>
      </c>
      <c r="S8" s="80">
        <v>0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0.33333333333333</v>
      </c>
      <c r="Y8" s="186">
        <v>16000</v>
      </c>
      <c r="Z8" s="187">
        <f>IFERROR(Y8/Q8,"-")</f>
        <v>5333.3333333333</v>
      </c>
      <c r="AA8" s="187">
        <f>IFERROR(Y8/W8,"-")</f>
        <v>16000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>
        <v>1</v>
      </c>
      <c r="CA8" s="129">
        <f>IFERROR(BZ8/BX8,"-")</f>
        <v>1</v>
      </c>
      <c r="CB8" s="130">
        <v>16000</v>
      </c>
      <c r="CC8" s="131">
        <f>IFERROR(CB8/BX8,"-")</f>
        <v>16000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16000</v>
      </c>
      <c r="CR8" s="141">
        <v>16000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71</v>
      </c>
      <c r="I9" s="89" t="s">
        <v>63</v>
      </c>
      <c r="J9" s="191" t="s">
        <v>67</v>
      </c>
      <c r="K9" s="181"/>
      <c r="L9" s="80">
        <v>0</v>
      </c>
      <c r="M9" s="80">
        <v>0</v>
      </c>
      <c r="N9" s="80">
        <v>28</v>
      </c>
      <c r="O9" s="91">
        <v>4</v>
      </c>
      <c r="P9" s="92">
        <v>0</v>
      </c>
      <c r="Q9" s="93">
        <f>O9+P9</f>
        <v>4</v>
      </c>
      <c r="R9" s="81">
        <f>IFERROR(Q9/N9,"-")</f>
        <v>0.14285714285714</v>
      </c>
      <c r="S9" s="80">
        <v>0</v>
      </c>
      <c r="T9" s="80">
        <v>3</v>
      </c>
      <c r="U9" s="81">
        <f>IFERROR(T9/(Q9),"-")</f>
        <v>0.75</v>
      </c>
      <c r="V9" s="82"/>
      <c r="W9" s="83">
        <v>2</v>
      </c>
      <c r="X9" s="81">
        <f>IF(Q9=0,"-",W9/Q9)</f>
        <v>0.5</v>
      </c>
      <c r="Y9" s="186">
        <v>13000</v>
      </c>
      <c r="Z9" s="187">
        <f>IFERROR(Y9/Q9,"-")</f>
        <v>3250</v>
      </c>
      <c r="AA9" s="187">
        <f>IFERROR(Y9/W9,"-")</f>
        <v>6500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>
        <v>1</v>
      </c>
      <c r="BI9" s="114">
        <f>IFERROR(BH9/BF9,"-")</f>
        <v>1</v>
      </c>
      <c r="BJ9" s="115">
        <v>3000</v>
      </c>
      <c r="BK9" s="116">
        <f>IFERROR(BJ9/BF9,"-")</f>
        <v>3000</v>
      </c>
      <c r="BL9" s="117">
        <v>1</v>
      </c>
      <c r="BM9" s="117"/>
      <c r="BN9" s="117"/>
      <c r="BO9" s="119">
        <v>3</v>
      </c>
      <c r="BP9" s="120">
        <f>IF(Q9=0,"",IF(BO9=0,"",(BO9/Q9)))</f>
        <v>0.75</v>
      </c>
      <c r="BQ9" s="121">
        <v>1</v>
      </c>
      <c r="BR9" s="122">
        <f>IFERROR(BQ9/BO9,"-")</f>
        <v>0.33333333333333</v>
      </c>
      <c r="BS9" s="123">
        <v>10000</v>
      </c>
      <c r="BT9" s="124">
        <f>IFERROR(BS9/BO9,"-")</f>
        <v>3333.3333333333</v>
      </c>
      <c r="BU9" s="125"/>
      <c r="BV9" s="125">
        <v>1</v>
      </c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13000</v>
      </c>
      <c r="CR9" s="141">
        <v>10000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73</v>
      </c>
      <c r="G10" s="189" t="s">
        <v>74</v>
      </c>
      <c r="H10" s="89" t="s">
        <v>75</v>
      </c>
      <c r="I10" s="89"/>
      <c r="J10" s="89"/>
      <c r="K10" s="181"/>
      <c r="L10" s="80">
        <v>0</v>
      </c>
      <c r="M10" s="80">
        <v>0</v>
      </c>
      <c r="N10" s="80">
        <v>82</v>
      </c>
      <c r="O10" s="91">
        <v>29</v>
      </c>
      <c r="P10" s="92">
        <v>0</v>
      </c>
      <c r="Q10" s="93">
        <f>O10+P10</f>
        <v>29</v>
      </c>
      <c r="R10" s="81">
        <f>IFERROR(Q10/N10,"-")</f>
        <v>0.35365853658537</v>
      </c>
      <c r="S10" s="80">
        <v>4</v>
      </c>
      <c r="T10" s="80">
        <v>1</v>
      </c>
      <c r="U10" s="81">
        <f>IFERROR(T10/(Q10),"-")</f>
        <v>0.03448275862069</v>
      </c>
      <c r="V10" s="82"/>
      <c r="W10" s="83">
        <v>11</v>
      </c>
      <c r="X10" s="81">
        <f>IF(Q10=0,"-",W10/Q10)</f>
        <v>0.37931034482759</v>
      </c>
      <c r="Y10" s="186">
        <v>1171000</v>
      </c>
      <c r="Z10" s="187">
        <f>IFERROR(Y10/Q10,"-")</f>
        <v>40379.310344828</v>
      </c>
      <c r="AA10" s="187">
        <f>IFERROR(Y10/W10,"-")</f>
        <v>106454.54545455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0.068965517241379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0.13793103448276</v>
      </c>
      <c r="BH10" s="112">
        <v>1</v>
      </c>
      <c r="BI10" s="114">
        <f>IFERROR(BH10/BF10,"-")</f>
        <v>0.25</v>
      </c>
      <c r="BJ10" s="115">
        <v>3000</v>
      </c>
      <c r="BK10" s="116">
        <f>IFERROR(BJ10/BF10,"-")</f>
        <v>750</v>
      </c>
      <c r="BL10" s="117">
        <v>1</v>
      </c>
      <c r="BM10" s="117"/>
      <c r="BN10" s="117"/>
      <c r="BO10" s="119">
        <v>11</v>
      </c>
      <c r="BP10" s="120">
        <f>IF(Q10=0,"",IF(BO10=0,"",(BO10/Q10)))</f>
        <v>0.37931034482759</v>
      </c>
      <c r="BQ10" s="121">
        <v>4</v>
      </c>
      <c r="BR10" s="122">
        <f>IFERROR(BQ10/BO10,"-")</f>
        <v>0.36363636363636</v>
      </c>
      <c r="BS10" s="123">
        <v>114000</v>
      </c>
      <c r="BT10" s="124">
        <f>IFERROR(BS10/BO10,"-")</f>
        <v>10363.636363636</v>
      </c>
      <c r="BU10" s="125"/>
      <c r="BV10" s="125">
        <v>1</v>
      </c>
      <c r="BW10" s="125">
        <v>3</v>
      </c>
      <c r="BX10" s="126">
        <v>10</v>
      </c>
      <c r="BY10" s="127">
        <f>IF(Q10=0,"",IF(BX10=0,"",(BX10/Q10)))</f>
        <v>0.3448275862069</v>
      </c>
      <c r="BZ10" s="128">
        <v>6</v>
      </c>
      <c r="CA10" s="129">
        <f>IFERROR(BZ10/BX10,"-")</f>
        <v>0.6</v>
      </c>
      <c r="CB10" s="130">
        <v>1054000</v>
      </c>
      <c r="CC10" s="131">
        <f>IFERROR(CB10/BX10,"-")</f>
        <v>105400</v>
      </c>
      <c r="CD10" s="132">
        <v>1</v>
      </c>
      <c r="CE10" s="132"/>
      <c r="CF10" s="132">
        <v>5</v>
      </c>
      <c r="CG10" s="133">
        <v>2</v>
      </c>
      <c r="CH10" s="134">
        <f>IF(Q10=0,"",IF(CG10=0,"",(CG10/Q10)))</f>
        <v>0.068965517241379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11</v>
      </c>
      <c r="CQ10" s="141">
        <v>1171000</v>
      </c>
      <c r="CR10" s="141">
        <v>498000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2.1087719298246</v>
      </c>
      <c r="B11" s="189" t="s">
        <v>76</v>
      </c>
      <c r="C11" s="189" t="s">
        <v>58</v>
      </c>
      <c r="D11" s="189"/>
      <c r="E11" s="189" t="s">
        <v>77</v>
      </c>
      <c r="F11" s="189" t="s">
        <v>60</v>
      </c>
      <c r="G11" s="189" t="s">
        <v>61</v>
      </c>
      <c r="H11" s="89" t="s">
        <v>78</v>
      </c>
      <c r="I11" s="89" t="s">
        <v>63</v>
      </c>
      <c r="J11" s="190" t="s">
        <v>79</v>
      </c>
      <c r="K11" s="181">
        <v>570000</v>
      </c>
      <c r="L11" s="80">
        <v>0</v>
      </c>
      <c r="M11" s="80">
        <v>0</v>
      </c>
      <c r="N11" s="80">
        <v>106</v>
      </c>
      <c r="O11" s="91">
        <v>13</v>
      </c>
      <c r="P11" s="92">
        <v>1</v>
      </c>
      <c r="Q11" s="93">
        <f>O11+P11</f>
        <v>14</v>
      </c>
      <c r="R11" s="81">
        <f>IFERROR(Q11/N11,"-")</f>
        <v>0.13207547169811</v>
      </c>
      <c r="S11" s="80">
        <v>1</v>
      </c>
      <c r="T11" s="80">
        <v>4</v>
      </c>
      <c r="U11" s="81">
        <f>IFERROR(T11/(Q11),"-")</f>
        <v>0.28571428571429</v>
      </c>
      <c r="V11" s="82">
        <f>IFERROR(K11/SUM(Q11:Q16),"-")</f>
        <v>10961.538461538</v>
      </c>
      <c r="W11" s="83">
        <v>6</v>
      </c>
      <c r="X11" s="81">
        <f>IF(Q11=0,"-",W11/Q11)</f>
        <v>0.42857142857143</v>
      </c>
      <c r="Y11" s="186">
        <v>302000</v>
      </c>
      <c r="Z11" s="187">
        <f>IFERROR(Y11/Q11,"-")</f>
        <v>21571.428571429</v>
      </c>
      <c r="AA11" s="187">
        <f>IFERROR(Y11/W11,"-")</f>
        <v>50333.333333333</v>
      </c>
      <c r="AB11" s="181">
        <f>SUM(Y11:Y16)-SUM(K11:K16)</f>
        <v>632000</v>
      </c>
      <c r="AC11" s="85">
        <f>SUM(Y11:Y16)/SUM(K11:K16)</f>
        <v>2.1087719298246</v>
      </c>
      <c r="AD11" s="78"/>
      <c r="AE11" s="94">
        <v>1</v>
      </c>
      <c r="AF11" s="95">
        <f>IF(Q11=0,"",IF(AE11=0,"",(AE11/Q11)))</f>
        <v>0.071428571428571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2</v>
      </c>
      <c r="AO11" s="101">
        <f>IF(Q11=0,"",IF(AN11=0,"",(AN11/Q11)))</f>
        <v>0.14285714285714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0.14285714285714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0.42857142857143</v>
      </c>
      <c r="BQ11" s="121">
        <v>3</v>
      </c>
      <c r="BR11" s="122">
        <f>IFERROR(BQ11/BO11,"-")</f>
        <v>0.5</v>
      </c>
      <c r="BS11" s="123">
        <v>238000</v>
      </c>
      <c r="BT11" s="124">
        <f>IFERROR(BS11/BO11,"-")</f>
        <v>39666.666666667</v>
      </c>
      <c r="BU11" s="125"/>
      <c r="BV11" s="125">
        <v>1</v>
      </c>
      <c r="BW11" s="125">
        <v>2</v>
      </c>
      <c r="BX11" s="126">
        <v>2</v>
      </c>
      <c r="BY11" s="127">
        <f>IF(Q11=0,"",IF(BX11=0,"",(BX11/Q11)))</f>
        <v>0.14285714285714</v>
      </c>
      <c r="BZ11" s="128">
        <v>2</v>
      </c>
      <c r="CA11" s="129">
        <f>IFERROR(BZ11/BX11,"-")</f>
        <v>1</v>
      </c>
      <c r="CB11" s="130">
        <v>54000</v>
      </c>
      <c r="CC11" s="131">
        <f>IFERROR(CB11/BX11,"-")</f>
        <v>27000</v>
      </c>
      <c r="CD11" s="132"/>
      <c r="CE11" s="132">
        <v>1</v>
      </c>
      <c r="CF11" s="132">
        <v>1</v>
      </c>
      <c r="CG11" s="133">
        <v>1</v>
      </c>
      <c r="CH11" s="134">
        <f>IF(Q11=0,"",IF(CG11=0,"",(CG11/Q11)))</f>
        <v>0.071428571428571</v>
      </c>
      <c r="CI11" s="135">
        <v>1</v>
      </c>
      <c r="CJ11" s="136">
        <f>IFERROR(CI11/CG11,"-")</f>
        <v>1</v>
      </c>
      <c r="CK11" s="137">
        <v>10000</v>
      </c>
      <c r="CL11" s="138">
        <f>IFERROR(CK11/CG11,"-")</f>
        <v>10000</v>
      </c>
      <c r="CM11" s="139"/>
      <c r="CN11" s="139">
        <v>1</v>
      </c>
      <c r="CO11" s="139"/>
      <c r="CP11" s="140">
        <v>6</v>
      </c>
      <c r="CQ11" s="141">
        <v>302000</v>
      </c>
      <c r="CR11" s="141">
        <v>201000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77</v>
      </c>
      <c r="F12" s="189" t="s">
        <v>60</v>
      </c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54</v>
      </c>
      <c r="O12" s="91">
        <v>14</v>
      </c>
      <c r="P12" s="92">
        <v>0</v>
      </c>
      <c r="Q12" s="93">
        <f>O12+P12</f>
        <v>14</v>
      </c>
      <c r="R12" s="81">
        <f>IFERROR(Q12/N12,"-")</f>
        <v>0.25925925925926</v>
      </c>
      <c r="S12" s="80">
        <v>1</v>
      </c>
      <c r="T12" s="80">
        <v>1</v>
      </c>
      <c r="U12" s="81">
        <f>IFERROR(T12/(Q12),"-")</f>
        <v>0.071428571428571</v>
      </c>
      <c r="V12" s="82"/>
      <c r="W12" s="83">
        <v>2</v>
      </c>
      <c r="X12" s="81">
        <f>IF(Q12=0,"-",W12/Q12)</f>
        <v>0.14285714285714</v>
      </c>
      <c r="Y12" s="186">
        <v>56000</v>
      </c>
      <c r="Z12" s="187">
        <f>IFERROR(Y12/Q12,"-")</f>
        <v>4000</v>
      </c>
      <c r="AA12" s="187">
        <f>IFERROR(Y12/W12,"-")</f>
        <v>28000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0.071428571428571</v>
      </c>
      <c r="AP12" s="100">
        <v>1</v>
      </c>
      <c r="AQ12" s="102">
        <f>IFERROR(AP12/AN12,"-")</f>
        <v>1</v>
      </c>
      <c r="AR12" s="103">
        <v>16000</v>
      </c>
      <c r="AS12" s="104">
        <f>IFERROR(AR12/AN12,"-")</f>
        <v>16000</v>
      </c>
      <c r="AT12" s="105"/>
      <c r="AU12" s="105"/>
      <c r="AV12" s="105">
        <v>1</v>
      </c>
      <c r="AW12" s="106">
        <v>1</v>
      </c>
      <c r="AX12" s="107">
        <f>IF(Q12=0,"",IF(AW12=0,"",(AW12/Q12)))</f>
        <v>0.071428571428571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7</v>
      </c>
      <c r="BP12" s="120">
        <f>IF(Q12=0,"",IF(BO12=0,"",(BO12/Q12)))</f>
        <v>0.5</v>
      </c>
      <c r="BQ12" s="121">
        <v>1</v>
      </c>
      <c r="BR12" s="122">
        <f>IFERROR(BQ12/BO12,"-")</f>
        <v>0.14285714285714</v>
      </c>
      <c r="BS12" s="123">
        <v>40000</v>
      </c>
      <c r="BT12" s="124">
        <f>IFERROR(BS12/BO12,"-")</f>
        <v>5714.2857142857</v>
      </c>
      <c r="BU12" s="125"/>
      <c r="BV12" s="125"/>
      <c r="BW12" s="125">
        <v>1</v>
      </c>
      <c r="BX12" s="126">
        <v>4</v>
      </c>
      <c r="BY12" s="127">
        <f>IF(Q12=0,"",IF(BX12=0,"",(BX12/Q12)))</f>
        <v>0.28571428571429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0.071428571428571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56000</v>
      </c>
      <c r="CR12" s="141">
        <v>40000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84</v>
      </c>
      <c r="H13" s="89" t="s">
        <v>85</v>
      </c>
      <c r="I13" s="89" t="s">
        <v>86</v>
      </c>
      <c r="J13" s="191" t="s">
        <v>87</v>
      </c>
      <c r="K13" s="181"/>
      <c r="L13" s="80">
        <v>0</v>
      </c>
      <c r="M13" s="80">
        <v>0</v>
      </c>
      <c r="N13" s="80">
        <v>96</v>
      </c>
      <c r="O13" s="91">
        <v>7</v>
      </c>
      <c r="P13" s="92">
        <v>0</v>
      </c>
      <c r="Q13" s="93">
        <f>O13+P13</f>
        <v>7</v>
      </c>
      <c r="R13" s="81">
        <f>IFERROR(Q13/N13,"-")</f>
        <v>0.072916666666667</v>
      </c>
      <c r="S13" s="80">
        <v>1</v>
      </c>
      <c r="T13" s="80">
        <v>2</v>
      </c>
      <c r="U13" s="81">
        <f>IFERROR(T13/(Q13),"-")</f>
        <v>0.28571428571429</v>
      </c>
      <c r="V13" s="82"/>
      <c r="W13" s="83">
        <v>6</v>
      </c>
      <c r="X13" s="81">
        <f>IF(Q13=0,"-",W13/Q13)</f>
        <v>0.85714285714286</v>
      </c>
      <c r="Y13" s="186">
        <v>67000</v>
      </c>
      <c r="Z13" s="187">
        <f>IFERROR(Y13/Q13,"-")</f>
        <v>9571.4285714286</v>
      </c>
      <c r="AA13" s="187">
        <f>IFERROR(Y13/W13,"-")</f>
        <v>11166.666666667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0.14285714285714</v>
      </c>
      <c r="BH13" s="112">
        <v>1</v>
      </c>
      <c r="BI13" s="114">
        <f>IFERROR(BH13/BF13,"-")</f>
        <v>1</v>
      </c>
      <c r="BJ13" s="115">
        <v>5000</v>
      </c>
      <c r="BK13" s="116">
        <f>IFERROR(BJ13/BF13,"-")</f>
        <v>5000</v>
      </c>
      <c r="BL13" s="117">
        <v>1</v>
      </c>
      <c r="BM13" s="117"/>
      <c r="BN13" s="117"/>
      <c r="BO13" s="119">
        <v>2</v>
      </c>
      <c r="BP13" s="120">
        <f>IF(Q13=0,"",IF(BO13=0,"",(BO13/Q13)))</f>
        <v>0.28571428571429</v>
      </c>
      <c r="BQ13" s="121">
        <v>2</v>
      </c>
      <c r="BR13" s="122">
        <f>IFERROR(BQ13/BO13,"-")</f>
        <v>1</v>
      </c>
      <c r="BS13" s="123">
        <v>48000</v>
      </c>
      <c r="BT13" s="124">
        <f>IFERROR(BS13/BO13,"-")</f>
        <v>24000</v>
      </c>
      <c r="BU13" s="125">
        <v>1</v>
      </c>
      <c r="BV13" s="125"/>
      <c r="BW13" s="125">
        <v>1</v>
      </c>
      <c r="BX13" s="126">
        <v>4</v>
      </c>
      <c r="BY13" s="127">
        <f>IF(Q13=0,"",IF(BX13=0,"",(BX13/Q13)))</f>
        <v>0.57142857142857</v>
      </c>
      <c r="BZ13" s="128">
        <v>3</v>
      </c>
      <c r="CA13" s="129">
        <f>IFERROR(BZ13/BX13,"-")</f>
        <v>0.75</v>
      </c>
      <c r="CB13" s="130">
        <v>14000</v>
      </c>
      <c r="CC13" s="131">
        <f>IFERROR(CB13/BX13,"-")</f>
        <v>3500</v>
      </c>
      <c r="CD13" s="132">
        <v>2</v>
      </c>
      <c r="CE13" s="132">
        <v>1</v>
      </c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6</v>
      </c>
      <c r="CQ13" s="141">
        <v>67000</v>
      </c>
      <c r="CR13" s="141">
        <v>45000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88</v>
      </c>
      <c r="C14" s="189" t="s">
        <v>58</v>
      </c>
      <c r="D14" s="189"/>
      <c r="E14" s="189" t="s">
        <v>82</v>
      </c>
      <c r="F14" s="189" t="s">
        <v>83</v>
      </c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11</v>
      </c>
      <c r="O14" s="91">
        <v>6</v>
      </c>
      <c r="P14" s="92">
        <v>0</v>
      </c>
      <c r="Q14" s="93">
        <f>O14+P14</f>
        <v>6</v>
      </c>
      <c r="R14" s="81">
        <f>IFERROR(Q14/N14,"-")</f>
        <v>0.54545454545455</v>
      </c>
      <c r="S14" s="80">
        <v>1</v>
      </c>
      <c r="T14" s="80">
        <v>0</v>
      </c>
      <c r="U14" s="81">
        <f>IFERROR(T14/(Q14),"-")</f>
        <v>0</v>
      </c>
      <c r="V14" s="82"/>
      <c r="W14" s="83">
        <v>3</v>
      </c>
      <c r="X14" s="81">
        <f>IF(Q14=0,"-",W14/Q14)</f>
        <v>0.5</v>
      </c>
      <c r="Y14" s="186">
        <v>373000</v>
      </c>
      <c r="Z14" s="187">
        <f>IFERROR(Y14/Q14,"-")</f>
        <v>62166.666666667</v>
      </c>
      <c r="AA14" s="187">
        <f>IFERROR(Y14/W14,"-")</f>
        <v>124333.33333333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0.16666666666667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0.16666666666667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4</v>
      </c>
      <c r="BY14" s="127">
        <f>IF(Q14=0,"",IF(BX14=0,"",(BX14/Q14)))</f>
        <v>0.66666666666667</v>
      </c>
      <c r="BZ14" s="128">
        <v>3</v>
      </c>
      <c r="CA14" s="129">
        <f>IFERROR(BZ14/BX14,"-")</f>
        <v>0.75</v>
      </c>
      <c r="CB14" s="130">
        <v>373000</v>
      </c>
      <c r="CC14" s="131">
        <f>IFERROR(CB14/BX14,"-")</f>
        <v>93250</v>
      </c>
      <c r="CD14" s="132"/>
      <c r="CE14" s="132"/>
      <c r="CF14" s="132">
        <v>3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373000</v>
      </c>
      <c r="CR14" s="141">
        <v>285000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89</v>
      </c>
      <c r="C15" s="189" t="s">
        <v>58</v>
      </c>
      <c r="D15" s="189"/>
      <c r="E15" s="189" t="s">
        <v>90</v>
      </c>
      <c r="F15" s="189" t="s">
        <v>60</v>
      </c>
      <c r="G15" s="189" t="s">
        <v>61</v>
      </c>
      <c r="H15" s="89" t="s">
        <v>85</v>
      </c>
      <c r="I15" s="89" t="s">
        <v>86</v>
      </c>
      <c r="J15" s="89" t="s">
        <v>91</v>
      </c>
      <c r="K15" s="181"/>
      <c r="L15" s="80">
        <v>0</v>
      </c>
      <c r="M15" s="80">
        <v>0</v>
      </c>
      <c r="N15" s="80">
        <v>24</v>
      </c>
      <c r="O15" s="91">
        <v>5</v>
      </c>
      <c r="P15" s="92">
        <v>0</v>
      </c>
      <c r="Q15" s="93">
        <f>O15+P15</f>
        <v>5</v>
      </c>
      <c r="R15" s="81">
        <f>IFERROR(Q15/N15,"-")</f>
        <v>0.20833333333333</v>
      </c>
      <c r="S15" s="80">
        <v>1</v>
      </c>
      <c r="T15" s="80">
        <v>2</v>
      </c>
      <c r="U15" s="81">
        <f>IFERROR(T15/(Q15),"-")</f>
        <v>0.4</v>
      </c>
      <c r="V15" s="82"/>
      <c r="W15" s="83">
        <v>2</v>
      </c>
      <c r="X15" s="81">
        <f>IF(Q15=0,"-",W15/Q15)</f>
        <v>0.4</v>
      </c>
      <c r="Y15" s="186">
        <v>68000</v>
      </c>
      <c r="Z15" s="187">
        <f>IFERROR(Y15/Q15,"-")</f>
        <v>13600</v>
      </c>
      <c r="AA15" s="187">
        <f>IFERROR(Y15/W15,"-")</f>
        <v>34000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3</v>
      </c>
      <c r="BP15" s="120">
        <f>IF(Q15=0,"",IF(BO15=0,"",(BO15/Q15)))</f>
        <v>0.6</v>
      </c>
      <c r="BQ15" s="121">
        <v>1</v>
      </c>
      <c r="BR15" s="122">
        <f>IFERROR(BQ15/BO15,"-")</f>
        <v>0.33333333333333</v>
      </c>
      <c r="BS15" s="123">
        <v>42000</v>
      </c>
      <c r="BT15" s="124">
        <f>IFERROR(BS15/BO15,"-")</f>
        <v>14000</v>
      </c>
      <c r="BU15" s="125"/>
      <c r="BV15" s="125"/>
      <c r="BW15" s="125">
        <v>1</v>
      </c>
      <c r="BX15" s="126">
        <v>2</v>
      </c>
      <c r="BY15" s="127">
        <f>IF(Q15=0,"",IF(BX15=0,"",(BX15/Q15)))</f>
        <v>0.4</v>
      </c>
      <c r="BZ15" s="128">
        <v>1</v>
      </c>
      <c r="CA15" s="129">
        <f>IFERROR(BZ15/BX15,"-")</f>
        <v>0.5</v>
      </c>
      <c r="CB15" s="130">
        <v>26000</v>
      </c>
      <c r="CC15" s="131">
        <f>IFERROR(CB15/BX15,"-")</f>
        <v>13000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68000</v>
      </c>
      <c r="CR15" s="141">
        <v>42000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90</v>
      </c>
      <c r="F16" s="189" t="s">
        <v>60</v>
      </c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34</v>
      </c>
      <c r="O16" s="91">
        <v>6</v>
      </c>
      <c r="P16" s="92">
        <v>0</v>
      </c>
      <c r="Q16" s="93">
        <f>O16+P16</f>
        <v>6</v>
      </c>
      <c r="R16" s="81">
        <f>IFERROR(Q16/N16,"-")</f>
        <v>0.17647058823529</v>
      </c>
      <c r="S16" s="80">
        <v>3</v>
      </c>
      <c r="T16" s="80">
        <v>0</v>
      </c>
      <c r="U16" s="81">
        <f>IFERROR(T16/(Q16),"-")</f>
        <v>0</v>
      </c>
      <c r="V16" s="82"/>
      <c r="W16" s="83">
        <v>4</v>
      </c>
      <c r="X16" s="81">
        <f>IF(Q16=0,"-",W16/Q16)</f>
        <v>0.66666666666667</v>
      </c>
      <c r="Y16" s="186">
        <v>336000</v>
      </c>
      <c r="Z16" s="187">
        <f>IFERROR(Y16/Q16,"-")</f>
        <v>56000</v>
      </c>
      <c r="AA16" s="187">
        <f>IFERROR(Y16/W16,"-")</f>
        <v>84000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0.16666666666667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0.33333333333333</v>
      </c>
      <c r="BQ16" s="121">
        <v>2</v>
      </c>
      <c r="BR16" s="122">
        <f>IFERROR(BQ16/BO16,"-")</f>
        <v>1</v>
      </c>
      <c r="BS16" s="123">
        <v>159000</v>
      </c>
      <c r="BT16" s="124">
        <f>IFERROR(BS16/BO16,"-")</f>
        <v>79500</v>
      </c>
      <c r="BU16" s="125"/>
      <c r="BV16" s="125"/>
      <c r="BW16" s="125">
        <v>2</v>
      </c>
      <c r="BX16" s="126">
        <v>2</v>
      </c>
      <c r="BY16" s="127">
        <f>IF(Q16=0,"",IF(BX16=0,"",(BX16/Q16)))</f>
        <v>0.33333333333333</v>
      </c>
      <c r="BZ16" s="128">
        <v>1</v>
      </c>
      <c r="CA16" s="129">
        <f>IFERROR(BZ16/BX16,"-")</f>
        <v>0.5</v>
      </c>
      <c r="CB16" s="130">
        <v>18000</v>
      </c>
      <c r="CC16" s="131">
        <f>IFERROR(CB16/BX16,"-")</f>
        <v>9000</v>
      </c>
      <c r="CD16" s="132"/>
      <c r="CE16" s="132"/>
      <c r="CF16" s="132">
        <v>1</v>
      </c>
      <c r="CG16" s="133">
        <v>1</v>
      </c>
      <c r="CH16" s="134">
        <f>IF(Q16=0,"",IF(CG16=0,"",(CG16/Q16)))</f>
        <v>0.16666666666667</v>
      </c>
      <c r="CI16" s="135">
        <v>1</v>
      </c>
      <c r="CJ16" s="136">
        <f>IFERROR(CI16/CG16,"-")</f>
        <v>1</v>
      </c>
      <c r="CK16" s="137">
        <v>159000</v>
      </c>
      <c r="CL16" s="138">
        <f>IFERROR(CK16/CG16,"-")</f>
        <v>159000</v>
      </c>
      <c r="CM16" s="139"/>
      <c r="CN16" s="139"/>
      <c r="CO16" s="139">
        <v>1</v>
      </c>
      <c r="CP16" s="140">
        <v>4</v>
      </c>
      <c r="CQ16" s="141">
        <v>336000</v>
      </c>
      <c r="CR16" s="141">
        <v>159000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1.4642857142857</v>
      </c>
      <c r="B17" s="189" t="s">
        <v>93</v>
      </c>
      <c r="C17" s="189" t="s">
        <v>58</v>
      </c>
      <c r="D17" s="189"/>
      <c r="E17" s="189" t="s">
        <v>90</v>
      </c>
      <c r="F17" s="189" t="s">
        <v>60</v>
      </c>
      <c r="G17" s="189" t="s">
        <v>61</v>
      </c>
      <c r="H17" s="89" t="s">
        <v>94</v>
      </c>
      <c r="I17" s="89" t="s">
        <v>95</v>
      </c>
      <c r="J17" s="89"/>
      <c r="K17" s="181">
        <v>280000</v>
      </c>
      <c r="L17" s="80">
        <v>0</v>
      </c>
      <c r="M17" s="80">
        <v>0</v>
      </c>
      <c r="N17" s="80">
        <v>17</v>
      </c>
      <c r="O17" s="91">
        <v>2</v>
      </c>
      <c r="P17" s="92">
        <v>0</v>
      </c>
      <c r="Q17" s="93">
        <f>O17+P17</f>
        <v>2</v>
      </c>
      <c r="R17" s="81">
        <f>IFERROR(Q17/N17,"-")</f>
        <v>0.11764705882353</v>
      </c>
      <c r="S17" s="80">
        <v>0</v>
      </c>
      <c r="T17" s="80">
        <v>0</v>
      </c>
      <c r="U17" s="81">
        <f>IFERROR(T17/(Q17),"-")</f>
        <v>0</v>
      </c>
      <c r="V17" s="82">
        <f>IFERROR(K17/SUM(Q17:Q24),"-")</f>
        <v>9333.3333333333</v>
      </c>
      <c r="W17" s="83">
        <v>1</v>
      </c>
      <c r="X17" s="81">
        <f>IF(Q17=0,"-",W17/Q17)</f>
        <v>0.5</v>
      </c>
      <c r="Y17" s="186">
        <v>8000</v>
      </c>
      <c r="Z17" s="187">
        <f>IFERROR(Y17/Q17,"-")</f>
        <v>4000</v>
      </c>
      <c r="AA17" s="187">
        <f>IFERROR(Y17/W17,"-")</f>
        <v>8000</v>
      </c>
      <c r="AB17" s="181">
        <f>SUM(Y17:Y24)-SUM(K17:K24)</f>
        <v>130000</v>
      </c>
      <c r="AC17" s="85">
        <f>SUM(Y17:Y24)/SUM(K17:K24)</f>
        <v>1.4642857142857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0.5</v>
      </c>
      <c r="BH17" s="112">
        <v>1</v>
      </c>
      <c r="BI17" s="114">
        <f>IFERROR(BH17/BF17,"-")</f>
        <v>1</v>
      </c>
      <c r="BJ17" s="115">
        <v>8000</v>
      </c>
      <c r="BK17" s="116">
        <f>IFERROR(BJ17/BF17,"-")</f>
        <v>8000</v>
      </c>
      <c r="BL17" s="117"/>
      <c r="BM17" s="117">
        <v>1</v>
      </c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8000</v>
      </c>
      <c r="CR17" s="141">
        <v>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96</v>
      </c>
      <c r="C18" s="189" t="s">
        <v>58</v>
      </c>
      <c r="D18" s="189"/>
      <c r="E18" s="189" t="s">
        <v>90</v>
      </c>
      <c r="F18" s="189" t="s">
        <v>60</v>
      </c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3</v>
      </c>
      <c r="O18" s="91">
        <v>2</v>
      </c>
      <c r="P18" s="92">
        <v>0</v>
      </c>
      <c r="Q18" s="93">
        <f>O18+P18</f>
        <v>2</v>
      </c>
      <c r="R18" s="81">
        <f>IFERROR(Q18/N18,"-")</f>
        <v>0.66666666666667</v>
      </c>
      <c r="S18" s="80">
        <v>0</v>
      </c>
      <c r="T18" s="80">
        <v>1</v>
      </c>
      <c r="U18" s="81">
        <f>IFERROR(T18/(Q18),"-")</f>
        <v>0.5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97</v>
      </c>
      <c r="C19" s="189" t="s">
        <v>58</v>
      </c>
      <c r="D19" s="189"/>
      <c r="E19" s="189" t="s">
        <v>98</v>
      </c>
      <c r="F19" s="189" t="s">
        <v>99</v>
      </c>
      <c r="G19" s="189" t="s">
        <v>84</v>
      </c>
      <c r="H19" s="89" t="s">
        <v>94</v>
      </c>
      <c r="I19" s="89" t="s">
        <v>95</v>
      </c>
      <c r="J19" s="89"/>
      <c r="K19" s="181"/>
      <c r="L19" s="80">
        <v>0</v>
      </c>
      <c r="M19" s="80">
        <v>0</v>
      </c>
      <c r="N19" s="80">
        <v>28</v>
      </c>
      <c r="O19" s="91">
        <v>2</v>
      </c>
      <c r="P19" s="92">
        <v>0</v>
      </c>
      <c r="Q19" s="93">
        <f>O19+P19</f>
        <v>2</v>
      </c>
      <c r="R19" s="81">
        <f>IFERROR(Q19/N19,"-")</f>
        <v>0.071428571428571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0.5</v>
      </c>
      <c r="Y19" s="186">
        <v>10000</v>
      </c>
      <c r="Z19" s="187">
        <f>IFERROR(Y19/Q19,"-")</f>
        <v>5000</v>
      </c>
      <c r="AA19" s="187">
        <f>IFERROR(Y19/W19,"-")</f>
        <v>10000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1</v>
      </c>
      <c r="BQ19" s="121">
        <v>1</v>
      </c>
      <c r="BR19" s="122">
        <f>IFERROR(BQ19/BO19,"-")</f>
        <v>0.5</v>
      </c>
      <c r="BS19" s="123">
        <v>10000</v>
      </c>
      <c r="BT19" s="124">
        <f>IFERROR(BS19/BO19,"-")</f>
        <v>5000</v>
      </c>
      <c r="BU19" s="125"/>
      <c r="BV19" s="125">
        <v>1</v>
      </c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10000</v>
      </c>
      <c r="CR19" s="141">
        <v>10000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98</v>
      </c>
      <c r="F20" s="189" t="s">
        <v>99</v>
      </c>
      <c r="G20" s="189" t="s">
        <v>74</v>
      </c>
      <c r="H20" s="89"/>
      <c r="I20" s="89"/>
      <c r="J20" s="89"/>
      <c r="K20" s="181"/>
      <c r="L20" s="80">
        <v>0</v>
      </c>
      <c r="M20" s="80">
        <v>0</v>
      </c>
      <c r="N20" s="80">
        <v>34</v>
      </c>
      <c r="O20" s="91">
        <v>8</v>
      </c>
      <c r="P20" s="92">
        <v>1</v>
      </c>
      <c r="Q20" s="93">
        <f>O20+P20</f>
        <v>9</v>
      </c>
      <c r="R20" s="81">
        <f>IFERROR(Q20/N20,"-")</f>
        <v>0.26470588235294</v>
      </c>
      <c r="S20" s="80">
        <v>1</v>
      </c>
      <c r="T20" s="80">
        <v>1</v>
      </c>
      <c r="U20" s="81">
        <f>IFERROR(T20/(Q20),"-")</f>
        <v>0.11111111111111</v>
      </c>
      <c r="V20" s="82"/>
      <c r="W20" s="83">
        <v>1</v>
      </c>
      <c r="X20" s="81">
        <f>IF(Q20=0,"-",W20/Q20)</f>
        <v>0.11111111111111</v>
      </c>
      <c r="Y20" s="186">
        <v>281000</v>
      </c>
      <c r="Z20" s="187">
        <f>IFERROR(Y20/Q20,"-")</f>
        <v>31222.222222222</v>
      </c>
      <c r="AA20" s="187">
        <f>IFERROR(Y20/W20,"-")</f>
        <v>281000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0.11111111111111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4</v>
      </c>
      <c r="BG20" s="113">
        <f>IF(Q20=0,"",IF(BF20=0,"",(BF20/Q20)))</f>
        <v>0.44444444444444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0.11111111111111</v>
      </c>
      <c r="BQ20" s="121">
        <v>1</v>
      </c>
      <c r="BR20" s="122">
        <f>IFERROR(BQ20/BO20,"-")</f>
        <v>1</v>
      </c>
      <c r="BS20" s="123">
        <v>281000</v>
      </c>
      <c r="BT20" s="124">
        <f>IFERROR(BS20/BO20,"-")</f>
        <v>281000</v>
      </c>
      <c r="BU20" s="125"/>
      <c r="BV20" s="125"/>
      <c r="BW20" s="125">
        <v>1</v>
      </c>
      <c r="BX20" s="126">
        <v>2</v>
      </c>
      <c r="BY20" s="127">
        <f>IF(Q20=0,"",IF(BX20=0,"",(BX20/Q20)))</f>
        <v>0.22222222222222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0.11111111111111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281000</v>
      </c>
      <c r="CR20" s="141">
        <v>281000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101</v>
      </c>
      <c r="C21" s="189" t="s">
        <v>58</v>
      </c>
      <c r="D21" s="189"/>
      <c r="E21" s="189" t="s">
        <v>82</v>
      </c>
      <c r="F21" s="189" t="s">
        <v>83</v>
      </c>
      <c r="G21" s="189" t="s">
        <v>61</v>
      </c>
      <c r="H21" s="89" t="s">
        <v>94</v>
      </c>
      <c r="I21" s="89" t="s">
        <v>95</v>
      </c>
      <c r="J21" s="89"/>
      <c r="K21" s="181"/>
      <c r="L21" s="80">
        <v>0</v>
      </c>
      <c r="M21" s="80">
        <v>0</v>
      </c>
      <c r="N21" s="80">
        <v>43</v>
      </c>
      <c r="O21" s="91">
        <v>6</v>
      </c>
      <c r="P21" s="92">
        <v>0</v>
      </c>
      <c r="Q21" s="93">
        <f>O21+P21</f>
        <v>6</v>
      </c>
      <c r="R21" s="81">
        <f>IFERROR(Q21/N21,"-")</f>
        <v>0.13953488372093</v>
      </c>
      <c r="S21" s="80">
        <v>0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0.16666666666667</v>
      </c>
      <c r="Y21" s="186">
        <v>25000</v>
      </c>
      <c r="Z21" s="187">
        <f>IFERROR(Y21/Q21,"-")</f>
        <v>4166.6666666667</v>
      </c>
      <c r="AA21" s="187">
        <f>IFERROR(Y21/W21,"-")</f>
        <v>25000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2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3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0.16666666666667</v>
      </c>
      <c r="CI21" s="135">
        <v>1</v>
      </c>
      <c r="CJ21" s="136">
        <f>IFERROR(CI21/CG21,"-")</f>
        <v>1</v>
      </c>
      <c r="CK21" s="137">
        <v>25000</v>
      </c>
      <c r="CL21" s="138">
        <f>IFERROR(CK21/CG21,"-")</f>
        <v>25000</v>
      </c>
      <c r="CM21" s="139"/>
      <c r="CN21" s="139"/>
      <c r="CO21" s="139">
        <v>1</v>
      </c>
      <c r="CP21" s="140">
        <v>1</v>
      </c>
      <c r="CQ21" s="141">
        <v>25000</v>
      </c>
      <c r="CR21" s="141">
        <v>25000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102</v>
      </c>
      <c r="C22" s="189" t="s">
        <v>58</v>
      </c>
      <c r="D22" s="189"/>
      <c r="E22" s="189" t="s">
        <v>82</v>
      </c>
      <c r="F22" s="189" t="s">
        <v>83</v>
      </c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10</v>
      </c>
      <c r="O22" s="91">
        <v>4</v>
      </c>
      <c r="P22" s="92">
        <v>0</v>
      </c>
      <c r="Q22" s="93">
        <f>O22+P22</f>
        <v>4</v>
      </c>
      <c r="R22" s="81">
        <f>IFERROR(Q22/N22,"-")</f>
        <v>0.4</v>
      </c>
      <c r="S22" s="80">
        <v>0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0.25</v>
      </c>
      <c r="Y22" s="186">
        <v>48000</v>
      </c>
      <c r="Z22" s="187">
        <f>IFERROR(Y22/Q22,"-")</f>
        <v>12000</v>
      </c>
      <c r="AA22" s="187">
        <f>IFERROR(Y22/W22,"-")</f>
        <v>48000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0.75</v>
      </c>
      <c r="BQ22" s="121">
        <v>1</v>
      </c>
      <c r="BR22" s="122">
        <f>IFERROR(BQ22/BO22,"-")</f>
        <v>0.33333333333333</v>
      </c>
      <c r="BS22" s="123">
        <v>48000</v>
      </c>
      <c r="BT22" s="124">
        <f>IFERROR(BS22/BO22,"-")</f>
        <v>16000</v>
      </c>
      <c r="BU22" s="125"/>
      <c r="BV22" s="125"/>
      <c r="BW22" s="125">
        <v>1</v>
      </c>
      <c r="BX22" s="126">
        <v>1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48000</v>
      </c>
      <c r="CR22" s="141">
        <v>48000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103</v>
      </c>
      <c r="C23" s="189" t="s">
        <v>58</v>
      </c>
      <c r="D23" s="189"/>
      <c r="E23" s="189" t="s">
        <v>104</v>
      </c>
      <c r="F23" s="189" t="s">
        <v>105</v>
      </c>
      <c r="G23" s="189" t="s">
        <v>84</v>
      </c>
      <c r="H23" s="89" t="s">
        <v>94</v>
      </c>
      <c r="I23" s="89" t="s">
        <v>95</v>
      </c>
      <c r="J23" s="89"/>
      <c r="K23" s="181"/>
      <c r="L23" s="80">
        <v>0</v>
      </c>
      <c r="M23" s="80">
        <v>0</v>
      </c>
      <c r="N23" s="80">
        <v>27</v>
      </c>
      <c r="O23" s="91">
        <v>3</v>
      </c>
      <c r="P23" s="92">
        <v>0</v>
      </c>
      <c r="Q23" s="93">
        <f>O23+P23</f>
        <v>3</v>
      </c>
      <c r="R23" s="81">
        <f>IFERROR(Q23/N23,"-")</f>
        <v>0.11111111111111</v>
      </c>
      <c r="S23" s="80">
        <v>0</v>
      </c>
      <c r="T23" s="80">
        <v>1</v>
      </c>
      <c r="U23" s="81">
        <f>IFERROR(T23/(Q23),"-")</f>
        <v>0.33333333333333</v>
      </c>
      <c r="V23" s="82"/>
      <c r="W23" s="83">
        <v>2</v>
      </c>
      <c r="X23" s="81">
        <f>IF(Q23=0,"-",W23/Q23)</f>
        <v>0.66666666666667</v>
      </c>
      <c r="Y23" s="186">
        <v>38000</v>
      </c>
      <c r="Z23" s="187">
        <f>IFERROR(Y23/Q23,"-")</f>
        <v>12666.666666667</v>
      </c>
      <c r="AA23" s="187">
        <f>IFERROR(Y23/W23,"-")</f>
        <v>19000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>
        <v>1</v>
      </c>
      <c r="BR23" s="122">
        <f>IFERROR(BQ23/BO23,"-")</f>
        <v>1</v>
      </c>
      <c r="BS23" s="123">
        <v>3000</v>
      </c>
      <c r="BT23" s="124">
        <f>IFERROR(BS23/BO23,"-")</f>
        <v>3000</v>
      </c>
      <c r="BU23" s="125">
        <v>1</v>
      </c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0.33333333333333</v>
      </c>
      <c r="CI23" s="135">
        <v>1</v>
      </c>
      <c r="CJ23" s="136">
        <f>IFERROR(CI23/CG23,"-")</f>
        <v>1</v>
      </c>
      <c r="CK23" s="137">
        <v>35000</v>
      </c>
      <c r="CL23" s="138">
        <f>IFERROR(CK23/CG23,"-")</f>
        <v>35000</v>
      </c>
      <c r="CM23" s="139"/>
      <c r="CN23" s="139"/>
      <c r="CO23" s="139">
        <v>1</v>
      </c>
      <c r="CP23" s="140">
        <v>2</v>
      </c>
      <c r="CQ23" s="141">
        <v>38000</v>
      </c>
      <c r="CR23" s="141">
        <v>35000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106</v>
      </c>
      <c r="C24" s="189" t="s">
        <v>58</v>
      </c>
      <c r="D24" s="189"/>
      <c r="E24" s="189" t="s">
        <v>104</v>
      </c>
      <c r="F24" s="189" t="s">
        <v>105</v>
      </c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3</v>
      </c>
      <c r="O24" s="91">
        <v>2</v>
      </c>
      <c r="P24" s="92">
        <v>0</v>
      </c>
      <c r="Q24" s="93">
        <f>O24+P24</f>
        <v>2</v>
      </c>
      <c r="R24" s="81">
        <f>IFERROR(Q24/N24,"-")</f>
        <v>0.66666666666667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0.35333333333333</v>
      </c>
      <c r="B25" s="189" t="s">
        <v>107</v>
      </c>
      <c r="C25" s="189" t="s">
        <v>58</v>
      </c>
      <c r="D25" s="189"/>
      <c r="E25" s="189" t="s">
        <v>82</v>
      </c>
      <c r="F25" s="189" t="s">
        <v>83</v>
      </c>
      <c r="G25" s="189" t="s">
        <v>61</v>
      </c>
      <c r="H25" s="89" t="s">
        <v>108</v>
      </c>
      <c r="I25" s="89" t="s">
        <v>63</v>
      </c>
      <c r="J25" s="191" t="s">
        <v>109</v>
      </c>
      <c r="K25" s="181">
        <v>150000</v>
      </c>
      <c r="L25" s="80">
        <v>0</v>
      </c>
      <c r="M25" s="80">
        <v>0</v>
      </c>
      <c r="N25" s="80">
        <v>83</v>
      </c>
      <c r="O25" s="91">
        <v>9</v>
      </c>
      <c r="P25" s="92">
        <v>0</v>
      </c>
      <c r="Q25" s="93">
        <f>O25+P25</f>
        <v>9</v>
      </c>
      <c r="R25" s="81">
        <f>IFERROR(Q25/N25,"-")</f>
        <v>0.10843373493976</v>
      </c>
      <c r="S25" s="80">
        <v>0</v>
      </c>
      <c r="T25" s="80">
        <v>4</v>
      </c>
      <c r="U25" s="81">
        <f>IFERROR(T25/(Q25),"-")</f>
        <v>0.44444444444444</v>
      </c>
      <c r="V25" s="82">
        <f>IFERROR(K25/SUM(Q25:Q26),"-")</f>
        <v>12500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-97000</v>
      </c>
      <c r="AC25" s="85">
        <f>SUM(Y25:Y26)/SUM(K25:K26)</f>
        <v>0.35333333333333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2</v>
      </c>
      <c r="AO25" s="101">
        <f>IF(Q25=0,"",IF(AN25=0,"",(AN25/Q25)))</f>
        <v>0.22222222222222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</v>
      </c>
      <c r="AX25" s="107">
        <f>IF(Q25=0,"",IF(AW25=0,"",(AW25/Q25)))</f>
        <v>0.11111111111111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0.33333333333333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0.22222222222222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0.11111111111111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110</v>
      </c>
      <c r="C26" s="189" t="s">
        <v>58</v>
      </c>
      <c r="D26" s="189"/>
      <c r="E26" s="189" t="s">
        <v>82</v>
      </c>
      <c r="F26" s="189" t="s">
        <v>83</v>
      </c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7</v>
      </c>
      <c r="O26" s="91">
        <v>3</v>
      </c>
      <c r="P26" s="92">
        <v>0</v>
      </c>
      <c r="Q26" s="93">
        <f>O26+P26</f>
        <v>3</v>
      </c>
      <c r="R26" s="81">
        <f>IFERROR(Q26/N26,"-")</f>
        <v>0.42857142857143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1</v>
      </c>
      <c r="X26" s="81">
        <f>IF(Q26=0,"-",W26/Q26)</f>
        <v>0.33333333333333</v>
      </c>
      <c r="Y26" s="186">
        <v>53000</v>
      </c>
      <c r="Z26" s="187">
        <f>IFERROR(Y26/Q26,"-")</f>
        <v>17666.666666667</v>
      </c>
      <c r="AA26" s="187">
        <f>IFERROR(Y26/W26,"-")</f>
        <v>53000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0.66666666666667</v>
      </c>
      <c r="BH26" s="112">
        <v>1</v>
      </c>
      <c r="BI26" s="114">
        <f>IFERROR(BH26/BF26,"-")</f>
        <v>0.5</v>
      </c>
      <c r="BJ26" s="115">
        <v>53000</v>
      </c>
      <c r="BK26" s="116">
        <f>IFERROR(BJ26/BF26,"-")</f>
        <v>26500</v>
      </c>
      <c r="BL26" s="117"/>
      <c r="BM26" s="117"/>
      <c r="BN26" s="117">
        <v>1</v>
      </c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0.33333333333333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53000</v>
      </c>
      <c r="CR26" s="141">
        <v>53000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3.5666666666667</v>
      </c>
      <c r="B27" s="189" t="s">
        <v>111</v>
      </c>
      <c r="C27" s="189" t="s">
        <v>58</v>
      </c>
      <c r="D27" s="189"/>
      <c r="E27" s="189" t="s">
        <v>90</v>
      </c>
      <c r="F27" s="189" t="s">
        <v>99</v>
      </c>
      <c r="G27" s="189" t="s">
        <v>84</v>
      </c>
      <c r="H27" s="89" t="s">
        <v>108</v>
      </c>
      <c r="I27" s="89" t="s">
        <v>86</v>
      </c>
      <c r="J27" s="89" t="s">
        <v>112</v>
      </c>
      <c r="K27" s="181">
        <v>90000</v>
      </c>
      <c r="L27" s="80">
        <v>0</v>
      </c>
      <c r="M27" s="80">
        <v>0</v>
      </c>
      <c r="N27" s="80">
        <v>27</v>
      </c>
      <c r="O27" s="91">
        <v>3</v>
      </c>
      <c r="P27" s="92">
        <v>0</v>
      </c>
      <c r="Q27" s="93">
        <f>O27+P27</f>
        <v>3</v>
      </c>
      <c r="R27" s="81">
        <f>IFERROR(Q27/N27,"-")</f>
        <v>0.11111111111111</v>
      </c>
      <c r="S27" s="80">
        <v>0</v>
      </c>
      <c r="T27" s="80">
        <v>0</v>
      </c>
      <c r="U27" s="81">
        <f>IFERROR(T27/(Q27),"-")</f>
        <v>0</v>
      </c>
      <c r="V27" s="82">
        <f>IFERROR(K27/SUM(Q27:Q28),"-")</f>
        <v>18000</v>
      </c>
      <c r="W27" s="83">
        <v>1</v>
      </c>
      <c r="X27" s="81">
        <f>IF(Q27=0,"-",W27/Q27)</f>
        <v>0.33333333333333</v>
      </c>
      <c r="Y27" s="186">
        <v>6000</v>
      </c>
      <c r="Z27" s="187">
        <f>IFERROR(Y27/Q27,"-")</f>
        <v>2000</v>
      </c>
      <c r="AA27" s="187">
        <f>IFERROR(Y27/W27,"-")</f>
        <v>6000</v>
      </c>
      <c r="AB27" s="181">
        <f>SUM(Y27:Y28)-SUM(K27:K28)</f>
        <v>231000</v>
      </c>
      <c r="AC27" s="85">
        <f>SUM(Y27:Y28)/SUM(K27:K28)</f>
        <v>3.5666666666667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0.33333333333333</v>
      </c>
      <c r="BH27" s="112">
        <v>1</v>
      </c>
      <c r="BI27" s="114">
        <f>IFERROR(BH27/BF27,"-")</f>
        <v>1</v>
      </c>
      <c r="BJ27" s="115">
        <v>6000</v>
      </c>
      <c r="BK27" s="116">
        <f>IFERROR(BJ27/BF27,"-")</f>
        <v>6000</v>
      </c>
      <c r="BL27" s="117"/>
      <c r="BM27" s="117">
        <v>1</v>
      </c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0.33333333333333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6000</v>
      </c>
      <c r="CR27" s="141">
        <v>6000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113</v>
      </c>
      <c r="C28" s="189" t="s">
        <v>58</v>
      </c>
      <c r="D28" s="189"/>
      <c r="E28" s="189" t="s">
        <v>90</v>
      </c>
      <c r="F28" s="189" t="s">
        <v>99</v>
      </c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3</v>
      </c>
      <c r="O28" s="91">
        <v>2</v>
      </c>
      <c r="P28" s="92">
        <v>0</v>
      </c>
      <c r="Q28" s="93">
        <f>O28+P28</f>
        <v>2</v>
      </c>
      <c r="R28" s="81">
        <f>IFERROR(Q28/N28,"-")</f>
        <v>0.66666666666667</v>
      </c>
      <c r="S28" s="80">
        <v>0</v>
      </c>
      <c r="T28" s="80">
        <v>1</v>
      </c>
      <c r="U28" s="81">
        <f>IFERROR(T28/(Q28),"-")</f>
        <v>0.5</v>
      </c>
      <c r="V28" s="82"/>
      <c r="W28" s="83">
        <v>1</v>
      </c>
      <c r="X28" s="81">
        <f>IF(Q28=0,"-",W28/Q28)</f>
        <v>0.5</v>
      </c>
      <c r="Y28" s="186">
        <v>315000</v>
      </c>
      <c r="Z28" s="187">
        <f>IFERROR(Y28/Q28,"-")</f>
        <v>157500</v>
      </c>
      <c r="AA28" s="187">
        <f>IFERROR(Y28/W28,"-")</f>
        <v>315000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0.5</v>
      </c>
      <c r="CI28" s="135">
        <v>1</v>
      </c>
      <c r="CJ28" s="136">
        <f>IFERROR(CI28/CG28,"-")</f>
        <v>1</v>
      </c>
      <c r="CK28" s="137">
        <v>315000</v>
      </c>
      <c r="CL28" s="138">
        <f>IFERROR(CK28/CG28,"-")</f>
        <v>315000</v>
      </c>
      <c r="CM28" s="139"/>
      <c r="CN28" s="139"/>
      <c r="CO28" s="139">
        <v>1</v>
      </c>
      <c r="CP28" s="140">
        <v>1</v>
      </c>
      <c r="CQ28" s="141">
        <v>315000</v>
      </c>
      <c r="CR28" s="141">
        <v>315000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>
        <f>AC29</f>
        <v>0.13684210526316</v>
      </c>
      <c r="B29" s="189" t="s">
        <v>114</v>
      </c>
      <c r="C29" s="189" t="s">
        <v>58</v>
      </c>
      <c r="D29" s="189"/>
      <c r="E29" s="189" t="s">
        <v>82</v>
      </c>
      <c r="F29" s="189" t="s">
        <v>83</v>
      </c>
      <c r="G29" s="189" t="s">
        <v>61</v>
      </c>
      <c r="H29" s="89" t="s">
        <v>94</v>
      </c>
      <c r="I29" s="89" t="s">
        <v>63</v>
      </c>
      <c r="J29" s="191" t="s">
        <v>67</v>
      </c>
      <c r="K29" s="181">
        <v>190000</v>
      </c>
      <c r="L29" s="80">
        <v>0</v>
      </c>
      <c r="M29" s="80">
        <v>0</v>
      </c>
      <c r="N29" s="80">
        <v>59</v>
      </c>
      <c r="O29" s="91">
        <v>6</v>
      </c>
      <c r="P29" s="92">
        <v>0</v>
      </c>
      <c r="Q29" s="93">
        <f>O29+P29</f>
        <v>6</v>
      </c>
      <c r="R29" s="81">
        <f>IFERROR(Q29/N29,"-")</f>
        <v>0.10169491525424</v>
      </c>
      <c r="S29" s="80">
        <v>0</v>
      </c>
      <c r="T29" s="80">
        <v>3</v>
      </c>
      <c r="U29" s="81">
        <f>IFERROR(T29/(Q29),"-")</f>
        <v>0.5</v>
      </c>
      <c r="V29" s="82">
        <f>IFERROR(K29/SUM(Q29:Q30),"-")</f>
        <v>27142.857142857</v>
      </c>
      <c r="W29" s="83">
        <v>2</v>
      </c>
      <c r="X29" s="81">
        <f>IF(Q29=0,"-",W29/Q29)</f>
        <v>0.33333333333333</v>
      </c>
      <c r="Y29" s="186">
        <v>26000</v>
      </c>
      <c r="Z29" s="187">
        <f>IFERROR(Y29/Q29,"-")</f>
        <v>4333.3333333333</v>
      </c>
      <c r="AA29" s="187">
        <f>IFERROR(Y29/W29,"-")</f>
        <v>13000</v>
      </c>
      <c r="AB29" s="181">
        <f>SUM(Y29:Y30)-SUM(K29:K30)</f>
        <v>-164000</v>
      </c>
      <c r="AC29" s="85">
        <f>SUM(Y29:Y30)/SUM(K29:K30)</f>
        <v>0.13684210526316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6</v>
      </c>
      <c r="BP29" s="120">
        <f>IF(Q29=0,"",IF(BO29=0,"",(BO29/Q29)))</f>
        <v>1</v>
      </c>
      <c r="BQ29" s="121">
        <v>2</v>
      </c>
      <c r="BR29" s="122">
        <f>IFERROR(BQ29/BO29,"-")</f>
        <v>0.33333333333333</v>
      </c>
      <c r="BS29" s="123">
        <v>26000</v>
      </c>
      <c r="BT29" s="124">
        <f>IFERROR(BS29/BO29,"-")</f>
        <v>4333.3333333333</v>
      </c>
      <c r="BU29" s="125"/>
      <c r="BV29" s="125">
        <v>2</v>
      </c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26000</v>
      </c>
      <c r="CR29" s="141">
        <v>20000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115</v>
      </c>
      <c r="C30" s="189" t="s">
        <v>58</v>
      </c>
      <c r="D30" s="189"/>
      <c r="E30" s="189" t="s">
        <v>82</v>
      </c>
      <c r="F30" s="189" t="s">
        <v>83</v>
      </c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9</v>
      </c>
      <c r="O30" s="91">
        <v>1</v>
      </c>
      <c r="P30" s="92">
        <v>0</v>
      </c>
      <c r="Q30" s="93">
        <f>O30+P30</f>
        <v>1</v>
      </c>
      <c r="R30" s="81">
        <f>IFERROR(Q30/N30,"-")</f>
        <v>0.11111111111111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1.8875</v>
      </c>
      <c r="B31" s="189" t="s">
        <v>116</v>
      </c>
      <c r="C31" s="189" t="s">
        <v>58</v>
      </c>
      <c r="D31" s="189"/>
      <c r="E31" s="189" t="s">
        <v>90</v>
      </c>
      <c r="F31" s="189" t="s">
        <v>117</v>
      </c>
      <c r="G31" s="189" t="s">
        <v>61</v>
      </c>
      <c r="H31" s="89" t="s">
        <v>62</v>
      </c>
      <c r="I31" s="89" t="s">
        <v>118</v>
      </c>
      <c r="J31" s="89" t="s">
        <v>119</v>
      </c>
      <c r="K31" s="181">
        <v>400000</v>
      </c>
      <c r="L31" s="80">
        <v>0</v>
      </c>
      <c r="M31" s="80">
        <v>0</v>
      </c>
      <c r="N31" s="80">
        <v>103</v>
      </c>
      <c r="O31" s="91">
        <v>5</v>
      </c>
      <c r="P31" s="92">
        <v>0</v>
      </c>
      <c r="Q31" s="93">
        <f>O31+P31</f>
        <v>5</v>
      </c>
      <c r="R31" s="81">
        <f>IFERROR(Q31/N31,"-")</f>
        <v>0.048543689320388</v>
      </c>
      <c r="S31" s="80">
        <v>1</v>
      </c>
      <c r="T31" s="80">
        <v>0</v>
      </c>
      <c r="U31" s="81">
        <f>IFERROR(T31/(Q31),"-")</f>
        <v>0</v>
      </c>
      <c r="V31" s="82">
        <f>IFERROR(K31/SUM(Q31:Q35),"-")</f>
        <v>11111.111111111</v>
      </c>
      <c r="W31" s="83">
        <v>1</v>
      </c>
      <c r="X31" s="81">
        <f>IF(Q31=0,"-",W31/Q31)</f>
        <v>0.2</v>
      </c>
      <c r="Y31" s="186">
        <v>2000</v>
      </c>
      <c r="Z31" s="187">
        <f>IFERROR(Y31/Q31,"-")</f>
        <v>400</v>
      </c>
      <c r="AA31" s="187">
        <f>IFERROR(Y31/W31,"-")</f>
        <v>2000</v>
      </c>
      <c r="AB31" s="181">
        <f>SUM(Y31:Y35)-SUM(K31:K35)</f>
        <v>355000</v>
      </c>
      <c r="AC31" s="85">
        <f>SUM(Y31:Y35)/SUM(K31:K35)</f>
        <v>1.8875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0.4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0.4</v>
      </c>
      <c r="BQ31" s="121">
        <v>1</v>
      </c>
      <c r="BR31" s="122">
        <f>IFERROR(BQ31/BO31,"-")</f>
        <v>0.5</v>
      </c>
      <c r="BS31" s="123">
        <v>2000</v>
      </c>
      <c r="BT31" s="124">
        <f>IFERROR(BS31/BO31,"-")</f>
        <v>1000</v>
      </c>
      <c r="BU31" s="125">
        <v>1</v>
      </c>
      <c r="BV31" s="125"/>
      <c r="BW31" s="125"/>
      <c r="BX31" s="126">
        <v>1</v>
      </c>
      <c r="BY31" s="127">
        <f>IF(Q31=0,"",IF(BX31=0,"",(BX31/Q31)))</f>
        <v>0.2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2000</v>
      </c>
      <c r="CR31" s="141">
        <v>2000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90</v>
      </c>
      <c r="F32" s="189" t="s">
        <v>121</v>
      </c>
      <c r="G32" s="189" t="s">
        <v>61</v>
      </c>
      <c r="H32" s="89"/>
      <c r="I32" s="89" t="s">
        <v>118</v>
      </c>
      <c r="J32" s="89"/>
      <c r="K32" s="181"/>
      <c r="L32" s="80">
        <v>0</v>
      </c>
      <c r="M32" s="80">
        <v>0</v>
      </c>
      <c r="N32" s="80">
        <v>153</v>
      </c>
      <c r="O32" s="91">
        <v>9</v>
      </c>
      <c r="P32" s="92">
        <v>0</v>
      </c>
      <c r="Q32" s="93">
        <f>O32+P32</f>
        <v>9</v>
      </c>
      <c r="R32" s="81">
        <f>IFERROR(Q32/N32,"-")</f>
        <v>0.058823529411765</v>
      </c>
      <c r="S32" s="80">
        <v>0</v>
      </c>
      <c r="T32" s="80">
        <v>1</v>
      </c>
      <c r="U32" s="81">
        <f>IFERROR(T32/(Q32),"-")</f>
        <v>0.11111111111111</v>
      </c>
      <c r="V32" s="82"/>
      <c r="W32" s="83">
        <v>3</v>
      </c>
      <c r="X32" s="81">
        <f>IF(Q32=0,"-",W32/Q32)</f>
        <v>0.33333333333333</v>
      </c>
      <c r="Y32" s="186">
        <v>64000</v>
      </c>
      <c r="Z32" s="187">
        <f>IFERROR(Y32/Q32,"-")</f>
        <v>7111.1111111111</v>
      </c>
      <c r="AA32" s="187">
        <f>IFERROR(Y32/W32,"-")</f>
        <v>21333.333333333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3</v>
      </c>
      <c r="AX32" s="107">
        <f>IF(Q32=0,"",IF(AW32=0,"",(AW32/Q32)))</f>
        <v>0.33333333333333</v>
      </c>
      <c r="AY32" s="106">
        <v>1</v>
      </c>
      <c r="AZ32" s="108">
        <f>IFERROR(AY32/AW32,"-")</f>
        <v>0.33333333333333</v>
      </c>
      <c r="BA32" s="109">
        <v>18000</v>
      </c>
      <c r="BB32" s="110">
        <f>IFERROR(BA32/AW32,"-")</f>
        <v>6000</v>
      </c>
      <c r="BC32" s="111"/>
      <c r="BD32" s="111"/>
      <c r="BE32" s="111">
        <v>1</v>
      </c>
      <c r="BF32" s="112">
        <v>1</v>
      </c>
      <c r="BG32" s="113">
        <f>IF(Q32=0,"",IF(BF32=0,"",(BF32/Q32)))</f>
        <v>0.11111111111111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0.11111111111111</v>
      </c>
      <c r="BQ32" s="121">
        <v>1</v>
      </c>
      <c r="BR32" s="122">
        <f>IFERROR(BQ32/BO32,"-")</f>
        <v>1</v>
      </c>
      <c r="BS32" s="123">
        <v>38000</v>
      </c>
      <c r="BT32" s="124">
        <f>IFERROR(BS32/BO32,"-")</f>
        <v>38000</v>
      </c>
      <c r="BU32" s="125"/>
      <c r="BV32" s="125"/>
      <c r="BW32" s="125">
        <v>1</v>
      </c>
      <c r="BX32" s="126">
        <v>4</v>
      </c>
      <c r="BY32" s="127">
        <f>IF(Q32=0,"",IF(BX32=0,"",(BX32/Q32)))</f>
        <v>0.44444444444444</v>
      </c>
      <c r="BZ32" s="128">
        <v>1</v>
      </c>
      <c r="CA32" s="129">
        <f>IFERROR(BZ32/BX32,"-")</f>
        <v>0.25</v>
      </c>
      <c r="CB32" s="130">
        <v>8000</v>
      </c>
      <c r="CC32" s="131">
        <f>IFERROR(CB32/BX32,"-")</f>
        <v>2000</v>
      </c>
      <c r="CD32" s="132"/>
      <c r="CE32" s="132">
        <v>1</v>
      </c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3</v>
      </c>
      <c r="CQ32" s="141">
        <v>64000</v>
      </c>
      <c r="CR32" s="141">
        <v>38000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122</v>
      </c>
      <c r="C33" s="189" t="s">
        <v>58</v>
      </c>
      <c r="D33" s="189"/>
      <c r="E33" s="189" t="s">
        <v>90</v>
      </c>
      <c r="F33" s="189" t="s">
        <v>123</v>
      </c>
      <c r="G33" s="189" t="s">
        <v>61</v>
      </c>
      <c r="H33" s="89"/>
      <c r="I33" s="89" t="s">
        <v>118</v>
      </c>
      <c r="J33" s="89"/>
      <c r="K33" s="181"/>
      <c r="L33" s="80">
        <v>0</v>
      </c>
      <c r="M33" s="80">
        <v>0</v>
      </c>
      <c r="N33" s="80">
        <v>69</v>
      </c>
      <c r="O33" s="91">
        <v>7</v>
      </c>
      <c r="P33" s="92">
        <v>0</v>
      </c>
      <c r="Q33" s="93">
        <f>O33+P33</f>
        <v>7</v>
      </c>
      <c r="R33" s="81">
        <f>IFERROR(Q33/N33,"-")</f>
        <v>0.10144927536232</v>
      </c>
      <c r="S33" s="80">
        <v>0</v>
      </c>
      <c r="T33" s="80">
        <v>2</v>
      </c>
      <c r="U33" s="81">
        <f>IFERROR(T33/(Q33),"-")</f>
        <v>0.28571428571429</v>
      </c>
      <c r="V33" s="82"/>
      <c r="W33" s="83">
        <v>2</v>
      </c>
      <c r="X33" s="81">
        <f>IF(Q33=0,"-",W33/Q33)</f>
        <v>0.28571428571429</v>
      </c>
      <c r="Y33" s="186">
        <v>33000</v>
      </c>
      <c r="Z33" s="187">
        <f>IFERROR(Y33/Q33,"-")</f>
        <v>4714.2857142857</v>
      </c>
      <c r="AA33" s="187">
        <f>IFERROR(Y33/W33,"-")</f>
        <v>16500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0.14285714285714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5</v>
      </c>
      <c r="BP33" s="120">
        <f>IF(Q33=0,"",IF(BO33=0,"",(BO33/Q33)))</f>
        <v>0.71428571428571</v>
      </c>
      <c r="BQ33" s="121">
        <v>2</v>
      </c>
      <c r="BR33" s="122">
        <f>IFERROR(BQ33/BO33,"-")</f>
        <v>0.4</v>
      </c>
      <c r="BS33" s="123">
        <v>33000</v>
      </c>
      <c r="BT33" s="124">
        <f>IFERROR(BS33/BO33,"-")</f>
        <v>6600</v>
      </c>
      <c r="BU33" s="125">
        <v>1</v>
      </c>
      <c r="BV33" s="125"/>
      <c r="BW33" s="125">
        <v>1</v>
      </c>
      <c r="BX33" s="126">
        <v>1</v>
      </c>
      <c r="BY33" s="127">
        <f>IF(Q33=0,"",IF(BX33=0,"",(BX33/Q33)))</f>
        <v>0.14285714285714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2</v>
      </c>
      <c r="CQ33" s="141">
        <v>33000</v>
      </c>
      <c r="CR33" s="141">
        <v>30000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90</v>
      </c>
      <c r="F34" s="189" t="s">
        <v>125</v>
      </c>
      <c r="G34" s="189" t="s">
        <v>61</v>
      </c>
      <c r="H34" s="89"/>
      <c r="I34" s="89" t="s">
        <v>118</v>
      </c>
      <c r="J34" s="89"/>
      <c r="K34" s="181"/>
      <c r="L34" s="80">
        <v>0</v>
      </c>
      <c r="M34" s="80">
        <v>0</v>
      </c>
      <c r="N34" s="80">
        <v>43</v>
      </c>
      <c r="O34" s="91">
        <v>3</v>
      </c>
      <c r="P34" s="92">
        <v>0</v>
      </c>
      <c r="Q34" s="93">
        <f>O34+P34</f>
        <v>3</v>
      </c>
      <c r="R34" s="81">
        <f>IFERROR(Q34/N34,"-")</f>
        <v>0.069767441860465</v>
      </c>
      <c r="S34" s="80">
        <v>0</v>
      </c>
      <c r="T34" s="80">
        <v>1</v>
      </c>
      <c r="U34" s="81">
        <f>IFERROR(T34/(Q34),"-")</f>
        <v>0.33333333333333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0.33333333333333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0.33333333333333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73</v>
      </c>
      <c r="F35" s="189" t="s">
        <v>73</v>
      </c>
      <c r="G35" s="189" t="s">
        <v>74</v>
      </c>
      <c r="H35" s="89"/>
      <c r="I35" s="89"/>
      <c r="J35" s="89"/>
      <c r="K35" s="181"/>
      <c r="L35" s="80">
        <v>0</v>
      </c>
      <c r="M35" s="80">
        <v>0</v>
      </c>
      <c r="N35" s="80">
        <v>124</v>
      </c>
      <c r="O35" s="91">
        <v>12</v>
      </c>
      <c r="P35" s="92">
        <v>0</v>
      </c>
      <c r="Q35" s="93">
        <f>O35+P35</f>
        <v>12</v>
      </c>
      <c r="R35" s="81">
        <f>IFERROR(Q35/N35,"-")</f>
        <v>0.096774193548387</v>
      </c>
      <c r="S35" s="80">
        <v>3</v>
      </c>
      <c r="T35" s="80">
        <v>3</v>
      </c>
      <c r="U35" s="81">
        <f>IFERROR(T35/(Q35),"-")</f>
        <v>0.25</v>
      </c>
      <c r="V35" s="82"/>
      <c r="W35" s="83">
        <v>5</v>
      </c>
      <c r="X35" s="81">
        <f>IF(Q35=0,"-",W35/Q35)</f>
        <v>0.41666666666667</v>
      </c>
      <c r="Y35" s="186">
        <v>656000</v>
      </c>
      <c r="Z35" s="187">
        <f>IFERROR(Y35/Q35,"-")</f>
        <v>54666.666666667</v>
      </c>
      <c r="AA35" s="187">
        <f>IFERROR(Y35/W35,"-")</f>
        <v>131200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0.083333333333333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2</v>
      </c>
      <c r="BP35" s="120">
        <f>IF(Q35=0,"",IF(BO35=0,"",(BO35/Q35)))</f>
        <v>0.16666666666667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8</v>
      </c>
      <c r="BY35" s="127">
        <f>IF(Q35=0,"",IF(BX35=0,"",(BX35/Q35)))</f>
        <v>0.66666666666667</v>
      </c>
      <c r="BZ35" s="128">
        <v>4</v>
      </c>
      <c r="CA35" s="129">
        <f>IFERROR(BZ35/BX35,"-")</f>
        <v>0.5</v>
      </c>
      <c r="CB35" s="130">
        <v>649000</v>
      </c>
      <c r="CC35" s="131">
        <f>IFERROR(CB35/BX35,"-")</f>
        <v>81125</v>
      </c>
      <c r="CD35" s="132"/>
      <c r="CE35" s="132"/>
      <c r="CF35" s="132">
        <v>4</v>
      </c>
      <c r="CG35" s="133">
        <v>1</v>
      </c>
      <c r="CH35" s="134">
        <f>IF(Q35=0,"",IF(CG35=0,"",(CG35/Q35)))</f>
        <v>0.083333333333333</v>
      </c>
      <c r="CI35" s="135">
        <v>1</v>
      </c>
      <c r="CJ35" s="136">
        <f>IFERROR(CI35/CG35,"-")</f>
        <v>1</v>
      </c>
      <c r="CK35" s="137">
        <v>15000</v>
      </c>
      <c r="CL35" s="138">
        <f>IFERROR(CK35/CG35,"-")</f>
        <v>15000</v>
      </c>
      <c r="CM35" s="139"/>
      <c r="CN35" s="139"/>
      <c r="CO35" s="139">
        <v>1</v>
      </c>
      <c r="CP35" s="140">
        <v>5</v>
      </c>
      <c r="CQ35" s="141">
        <v>656000</v>
      </c>
      <c r="CR35" s="141">
        <v>280000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0.70666666666667</v>
      </c>
      <c r="B36" s="189" t="s">
        <v>127</v>
      </c>
      <c r="C36" s="189" t="s">
        <v>58</v>
      </c>
      <c r="D36" s="189"/>
      <c r="E36" s="189" t="s">
        <v>90</v>
      </c>
      <c r="F36" s="189" t="s">
        <v>117</v>
      </c>
      <c r="G36" s="189" t="s">
        <v>61</v>
      </c>
      <c r="H36" s="89" t="s">
        <v>128</v>
      </c>
      <c r="I36" s="89" t="s">
        <v>118</v>
      </c>
      <c r="J36" s="89" t="s">
        <v>119</v>
      </c>
      <c r="K36" s="181">
        <v>300000</v>
      </c>
      <c r="L36" s="80">
        <v>0</v>
      </c>
      <c r="M36" s="80">
        <v>0</v>
      </c>
      <c r="N36" s="80">
        <v>70</v>
      </c>
      <c r="O36" s="91">
        <v>5</v>
      </c>
      <c r="P36" s="92">
        <v>0</v>
      </c>
      <c r="Q36" s="93">
        <f>O36+P36</f>
        <v>5</v>
      </c>
      <c r="R36" s="81">
        <f>IFERROR(Q36/N36,"-")</f>
        <v>0.071428571428571</v>
      </c>
      <c r="S36" s="80">
        <v>1</v>
      </c>
      <c r="T36" s="80">
        <v>2</v>
      </c>
      <c r="U36" s="81">
        <f>IFERROR(T36/(Q36),"-")</f>
        <v>0.4</v>
      </c>
      <c r="V36" s="82">
        <f>IFERROR(K36/SUM(Q36:Q40),"-")</f>
        <v>12000</v>
      </c>
      <c r="W36" s="83">
        <v>2</v>
      </c>
      <c r="X36" s="81">
        <f>IF(Q36=0,"-",W36/Q36)</f>
        <v>0.4</v>
      </c>
      <c r="Y36" s="186">
        <v>72000</v>
      </c>
      <c r="Z36" s="187">
        <f>IFERROR(Y36/Q36,"-")</f>
        <v>14400</v>
      </c>
      <c r="AA36" s="187">
        <f>IFERROR(Y36/W36,"-")</f>
        <v>36000</v>
      </c>
      <c r="AB36" s="181">
        <f>SUM(Y36:Y40)-SUM(K36:K40)</f>
        <v>-88000</v>
      </c>
      <c r="AC36" s="85">
        <f>SUM(Y36:Y40)/SUM(K36:K40)</f>
        <v>0.70666666666667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0.4</v>
      </c>
      <c r="BQ36" s="121">
        <v>1</v>
      </c>
      <c r="BR36" s="122">
        <f>IFERROR(BQ36/BO36,"-")</f>
        <v>0.5</v>
      </c>
      <c r="BS36" s="123">
        <v>69000</v>
      </c>
      <c r="BT36" s="124">
        <f>IFERROR(BS36/BO36,"-")</f>
        <v>34500</v>
      </c>
      <c r="BU36" s="125"/>
      <c r="BV36" s="125"/>
      <c r="BW36" s="125">
        <v>1</v>
      </c>
      <c r="BX36" s="126">
        <v>3</v>
      </c>
      <c r="BY36" s="127">
        <f>IF(Q36=0,"",IF(BX36=0,"",(BX36/Q36)))</f>
        <v>0.6</v>
      </c>
      <c r="BZ36" s="128">
        <v>1</v>
      </c>
      <c r="CA36" s="129">
        <f>IFERROR(BZ36/BX36,"-")</f>
        <v>0.33333333333333</v>
      </c>
      <c r="CB36" s="130">
        <v>3000</v>
      </c>
      <c r="CC36" s="131">
        <f>IFERROR(CB36/BX36,"-")</f>
        <v>1000</v>
      </c>
      <c r="CD36" s="132">
        <v>1</v>
      </c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72000</v>
      </c>
      <c r="CR36" s="141">
        <v>69000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129</v>
      </c>
      <c r="C37" s="189" t="s">
        <v>58</v>
      </c>
      <c r="D37" s="189"/>
      <c r="E37" s="189" t="s">
        <v>90</v>
      </c>
      <c r="F37" s="189" t="s">
        <v>121</v>
      </c>
      <c r="G37" s="189" t="s">
        <v>61</v>
      </c>
      <c r="H37" s="89"/>
      <c r="I37" s="89" t="s">
        <v>118</v>
      </c>
      <c r="J37" s="89"/>
      <c r="K37" s="181"/>
      <c r="L37" s="80">
        <v>0</v>
      </c>
      <c r="M37" s="80">
        <v>0</v>
      </c>
      <c r="N37" s="80">
        <v>90</v>
      </c>
      <c r="O37" s="91">
        <v>3</v>
      </c>
      <c r="P37" s="92">
        <v>0</v>
      </c>
      <c r="Q37" s="93">
        <f>O37+P37</f>
        <v>3</v>
      </c>
      <c r="R37" s="81">
        <f>IFERROR(Q37/N37,"-")</f>
        <v>0.033333333333333</v>
      </c>
      <c r="S37" s="80">
        <v>0</v>
      </c>
      <c r="T37" s="80">
        <v>1</v>
      </c>
      <c r="U37" s="81">
        <f>IFERROR(T37/(Q37),"-")</f>
        <v>0.33333333333333</v>
      </c>
      <c r="V37" s="82"/>
      <c r="W37" s="83">
        <v>1</v>
      </c>
      <c r="X37" s="81">
        <f>IF(Q37=0,"-",W37/Q37)</f>
        <v>0.33333333333333</v>
      </c>
      <c r="Y37" s="186">
        <v>51000</v>
      </c>
      <c r="Z37" s="187">
        <f>IFERROR(Y37/Q37,"-")</f>
        <v>17000</v>
      </c>
      <c r="AA37" s="187">
        <f>IFERROR(Y37/W37,"-")</f>
        <v>51000</v>
      </c>
      <c r="AB37" s="181"/>
      <c r="AC37" s="85"/>
      <c r="AD37" s="78"/>
      <c r="AE37" s="94">
        <v>1</v>
      </c>
      <c r="AF37" s="95">
        <f>IF(Q37=0,"",IF(AE37=0,"",(AE37/Q37)))</f>
        <v>0.33333333333333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0.33333333333333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0.33333333333333</v>
      </c>
      <c r="BQ37" s="121">
        <v>1</v>
      </c>
      <c r="BR37" s="122">
        <f>IFERROR(BQ37/BO37,"-")</f>
        <v>1</v>
      </c>
      <c r="BS37" s="123">
        <v>51000</v>
      </c>
      <c r="BT37" s="124">
        <f>IFERROR(BS37/BO37,"-")</f>
        <v>51000</v>
      </c>
      <c r="BU37" s="125"/>
      <c r="BV37" s="125"/>
      <c r="BW37" s="125">
        <v>1</v>
      </c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51000</v>
      </c>
      <c r="CR37" s="141">
        <v>51000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130</v>
      </c>
      <c r="C38" s="189" t="s">
        <v>58</v>
      </c>
      <c r="D38" s="189"/>
      <c r="E38" s="189" t="s">
        <v>90</v>
      </c>
      <c r="F38" s="189" t="s">
        <v>123</v>
      </c>
      <c r="G38" s="189" t="s">
        <v>61</v>
      </c>
      <c r="H38" s="89"/>
      <c r="I38" s="89" t="s">
        <v>118</v>
      </c>
      <c r="J38" s="89"/>
      <c r="K38" s="181"/>
      <c r="L38" s="80">
        <v>0</v>
      </c>
      <c r="M38" s="80">
        <v>0</v>
      </c>
      <c r="N38" s="80">
        <v>70</v>
      </c>
      <c r="O38" s="91">
        <v>2</v>
      </c>
      <c r="P38" s="92">
        <v>0</v>
      </c>
      <c r="Q38" s="93">
        <f>O38+P38</f>
        <v>2</v>
      </c>
      <c r="R38" s="81">
        <f>IFERROR(Q38/N38,"-")</f>
        <v>0.028571428571429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0.5</v>
      </c>
      <c r="Y38" s="186">
        <v>11000</v>
      </c>
      <c r="Z38" s="187">
        <f>IFERROR(Y38/Q38,"-")</f>
        <v>5500</v>
      </c>
      <c r="AA38" s="187">
        <f>IFERROR(Y38/W38,"-")</f>
        <v>11000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>
        <v>1</v>
      </c>
      <c r="CA38" s="129">
        <f>IFERROR(BZ38/BX38,"-")</f>
        <v>1</v>
      </c>
      <c r="CB38" s="130">
        <v>11000</v>
      </c>
      <c r="CC38" s="131">
        <f>IFERROR(CB38/BX38,"-")</f>
        <v>11000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11000</v>
      </c>
      <c r="CR38" s="141">
        <v>11000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131</v>
      </c>
      <c r="C39" s="189" t="s">
        <v>58</v>
      </c>
      <c r="D39" s="189"/>
      <c r="E39" s="189" t="s">
        <v>90</v>
      </c>
      <c r="F39" s="189" t="s">
        <v>125</v>
      </c>
      <c r="G39" s="189" t="s">
        <v>61</v>
      </c>
      <c r="H39" s="89"/>
      <c r="I39" s="89" t="s">
        <v>118</v>
      </c>
      <c r="J39" s="89"/>
      <c r="K39" s="181"/>
      <c r="L39" s="80">
        <v>0</v>
      </c>
      <c r="M39" s="80">
        <v>0</v>
      </c>
      <c r="N39" s="80">
        <v>24</v>
      </c>
      <c r="O39" s="91">
        <v>1</v>
      </c>
      <c r="P39" s="92">
        <v>0</v>
      </c>
      <c r="Q39" s="93">
        <f>O39+P39</f>
        <v>1</v>
      </c>
      <c r="R39" s="81">
        <f>IFERROR(Q39/N39,"-")</f>
        <v>0.041666666666667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1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132</v>
      </c>
      <c r="C40" s="189" t="s">
        <v>58</v>
      </c>
      <c r="D40" s="189"/>
      <c r="E40" s="189" t="s">
        <v>73</v>
      </c>
      <c r="F40" s="189" t="s">
        <v>73</v>
      </c>
      <c r="G40" s="189" t="s">
        <v>74</v>
      </c>
      <c r="H40" s="89"/>
      <c r="I40" s="89"/>
      <c r="J40" s="89"/>
      <c r="K40" s="181"/>
      <c r="L40" s="80">
        <v>0</v>
      </c>
      <c r="M40" s="80">
        <v>0</v>
      </c>
      <c r="N40" s="80">
        <v>61</v>
      </c>
      <c r="O40" s="91">
        <v>14</v>
      </c>
      <c r="P40" s="92">
        <v>0</v>
      </c>
      <c r="Q40" s="93">
        <f>O40+P40</f>
        <v>14</v>
      </c>
      <c r="R40" s="81">
        <f>IFERROR(Q40/N40,"-")</f>
        <v>0.22950819672131</v>
      </c>
      <c r="S40" s="80">
        <v>1</v>
      </c>
      <c r="T40" s="80">
        <v>1</v>
      </c>
      <c r="U40" s="81">
        <f>IFERROR(T40/(Q40),"-")</f>
        <v>0.071428571428571</v>
      </c>
      <c r="V40" s="82"/>
      <c r="W40" s="83">
        <v>2</v>
      </c>
      <c r="X40" s="81">
        <f>IF(Q40=0,"-",W40/Q40)</f>
        <v>0.14285714285714</v>
      </c>
      <c r="Y40" s="186">
        <v>78000</v>
      </c>
      <c r="Z40" s="187">
        <f>IFERROR(Y40/Q40,"-")</f>
        <v>5571.4285714286</v>
      </c>
      <c r="AA40" s="187">
        <f>IFERROR(Y40/W40,"-")</f>
        <v>39000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0.071428571428571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>
        <v>3</v>
      </c>
      <c r="BG40" s="113">
        <f>IF(Q40=0,"",IF(BF40=0,"",(BF40/Q40)))</f>
        <v>0.21428571428571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7</v>
      </c>
      <c r="BP40" s="120">
        <f>IF(Q40=0,"",IF(BO40=0,"",(BO40/Q40)))</f>
        <v>0.5</v>
      </c>
      <c r="BQ40" s="121">
        <v>1</v>
      </c>
      <c r="BR40" s="122">
        <f>IFERROR(BQ40/BO40,"-")</f>
        <v>0.14285714285714</v>
      </c>
      <c r="BS40" s="123">
        <v>62000</v>
      </c>
      <c r="BT40" s="124">
        <f>IFERROR(BS40/BO40,"-")</f>
        <v>8857.1428571429</v>
      </c>
      <c r="BU40" s="125"/>
      <c r="BV40" s="125"/>
      <c r="BW40" s="125">
        <v>1</v>
      </c>
      <c r="BX40" s="126">
        <v>3</v>
      </c>
      <c r="BY40" s="127">
        <f>IF(Q40=0,"",IF(BX40=0,"",(BX40/Q40)))</f>
        <v>0.21428571428571</v>
      </c>
      <c r="BZ40" s="128">
        <v>1</v>
      </c>
      <c r="CA40" s="129">
        <f>IFERROR(BZ40/BX40,"-")</f>
        <v>0.33333333333333</v>
      </c>
      <c r="CB40" s="130">
        <v>16000</v>
      </c>
      <c r="CC40" s="131">
        <f>IFERROR(CB40/BX40,"-")</f>
        <v>5333.3333333333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2</v>
      </c>
      <c r="CQ40" s="141">
        <v>78000</v>
      </c>
      <c r="CR40" s="141">
        <v>62000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1.656</v>
      </c>
      <c r="B41" s="189" t="s">
        <v>133</v>
      </c>
      <c r="C41" s="189" t="s">
        <v>58</v>
      </c>
      <c r="D41" s="189"/>
      <c r="E41" s="189" t="s">
        <v>90</v>
      </c>
      <c r="F41" s="189" t="s">
        <v>117</v>
      </c>
      <c r="G41" s="189" t="s">
        <v>61</v>
      </c>
      <c r="H41" s="89" t="s">
        <v>134</v>
      </c>
      <c r="I41" s="89" t="s">
        <v>135</v>
      </c>
      <c r="J41" s="89" t="s">
        <v>136</v>
      </c>
      <c r="K41" s="181">
        <v>125000</v>
      </c>
      <c r="L41" s="80">
        <v>0</v>
      </c>
      <c r="M41" s="80">
        <v>0</v>
      </c>
      <c r="N41" s="80">
        <v>26</v>
      </c>
      <c r="O41" s="91">
        <v>0</v>
      </c>
      <c r="P41" s="92">
        <v>0</v>
      </c>
      <c r="Q41" s="93">
        <f>O41+P41</f>
        <v>0</v>
      </c>
      <c r="R41" s="81">
        <f>IFERROR(Q41/N41,"-")</f>
        <v>0</v>
      </c>
      <c r="S41" s="80">
        <v>0</v>
      </c>
      <c r="T41" s="80">
        <v>0</v>
      </c>
      <c r="U41" s="81" t="str">
        <f>IFERROR(T41/(Q41),"-")</f>
        <v>-</v>
      </c>
      <c r="V41" s="82">
        <f>IFERROR(K41/SUM(Q41:Q44),"-")</f>
        <v>11363.636363636</v>
      </c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>
        <f>SUM(Y41:Y44)-SUM(K41:K44)</f>
        <v>82000</v>
      </c>
      <c r="AC41" s="85">
        <f>SUM(Y41:Y44)/SUM(K41:K44)</f>
        <v>1.656</v>
      </c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137</v>
      </c>
      <c r="C42" s="189" t="s">
        <v>58</v>
      </c>
      <c r="D42" s="189"/>
      <c r="E42" s="189" t="s">
        <v>90</v>
      </c>
      <c r="F42" s="189" t="s">
        <v>138</v>
      </c>
      <c r="G42" s="189" t="s">
        <v>61</v>
      </c>
      <c r="H42" s="89"/>
      <c r="I42" s="89" t="s">
        <v>135</v>
      </c>
      <c r="J42" s="89" t="s">
        <v>139</v>
      </c>
      <c r="K42" s="181"/>
      <c r="L42" s="80">
        <v>0</v>
      </c>
      <c r="M42" s="80">
        <v>0</v>
      </c>
      <c r="N42" s="80">
        <v>23</v>
      </c>
      <c r="O42" s="91">
        <v>2</v>
      </c>
      <c r="P42" s="92">
        <v>0</v>
      </c>
      <c r="Q42" s="93">
        <f>O42+P42</f>
        <v>2</v>
      </c>
      <c r="R42" s="81">
        <f>IFERROR(Q42/N42,"-")</f>
        <v>0.08695652173913</v>
      </c>
      <c r="S42" s="80">
        <v>0</v>
      </c>
      <c r="T42" s="80">
        <v>0</v>
      </c>
      <c r="U42" s="81">
        <f>IFERROR(T42/(Q42),"-")</f>
        <v>0</v>
      </c>
      <c r="V42" s="82"/>
      <c r="W42" s="83">
        <v>1</v>
      </c>
      <c r="X42" s="81">
        <f>IF(Q42=0,"-",W42/Q42)</f>
        <v>0.5</v>
      </c>
      <c r="Y42" s="186">
        <v>5000</v>
      </c>
      <c r="Z42" s="187">
        <f>IFERROR(Y42/Q42,"-")</f>
        <v>2500</v>
      </c>
      <c r="AA42" s="187">
        <f>IFERROR(Y42/W42,"-")</f>
        <v>5000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>
        <v>1</v>
      </c>
      <c r="CH42" s="134">
        <f>IF(Q42=0,"",IF(CG42=0,"",(CG42/Q42)))</f>
        <v>0.5</v>
      </c>
      <c r="CI42" s="135">
        <v>1</v>
      </c>
      <c r="CJ42" s="136">
        <f>IFERROR(CI42/CG42,"-")</f>
        <v>1</v>
      </c>
      <c r="CK42" s="137">
        <v>5000</v>
      </c>
      <c r="CL42" s="138">
        <f>IFERROR(CK42/CG42,"-")</f>
        <v>5000</v>
      </c>
      <c r="CM42" s="139">
        <v>1</v>
      </c>
      <c r="CN42" s="139"/>
      <c r="CO42" s="139"/>
      <c r="CP42" s="140">
        <v>1</v>
      </c>
      <c r="CQ42" s="141">
        <v>5000</v>
      </c>
      <c r="CR42" s="141">
        <v>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140</v>
      </c>
      <c r="C43" s="189" t="s">
        <v>58</v>
      </c>
      <c r="D43" s="189"/>
      <c r="E43" s="189" t="s">
        <v>90</v>
      </c>
      <c r="F43" s="189" t="s">
        <v>123</v>
      </c>
      <c r="G43" s="189" t="s">
        <v>61</v>
      </c>
      <c r="H43" s="89"/>
      <c r="I43" s="89" t="s">
        <v>135</v>
      </c>
      <c r="J43" s="89" t="s">
        <v>141</v>
      </c>
      <c r="K43" s="181"/>
      <c r="L43" s="80">
        <v>0</v>
      </c>
      <c r="M43" s="80">
        <v>0</v>
      </c>
      <c r="N43" s="80">
        <v>29</v>
      </c>
      <c r="O43" s="91">
        <v>3</v>
      </c>
      <c r="P43" s="92">
        <v>0</v>
      </c>
      <c r="Q43" s="93">
        <f>O43+P43</f>
        <v>3</v>
      </c>
      <c r="R43" s="81">
        <f>IFERROR(Q43/N43,"-")</f>
        <v>0.10344827586207</v>
      </c>
      <c r="S43" s="80">
        <v>0</v>
      </c>
      <c r="T43" s="80">
        <v>1</v>
      </c>
      <c r="U43" s="81">
        <f>IFERROR(T43/(Q43),"-")</f>
        <v>0.33333333333333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0.33333333333333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0.66666666666667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142</v>
      </c>
      <c r="C44" s="189" t="s">
        <v>58</v>
      </c>
      <c r="D44" s="189"/>
      <c r="E44" s="189" t="s">
        <v>73</v>
      </c>
      <c r="F44" s="189" t="s">
        <v>73</v>
      </c>
      <c r="G44" s="189" t="s">
        <v>74</v>
      </c>
      <c r="H44" s="89"/>
      <c r="I44" s="89"/>
      <c r="J44" s="89"/>
      <c r="K44" s="181"/>
      <c r="L44" s="80">
        <v>0</v>
      </c>
      <c r="M44" s="80">
        <v>0</v>
      </c>
      <c r="N44" s="80">
        <v>25</v>
      </c>
      <c r="O44" s="91">
        <v>6</v>
      </c>
      <c r="P44" s="92">
        <v>0</v>
      </c>
      <c r="Q44" s="93">
        <f>O44+P44</f>
        <v>6</v>
      </c>
      <c r="R44" s="81">
        <f>IFERROR(Q44/N44,"-")</f>
        <v>0.24</v>
      </c>
      <c r="S44" s="80">
        <v>0</v>
      </c>
      <c r="T44" s="80">
        <v>2</v>
      </c>
      <c r="U44" s="81">
        <f>IFERROR(T44/(Q44),"-")</f>
        <v>0.33333333333333</v>
      </c>
      <c r="V44" s="82"/>
      <c r="W44" s="83">
        <v>2</v>
      </c>
      <c r="X44" s="81">
        <f>IF(Q44=0,"-",W44/Q44)</f>
        <v>0.33333333333333</v>
      </c>
      <c r="Y44" s="186">
        <v>202000</v>
      </c>
      <c r="Z44" s="187">
        <f>IFERROR(Y44/Q44,"-")</f>
        <v>33666.666666667</v>
      </c>
      <c r="AA44" s="187">
        <f>IFERROR(Y44/W44,"-")</f>
        <v>101000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4</v>
      </c>
      <c r="BP44" s="120">
        <f>IF(Q44=0,"",IF(BO44=0,"",(BO44/Q44)))</f>
        <v>0.66666666666667</v>
      </c>
      <c r="BQ44" s="121">
        <v>1</v>
      </c>
      <c r="BR44" s="122">
        <f>IFERROR(BQ44/BO44,"-")</f>
        <v>0.25</v>
      </c>
      <c r="BS44" s="123">
        <v>137000</v>
      </c>
      <c r="BT44" s="124">
        <f>IFERROR(BS44/BO44,"-")</f>
        <v>34250</v>
      </c>
      <c r="BU44" s="125"/>
      <c r="BV44" s="125"/>
      <c r="BW44" s="125">
        <v>1</v>
      </c>
      <c r="BX44" s="126">
        <v>2</v>
      </c>
      <c r="BY44" s="127">
        <f>IF(Q44=0,"",IF(BX44=0,"",(BX44/Q44)))</f>
        <v>0.33333333333333</v>
      </c>
      <c r="BZ44" s="128">
        <v>1</v>
      </c>
      <c r="CA44" s="129">
        <f>IFERROR(BZ44/BX44,"-")</f>
        <v>0.5</v>
      </c>
      <c r="CB44" s="130">
        <v>65000</v>
      </c>
      <c r="CC44" s="131">
        <f>IFERROR(CB44/BX44,"-")</f>
        <v>32500</v>
      </c>
      <c r="CD44" s="132"/>
      <c r="CE44" s="132"/>
      <c r="CF44" s="132">
        <v>1</v>
      </c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2</v>
      </c>
      <c r="CQ44" s="141">
        <v>202000</v>
      </c>
      <c r="CR44" s="141">
        <v>137000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0.055384615384615</v>
      </c>
      <c r="B45" s="189" t="s">
        <v>143</v>
      </c>
      <c r="C45" s="189" t="s">
        <v>58</v>
      </c>
      <c r="D45" s="189"/>
      <c r="E45" s="189" t="s">
        <v>90</v>
      </c>
      <c r="F45" s="189" t="s">
        <v>117</v>
      </c>
      <c r="G45" s="189" t="s">
        <v>61</v>
      </c>
      <c r="H45" s="89" t="s">
        <v>144</v>
      </c>
      <c r="I45" s="89" t="s">
        <v>118</v>
      </c>
      <c r="J45" s="89" t="s">
        <v>119</v>
      </c>
      <c r="K45" s="181">
        <v>325000</v>
      </c>
      <c r="L45" s="80">
        <v>0</v>
      </c>
      <c r="M45" s="80">
        <v>0</v>
      </c>
      <c r="N45" s="80">
        <v>157</v>
      </c>
      <c r="O45" s="91">
        <v>6</v>
      </c>
      <c r="P45" s="92">
        <v>0</v>
      </c>
      <c r="Q45" s="93">
        <f>O45+P45</f>
        <v>6</v>
      </c>
      <c r="R45" s="81">
        <f>IFERROR(Q45/N45,"-")</f>
        <v>0.038216560509554</v>
      </c>
      <c r="S45" s="80">
        <v>0</v>
      </c>
      <c r="T45" s="80">
        <v>1</v>
      </c>
      <c r="U45" s="81">
        <f>IFERROR(T45/(Q45),"-")</f>
        <v>0.16666666666667</v>
      </c>
      <c r="V45" s="82">
        <f>IFERROR(K45/SUM(Q45:Q48),"-")</f>
        <v>18055.555555556</v>
      </c>
      <c r="W45" s="83">
        <v>3</v>
      </c>
      <c r="X45" s="81">
        <f>IF(Q45=0,"-",W45/Q45)</f>
        <v>0.5</v>
      </c>
      <c r="Y45" s="186">
        <v>18000</v>
      </c>
      <c r="Z45" s="187">
        <f>IFERROR(Y45/Q45,"-")</f>
        <v>3000</v>
      </c>
      <c r="AA45" s="187">
        <f>IFERROR(Y45/W45,"-")</f>
        <v>6000</v>
      </c>
      <c r="AB45" s="181">
        <f>SUM(Y45:Y48)-SUM(K45:K48)</f>
        <v>-307000</v>
      </c>
      <c r="AC45" s="85">
        <f>SUM(Y45:Y48)/SUM(K45:K48)</f>
        <v>0.055384615384615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0.16666666666667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1</v>
      </c>
      <c r="BG45" s="113">
        <f>IF(Q45=0,"",IF(BF45=0,"",(BF45/Q45)))</f>
        <v>0.16666666666667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0.5</v>
      </c>
      <c r="BQ45" s="121">
        <v>2</v>
      </c>
      <c r="BR45" s="122">
        <f>IFERROR(BQ45/BO45,"-")</f>
        <v>0.66666666666667</v>
      </c>
      <c r="BS45" s="123">
        <v>11000</v>
      </c>
      <c r="BT45" s="124">
        <f>IFERROR(BS45/BO45,"-")</f>
        <v>3666.6666666667</v>
      </c>
      <c r="BU45" s="125">
        <v>1</v>
      </c>
      <c r="BV45" s="125">
        <v>1</v>
      </c>
      <c r="BW45" s="125"/>
      <c r="BX45" s="126">
        <v>1</v>
      </c>
      <c r="BY45" s="127">
        <f>IF(Q45=0,"",IF(BX45=0,"",(BX45/Q45)))</f>
        <v>0.16666666666667</v>
      </c>
      <c r="BZ45" s="128">
        <v>1</v>
      </c>
      <c r="CA45" s="129">
        <f>IFERROR(BZ45/BX45,"-")</f>
        <v>1</v>
      </c>
      <c r="CB45" s="130">
        <v>7000</v>
      </c>
      <c r="CC45" s="131">
        <f>IFERROR(CB45/BX45,"-")</f>
        <v>7000</v>
      </c>
      <c r="CD45" s="132"/>
      <c r="CE45" s="132">
        <v>1</v>
      </c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3</v>
      </c>
      <c r="CQ45" s="141">
        <v>18000</v>
      </c>
      <c r="CR45" s="141">
        <v>7000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145</v>
      </c>
      <c r="C46" s="189" t="s">
        <v>58</v>
      </c>
      <c r="D46" s="189"/>
      <c r="E46" s="189" t="s">
        <v>90</v>
      </c>
      <c r="F46" s="189" t="s">
        <v>121</v>
      </c>
      <c r="G46" s="189" t="s">
        <v>61</v>
      </c>
      <c r="H46" s="89" t="s">
        <v>144</v>
      </c>
      <c r="I46" s="89" t="s">
        <v>146</v>
      </c>
      <c r="J46" s="89"/>
      <c r="K46" s="181"/>
      <c r="L46" s="80">
        <v>0</v>
      </c>
      <c r="M46" s="80">
        <v>0</v>
      </c>
      <c r="N46" s="80">
        <v>18</v>
      </c>
      <c r="O46" s="91">
        <v>2</v>
      </c>
      <c r="P46" s="92">
        <v>0</v>
      </c>
      <c r="Q46" s="93">
        <f>O46+P46</f>
        <v>2</v>
      </c>
      <c r="R46" s="81">
        <f>IFERROR(Q46/N46,"-")</f>
        <v>0.11111111111111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147</v>
      </c>
      <c r="C47" s="189" t="s">
        <v>58</v>
      </c>
      <c r="D47" s="189"/>
      <c r="E47" s="189" t="s">
        <v>90</v>
      </c>
      <c r="F47" s="189" t="s">
        <v>123</v>
      </c>
      <c r="G47" s="189" t="s">
        <v>61</v>
      </c>
      <c r="H47" s="89" t="s">
        <v>144</v>
      </c>
      <c r="I47" s="89" t="s">
        <v>148</v>
      </c>
      <c r="J47" s="89"/>
      <c r="K47" s="181"/>
      <c r="L47" s="80">
        <v>0</v>
      </c>
      <c r="M47" s="80">
        <v>0</v>
      </c>
      <c r="N47" s="80">
        <v>1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149</v>
      </c>
      <c r="C48" s="189" t="s">
        <v>58</v>
      </c>
      <c r="D48" s="189"/>
      <c r="E48" s="189" t="s">
        <v>73</v>
      </c>
      <c r="F48" s="189" t="s">
        <v>73</v>
      </c>
      <c r="G48" s="189" t="s">
        <v>74</v>
      </c>
      <c r="H48" s="89" t="s">
        <v>150</v>
      </c>
      <c r="I48" s="89"/>
      <c r="J48" s="89"/>
      <c r="K48" s="181"/>
      <c r="L48" s="80">
        <v>0</v>
      </c>
      <c r="M48" s="80">
        <v>0</v>
      </c>
      <c r="N48" s="80">
        <v>36</v>
      </c>
      <c r="O48" s="91">
        <v>10</v>
      </c>
      <c r="P48" s="92">
        <v>0</v>
      </c>
      <c r="Q48" s="93">
        <f>O48+P48</f>
        <v>10</v>
      </c>
      <c r="R48" s="81">
        <f>IFERROR(Q48/N48,"-")</f>
        <v>0.27777777777778</v>
      </c>
      <c r="S48" s="80">
        <v>0</v>
      </c>
      <c r="T48" s="80">
        <v>1</v>
      </c>
      <c r="U48" s="81">
        <f>IFERROR(T48/(Q48),"-")</f>
        <v>0.1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0.1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2</v>
      </c>
      <c r="BP48" s="120">
        <f>IF(Q48=0,"",IF(BO48=0,"",(BO48/Q48)))</f>
        <v>0.2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5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>
        <v>2</v>
      </c>
      <c r="CH48" s="134">
        <f>IF(Q48=0,"",IF(CG48=0,"",(CG48/Q48)))</f>
        <v>0.2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0.27777777777778</v>
      </c>
      <c r="B49" s="189" t="s">
        <v>151</v>
      </c>
      <c r="C49" s="189" t="s">
        <v>58</v>
      </c>
      <c r="D49" s="189"/>
      <c r="E49" s="189" t="s">
        <v>82</v>
      </c>
      <c r="F49" s="189" t="s">
        <v>83</v>
      </c>
      <c r="G49" s="189" t="s">
        <v>61</v>
      </c>
      <c r="H49" s="89" t="s">
        <v>62</v>
      </c>
      <c r="I49" s="89" t="s">
        <v>86</v>
      </c>
      <c r="J49" s="89" t="s">
        <v>152</v>
      </c>
      <c r="K49" s="181">
        <v>90000</v>
      </c>
      <c r="L49" s="80">
        <v>0</v>
      </c>
      <c r="M49" s="80">
        <v>0</v>
      </c>
      <c r="N49" s="80">
        <v>84</v>
      </c>
      <c r="O49" s="91">
        <v>4</v>
      </c>
      <c r="P49" s="92">
        <v>0</v>
      </c>
      <c r="Q49" s="93">
        <f>O49+P49</f>
        <v>4</v>
      </c>
      <c r="R49" s="81">
        <f>IFERROR(Q49/N49,"-")</f>
        <v>0.047619047619048</v>
      </c>
      <c r="S49" s="80">
        <v>0</v>
      </c>
      <c r="T49" s="80">
        <v>1</v>
      </c>
      <c r="U49" s="81">
        <f>IFERROR(T49/(Q49),"-")</f>
        <v>0.25</v>
      </c>
      <c r="V49" s="82">
        <f>IFERROR(K49/SUM(Q49:Q50),"-")</f>
        <v>8181.8181818182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-65000</v>
      </c>
      <c r="AC49" s="85">
        <f>SUM(Y49:Y50)/SUM(K49:K50)</f>
        <v>0.27777777777778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2</v>
      </c>
      <c r="BY49" s="127">
        <f>IF(Q49=0,"",IF(BX49=0,"",(BX49/Q49)))</f>
        <v>0.5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153</v>
      </c>
      <c r="C50" s="189" t="s">
        <v>58</v>
      </c>
      <c r="D50" s="189"/>
      <c r="E50" s="189" t="s">
        <v>82</v>
      </c>
      <c r="F50" s="189" t="s">
        <v>83</v>
      </c>
      <c r="G50" s="189" t="s">
        <v>74</v>
      </c>
      <c r="H50" s="89"/>
      <c r="I50" s="89"/>
      <c r="J50" s="89"/>
      <c r="K50" s="181"/>
      <c r="L50" s="80">
        <v>0</v>
      </c>
      <c r="M50" s="80">
        <v>0</v>
      </c>
      <c r="N50" s="80">
        <v>20</v>
      </c>
      <c r="O50" s="91">
        <v>7</v>
      </c>
      <c r="P50" s="92">
        <v>0</v>
      </c>
      <c r="Q50" s="93">
        <f>O50+P50</f>
        <v>7</v>
      </c>
      <c r="R50" s="81">
        <f>IFERROR(Q50/N50,"-")</f>
        <v>0.35</v>
      </c>
      <c r="S50" s="80">
        <v>0</v>
      </c>
      <c r="T50" s="80">
        <v>2</v>
      </c>
      <c r="U50" s="81">
        <f>IFERROR(T50/(Q50),"-")</f>
        <v>0.28571428571429</v>
      </c>
      <c r="V50" s="82"/>
      <c r="W50" s="83">
        <v>2</v>
      </c>
      <c r="X50" s="81">
        <f>IF(Q50=0,"-",W50/Q50)</f>
        <v>0.28571428571429</v>
      </c>
      <c r="Y50" s="186">
        <v>25000</v>
      </c>
      <c r="Z50" s="187">
        <f>IFERROR(Y50/Q50,"-")</f>
        <v>3571.4285714286</v>
      </c>
      <c r="AA50" s="187">
        <f>IFERROR(Y50/W50,"-")</f>
        <v>12500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2</v>
      </c>
      <c r="BP50" s="120">
        <f>IF(Q50=0,"",IF(BO50=0,"",(BO50/Q50)))</f>
        <v>0.28571428571429</v>
      </c>
      <c r="BQ50" s="121">
        <v>1</v>
      </c>
      <c r="BR50" s="122">
        <f>IFERROR(BQ50/BO50,"-")</f>
        <v>0.5</v>
      </c>
      <c r="BS50" s="123">
        <v>20000</v>
      </c>
      <c r="BT50" s="124">
        <f>IFERROR(BS50/BO50,"-")</f>
        <v>10000</v>
      </c>
      <c r="BU50" s="125"/>
      <c r="BV50" s="125"/>
      <c r="BW50" s="125">
        <v>1</v>
      </c>
      <c r="BX50" s="126">
        <v>3</v>
      </c>
      <c r="BY50" s="127">
        <f>IF(Q50=0,"",IF(BX50=0,"",(BX50/Q50)))</f>
        <v>0.42857142857143</v>
      </c>
      <c r="BZ50" s="128">
        <v>1</v>
      </c>
      <c r="CA50" s="129">
        <f>IFERROR(BZ50/BX50,"-")</f>
        <v>0.33333333333333</v>
      </c>
      <c r="CB50" s="130">
        <v>5000</v>
      </c>
      <c r="CC50" s="131">
        <f>IFERROR(CB50/BX50,"-")</f>
        <v>1666.6666666667</v>
      </c>
      <c r="CD50" s="132">
        <v>1</v>
      </c>
      <c r="CE50" s="132"/>
      <c r="CF50" s="132"/>
      <c r="CG50" s="133">
        <v>2</v>
      </c>
      <c r="CH50" s="134">
        <f>IF(Q50=0,"",IF(CG50=0,"",(CG50/Q50)))</f>
        <v>0.28571428571429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2</v>
      </c>
      <c r="CQ50" s="141">
        <v>25000</v>
      </c>
      <c r="CR50" s="141">
        <v>20000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0.7</v>
      </c>
      <c r="B51" s="189" t="s">
        <v>154</v>
      </c>
      <c r="C51" s="189" t="s">
        <v>58</v>
      </c>
      <c r="D51" s="189"/>
      <c r="E51" s="189" t="s">
        <v>90</v>
      </c>
      <c r="F51" s="189" t="s">
        <v>99</v>
      </c>
      <c r="G51" s="189" t="s">
        <v>84</v>
      </c>
      <c r="H51" s="89" t="s">
        <v>62</v>
      </c>
      <c r="I51" s="89" t="s">
        <v>86</v>
      </c>
      <c r="J51" s="89" t="s">
        <v>112</v>
      </c>
      <c r="K51" s="181">
        <v>90000</v>
      </c>
      <c r="L51" s="80">
        <v>0</v>
      </c>
      <c r="M51" s="80">
        <v>0</v>
      </c>
      <c r="N51" s="80">
        <v>53</v>
      </c>
      <c r="O51" s="91">
        <v>3</v>
      </c>
      <c r="P51" s="92">
        <v>0</v>
      </c>
      <c r="Q51" s="93">
        <f>O51+P51</f>
        <v>3</v>
      </c>
      <c r="R51" s="81">
        <f>IFERROR(Q51/N51,"-")</f>
        <v>0.056603773584906</v>
      </c>
      <c r="S51" s="80">
        <v>0</v>
      </c>
      <c r="T51" s="80">
        <v>1</v>
      </c>
      <c r="U51" s="81">
        <f>IFERROR(T51/(Q51),"-")</f>
        <v>0.33333333333333</v>
      </c>
      <c r="V51" s="82">
        <f>IFERROR(K51/SUM(Q51:Q52),"-")</f>
        <v>12857.142857143</v>
      </c>
      <c r="W51" s="83">
        <v>1</v>
      </c>
      <c r="X51" s="81">
        <f>IF(Q51=0,"-",W51/Q51)</f>
        <v>0.33333333333333</v>
      </c>
      <c r="Y51" s="186">
        <v>40000</v>
      </c>
      <c r="Z51" s="187">
        <f>IFERROR(Y51/Q51,"-")</f>
        <v>13333.333333333</v>
      </c>
      <c r="AA51" s="187">
        <f>IFERROR(Y51/W51,"-")</f>
        <v>40000</v>
      </c>
      <c r="AB51" s="181">
        <f>SUM(Y51:Y52)-SUM(K51:K52)</f>
        <v>-27000</v>
      </c>
      <c r="AC51" s="85">
        <f>SUM(Y51:Y52)/SUM(K51:K52)</f>
        <v>0.7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0.33333333333333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0.33333333333333</v>
      </c>
      <c r="BZ51" s="128">
        <v>1</v>
      </c>
      <c r="CA51" s="129">
        <f>IFERROR(BZ51/BX51,"-")</f>
        <v>1</v>
      </c>
      <c r="CB51" s="130">
        <v>40000</v>
      </c>
      <c r="CC51" s="131">
        <f>IFERROR(CB51/BX51,"-")</f>
        <v>40000</v>
      </c>
      <c r="CD51" s="132"/>
      <c r="CE51" s="132"/>
      <c r="CF51" s="132">
        <v>1</v>
      </c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40000</v>
      </c>
      <c r="CR51" s="141">
        <v>40000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155</v>
      </c>
      <c r="C52" s="189" t="s">
        <v>58</v>
      </c>
      <c r="D52" s="189"/>
      <c r="E52" s="189" t="s">
        <v>90</v>
      </c>
      <c r="F52" s="189" t="s">
        <v>99</v>
      </c>
      <c r="G52" s="189" t="s">
        <v>74</v>
      </c>
      <c r="H52" s="89"/>
      <c r="I52" s="89"/>
      <c r="J52" s="89"/>
      <c r="K52" s="181"/>
      <c r="L52" s="80">
        <v>0</v>
      </c>
      <c r="M52" s="80">
        <v>0</v>
      </c>
      <c r="N52" s="80">
        <v>15</v>
      </c>
      <c r="O52" s="91">
        <v>4</v>
      </c>
      <c r="P52" s="92">
        <v>0</v>
      </c>
      <c r="Q52" s="93">
        <f>O52+P52</f>
        <v>4</v>
      </c>
      <c r="R52" s="81">
        <f>IFERROR(Q52/N52,"-")</f>
        <v>0.26666666666667</v>
      </c>
      <c r="S52" s="80">
        <v>0</v>
      </c>
      <c r="T52" s="80">
        <v>1</v>
      </c>
      <c r="U52" s="81">
        <f>IFERROR(T52/(Q52),"-")</f>
        <v>0.25</v>
      </c>
      <c r="V52" s="82"/>
      <c r="W52" s="83">
        <v>1</v>
      </c>
      <c r="X52" s="81">
        <f>IF(Q52=0,"-",W52/Q52)</f>
        <v>0.25</v>
      </c>
      <c r="Y52" s="186">
        <v>23000</v>
      </c>
      <c r="Z52" s="187">
        <f>IFERROR(Y52/Q52,"-")</f>
        <v>5750</v>
      </c>
      <c r="AA52" s="187">
        <f>IFERROR(Y52/W52,"-")</f>
        <v>23000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2</v>
      </c>
      <c r="BP52" s="120">
        <f>IF(Q52=0,"",IF(BO52=0,"",(BO52/Q52)))</f>
        <v>0.5</v>
      </c>
      <c r="BQ52" s="121">
        <v>1</v>
      </c>
      <c r="BR52" s="122">
        <f>IFERROR(BQ52/BO52,"-")</f>
        <v>0.5</v>
      </c>
      <c r="BS52" s="123">
        <v>23000</v>
      </c>
      <c r="BT52" s="124">
        <f>IFERROR(BS52/BO52,"-")</f>
        <v>11500</v>
      </c>
      <c r="BU52" s="125"/>
      <c r="BV52" s="125"/>
      <c r="BW52" s="125">
        <v>1</v>
      </c>
      <c r="BX52" s="126">
        <v>1</v>
      </c>
      <c r="BY52" s="127">
        <f>IF(Q52=0,"",IF(BX52=0,"",(BX52/Q52)))</f>
        <v>0.25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0.25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1</v>
      </c>
      <c r="CQ52" s="141">
        <v>23000</v>
      </c>
      <c r="CR52" s="141">
        <v>23000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0.37777777777778</v>
      </c>
      <c r="B53" s="189" t="s">
        <v>156</v>
      </c>
      <c r="C53" s="189" t="s">
        <v>58</v>
      </c>
      <c r="D53" s="189"/>
      <c r="E53" s="189" t="s">
        <v>82</v>
      </c>
      <c r="F53" s="189" t="s">
        <v>83</v>
      </c>
      <c r="G53" s="189" t="s">
        <v>84</v>
      </c>
      <c r="H53" s="89" t="s">
        <v>66</v>
      </c>
      <c r="I53" s="89" t="s">
        <v>86</v>
      </c>
      <c r="J53" s="89" t="s">
        <v>157</v>
      </c>
      <c r="K53" s="181">
        <v>90000</v>
      </c>
      <c r="L53" s="80">
        <v>0</v>
      </c>
      <c r="M53" s="80">
        <v>0</v>
      </c>
      <c r="N53" s="80">
        <v>88</v>
      </c>
      <c r="O53" s="91">
        <v>5</v>
      </c>
      <c r="P53" s="92">
        <v>0</v>
      </c>
      <c r="Q53" s="93">
        <f>O53+P53</f>
        <v>5</v>
      </c>
      <c r="R53" s="81">
        <f>IFERROR(Q53/N53,"-")</f>
        <v>0.056818181818182</v>
      </c>
      <c r="S53" s="80">
        <v>0</v>
      </c>
      <c r="T53" s="80">
        <v>2</v>
      </c>
      <c r="U53" s="81">
        <f>IFERROR(T53/(Q53),"-")</f>
        <v>0.4</v>
      </c>
      <c r="V53" s="82">
        <f>IFERROR(K53/SUM(Q53:Q54),"-")</f>
        <v>12857.142857143</v>
      </c>
      <c r="W53" s="83">
        <v>1</v>
      </c>
      <c r="X53" s="81">
        <f>IF(Q53=0,"-",W53/Q53)</f>
        <v>0.2</v>
      </c>
      <c r="Y53" s="186">
        <v>3000</v>
      </c>
      <c r="Z53" s="187">
        <f>IFERROR(Y53/Q53,"-")</f>
        <v>600</v>
      </c>
      <c r="AA53" s="187">
        <f>IFERROR(Y53/W53,"-")</f>
        <v>3000</v>
      </c>
      <c r="AB53" s="181">
        <f>SUM(Y53:Y54)-SUM(K53:K54)</f>
        <v>-56000</v>
      </c>
      <c r="AC53" s="85">
        <f>SUM(Y53:Y54)/SUM(K53:K54)</f>
        <v>0.37777777777778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2</v>
      </c>
      <c r="BG53" s="113">
        <f>IF(Q53=0,"",IF(BF53=0,"",(BF53/Q53)))</f>
        <v>0.4</v>
      </c>
      <c r="BH53" s="112">
        <v>1</v>
      </c>
      <c r="BI53" s="114">
        <f>IFERROR(BH53/BF53,"-")</f>
        <v>0.5</v>
      </c>
      <c r="BJ53" s="115">
        <v>3000</v>
      </c>
      <c r="BK53" s="116">
        <f>IFERROR(BJ53/BF53,"-")</f>
        <v>1500</v>
      </c>
      <c r="BL53" s="117">
        <v>1</v>
      </c>
      <c r="BM53" s="117"/>
      <c r="BN53" s="117"/>
      <c r="BO53" s="119">
        <v>1</v>
      </c>
      <c r="BP53" s="120">
        <f>IF(Q53=0,"",IF(BO53=0,"",(BO53/Q53)))</f>
        <v>0.2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2</v>
      </c>
      <c r="BY53" s="127">
        <f>IF(Q53=0,"",IF(BX53=0,"",(BX53/Q53)))</f>
        <v>0.4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3000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158</v>
      </c>
      <c r="C54" s="189" t="s">
        <v>58</v>
      </c>
      <c r="D54" s="189"/>
      <c r="E54" s="189" t="s">
        <v>82</v>
      </c>
      <c r="F54" s="189" t="s">
        <v>83</v>
      </c>
      <c r="G54" s="189" t="s">
        <v>74</v>
      </c>
      <c r="H54" s="89"/>
      <c r="I54" s="89"/>
      <c r="J54" s="89"/>
      <c r="K54" s="181"/>
      <c r="L54" s="80">
        <v>0</v>
      </c>
      <c r="M54" s="80">
        <v>0</v>
      </c>
      <c r="N54" s="80">
        <v>19</v>
      </c>
      <c r="O54" s="91">
        <v>2</v>
      </c>
      <c r="P54" s="92">
        <v>0</v>
      </c>
      <c r="Q54" s="93">
        <f>O54+P54</f>
        <v>2</v>
      </c>
      <c r="R54" s="81">
        <f>IFERROR(Q54/N54,"-")</f>
        <v>0.10526315789474</v>
      </c>
      <c r="S54" s="80">
        <v>0</v>
      </c>
      <c r="T54" s="80">
        <v>1</v>
      </c>
      <c r="U54" s="81">
        <f>IFERROR(T54/(Q54),"-")</f>
        <v>0.5</v>
      </c>
      <c r="V54" s="82"/>
      <c r="W54" s="83">
        <v>2</v>
      </c>
      <c r="X54" s="81">
        <f>IF(Q54=0,"-",W54/Q54)</f>
        <v>1</v>
      </c>
      <c r="Y54" s="186">
        <v>31000</v>
      </c>
      <c r="Z54" s="187">
        <f>IFERROR(Y54/Q54,"-")</f>
        <v>15500</v>
      </c>
      <c r="AA54" s="187">
        <f>IFERROR(Y54/W54,"-")</f>
        <v>15500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>
        <v>1</v>
      </c>
      <c r="BR54" s="122">
        <f>IFERROR(BQ54/BO54,"-")</f>
        <v>1</v>
      </c>
      <c r="BS54" s="123">
        <v>15000</v>
      </c>
      <c r="BT54" s="124">
        <f>IFERROR(BS54/BO54,"-")</f>
        <v>15000</v>
      </c>
      <c r="BU54" s="125"/>
      <c r="BV54" s="125">
        <v>1</v>
      </c>
      <c r="BW54" s="125"/>
      <c r="BX54" s="126">
        <v>1</v>
      </c>
      <c r="BY54" s="127">
        <f>IF(Q54=0,"",IF(BX54=0,"",(BX54/Q54)))</f>
        <v>0.5</v>
      </c>
      <c r="BZ54" s="128">
        <v>1</v>
      </c>
      <c r="CA54" s="129">
        <f>IFERROR(BZ54/BX54,"-")</f>
        <v>1</v>
      </c>
      <c r="CB54" s="130">
        <v>16000</v>
      </c>
      <c r="CC54" s="131">
        <f>IFERROR(CB54/BX54,"-")</f>
        <v>16000</v>
      </c>
      <c r="CD54" s="132"/>
      <c r="CE54" s="132"/>
      <c r="CF54" s="132">
        <v>1</v>
      </c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2</v>
      </c>
      <c r="CQ54" s="141">
        <v>31000</v>
      </c>
      <c r="CR54" s="141">
        <v>16000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159</v>
      </c>
      <c r="C55" s="189" t="s">
        <v>58</v>
      </c>
      <c r="D55" s="189"/>
      <c r="E55" s="189" t="s">
        <v>90</v>
      </c>
      <c r="F55" s="189" t="s">
        <v>99</v>
      </c>
      <c r="G55" s="189" t="s">
        <v>61</v>
      </c>
      <c r="H55" s="89" t="s">
        <v>66</v>
      </c>
      <c r="I55" s="89" t="s">
        <v>86</v>
      </c>
      <c r="J55" s="89" t="s">
        <v>112</v>
      </c>
      <c r="K55" s="181">
        <v>90000</v>
      </c>
      <c r="L55" s="80">
        <v>0</v>
      </c>
      <c r="M55" s="80">
        <v>0</v>
      </c>
      <c r="N55" s="80">
        <v>38</v>
      </c>
      <c r="O55" s="91">
        <v>1</v>
      </c>
      <c r="P55" s="92">
        <v>0</v>
      </c>
      <c r="Q55" s="93">
        <f>O55+P55</f>
        <v>1</v>
      </c>
      <c r="R55" s="81">
        <f>IFERROR(Q55/N55,"-")</f>
        <v>0.026315789473684</v>
      </c>
      <c r="S55" s="80">
        <v>0</v>
      </c>
      <c r="T55" s="80">
        <v>0</v>
      </c>
      <c r="U55" s="81">
        <f>IFERROR(T55/(Q55),"-")</f>
        <v>0</v>
      </c>
      <c r="V55" s="82">
        <f>IFERROR(K55/SUM(Q55:Q56),"-")</f>
        <v>22500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-90000</v>
      </c>
      <c r="AC55" s="85">
        <f>SUM(Y55:Y56)/SUM(K55:K56)</f>
        <v>0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1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160</v>
      </c>
      <c r="C56" s="189" t="s">
        <v>58</v>
      </c>
      <c r="D56" s="189"/>
      <c r="E56" s="189" t="s">
        <v>90</v>
      </c>
      <c r="F56" s="189" t="s">
        <v>99</v>
      </c>
      <c r="G56" s="189" t="s">
        <v>74</v>
      </c>
      <c r="H56" s="89"/>
      <c r="I56" s="89"/>
      <c r="J56" s="89"/>
      <c r="K56" s="181"/>
      <c r="L56" s="80">
        <v>0</v>
      </c>
      <c r="M56" s="80">
        <v>0</v>
      </c>
      <c r="N56" s="80">
        <v>4</v>
      </c>
      <c r="O56" s="91">
        <v>3</v>
      </c>
      <c r="P56" s="92">
        <v>0</v>
      </c>
      <c r="Q56" s="93">
        <f>O56+P56</f>
        <v>3</v>
      </c>
      <c r="R56" s="81">
        <f>IFERROR(Q56/N56,"-")</f>
        <v>0.75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1</v>
      </c>
      <c r="BP56" s="120">
        <f>IF(Q56=0,"",IF(BO56=0,"",(BO56/Q56)))</f>
        <v>0.33333333333333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0.66666666666667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161</v>
      </c>
      <c r="C57" s="189" t="s">
        <v>58</v>
      </c>
      <c r="D57" s="189"/>
      <c r="E57" s="189" t="s">
        <v>104</v>
      </c>
      <c r="F57" s="189" t="s">
        <v>99</v>
      </c>
      <c r="G57" s="189" t="s">
        <v>61</v>
      </c>
      <c r="H57" s="89" t="s">
        <v>85</v>
      </c>
      <c r="I57" s="89" t="s">
        <v>86</v>
      </c>
      <c r="J57" s="191" t="s">
        <v>109</v>
      </c>
      <c r="K57" s="181">
        <v>130000</v>
      </c>
      <c r="L57" s="80">
        <v>0</v>
      </c>
      <c r="M57" s="80">
        <v>0</v>
      </c>
      <c r="N57" s="80">
        <v>32</v>
      </c>
      <c r="O57" s="91">
        <v>2</v>
      </c>
      <c r="P57" s="92">
        <v>0</v>
      </c>
      <c r="Q57" s="93">
        <f>O57+P57</f>
        <v>2</v>
      </c>
      <c r="R57" s="81">
        <f>IFERROR(Q57/N57,"-")</f>
        <v>0.0625</v>
      </c>
      <c r="S57" s="80">
        <v>1</v>
      </c>
      <c r="T57" s="80">
        <v>1</v>
      </c>
      <c r="U57" s="81">
        <f>IFERROR(T57/(Q57),"-")</f>
        <v>0.5</v>
      </c>
      <c r="V57" s="82">
        <f>IFERROR(K57/SUM(Q57:Q58),"-")</f>
        <v>32500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-130000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162</v>
      </c>
      <c r="C58" s="189" t="s">
        <v>58</v>
      </c>
      <c r="D58" s="189"/>
      <c r="E58" s="189" t="s">
        <v>104</v>
      </c>
      <c r="F58" s="189" t="s">
        <v>99</v>
      </c>
      <c r="G58" s="189" t="s">
        <v>74</v>
      </c>
      <c r="H58" s="89"/>
      <c r="I58" s="89"/>
      <c r="J58" s="89"/>
      <c r="K58" s="181"/>
      <c r="L58" s="80">
        <v>0</v>
      </c>
      <c r="M58" s="80">
        <v>0</v>
      </c>
      <c r="N58" s="80">
        <v>4</v>
      </c>
      <c r="O58" s="91">
        <v>2</v>
      </c>
      <c r="P58" s="92">
        <v>0</v>
      </c>
      <c r="Q58" s="93">
        <f>O58+P58</f>
        <v>2</v>
      </c>
      <c r="R58" s="81">
        <f>IFERROR(Q58/N58,"-")</f>
        <v>0.5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1</v>
      </c>
      <c r="BY58" s="127">
        <f>IF(Q58=0,"",IF(BX58=0,"",(BX58/Q58)))</f>
        <v>0.5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0.038461538461538</v>
      </c>
      <c r="B59" s="189" t="s">
        <v>163</v>
      </c>
      <c r="C59" s="189" t="s">
        <v>58</v>
      </c>
      <c r="D59" s="189"/>
      <c r="E59" s="189" t="s">
        <v>90</v>
      </c>
      <c r="F59" s="189" t="s">
        <v>99</v>
      </c>
      <c r="G59" s="189" t="s">
        <v>84</v>
      </c>
      <c r="H59" s="89" t="s">
        <v>78</v>
      </c>
      <c r="I59" s="89" t="s">
        <v>86</v>
      </c>
      <c r="J59" s="89" t="s">
        <v>164</v>
      </c>
      <c r="K59" s="181">
        <v>130000</v>
      </c>
      <c r="L59" s="80">
        <v>0</v>
      </c>
      <c r="M59" s="80">
        <v>0</v>
      </c>
      <c r="N59" s="80">
        <v>39</v>
      </c>
      <c r="O59" s="91">
        <v>5</v>
      </c>
      <c r="P59" s="92">
        <v>0</v>
      </c>
      <c r="Q59" s="93">
        <f>O59+P59</f>
        <v>5</v>
      </c>
      <c r="R59" s="81">
        <f>IFERROR(Q59/N59,"-")</f>
        <v>0.12820512820513</v>
      </c>
      <c r="S59" s="80">
        <v>0</v>
      </c>
      <c r="T59" s="80">
        <v>1</v>
      </c>
      <c r="U59" s="81">
        <f>IFERROR(T59/(Q59),"-")</f>
        <v>0.2</v>
      </c>
      <c r="V59" s="82">
        <f>IFERROR(K59/SUM(Q59:Q60),"-")</f>
        <v>13000</v>
      </c>
      <c r="W59" s="83">
        <v>1</v>
      </c>
      <c r="X59" s="81">
        <f>IF(Q59=0,"-",W59/Q59)</f>
        <v>0.2</v>
      </c>
      <c r="Y59" s="186">
        <v>5000</v>
      </c>
      <c r="Z59" s="187">
        <f>IFERROR(Y59/Q59,"-")</f>
        <v>1000</v>
      </c>
      <c r="AA59" s="187">
        <f>IFERROR(Y59/W59,"-")</f>
        <v>5000</v>
      </c>
      <c r="AB59" s="181">
        <f>SUM(Y59:Y60)-SUM(K59:K60)</f>
        <v>-125000</v>
      </c>
      <c r="AC59" s="85">
        <f>SUM(Y59:Y60)/SUM(K59:K60)</f>
        <v>0.038461538461538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0.2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1</v>
      </c>
      <c r="BP59" s="120">
        <f>IF(Q59=0,"",IF(BO59=0,"",(BO59/Q59)))</f>
        <v>0.2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3</v>
      </c>
      <c r="BY59" s="127">
        <f>IF(Q59=0,"",IF(BX59=0,"",(BX59/Q59)))</f>
        <v>0.6</v>
      </c>
      <c r="BZ59" s="128">
        <v>1</v>
      </c>
      <c r="CA59" s="129">
        <f>IFERROR(BZ59/BX59,"-")</f>
        <v>0.33333333333333</v>
      </c>
      <c r="CB59" s="130">
        <v>5000</v>
      </c>
      <c r="CC59" s="131">
        <f>IFERROR(CB59/BX59,"-")</f>
        <v>1666.6666666667</v>
      </c>
      <c r="CD59" s="132">
        <v>1</v>
      </c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5000</v>
      </c>
      <c r="CR59" s="141">
        <v>5000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165</v>
      </c>
      <c r="C60" s="189" t="s">
        <v>58</v>
      </c>
      <c r="D60" s="189"/>
      <c r="E60" s="189" t="s">
        <v>90</v>
      </c>
      <c r="F60" s="189" t="s">
        <v>99</v>
      </c>
      <c r="G60" s="189" t="s">
        <v>74</v>
      </c>
      <c r="H60" s="89"/>
      <c r="I60" s="89"/>
      <c r="J60" s="89"/>
      <c r="K60" s="181"/>
      <c r="L60" s="80">
        <v>0</v>
      </c>
      <c r="M60" s="80">
        <v>0</v>
      </c>
      <c r="N60" s="80">
        <v>10</v>
      </c>
      <c r="O60" s="91">
        <v>5</v>
      </c>
      <c r="P60" s="92">
        <v>0</v>
      </c>
      <c r="Q60" s="93">
        <f>O60+P60</f>
        <v>5</v>
      </c>
      <c r="R60" s="81">
        <f>IFERROR(Q60/N60,"-")</f>
        <v>0.5</v>
      </c>
      <c r="S60" s="80">
        <v>0</v>
      </c>
      <c r="T60" s="80">
        <v>1</v>
      </c>
      <c r="U60" s="81">
        <f>IFERROR(T60/(Q60),"-")</f>
        <v>0.2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0.4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1</v>
      </c>
      <c r="BP60" s="120">
        <f>IF(Q60=0,"",IF(BO60=0,"",(BO60/Q60)))</f>
        <v>0.2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0.4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6.5230769230769</v>
      </c>
      <c r="B61" s="189" t="s">
        <v>166</v>
      </c>
      <c r="C61" s="189" t="s">
        <v>58</v>
      </c>
      <c r="D61" s="189"/>
      <c r="E61" s="189" t="s">
        <v>82</v>
      </c>
      <c r="F61" s="189" t="s">
        <v>83</v>
      </c>
      <c r="G61" s="189" t="s">
        <v>61</v>
      </c>
      <c r="H61" s="89" t="s">
        <v>78</v>
      </c>
      <c r="I61" s="89" t="s">
        <v>86</v>
      </c>
      <c r="J61" s="191" t="s">
        <v>87</v>
      </c>
      <c r="K61" s="181">
        <v>130000</v>
      </c>
      <c r="L61" s="80">
        <v>0</v>
      </c>
      <c r="M61" s="80">
        <v>0</v>
      </c>
      <c r="N61" s="80">
        <v>73</v>
      </c>
      <c r="O61" s="91">
        <v>7</v>
      </c>
      <c r="P61" s="92">
        <v>0</v>
      </c>
      <c r="Q61" s="93">
        <f>O61+P61</f>
        <v>7</v>
      </c>
      <c r="R61" s="81">
        <f>IFERROR(Q61/N61,"-")</f>
        <v>0.095890410958904</v>
      </c>
      <c r="S61" s="80">
        <v>0</v>
      </c>
      <c r="T61" s="80">
        <v>0</v>
      </c>
      <c r="U61" s="81">
        <f>IFERROR(T61/(Q61),"-")</f>
        <v>0</v>
      </c>
      <c r="V61" s="82">
        <f>IFERROR(K61/SUM(Q61:Q62),"-")</f>
        <v>10000</v>
      </c>
      <c r="W61" s="83">
        <v>2</v>
      </c>
      <c r="X61" s="81">
        <f>IF(Q61=0,"-",W61/Q61)</f>
        <v>0.28571428571429</v>
      </c>
      <c r="Y61" s="186">
        <v>18000</v>
      </c>
      <c r="Z61" s="187">
        <f>IFERROR(Y61/Q61,"-")</f>
        <v>2571.4285714286</v>
      </c>
      <c r="AA61" s="187">
        <f>IFERROR(Y61/W61,"-")</f>
        <v>9000</v>
      </c>
      <c r="AB61" s="181">
        <f>SUM(Y61:Y62)-SUM(K61:K62)</f>
        <v>718000</v>
      </c>
      <c r="AC61" s="85">
        <f>SUM(Y61:Y62)/SUM(K61:K62)</f>
        <v>6.5230769230769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1</v>
      </c>
      <c r="BG61" s="113">
        <f>IF(Q61=0,"",IF(BF61=0,"",(BF61/Q61)))</f>
        <v>0.14285714285714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5</v>
      </c>
      <c r="BP61" s="120">
        <f>IF(Q61=0,"",IF(BO61=0,"",(BO61/Q61)))</f>
        <v>0.71428571428571</v>
      </c>
      <c r="BQ61" s="121">
        <v>2</v>
      </c>
      <c r="BR61" s="122">
        <f>IFERROR(BQ61/BO61,"-")</f>
        <v>0.4</v>
      </c>
      <c r="BS61" s="123">
        <v>18000</v>
      </c>
      <c r="BT61" s="124">
        <f>IFERROR(BS61/BO61,"-")</f>
        <v>3600</v>
      </c>
      <c r="BU61" s="125">
        <v>1</v>
      </c>
      <c r="BV61" s="125"/>
      <c r="BW61" s="125">
        <v>1</v>
      </c>
      <c r="BX61" s="126">
        <v>1</v>
      </c>
      <c r="BY61" s="127">
        <f>IF(Q61=0,"",IF(BX61=0,"",(BX61/Q61)))</f>
        <v>0.14285714285714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2</v>
      </c>
      <c r="CQ61" s="141">
        <v>18000</v>
      </c>
      <c r="CR61" s="141">
        <v>16000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167</v>
      </c>
      <c r="C62" s="189" t="s">
        <v>58</v>
      </c>
      <c r="D62" s="189"/>
      <c r="E62" s="189" t="s">
        <v>82</v>
      </c>
      <c r="F62" s="189" t="s">
        <v>83</v>
      </c>
      <c r="G62" s="189" t="s">
        <v>74</v>
      </c>
      <c r="H62" s="89"/>
      <c r="I62" s="89"/>
      <c r="J62" s="89"/>
      <c r="K62" s="181"/>
      <c r="L62" s="80">
        <v>0</v>
      </c>
      <c r="M62" s="80">
        <v>0</v>
      </c>
      <c r="N62" s="80">
        <v>16</v>
      </c>
      <c r="O62" s="91">
        <v>6</v>
      </c>
      <c r="P62" s="92">
        <v>0</v>
      </c>
      <c r="Q62" s="93">
        <f>O62+P62</f>
        <v>6</v>
      </c>
      <c r="R62" s="81">
        <f>IFERROR(Q62/N62,"-")</f>
        <v>0.375</v>
      </c>
      <c r="S62" s="80">
        <v>2</v>
      </c>
      <c r="T62" s="80">
        <v>0</v>
      </c>
      <c r="U62" s="81">
        <f>IFERROR(T62/(Q62),"-")</f>
        <v>0</v>
      </c>
      <c r="V62" s="82"/>
      <c r="W62" s="83">
        <v>3</v>
      </c>
      <c r="X62" s="81">
        <f>IF(Q62=0,"-",W62/Q62)</f>
        <v>0.5</v>
      </c>
      <c r="Y62" s="186">
        <v>830000</v>
      </c>
      <c r="Z62" s="187">
        <f>IFERROR(Y62/Q62,"-")</f>
        <v>138333.33333333</v>
      </c>
      <c r="AA62" s="187">
        <f>IFERROR(Y62/W62,"-")</f>
        <v>276666.66666667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0.16666666666667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0.16666666666667</v>
      </c>
      <c r="BZ62" s="128">
        <v>1</v>
      </c>
      <c r="CA62" s="129">
        <f>IFERROR(BZ62/BX62,"-")</f>
        <v>1</v>
      </c>
      <c r="CB62" s="130">
        <v>12000</v>
      </c>
      <c r="CC62" s="131">
        <f>IFERROR(CB62/BX62,"-")</f>
        <v>12000</v>
      </c>
      <c r="CD62" s="132"/>
      <c r="CE62" s="132"/>
      <c r="CF62" s="132">
        <v>1</v>
      </c>
      <c r="CG62" s="133">
        <v>4</v>
      </c>
      <c r="CH62" s="134">
        <f>IF(Q62=0,"",IF(CG62=0,"",(CG62/Q62)))</f>
        <v>0.66666666666667</v>
      </c>
      <c r="CI62" s="135">
        <v>2</v>
      </c>
      <c r="CJ62" s="136">
        <f>IFERROR(CI62/CG62,"-")</f>
        <v>0.5</v>
      </c>
      <c r="CK62" s="137">
        <v>818000</v>
      </c>
      <c r="CL62" s="138">
        <f>IFERROR(CK62/CG62,"-")</f>
        <v>204500</v>
      </c>
      <c r="CM62" s="139"/>
      <c r="CN62" s="139"/>
      <c r="CO62" s="139">
        <v>2</v>
      </c>
      <c r="CP62" s="140">
        <v>3</v>
      </c>
      <c r="CQ62" s="141">
        <v>830000</v>
      </c>
      <c r="CR62" s="141">
        <v>667000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9">
        <f>AC63</f>
        <v>0</v>
      </c>
      <c r="B63" s="189" t="s">
        <v>168</v>
      </c>
      <c r="C63" s="189" t="s">
        <v>58</v>
      </c>
      <c r="D63" s="189"/>
      <c r="E63" s="189" t="s">
        <v>90</v>
      </c>
      <c r="F63" s="189" t="s">
        <v>60</v>
      </c>
      <c r="G63" s="189" t="s">
        <v>61</v>
      </c>
      <c r="H63" s="89" t="s">
        <v>144</v>
      </c>
      <c r="I63" s="89" t="s">
        <v>169</v>
      </c>
      <c r="J63" s="191" t="s">
        <v>170</v>
      </c>
      <c r="K63" s="181">
        <v>250000</v>
      </c>
      <c r="L63" s="80">
        <v>0</v>
      </c>
      <c r="M63" s="80">
        <v>0</v>
      </c>
      <c r="N63" s="80">
        <v>60</v>
      </c>
      <c r="O63" s="91">
        <v>4</v>
      </c>
      <c r="P63" s="92">
        <v>0</v>
      </c>
      <c r="Q63" s="93">
        <f>O63+P63</f>
        <v>4</v>
      </c>
      <c r="R63" s="81">
        <f>IFERROR(Q63/N63,"-")</f>
        <v>0.066666666666667</v>
      </c>
      <c r="S63" s="80">
        <v>0</v>
      </c>
      <c r="T63" s="80">
        <v>2</v>
      </c>
      <c r="U63" s="81">
        <f>IFERROR(T63/(Q63),"-")</f>
        <v>0.5</v>
      </c>
      <c r="V63" s="82">
        <f>IFERROR(K63/SUM(Q63:Q64),"-")</f>
        <v>25000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-250000</v>
      </c>
      <c r="AC63" s="85">
        <f>SUM(Y63:Y64)/SUM(K63:K64)</f>
        <v>0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0.25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0.25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2</v>
      </c>
      <c r="BY63" s="127">
        <f>IF(Q63=0,"",IF(BX63=0,"",(BX63/Q63)))</f>
        <v>0.5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171</v>
      </c>
      <c r="C64" s="189" t="s">
        <v>58</v>
      </c>
      <c r="D64" s="189"/>
      <c r="E64" s="189" t="s">
        <v>90</v>
      </c>
      <c r="F64" s="189" t="s">
        <v>60</v>
      </c>
      <c r="G64" s="189" t="s">
        <v>74</v>
      </c>
      <c r="H64" s="89"/>
      <c r="I64" s="89"/>
      <c r="J64" s="89"/>
      <c r="K64" s="181"/>
      <c r="L64" s="80">
        <v>0</v>
      </c>
      <c r="M64" s="80">
        <v>0</v>
      </c>
      <c r="N64" s="80">
        <v>18</v>
      </c>
      <c r="O64" s="91">
        <v>4</v>
      </c>
      <c r="P64" s="92">
        <v>2</v>
      </c>
      <c r="Q64" s="93">
        <f>O64+P64</f>
        <v>6</v>
      </c>
      <c r="R64" s="81">
        <f>IFERROR(Q64/N64,"-")</f>
        <v>0.33333333333333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5</v>
      </c>
      <c r="BP64" s="120">
        <f>IF(Q64=0,"",IF(BO64=0,"",(BO64/Q64)))</f>
        <v>0.83333333333333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0.16666666666667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</v>
      </c>
      <c r="B65" s="189" t="s">
        <v>172</v>
      </c>
      <c r="C65" s="189" t="s">
        <v>58</v>
      </c>
      <c r="D65" s="189"/>
      <c r="E65" s="189" t="s">
        <v>173</v>
      </c>
      <c r="F65" s="189" t="s">
        <v>99</v>
      </c>
      <c r="G65" s="189" t="s">
        <v>61</v>
      </c>
      <c r="H65" s="89" t="s">
        <v>144</v>
      </c>
      <c r="I65" s="89" t="s">
        <v>86</v>
      </c>
      <c r="J65" s="191" t="s">
        <v>109</v>
      </c>
      <c r="K65" s="181">
        <v>150000</v>
      </c>
      <c r="L65" s="80">
        <v>0</v>
      </c>
      <c r="M65" s="80">
        <v>0</v>
      </c>
      <c r="N65" s="80">
        <v>28</v>
      </c>
      <c r="O65" s="91">
        <v>2</v>
      </c>
      <c r="P65" s="92">
        <v>0</v>
      </c>
      <c r="Q65" s="93">
        <f>O65+P65</f>
        <v>2</v>
      </c>
      <c r="R65" s="81">
        <f>IFERROR(Q65/N65,"-")</f>
        <v>0.071428571428571</v>
      </c>
      <c r="S65" s="80">
        <v>0</v>
      </c>
      <c r="T65" s="80">
        <v>1</v>
      </c>
      <c r="U65" s="81">
        <f>IFERROR(T65/(Q65),"-")</f>
        <v>0.5</v>
      </c>
      <c r="V65" s="82">
        <f>IFERROR(K65/SUM(Q65:Q66),"-")</f>
        <v>30000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SUM(Y65:Y66)-SUM(K65:K66)</f>
        <v>-150000</v>
      </c>
      <c r="AC65" s="85">
        <f>SUM(Y65:Y66)/SUM(K65:K66)</f>
        <v>0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0.5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174</v>
      </c>
      <c r="C66" s="189" t="s">
        <v>58</v>
      </c>
      <c r="D66" s="189"/>
      <c r="E66" s="189" t="s">
        <v>173</v>
      </c>
      <c r="F66" s="189" t="s">
        <v>99</v>
      </c>
      <c r="G66" s="189" t="s">
        <v>74</v>
      </c>
      <c r="H66" s="89"/>
      <c r="I66" s="89"/>
      <c r="J66" s="89"/>
      <c r="K66" s="181"/>
      <c r="L66" s="80">
        <v>0</v>
      </c>
      <c r="M66" s="80">
        <v>0</v>
      </c>
      <c r="N66" s="80">
        <v>7</v>
      </c>
      <c r="O66" s="91">
        <v>3</v>
      </c>
      <c r="P66" s="92">
        <v>0</v>
      </c>
      <c r="Q66" s="93">
        <f>O66+P66</f>
        <v>3</v>
      </c>
      <c r="R66" s="81">
        <f>IFERROR(Q66/N66,"-")</f>
        <v>0.42857142857143</v>
      </c>
      <c r="S66" s="80">
        <v>0</v>
      </c>
      <c r="T66" s="80">
        <v>1</v>
      </c>
      <c r="U66" s="81">
        <f>IFERROR(T66/(Q66),"-")</f>
        <v>0.33333333333333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0.33333333333333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2</v>
      </c>
      <c r="BY66" s="127">
        <f>IF(Q66=0,"",IF(BX66=0,"",(BX66/Q66)))</f>
        <v>0.66666666666667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0.175</v>
      </c>
      <c r="B67" s="189" t="s">
        <v>175</v>
      </c>
      <c r="C67" s="189" t="s">
        <v>58</v>
      </c>
      <c r="D67" s="189"/>
      <c r="E67" s="189" t="s">
        <v>82</v>
      </c>
      <c r="F67" s="189" t="s">
        <v>83</v>
      </c>
      <c r="G67" s="189" t="s">
        <v>61</v>
      </c>
      <c r="H67" s="89" t="s">
        <v>128</v>
      </c>
      <c r="I67" s="89" t="s">
        <v>63</v>
      </c>
      <c r="J67" s="191" t="s">
        <v>109</v>
      </c>
      <c r="K67" s="181">
        <v>120000</v>
      </c>
      <c r="L67" s="80">
        <v>0</v>
      </c>
      <c r="M67" s="80">
        <v>0</v>
      </c>
      <c r="N67" s="80">
        <v>57</v>
      </c>
      <c r="O67" s="91">
        <v>5</v>
      </c>
      <c r="P67" s="92">
        <v>0</v>
      </c>
      <c r="Q67" s="93">
        <f>O67+P67</f>
        <v>5</v>
      </c>
      <c r="R67" s="81">
        <f>IFERROR(Q67/N67,"-")</f>
        <v>0.087719298245614</v>
      </c>
      <c r="S67" s="80">
        <v>0</v>
      </c>
      <c r="T67" s="80">
        <v>4</v>
      </c>
      <c r="U67" s="81">
        <f>IFERROR(T67/(Q67),"-")</f>
        <v>0.8</v>
      </c>
      <c r="V67" s="82">
        <f>IFERROR(K67/SUM(Q67:Q68),"-")</f>
        <v>10909.090909091</v>
      </c>
      <c r="W67" s="83">
        <v>1</v>
      </c>
      <c r="X67" s="81">
        <f>IF(Q67=0,"-",W67/Q67)</f>
        <v>0.2</v>
      </c>
      <c r="Y67" s="186">
        <v>18000</v>
      </c>
      <c r="Z67" s="187">
        <f>IFERROR(Y67/Q67,"-")</f>
        <v>3600</v>
      </c>
      <c r="AA67" s="187">
        <f>IFERROR(Y67/W67,"-")</f>
        <v>18000</v>
      </c>
      <c r="AB67" s="181">
        <f>SUM(Y67:Y68)-SUM(K67:K68)</f>
        <v>-99000</v>
      </c>
      <c r="AC67" s="85">
        <f>SUM(Y67:Y68)/SUM(K67:K68)</f>
        <v>0.175</v>
      </c>
      <c r="AD67" s="78"/>
      <c r="AE67" s="94">
        <v>1</v>
      </c>
      <c r="AF67" s="95">
        <f>IF(Q67=0,"",IF(AE67=0,"",(AE67/Q67)))</f>
        <v>0.2</v>
      </c>
      <c r="AG67" s="94"/>
      <c r="AH67" s="96">
        <f>IFERROR(AG67/AE67,"-")</f>
        <v>0</v>
      </c>
      <c r="AI67" s="97"/>
      <c r="AJ67" s="98">
        <f>IFERROR(AI67/AE67,"-")</f>
        <v>0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3</v>
      </c>
      <c r="BP67" s="120">
        <f>IF(Q67=0,"",IF(BO67=0,"",(BO67/Q67)))</f>
        <v>0.6</v>
      </c>
      <c r="BQ67" s="121">
        <v>1</v>
      </c>
      <c r="BR67" s="122">
        <f>IFERROR(BQ67/BO67,"-")</f>
        <v>0.33333333333333</v>
      </c>
      <c r="BS67" s="123">
        <v>18000</v>
      </c>
      <c r="BT67" s="124">
        <f>IFERROR(BS67/BO67,"-")</f>
        <v>6000</v>
      </c>
      <c r="BU67" s="125"/>
      <c r="BV67" s="125"/>
      <c r="BW67" s="125">
        <v>1</v>
      </c>
      <c r="BX67" s="126">
        <v>1</v>
      </c>
      <c r="BY67" s="127">
        <f>IF(Q67=0,"",IF(BX67=0,"",(BX67/Q67)))</f>
        <v>0.2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18000</v>
      </c>
      <c r="CR67" s="141">
        <v>18000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176</v>
      </c>
      <c r="C68" s="189" t="s">
        <v>58</v>
      </c>
      <c r="D68" s="189"/>
      <c r="E68" s="189" t="s">
        <v>82</v>
      </c>
      <c r="F68" s="189" t="s">
        <v>83</v>
      </c>
      <c r="G68" s="189" t="s">
        <v>74</v>
      </c>
      <c r="H68" s="89"/>
      <c r="I68" s="89"/>
      <c r="J68" s="89"/>
      <c r="K68" s="181"/>
      <c r="L68" s="80">
        <v>0</v>
      </c>
      <c r="M68" s="80">
        <v>0</v>
      </c>
      <c r="N68" s="80">
        <v>8</v>
      </c>
      <c r="O68" s="91">
        <v>6</v>
      </c>
      <c r="P68" s="92">
        <v>0</v>
      </c>
      <c r="Q68" s="93">
        <f>O68+P68</f>
        <v>6</v>
      </c>
      <c r="R68" s="81">
        <f>IFERROR(Q68/N68,"-")</f>
        <v>0.75</v>
      </c>
      <c r="S68" s="80">
        <v>1</v>
      </c>
      <c r="T68" s="80">
        <v>0</v>
      </c>
      <c r="U68" s="81">
        <f>IFERROR(T68/(Q68),"-")</f>
        <v>0</v>
      </c>
      <c r="V68" s="82"/>
      <c r="W68" s="83">
        <v>1</v>
      </c>
      <c r="X68" s="81">
        <f>IF(Q68=0,"-",W68/Q68)</f>
        <v>0.16666666666667</v>
      </c>
      <c r="Y68" s="186">
        <v>3000</v>
      </c>
      <c r="Z68" s="187">
        <f>IFERROR(Y68/Q68,"-")</f>
        <v>500</v>
      </c>
      <c r="AA68" s="187">
        <f>IFERROR(Y68/W68,"-")</f>
        <v>3000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1</v>
      </c>
      <c r="AO68" s="101">
        <f>IF(Q68=0,"",IF(AN68=0,"",(AN68/Q68)))</f>
        <v>0.16666666666667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0.16666666666667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1</v>
      </c>
      <c r="BP68" s="120">
        <f>IF(Q68=0,"",IF(BO68=0,"",(BO68/Q68)))</f>
        <v>0.16666666666667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3</v>
      </c>
      <c r="BY68" s="127">
        <f>IF(Q68=0,"",IF(BX68=0,"",(BX68/Q68)))</f>
        <v>0.5</v>
      </c>
      <c r="BZ68" s="128">
        <v>1</v>
      </c>
      <c r="CA68" s="129">
        <f>IFERROR(BZ68/BX68,"-")</f>
        <v>0.33333333333333</v>
      </c>
      <c r="CB68" s="130">
        <v>3000</v>
      </c>
      <c r="CC68" s="131">
        <f>IFERROR(CB68/BX68,"-")</f>
        <v>1000</v>
      </c>
      <c r="CD68" s="132">
        <v>1</v>
      </c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3000</v>
      </c>
      <c r="CR68" s="141">
        <v>3000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2.9166666666667</v>
      </c>
      <c r="B69" s="189" t="s">
        <v>177</v>
      </c>
      <c r="C69" s="189" t="s">
        <v>58</v>
      </c>
      <c r="D69" s="189"/>
      <c r="E69" s="189" t="s">
        <v>104</v>
      </c>
      <c r="F69" s="189" t="s">
        <v>99</v>
      </c>
      <c r="G69" s="189" t="s">
        <v>84</v>
      </c>
      <c r="H69" s="89" t="s">
        <v>128</v>
      </c>
      <c r="I69" s="89" t="s">
        <v>63</v>
      </c>
      <c r="J69" s="89" t="s">
        <v>178</v>
      </c>
      <c r="K69" s="181">
        <v>120000</v>
      </c>
      <c r="L69" s="80">
        <v>0</v>
      </c>
      <c r="M69" s="80">
        <v>0</v>
      </c>
      <c r="N69" s="80">
        <v>30</v>
      </c>
      <c r="O69" s="91">
        <v>1</v>
      </c>
      <c r="P69" s="92">
        <v>0</v>
      </c>
      <c r="Q69" s="93">
        <f>O69+P69</f>
        <v>1</v>
      </c>
      <c r="R69" s="81">
        <f>IFERROR(Q69/N69,"-")</f>
        <v>0.033333333333333</v>
      </c>
      <c r="S69" s="80">
        <v>0</v>
      </c>
      <c r="T69" s="80">
        <v>0</v>
      </c>
      <c r="U69" s="81">
        <f>IFERROR(T69/(Q69),"-")</f>
        <v>0</v>
      </c>
      <c r="V69" s="82">
        <f>IFERROR(K69/SUM(Q69:Q70),"-")</f>
        <v>15000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230000</v>
      </c>
      <c r="AC69" s="85">
        <f>SUM(Y69:Y70)/SUM(K69:K70)</f>
        <v>2.9166666666667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1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179</v>
      </c>
      <c r="C70" s="189" t="s">
        <v>58</v>
      </c>
      <c r="D70" s="189"/>
      <c r="E70" s="189" t="s">
        <v>104</v>
      </c>
      <c r="F70" s="189" t="s">
        <v>99</v>
      </c>
      <c r="G70" s="189" t="s">
        <v>74</v>
      </c>
      <c r="H70" s="89"/>
      <c r="I70" s="89"/>
      <c r="J70" s="89"/>
      <c r="K70" s="181"/>
      <c r="L70" s="80">
        <v>0</v>
      </c>
      <c r="M70" s="80">
        <v>0</v>
      </c>
      <c r="N70" s="80">
        <v>11</v>
      </c>
      <c r="O70" s="91">
        <v>6</v>
      </c>
      <c r="P70" s="92">
        <v>1</v>
      </c>
      <c r="Q70" s="93">
        <f>O70+P70</f>
        <v>7</v>
      </c>
      <c r="R70" s="81">
        <f>IFERROR(Q70/N70,"-")</f>
        <v>0.63636363636364</v>
      </c>
      <c r="S70" s="80">
        <v>0</v>
      </c>
      <c r="T70" s="80">
        <v>2</v>
      </c>
      <c r="U70" s="81">
        <f>IFERROR(T70/(Q70),"-")</f>
        <v>0.28571428571429</v>
      </c>
      <c r="V70" s="82"/>
      <c r="W70" s="83">
        <v>4</v>
      </c>
      <c r="X70" s="81">
        <f>IF(Q70=0,"-",W70/Q70)</f>
        <v>0.57142857142857</v>
      </c>
      <c r="Y70" s="186">
        <v>350000</v>
      </c>
      <c r="Z70" s="187">
        <f>IFERROR(Y70/Q70,"-")</f>
        <v>50000</v>
      </c>
      <c r="AA70" s="187">
        <f>IFERROR(Y70/W70,"-")</f>
        <v>87500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2</v>
      </c>
      <c r="BP70" s="120">
        <f>IF(Q70=0,"",IF(BO70=0,"",(BO70/Q70)))</f>
        <v>0.28571428571429</v>
      </c>
      <c r="BQ70" s="121">
        <v>1</v>
      </c>
      <c r="BR70" s="122">
        <f>IFERROR(BQ70/BO70,"-")</f>
        <v>0.5</v>
      </c>
      <c r="BS70" s="123">
        <v>9000</v>
      </c>
      <c r="BT70" s="124">
        <f>IFERROR(BS70/BO70,"-")</f>
        <v>4500</v>
      </c>
      <c r="BU70" s="125"/>
      <c r="BV70" s="125"/>
      <c r="BW70" s="125">
        <v>1</v>
      </c>
      <c r="BX70" s="126">
        <v>3</v>
      </c>
      <c r="BY70" s="127">
        <f>IF(Q70=0,"",IF(BX70=0,"",(BX70/Q70)))</f>
        <v>0.42857142857143</v>
      </c>
      <c r="BZ70" s="128">
        <v>2</v>
      </c>
      <c r="CA70" s="129">
        <f>IFERROR(BZ70/BX70,"-")</f>
        <v>0.66666666666667</v>
      </c>
      <c r="CB70" s="130">
        <v>13000</v>
      </c>
      <c r="CC70" s="131">
        <f>IFERROR(CB70/BX70,"-")</f>
        <v>4333.3333333333</v>
      </c>
      <c r="CD70" s="132">
        <v>1</v>
      </c>
      <c r="CE70" s="132">
        <v>1</v>
      </c>
      <c r="CF70" s="132"/>
      <c r="CG70" s="133">
        <v>2</v>
      </c>
      <c r="CH70" s="134">
        <f>IF(Q70=0,"",IF(CG70=0,"",(CG70/Q70)))</f>
        <v>0.28571428571429</v>
      </c>
      <c r="CI70" s="135">
        <v>1</v>
      </c>
      <c r="CJ70" s="136">
        <f>IFERROR(CI70/CG70,"-")</f>
        <v>0.5</v>
      </c>
      <c r="CK70" s="137">
        <v>328000</v>
      </c>
      <c r="CL70" s="138">
        <f>IFERROR(CK70/CG70,"-")</f>
        <v>164000</v>
      </c>
      <c r="CM70" s="139"/>
      <c r="CN70" s="139"/>
      <c r="CO70" s="139">
        <v>1</v>
      </c>
      <c r="CP70" s="140">
        <v>4</v>
      </c>
      <c r="CQ70" s="141">
        <v>350000</v>
      </c>
      <c r="CR70" s="141">
        <v>328000</v>
      </c>
      <c r="CS70" s="141">
        <v>9000</v>
      </c>
      <c r="CT70" s="142" t="str">
        <f>IF(AND(CR70=0,CS70=0),"",IF(AND(CR70&lt;=100000,CS70&lt;=100000),"",IF(CR70/CQ70&gt;0.7,"男高",IF(CS70/CQ70&gt;0.7,"女高",""))))</f>
        <v>男高</v>
      </c>
    </row>
    <row r="71" spans="1:99">
      <c r="A71" s="79">
        <f>AC71</f>
        <v>2.1538461538462</v>
      </c>
      <c r="B71" s="189" t="s">
        <v>180</v>
      </c>
      <c r="C71" s="189" t="s">
        <v>58</v>
      </c>
      <c r="D71" s="189"/>
      <c r="E71" s="189" t="s">
        <v>90</v>
      </c>
      <c r="F71" s="189" t="s">
        <v>60</v>
      </c>
      <c r="G71" s="189" t="s">
        <v>84</v>
      </c>
      <c r="H71" s="89" t="s">
        <v>181</v>
      </c>
      <c r="I71" s="89" t="s">
        <v>86</v>
      </c>
      <c r="J71" s="191" t="s">
        <v>109</v>
      </c>
      <c r="K71" s="181">
        <v>130000</v>
      </c>
      <c r="L71" s="80">
        <v>0</v>
      </c>
      <c r="M71" s="80">
        <v>0</v>
      </c>
      <c r="N71" s="80">
        <v>34</v>
      </c>
      <c r="O71" s="91">
        <v>3</v>
      </c>
      <c r="P71" s="92">
        <v>0</v>
      </c>
      <c r="Q71" s="93">
        <f>O71+P71</f>
        <v>3</v>
      </c>
      <c r="R71" s="81">
        <f>IFERROR(Q71/N71,"-")</f>
        <v>0.088235294117647</v>
      </c>
      <c r="S71" s="80">
        <v>0</v>
      </c>
      <c r="T71" s="80">
        <v>1</v>
      </c>
      <c r="U71" s="81">
        <f>IFERROR(T71/(Q71),"-")</f>
        <v>0.33333333333333</v>
      </c>
      <c r="V71" s="82">
        <f>IFERROR(K71/SUM(Q71:Q72),"-")</f>
        <v>26000</v>
      </c>
      <c r="W71" s="83">
        <v>2</v>
      </c>
      <c r="X71" s="81">
        <f>IF(Q71=0,"-",W71/Q71)</f>
        <v>0.66666666666667</v>
      </c>
      <c r="Y71" s="186">
        <v>201000</v>
      </c>
      <c r="Z71" s="187">
        <f>IFERROR(Y71/Q71,"-")</f>
        <v>67000</v>
      </c>
      <c r="AA71" s="187">
        <f>IFERROR(Y71/W71,"-")</f>
        <v>100500</v>
      </c>
      <c r="AB71" s="181">
        <f>SUM(Y71:Y72)-SUM(K71:K72)</f>
        <v>150000</v>
      </c>
      <c r="AC71" s="85">
        <f>SUM(Y71:Y72)/SUM(K71:K72)</f>
        <v>2.1538461538462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>
        <v>1</v>
      </c>
      <c r="BG71" s="113">
        <f>IF(Q71=0,"",IF(BF71=0,"",(BF71/Q71)))</f>
        <v>0.33333333333333</v>
      </c>
      <c r="BH71" s="112">
        <v>1</v>
      </c>
      <c r="BI71" s="114">
        <f>IFERROR(BH71/BF71,"-")</f>
        <v>1</v>
      </c>
      <c r="BJ71" s="115">
        <v>11000</v>
      </c>
      <c r="BK71" s="116">
        <f>IFERROR(BJ71/BF71,"-")</f>
        <v>11000</v>
      </c>
      <c r="BL71" s="117"/>
      <c r="BM71" s="117"/>
      <c r="BN71" s="117">
        <v>1</v>
      </c>
      <c r="BO71" s="119">
        <v>2</v>
      </c>
      <c r="BP71" s="120">
        <f>IF(Q71=0,"",IF(BO71=0,"",(BO71/Q71)))</f>
        <v>0.66666666666667</v>
      </c>
      <c r="BQ71" s="121">
        <v>1</v>
      </c>
      <c r="BR71" s="122">
        <f>IFERROR(BQ71/BO71,"-")</f>
        <v>0.5</v>
      </c>
      <c r="BS71" s="123">
        <v>190000</v>
      </c>
      <c r="BT71" s="124">
        <f>IFERROR(BS71/BO71,"-")</f>
        <v>95000</v>
      </c>
      <c r="BU71" s="125"/>
      <c r="BV71" s="125"/>
      <c r="BW71" s="125">
        <v>1</v>
      </c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2</v>
      </c>
      <c r="CQ71" s="141">
        <v>201000</v>
      </c>
      <c r="CR71" s="141">
        <v>190000</v>
      </c>
      <c r="CS71" s="141"/>
      <c r="CT71" s="142" t="str">
        <f>IF(AND(CR71=0,CS71=0),"",IF(AND(CR71&lt;=100000,CS71&lt;=100000),"",IF(CR71/CQ71&gt;0.7,"男高",IF(CS71/CQ71&gt;0.7,"女高",""))))</f>
        <v>男高</v>
      </c>
    </row>
    <row r="72" spans="1:99">
      <c r="A72" s="79"/>
      <c r="B72" s="189" t="s">
        <v>182</v>
      </c>
      <c r="C72" s="189" t="s">
        <v>58</v>
      </c>
      <c r="D72" s="189"/>
      <c r="E72" s="189" t="s">
        <v>90</v>
      </c>
      <c r="F72" s="189" t="s">
        <v>60</v>
      </c>
      <c r="G72" s="189" t="s">
        <v>74</v>
      </c>
      <c r="H72" s="89"/>
      <c r="I72" s="89"/>
      <c r="J72" s="89"/>
      <c r="K72" s="181"/>
      <c r="L72" s="80">
        <v>0</v>
      </c>
      <c r="M72" s="80">
        <v>0</v>
      </c>
      <c r="N72" s="80">
        <v>13</v>
      </c>
      <c r="O72" s="91">
        <v>2</v>
      </c>
      <c r="P72" s="92">
        <v>0</v>
      </c>
      <c r="Q72" s="93">
        <f>O72+P72</f>
        <v>2</v>
      </c>
      <c r="R72" s="81">
        <f>IFERROR(Q72/N72,"-")</f>
        <v>0.15384615384615</v>
      </c>
      <c r="S72" s="80">
        <v>1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0.5</v>
      </c>
      <c r="Y72" s="186">
        <v>79000</v>
      </c>
      <c r="Z72" s="187">
        <f>IFERROR(Y72/Q72,"-")</f>
        <v>39500</v>
      </c>
      <c r="AA72" s="187">
        <f>IFERROR(Y72/W72,"-")</f>
        <v>79000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2</v>
      </c>
      <c r="BY72" s="127">
        <f>IF(Q72=0,"",IF(BX72=0,"",(BX72/Q72)))</f>
        <v>1</v>
      </c>
      <c r="BZ72" s="128">
        <v>1</v>
      </c>
      <c r="CA72" s="129">
        <f>IFERROR(BZ72/BX72,"-")</f>
        <v>0.5</v>
      </c>
      <c r="CB72" s="130">
        <v>79000</v>
      </c>
      <c r="CC72" s="131">
        <f>IFERROR(CB72/BX72,"-")</f>
        <v>39500</v>
      </c>
      <c r="CD72" s="132"/>
      <c r="CE72" s="132"/>
      <c r="CF72" s="132">
        <v>1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79000</v>
      </c>
      <c r="CR72" s="141">
        <v>79000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0.061538461538462</v>
      </c>
      <c r="B73" s="189" t="s">
        <v>183</v>
      </c>
      <c r="C73" s="189" t="s">
        <v>58</v>
      </c>
      <c r="D73" s="189"/>
      <c r="E73" s="189" t="s">
        <v>184</v>
      </c>
      <c r="F73" s="189" t="s">
        <v>99</v>
      </c>
      <c r="G73" s="189" t="s">
        <v>61</v>
      </c>
      <c r="H73" s="89" t="s">
        <v>181</v>
      </c>
      <c r="I73" s="89" t="s">
        <v>86</v>
      </c>
      <c r="J73" s="190" t="s">
        <v>185</v>
      </c>
      <c r="K73" s="181">
        <v>130000</v>
      </c>
      <c r="L73" s="80">
        <v>0</v>
      </c>
      <c r="M73" s="80">
        <v>0</v>
      </c>
      <c r="N73" s="80">
        <v>27</v>
      </c>
      <c r="O73" s="91">
        <v>4</v>
      </c>
      <c r="P73" s="92">
        <v>0</v>
      </c>
      <c r="Q73" s="93">
        <f>O73+P73</f>
        <v>4</v>
      </c>
      <c r="R73" s="81">
        <f>IFERROR(Q73/N73,"-")</f>
        <v>0.14814814814815</v>
      </c>
      <c r="S73" s="80">
        <v>0</v>
      </c>
      <c r="T73" s="80">
        <v>0</v>
      </c>
      <c r="U73" s="81">
        <f>IFERROR(T73/(Q73),"-")</f>
        <v>0</v>
      </c>
      <c r="V73" s="82">
        <f>IFERROR(K73/SUM(Q73:Q74),"-")</f>
        <v>16250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SUM(Y73:Y74)-SUM(K73:K74)</f>
        <v>-122000</v>
      </c>
      <c r="AC73" s="85">
        <f>SUM(Y73:Y74)/SUM(K73:K74)</f>
        <v>0.061538461538462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2</v>
      </c>
      <c r="BY73" s="127">
        <f>IF(Q73=0,"",IF(BX73=0,"",(BX73/Q73)))</f>
        <v>0.5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186</v>
      </c>
      <c r="C74" s="189" t="s">
        <v>58</v>
      </c>
      <c r="D74" s="189"/>
      <c r="E74" s="189" t="s">
        <v>184</v>
      </c>
      <c r="F74" s="189" t="s">
        <v>99</v>
      </c>
      <c r="G74" s="189" t="s">
        <v>74</v>
      </c>
      <c r="H74" s="89"/>
      <c r="I74" s="89"/>
      <c r="J74" s="89"/>
      <c r="K74" s="181"/>
      <c r="L74" s="80">
        <v>0</v>
      </c>
      <c r="M74" s="80">
        <v>0</v>
      </c>
      <c r="N74" s="80">
        <v>5</v>
      </c>
      <c r="O74" s="91">
        <v>4</v>
      </c>
      <c r="P74" s="92">
        <v>0</v>
      </c>
      <c r="Q74" s="93">
        <f>O74+P74</f>
        <v>4</v>
      </c>
      <c r="R74" s="81">
        <f>IFERROR(Q74/N74,"-")</f>
        <v>0.8</v>
      </c>
      <c r="S74" s="80">
        <v>0</v>
      </c>
      <c r="T74" s="80">
        <v>2</v>
      </c>
      <c r="U74" s="81">
        <f>IFERROR(T74/(Q74),"-")</f>
        <v>0.5</v>
      </c>
      <c r="V74" s="82"/>
      <c r="W74" s="83">
        <v>1</v>
      </c>
      <c r="X74" s="81">
        <f>IF(Q74=0,"-",W74/Q74)</f>
        <v>0.25</v>
      </c>
      <c r="Y74" s="186">
        <v>8000</v>
      </c>
      <c r="Z74" s="187">
        <f>IFERROR(Y74/Q74,"-")</f>
        <v>2000</v>
      </c>
      <c r="AA74" s="187">
        <f>IFERROR(Y74/W74,"-")</f>
        <v>8000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1</v>
      </c>
      <c r="BG74" s="113">
        <f>IF(Q74=0,"",IF(BF74=0,"",(BF74/Q74)))</f>
        <v>0.25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2</v>
      </c>
      <c r="BP74" s="120">
        <f>IF(Q74=0,"",IF(BO74=0,"",(BO74/Q74)))</f>
        <v>0.5</v>
      </c>
      <c r="BQ74" s="121">
        <v>1</v>
      </c>
      <c r="BR74" s="122">
        <f>IFERROR(BQ74/BO74,"-")</f>
        <v>0.5</v>
      </c>
      <c r="BS74" s="123">
        <v>8000</v>
      </c>
      <c r="BT74" s="124">
        <f>IFERROR(BS74/BO74,"-")</f>
        <v>4000</v>
      </c>
      <c r="BU74" s="125"/>
      <c r="BV74" s="125">
        <v>1</v>
      </c>
      <c r="BW74" s="125"/>
      <c r="BX74" s="126">
        <v>1</v>
      </c>
      <c r="BY74" s="127">
        <f>IF(Q74=0,"",IF(BX74=0,"",(BX74/Q74)))</f>
        <v>0.25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8000</v>
      </c>
      <c r="CR74" s="141">
        <v>8000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19.8875</v>
      </c>
      <c r="B75" s="189" t="s">
        <v>187</v>
      </c>
      <c r="C75" s="189" t="s">
        <v>58</v>
      </c>
      <c r="D75" s="189"/>
      <c r="E75" s="189" t="s">
        <v>90</v>
      </c>
      <c r="F75" s="189" t="s">
        <v>60</v>
      </c>
      <c r="G75" s="189" t="s">
        <v>84</v>
      </c>
      <c r="H75" s="89" t="s">
        <v>188</v>
      </c>
      <c r="I75" s="89" t="s">
        <v>86</v>
      </c>
      <c r="J75" s="191" t="s">
        <v>109</v>
      </c>
      <c r="K75" s="181">
        <v>80000</v>
      </c>
      <c r="L75" s="80">
        <v>0</v>
      </c>
      <c r="M75" s="80">
        <v>0</v>
      </c>
      <c r="N75" s="80">
        <v>19</v>
      </c>
      <c r="O75" s="91">
        <v>3</v>
      </c>
      <c r="P75" s="92">
        <v>0</v>
      </c>
      <c r="Q75" s="93">
        <f>O75+P75</f>
        <v>3</v>
      </c>
      <c r="R75" s="81">
        <f>IFERROR(Q75/N75,"-")</f>
        <v>0.15789473684211</v>
      </c>
      <c r="S75" s="80">
        <v>0</v>
      </c>
      <c r="T75" s="80">
        <v>1</v>
      </c>
      <c r="U75" s="81">
        <f>IFERROR(T75/(Q75),"-")</f>
        <v>0.33333333333333</v>
      </c>
      <c r="V75" s="82">
        <f>IFERROR(K75/SUM(Q75:Q76),"-")</f>
        <v>13333.333333333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1511000</v>
      </c>
      <c r="AC75" s="85">
        <f>SUM(Y75:Y76)/SUM(K75:K76)</f>
        <v>19.8875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0.33333333333333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>
        <v>2</v>
      </c>
      <c r="BP75" s="120">
        <f>IF(Q75=0,"",IF(BO75=0,"",(BO75/Q75)))</f>
        <v>0.66666666666667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189</v>
      </c>
      <c r="C76" s="189" t="s">
        <v>58</v>
      </c>
      <c r="D76" s="189"/>
      <c r="E76" s="189" t="s">
        <v>90</v>
      </c>
      <c r="F76" s="189" t="s">
        <v>60</v>
      </c>
      <c r="G76" s="189" t="s">
        <v>74</v>
      </c>
      <c r="H76" s="89"/>
      <c r="I76" s="89"/>
      <c r="J76" s="89"/>
      <c r="K76" s="181"/>
      <c r="L76" s="80">
        <v>0</v>
      </c>
      <c r="M76" s="80">
        <v>0</v>
      </c>
      <c r="N76" s="80">
        <v>10</v>
      </c>
      <c r="O76" s="91">
        <v>3</v>
      </c>
      <c r="P76" s="92">
        <v>0</v>
      </c>
      <c r="Q76" s="93">
        <f>O76+P76</f>
        <v>3</v>
      </c>
      <c r="R76" s="81">
        <f>IFERROR(Q76/N76,"-")</f>
        <v>0.3</v>
      </c>
      <c r="S76" s="80">
        <v>1</v>
      </c>
      <c r="T76" s="80">
        <v>0</v>
      </c>
      <c r="U76" s="81">
        <f>IFERROR(T76/(Q76),"-")</f>
        <v>0</v>
      </c>
      <c r="V76" s="82"/>
      <c r="W76" s="83">
        <v>2</v>
      </c>
      <c r="X76" s="81">
        <f>IF(Q76=0,"-",W76/Q76)</f>
        <v>0.66666666666667</v>
      </c>
      <c r="Y76" s="186">
        <v>1591000</v>
      </c>
      <c r="Z76" s="187">
        <f>IFERROR(Y76/Q76,"-")</f>
        <v>530333.33333333</v>
      </c>
      <c r="AA76" s="187">
        <f>IFERROR(Y76/W76,"-")</f>
        <v>795500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3</v>
      </c>
      <c r="BP76" s="120">
        <f>IF(Q76=0,"",IF(BO76=0,"",(BO76/Q76)))</f>
        <v>1</v>
      </c>
      <c r="BQ76" s="121">
        <v>2</v>
      </c>
      <c r="BR76" s="122">
        <f>IFERROR(BQ76/BO76,"-")</f>
        <v>0.66666666666667</v>
      </c>
      <c r="BS76" s="123">
        <v>1591000</v>
      </c>
      <c r="BT76" s="124">
        <f>IFERROR(BS76/BO76,"-")</f>
        <v>530333.33333333</v>
      </c>
      <c r="BU76" s="125"/>
      <c r="BV76" s="125"/>
      <c r="BW76" s="125">
        <v>2</v>
      </c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2</v>
      </c>
      <c r="CQ76" s="141">
        <v>1591000</v>
      </c>
      <c r="CR76" s="141">
        <v>1464000</v>
      </c>
      <c r="CS76" s="141"/>
      <c r="CT76" s="142" t="str">
        <f>IF(AND(CR76=0,CS76=0),"",IF(AND(CR76&lt;=100000,CS76&lt;=100000),"",IF(CR76/CQ76&gt;0.7,"男高",IF(CS76/CQ76&gt;0.7,"女高",""))))</f>
        <v>男高</v>
      </c>
    </row>
    <row r="77" spans="1:99">
      <c r="A77" s="79">
        <f>AC77</f>
        <v>0.175</v>
      </c>
      <c r="B77" s="189" t="s">
        <v>190</v>
      </c>
      <c r="C77" s="189" t="s">
        <v>58</v>
      </c>
      <c r="D77" s="189"/>
      <c r="E77" s="189" t="s">
        <v>173</v>
      </c>
      <c r="F77" s="189" t="s">
        <v>99</v>
      </c>
      <c r="G77" s="189" t="s">
        <v>61</v>
      </c>
      <c r="H77" s="89" t="s">
        <v>188</v>
      </c>
      <c r="I77" s="89" t="s">
        <v>86</v>
      </c>
      <c r="J77" s="191" t="s">
        <v>67</v>
      </c>
      <c r="K77" s="181">
        <v>80000</v>
      </c>
      <c r="L77" s="80">
        <v>0</v>
      </c>
      <c r="M77" s="80">
        <v>0</v>
      </c>
      <c r="N77" s="80">
        <v>24</v>
      </c>
      <c r="O77" s="91">
        <v>2</v>
      </c>
      <c r="P77" s="92">
        <v>0</v>
      </c>
      <c r="Q77" s="93">
        <f>O77+P77</f>
        <v>2</v>
      </c>
      <c r="R77" s="81">
        <f>IFERROR(Q77/N77,"-")</f>
        <v>0.083333333333333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16000</v>
      </c>
      <c r="W77" s="83">
        <v>1</v>
      </c>
      <c r="X77" s="81">
        <f>IF(Q77=0,"-",W77/Q77)</f>
        <v>0.5</v>
      </c>
      <c r="Y77" s="186">
        <v>3000</v>
      </c>
      <c r="Z77" s="187">
        <f>IFERROR(Y77/Q77,"-")</f>
        <v>1500</v>
      </c>
      <c r="AA77" s="187">
        <f>IFERROR(Y77/W77,"-")</f>
        <v>3000</v>
      </c>
      <c r="AB77" s="181">
        <f>SUM(Y77:Y78)-SUM(K77:K78)</f>
        <v>-66000</v>
      </c>
      <c r="AC77" s="85">
        <f>SUM(Y77:Y78)/SUM(K77:K78)</f>
        <v>0.175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0.5</v>
      </c>
      <c r="BH77" s="112">
        <v>1</v>
      </c>
      <c r="BI77" s="114">
        <f>IFERROR(BH77/BF77,"-")</f>
        <v>1</v>
      </c>
      <c r="BJ77" s="115">
        <v>3000</v>
      </c>
      <c r="BK77" s="116">
        <f>IFERROR(BJ77/BF77,"-")</f>
        <v>3000</v>
      </c>
      <c r="BL77" s="117">
        <v>1</v>
      </c>
      <c r="BM77" s="117"/>
      <c r="BN77" s="117"/>
      <c r="BO77" s="119">
        <v>1</v>
      </c>
      <c r="BP77" s="120">
        <f>IF(Q77=0,"",IF(BO77=0,"",(BO77/Q77)))</f>
        <v>0.5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3000</v>
      </c>
      <c r="CR77" s="141">
        <v>3000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191</v>
      </c>
      <c r="C78" s="189" t="s">
        <v>58</v>
      </c>
      <c r="D78" s="189"/>
      <c r="E78" s="189" t="s">
        <v>173</v>
      </c>
      <c r="F78" s="189" t="s">
        <v>99</v>
      </c>
      <c r="G78" s="189" t="s">
        <v>74</v>
      </c>
      <c r="H78" s="89"/>
      <c r="I78" s="89"/>
      <c r="J78" s="89"/>
      <c r="K78" s="181"/>
      <c r="L78" s="80">
        <v>0</v>
      </c>
      <c r="M78" s="80">
        <v>0</v>
      </c>
      <c r="N78" s="80">
        <v>6</v>
      </c>
      <c r="O78" s="91">
        <v>3</v>
      </c>
      <c r="P78" s="92">
        <v>0</v>
      </c>
      <c r="Q78" s="93">
        <f>O78+P78</f>
        <v>3</v>
      </c>
      <c r="R78" s="81">
        <f>IFERROR(Q78/N78,"-")</f>
        <v>0.5</v>
      </c>
      <c r="S78" s="80">
        <v>0</v>
      </c>
      <c r="T78" s="80">
        <v>1</v>
      </c>
      <c r="U78" s="81">
        <f>IFERROR(T78/(Q78),"-")</f>
        <v>0.33333333333333</v>
      </c>
      <c r="V78" s="82"/>
      <c r="W78" s="83">
        <v>1</v>
      </c>
      <c r="X78" s="81">
        <f>IF(Q78=0,"-",W78/Q78)</f>
        <v>0.33333333333333</v>
      </c>
      <c r="Y78" s="186">
        <v>11000</v>
      </c>
      <c r="Z78" s="187">
        <f>IFERROR(Y78/Q78,"-")</f>
        <v>3666.6666666667</v>
      </c>
      <c r="AA78" s="187">
        <f>IFERROR(Y78/W78,"-")</f>
        <v>11000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0.33333333333333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>
        <v>2</v>
      </c>
      <c r="BP78" s="120">
        <f>IF(Q78=0,"",IF(BO78=0,"",(BO78/Q78)))</f>
        <v>0.66666666666667</v>
      </c>
      <c r="BQ78" s="121">
        <v>1</v>
      </c>
      <c r="BR78" s="122">
        <f>IFERROR(BQ78/BO78,"-")</f>
        <v>0.5</v>
      </c>
      <c r="BS78" s="123">
        <v>11000</v>
      </c>
      <c r="BT78" s="124">
        <f>IFERROR(BS78/BO78,"-")</f>
        <v>5500</v>
      </c>
      <c r="BU78" s="125"/>
      <c r="BV78" s="125"/>
      <c r="BW78" s="125">
        <v>1</v>
      </c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1</v>
      </c>
      <c r="CQ78" s="141">
        <v>11000</v>
      </c>
      <c r="CR78" s="141">
        <v>11000</v>
      </c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0.43125</v>
      </c>
      <c r="B79" s="189" t="s">
        <v>192</v>
      </c>
      <c r="C79" s="189" t="s">
        <v>58</v>
      </c>
      <c r="D79" s="189"/>
      <c r="E79" s="189"/>
      <c r="F79" s="189"/>
      <c r="G79" s="189" t="s">
        <v>61</v>
      </c>
      <c r="H79" s="89" t="s">
        <v>193</v>
      </c>
      <c r="I79" s="89" t="s">
        <v>194</v>
      </c>
      <c r="J79" s="89" t="s">
        <v>195</v>
      </c>
      <c r="K79" s="181">
        <v>80000</v>
      </c>
      <c r="L79" s="80">
        <v>0</v>
      </c>
      <c r="M79" s="80">
        <v>0</v>
      </c>
      <c r="N79" s="80">
        <v>78</v>
      </c>
      <c r="O79" s="91">
        <v>5</v>
      </c>
      <c r="P79" s="92">
        <v>0</v>
      </c>
      <c r="Q79" s="93">
        <f>O79+P79</f>
        <v>5</v>
      </c>
      <c r="R79" s="81">
        <f>IFERROR(Q79/N79,"-")</f>
        <v>0.064102564102564</v>
      </c>
      <c r="S79" s="80">
        <v>0</v>
      </c>
      <c r="T79" s="80">
        <v>2</v>
      </c>
      <c r="U79" s="81">
        <f>IFERROR(T79/(Q79),"-")</f>
        <v>0.4</v>
      </c>
      <c r="V79" s="82">
        <f>IFERROR(K79/SUM(Q79:Q80),"-")</f>
        <v>16000</v>
      </c>
      <c r="W79" s="83">
        <v>1</v>
      </c>
      <c r="X79" s="81">
        <f>IF(Q79=0,"-",W79/Q79)</f>
        <v>0.2</v>
      </c>
      <c r="Y79" s="186">
        <v>34500</v>
      </c>
      <c r="Z79" s="187">
        <f>IFERROR(Y79/Q79,"-")</f>
        <v>6900</v>
      </c>
      <c r="AA79" s="187">
        <f>IFERROR(Y79/W79,"-")</f>
        <v>34500</v>
      </c>
      <c r="AB79" s="181">
        <f>SUM(Y79:Y80)-SUM(K79:K80)</f>
        <v>-45500</v>
      </c>
      <c r="AC79" s="85">
        <f>SUM(Y79:Y80)/SUM(K79:K80)</f>
        <v>0.43125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2</v>
      </c>
      <c r="BP79" s="120">
        <f>IF(Q79=0,"",IF(BO79=0,"",(BO79/Q79)))</f>
        <v>0.4</v>
      </c>
      <c r="BQ79" s="121">
        <v>1</v>
      </c>
      <c r="BR79" s="122">
        <f>IFERROR(BQ79/BO79,"-")</f>
        <v>0.5</v>
      </c>
      <c r="BS79" s="123">
        <v>34500</v>
      </c>
      <c r="BT79" s="124">
        <f>IFERROR(BS79/BO79,"-")</f>
        <v>17250</v>
      </c>
      <c r="BU79" s="125"/>
      <c r="BV79" s="125"/>
      <c r="BW79" s="125">
        <v>1</v>
      </c>
      <c r="BX79" s="126">
        <v>3</v>
      </c>
      <c r="BY79" s="127">
        <f>IF(Q79=0,"",IF(BX79=0,"",(BX79/Q79)))</f>
        <v>0.6</v>
      </c>
      <c r="BZ79" s="128"/>
      <c r="CA79" s="129">
        <f>IFERROR(BZ79/BX79,"-")</f>
        <v>0</v>
      </c>
      <c r="CB79" s="130"/>
      <c r="CC79" s="131">
        <f>IFERROR(CB79/BX79,"-")</f>
        <v>0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1</v>
      </c>
      <c r="CQ79" s="141">
        <v>34500</v>
      </c>
      <c r="CR79" s="141">
        <v>34500</v>
      </c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196</v>
      </c>
      <c r="C80" s="189" t="s">
        <v>58</v>
      </c>
      <c r="D80" s="189"/>
      <c r="E80" s="189"/>
      <c r="F80" s="189"/>
      <c r="G80" s="189" t="s">
        <v>74</v>
      </c>
      <c r="H80" s="89"/>
      <c r="I80" s="89"/>
      <c r="J80" s="89"/>
      <c r="K80" s="181"/>
      <c r="L80" s="80">
        <v>0</v>
      </c>
      <c r="M80" s="80">
        <v>0</v>
      </c>
      <c r="N80" s="80">
        <v>3</v>
      </c>
      <c r="O80" s="91">
        <v>0</v>
      </c>
      <c r="P80" s="92">
        <v>0</v>
      </c>
      <c r="Q80" s="93">
        <f>O80+P80</f>
        <v>0</v>
      </c>
      <c r="R80" s="81">
        <f>IFERROR(Q80/N80,"-")</f>
        <v>0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1.6690909090909</v>
      </c>
      <c r="B81" s="189" t="s">
        <v>197</v>
      </c>
      <c r="C81" s="189" t="s">
        <v>58</v>
      </c>
      <c r="D81" s="189"/>
      <c r="E81" s="189"/>
      <c r="F81" s="189"/>
      <c r="G81" s="189" t="s">
        <v>61</v>
      </c>
      <c r="H81" s="89" t="s">
        <v>144</v>
      </c>
      <c r="I81" s="89" t="s">
        <v>198</v>
      </c>
      <c r="J81" s="89"/>
      <c r="K81" s="181">
        <v>550000</v>
      </c>
      <c r="L81" s="80">
        <v>0</v>
      </c>
      <c r="M81" s="80">
        <v>0</v>
      </c>
      <c r="N81" s="80">
        <v>148</v>
      </c>
      <c r="O81" s="91">
        <v>16</v>
      </c>
      <c r="P81" s="92">
        <v>0</v>
      </c>
      <c r="Q81" s="93">
        <f>O81+P81</f>
        <v>16</v>
      </c>
      <c r="R81" s="81">
        <f>IFERROR(Q81/N81,"-")</f>
        <v>0.10810810810811</v>
      </c>
      <c r="S81" s="80">
        <v>2</v>
      </c>
      <c r="T81" s="80">
        <v>2</v>
      </c>
      <c r="U81" s="81">
        <f>IFERROR(T81/(Q81),"-")</f>
        <v>0.125</v>
      </c>
      <c r="V81" s="82">
        <f>IFERROR(K81/SUM(Q81:Q82),"-")</f>
        <v>22000</v>
      </c>
      <c r="W81" s="83">
        <v>3</v>
      </c>
      <c r="X81" s="81">
        <f>IF(Q81=0,"-",W81/Q81)</f>
        <v>0.1875</v>
      </c>
      <c r="Y81" s="186">
        <v>38000</v>
      </c>
      <c r="Z81" s="187">
        <f>IFERROR(Y81/Q81,"-")</f>
        <v>2375</v>
      </c>
      <c r="AA81" s="187">
        <f>IFERROR(Y81/W81,"-")</f>
        <v>12666.666666667</v>
      </c>
      <c r="AB81" s="181">
        <f>SUM(Y81:Y82)-SUM(K81:K82)</f>
        <v>368000</v>
      </c>
      <c r="AC81" s="85">
        <f>SUM(Y81:Y82)/SUM(K81:K82)</f>
        <v>1.6690909090909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>
        <v>1</v>
      </c>
      <c r="AX81" s="107">
        <f>IF(Q81=0,"",IF(AW81=0,"",(AW81/Q81)))</f>
        <v>0.0625</v>
      </c>
      <c r="AY81" s="106"/>
      <c r="AZ81" s="108">
        <f>IFERROR(AY81/AW81,"-")</f>
        <v>0</v>
      </c>
      <c r="BA81" s="109"/>
      <c r="BB81" s="110">
        <f>IFERROR(BA81/AW81,"-")</f>
        <v>0</v>
      </c>
      <c r="BC81" s="111"/>
      <c r="BD81" s="111"/>
      <c r="BE81" s="111"/>
      <c r="BF81" s="112">
        <v>4</v>
      </c>
      <c r="BG81" s="113">
        <f>IF(Q81=0,"",IF(BF81=0,"",(BF81/Q81)))</f>
        <v>0.25</v>
      </c>
      <c r="BH81" s="112">
        <v>1</v>
      </c>
      <c r="BI81" s="114">
        <f>IFERROR(BH81/BF81,"-")</f>
        <v>0.25</v>
      </c>
      <c r="BJ81" s="115">
        <v>5000</v>
      </c>
      <c r="BK81" s="116">
        <f>IFERROR(BJ81/BF81,"-")</f>
        <v>1250</v>
      </c>
      <c r="BL81" s="117">
        <v>1</v>
      </c>
      <c r="BM81" s="117"/>
      <c r="BN81" s="117"/>
      <c r="BO81" s="119">
        <v>5</v>
      </c>
      <c r="BP81" s="120">
        <f>IF(Q81=0,"",IF(BO81=0,"",(BO81/Q81)))</f>
        <v>0.3125</v>
      </c>
      <c r="BQ81" s="121">
        <v>1</v>
      </c>
      <c r="BR81" s="122">
        <f>IFERROR(BQ81/BO81,"-")</f>
        <v>0.2</v>
      </c>
      <c r="BS81" s="123">
        <v>6000</v>
      </c>
      <c r="BT81" s="124">
        <f>IFERROR(BS81/BO81,"-")</f>
        <v>1200</v>
      </c>
      <c r="BU81" s="125"/>
      <c r="BV81" s="125">
        <v>1</v>
      </c>
      <c r="BW81" s="125"/>
      <c r="BX81" s="126">
        <v>4</v>
      </c>
      <c r="BY81" s="127">
        <f>IF(Q81=0,"",IF(BX81=0,"",(BX81/Q81)))</f>
        <v>0.25</v>
      </c>
      <c r="BZ81" s="128"/>
      <c r="CA81" s="129">
        <f>IFERROR(BZ81/BX81,"-")</f>
        <v>0</v>
      </c>
      <c r="CB81" s="130"/>
      <c r="CC81" s="131">
        <f>IFERROR(CB81/BX81,"-")</f>
        <v>0</v>
      </c>
      <c r="CD81" s="132"/>
      <c r="CE81" s="132"/>
      <c r="CF81" s="132"/>
      <c r="CG81" s="133">
        <v>2</v>
      </c>
      <c r="CH81" s="134">
        <f>IF(Q81=0,"",IF(CG81=0,"",(CG81/Q81)))</f>
        <v>0.125</v>
      </c>
      <c r="CI81" s="135">
        <v>1</v>
      </c>
      <c r="CJ81" s="136">
        <f>IFERROR(CI81/CG81,"-")</f>
        <v>0.5</v>
      </c>
      <c r="CK81" s="137">
        <v>27000</v>
      </c>
      <c r="CL81" s="138">
        <f>IFERROR(CK81/CG81,"-")</f>
        <v>13500</v>
      </c>
      <c r="CM81" s="139"/>
      <c r="CN81" s="139"/>
      <c r="CO81" s="139">
        <v>1</v>
      </c>
      <c r="CP81" s="140">
        <v>3</v>
      </c>
      <c r="CQ81" s="141">
        <v>38000</v>
      </c>
      <c r="CR81" s="141">
        <v>27000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199</v>
      </c>
      <c r="C82" s="189" t="s">
        <v>58</v>
      </c>
      <c r="D82" s="189"/>
      <c r="E82" s="189"/>
      <c r="F82" s="189"/>
      <c r="G82" s="189" t="s">
        <v>74</v>
      </c>
      <c r="H82" s="89"/>
      <c r="I82" s="89"/>
      <c r="J82" s="89"/>
      <c r="K82" s="181"/>
      <c r="L82" s="80">
        <v>0</v>
      </c>
      <c r="M82" s="80">
        <v>0</v>
      </c>
      <c r="N82" s="80">
        <v>23</v>
      </c>
      <c r="O82" s="91">
        <v>9</v>
      </c>
      <c r="P82" s="92">
        <v>0</v>
      </c>
      <c r="Q82" s="93">
        <f>O82+P82</f>
        <v>9</v>
      </c>
      <c r="R82" s="81">
        <f>IFERROR(Q82/N82,"-")</f>
        <v>0.39130434782609</v>
      </c>
      <c r="S82" s="80">
        <v>2</v>
      </c>
      <c r="T82" s="80">
        <v>2</v>
      </c>
      <c r="U82" s="81">
        <f>IFERROR(T82/(Q82),"-")</f>
        <v>0.22222222222222</v>
      </c>
      <c r="V82" s="82"/>
      <c r="W82" s="83">
        <v>5</v>
      </c>
      <c r="X82" s="81">
        <f>IF(Q82=0,"-",W82/Q82)</f>
        <v>0.55555555555556</v>
      </c>
      <c r="Y82" s="186">
        <v>880000</v>
      </c>
      <c r="Z82" s="187">
        <f>IFERROR(Y82/Q82,"-")</f>
        <v>97777.777777778</v>
      </c>
      <c r="AA82" s="187">
        <f>IFERROR(Y82/W82,"-")</f>
        <v>176000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4</v>
      </c>
      <c r="BP82" s="120">
        <f>IF(Q82=0,"",IF(BO82=0,"",(BO82/Q82)))</f>
        <v>0.44444444444444</v>
      </c>
      <c r="BQ82" s="121">
        <v>1</v>
      </c>
      <c r="BR82" s="122">
        <f>IFERROR(BQ82/BO82,"-")</f>
        <v>0.25</v>
      </c>
      <c r="BS82" s="123">
        <v>5000</v>
      </c>
      <c r="BT82" s="124">
        <f>IFERROR(BS82/BO82,"-")</f>
        <v>1250</v>
      </c>
      <c r="BU82" s="125">
        <v>1</v>
      </c>
      <c r="BV82" s="125"/>
      <c r="BW82" s="125"/>
      <c r="BX82" s="126">
        <v>5</v>
      </c>
      <c r="BY82" s="127">
        <f>IF(Q82=0,"",IF(BX82=0,"",(BX82/Q82)))</f>
        <v>0.55555555555556</v>
      </c>
      <c r="BZ82" s="128">
        <v>4</v>
      </c>
      <c r="CA82" s="129">
        <f>IFERROR(BZ82/BX82,"-")</f>
        <v>0.8</v>
      </c>
      <c r="CB82" s="130">
        <v>875000</v>
      </c>
      <c r="CC82" s="131">
        <f>IFERROR(CB82/BX82,"-")</f>
        <v>175000</v>
      </c>
      <c r="CD82" s="132"/>
      <c r="CE82" s="132">
        <v>1</v>
      </c>
      <c r="CF82" s="132">
        <v>3</v>
      </c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5</v>
      </c>
      <c r="CQ82" s="141">
        <v>880000</v>
      </c>
      <c r="CR82" s="141">
        <v>816000</v>
      </c>
      <c r="CS82" s="141"/>
      <c r="CT82" s="142" t="str">
        <f>IF(AND(CR82=0,CS82=0),"",IF(AND(CR82&lt;=100000,CS82&lt;=100000),"",IF(CR82/CQ82&gt;0.7,"男高",IF(CS82/CQ82&gt;0.7,"女高",""))))</f>
        <v>男高</v>
      </c>
    </row>
    <row r="83" spans="1:99">
      <c r="A83" s="79" t="str">
        <f>AC83</f>
        <v>0</v>
      </c>
      <c r="B83" s="189" t="s">
        <v>200</v>
      </c>
      <c r="C83" s="189" t="s">
        <v>58</v>
      </c>
      <c r="D83" s="189"/>
      <c r="E83" s="189"/>
      <c r="F83" s="189"/>
      <c r="G83" s="189" t="s">
        <v>61</v>
      </c>
      <c r="H83" s="89" t="s">
        <v>188</v>
      </c>
      <c r="I83" s="89" t="s">
        <v>194</v>
      </c>
      <c r="J83" s="190" t="s">
        <v>185</v>
      </c>
      <c r="K83" s="181">
        <v>0</v>
      </c>
      <c r="L83" s="80">
        <v>0</v>
      </c>
      <c r="M83" s="80">
        <v>0</v>
      </c>
      <c r="N83" s="80">
        <v>44</v>
      </c>
      <c r="O83" s="91">
        <v>2</v>
      </c>
      <c r="P83" s="92">
        <v>0</v>
      </c>
      <c r="Q83" s="93">
        <f>O83+P83</f>
        <v>2</v>
      </c>
      <c r="R83" s="81">
        <f>IFERROR(Q83/N83,"-")</f>
        <v>0.045454545454545</v>
      </c>
      <c r="S83" s="80">
        <v>0</v>
      </c>
      <c r="T83" s="80">
        <v>0</v>
      </c>
      <c r="U83" s="81">
        <f>IFERROR(T83/(Q83),"-")</f>
        <v>0</v>
      </c>
      <c r="V83" s="82">
        <f>IFERROR(K83/SUM(Q83:Q84),"-")</f>
        <v>0</v>
      </c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>
        <f>SUM(Y83:Y84)-SUM(K83:K84)</f>
        <v>0</v>
      </c>
      <c r="AC83" s="85" t="str">
        <f>SUM(Y83:Y84)/SUM(K83:K84)</f>
        <v>0</v>
      </c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>
        <v>2</v>
      </c>
      <c r="BP83" s="120">
        <f>IF(Q83=0,"",IF(BO83=0,"",(BO83/Q83)))</f>
        <v>1</v>
      </c>
      <c r="BQ83" s="121"/>
      <c r="BR83" s="122">
        <f>IFERROR(BQ83/BO83,"-")</f>
        <v>0</v>
      </c>
      <c r="BS83" s="123"/>
      <c r="BT83" s="124">
        <f>IFERROR(BS83/BO83,"-")</f>
        <v>0</v>
      </c>
      <c r="BU83" s="125"/>
      <c r="BV83" s="125"/>
      <c r="BW83" s="125"/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201</v>
      </c>
      <c r="C84" s="189" t="s">
        <v>58</v>
      </c>
      <c r="D84" s="189"/>
      <c r="E84" s="189"/>
      <c r="F84" s="189"/>
      <c r="G84" s="189" t="s">
        <v>74</v>
      </c>
      <c r="H84" s="89"/>
      <c r="I84" s="89"/>
      <c r="J84" s="89"/>
      <c r="K84" s="181"/>
      <c r="L84" s="80">
        <v>0</v>
      </c>
      <c r="M84" s="80">
        <v>0</v>
      </c>
      <c r="N84" s="80">
        <v>52</v>
      </c>
      <c r="O84" s="91">
        <v>0</v>
      </c>
      <c r="P84" s="92">
        <v>0</v>
      </c>
      <c r="Q84" s="93">
        <f>O84+P84</f>
        <v>0</v>
      </c>
      <c r="R84" s="81">
        <f>IFERROR(Q84/N84,"-")</f>
        <v>0</v>
      </c>
      <c r="S84" s="80">
        <v>0</v>
      </c>
      <c r="T84" s="80">
        <v>0</v>
      </c>
      <c r="U84" s="81" t="str">
        <f>IFERROR(T84/(Q84),"-")</f>
        <v>-</v>
      </c>
      <c r="V84" s="82"/>
      <c r="W84" s="83">
        <v>0</v>
      </c>
      <c r="X84" s="81" t="str">
        <f>IF(Q84=0,"-",W84/Q84)</f>
        <v>-</v>
      </c>
      <c r="Y84" s="186">
        <v>0</v>
      </c>
      <c r="Z84" s="187" t="str">
        <f>IFERROR(Y84/Q84,"-")</f>
        <v>-</v>
      </c>
      <c r="AA84" s="187" t="str">
        <f>IFERROR(Y84/W84,"-")</f>
        <v>-</v>
      </c>
      <c r="AB84" s="181"/>
      <c r="AC84" s="85"/>
      <c r="AD84" s="78"/>
      <c r="AE84" s="94"/>
      <c r="AF84" s="95" t="str">
        <f>IF(Q84=0,"",IF(AE84=0,"",(AE84/Q84)))</f>
        <v/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 t="str">
        <f>IF(Q84=0,"",IF(AN84=0,"",(AN84/Q84)))</f>
        <v/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 t="str">
        <f>IF(Q84=0,"",IF(AW84=0,"",(AW84/Q84)))</f>
        <v/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 t="str">
        <f>IF(Q84=0,"",IF(BF84=0,"",(BF84/Q84)))</f>
        <v/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 t="str">
        <f>IF(Q84=0,"",IF(BO84=0,"",(BO84/Q84)))</f>
        <v/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 t="str">
        <f>IF(Q84=0,"",IF(BX84=0,"",(BX84/Q84)))</f>
        <v/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 t="str">
        <f>IF(Q84=0,"",IF(CG84=0,"",(CG84/Q84)))</f>
        <v/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30"/>
      <c r="B85" s="86"/>
      <c r="C85" s="86"/>
      <c r="D85" s="87"/>
      <c r="E85" s="87"/>
      <c r="F85" s="87"/>
      <c r="G85" s="88"/>
      <c r="H85" s="89"/>
      <c r="I85" s="89"/>
      <c r="J85" s="89"/>
      <c r="K85" s="182"/>
      <c r="L85" s="34"/>
      <c r="M85" s="34"/>
      <c r="N85" s="31"/>
      <c r="O85" s="23"/>
      <c r="P85" s="23"/>
      <c r="Q85" s="23"/>
      <c r="R85" s="32"/>
      <c r="S85" s="32"/>
      <c r="T85" s="23"/>
      <c r="U85" s="32"/>
      <c r="V85" s="25"/>
      <c r="W85" s="25"/>
      <c r="X85" s="25"/>
      <c r="Y85" s="188"/>
      <c r="Z85" s="188"/>
      <c r="AA85" s="188"/>
      <c r="AB85" s="188"/>
      <c r="AC85" s="33"/>
      <c r="AD85" s="58"/>
      <c r="AE85" s="62"/>
      <c r="AF85" s="63"/>
      <c r="AG85" s="62"/>
      <c r="AH85" s="66"/>
      <c r="AI85" s="67"/>
      <c r="AJ85" s="68"/>
      <c r="AK85" s="69"/>
      <c r="AL85" s="69"/>
      <c r="AM85" s="69"/>
      <c r="AN85" s="62"/>
      <c r="AO85" s="63"/>
      <c r="AP85" s="62"/>
      <c r="AQ85" s="66"/>
      <c r="AR85" s="67"/>
      <c r="AS85" s="68"/>
      <c r="AT85" s="69"/>
      <c r="AU85" s="69"/>
      <c r="AV85" s="69"/>
      <c r="AW85" s="62"/>
      <c r="AX85" s="63"/>
      <c r="AY85" s="62"/>
      <c r="AZ85" s="66"/>
      <c r="BA85" s="67"/>
      <c r="BB85" s="68"/>
      <c r="BC85" s="69"/>
      <c r="BD85" s="69"/>
      <c r="BE85" s="69"/>
      <c r="BF85" s="62"/>
      <c r="BG85" s="63"/>
      <c r="BH85" s="62"/>
      <c r="BI85" s="66"/>
      <c r="BJ85" s="67"/>
      <c r="BK85" s="68"/>
      <c r="BL85" s="69"/>
      <c r="BM85" s="69"/>
      <c r="BN85" s="69"/>
      <c r="BO85" s="64"/>
      <c r="BP85" s="65"/>
      <c r="BQ85" s="62"/>
      <c r="BR85" s="66"/>
      <c r="BS85" s="67"/>
      <c r="BT85" s="68"/>
      <c r="BU85" s="69"/>
      <c r="BV85" s="69"/>
      <c r="BW85" s="69"/>
      <c r="BX85" s="64"/>
      <c r="BY85" s="65"/>
      <c r="BZ85" s="62"/>
      <c r="CA85" s="66"/>
      <c r="CB85" s="67"/>
      <c r="CC85" s="68"/>
      <c r="CD85" s="69"/>
      <c r="CE85" s="69"/>
      <c r="CF85" s="69"/>
      <c r="CG85" s="64"/>
      <c r="CH85" s="65"/>
      <c r="CI85" s="62"/>
      <c r="CJ85" s="66"/>
      <c r="CK85" s="67"/>
      <c r="CL85" s="68"/>
      <c r="CM85" s="69"/>
      <c r="CN85" s="69"/>
      <c r="CO85" s="69"/>
      <c r="CP85" s="70"/>
      <c r="CQ85" s="67"/>
      <c r="CR85" s="67"/>
      <c r="CS85" s="67"/>
      <c r="CT85" s="71"/>
    </row>
    <row r="86" spans="1:99">
      <c r="A86" s="30"/>
      <c r="B86" s="37"/>
      <c r="C86" s="37"/>
      <c r="D86" s="21"/>
      <c r="E86" s="21"/>
      <c r="F86" s="21"/>
      <c r="G86" s="22"/>
      <c r="H86" s="36"/>
      <c r="I86" s="36"/>
      <c r="J86" s="74"/>
      <c r="K86" s="183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8"/>
      <c r="Z86" s="188"/>
      <c r="AA86" s="188"/>
      <c r="AB86" s="188"/>
      <c r="AC86" s="33"/>
      <c r="AD86" s="60"/>
      <c r="AE86" s="62"/>
      <c r="AF86" s="63"/>
      <c r="AG86" s="62"/>
      <c r="AH86" s="66"/>
      <c r="AI86" s="67"/>
      <c r="AJ86" s="68"/>
      <c r="AK86" s="69"/>
      <c r="AL86" s="69"/>
      <c r="AM86" s="69"/>
      <c r="AN86" s="62"/>
      <c r="AO86" s="63"/>
      <c r="AP86" s="62"/>
      <c r="AQ86" s="66"/>
      <c r="AR86" s="67"/>
      <c r="AS86" s="68"/>
      <c r="AT86" s="69"/>
      <c r="AU86" s="69"/>
      <c r="AV86" s="69"/>
      <c r="AW86" s="62"/>
      <c r="AX86" s="63"/>
      <c r="AY86" s="62"/>
      <c r="AZ86" s="66"/>
      <c r="BA86" s="67"/>
      <c r="BB86" s="68"/>
      <c r="BC86" s="69"/>
      <c r="BD86" s="69"/>
      <c r="BE86" s="69"/>
      <c r="BF86" s="62"/>
      <c r="BG86" s="63"/>
      <c r="BH86" s="62"/>
      <c r="BI86" s="66"/>
      <c r="BJ86" s="67"/>
      <c r="BK86" s="68"/>
      <c r="BL86" s="69"/>
      <c r="BM86" s="69"/>
      <c r="BN86" s="69"/>
      <c r="BO86" s="64"/>
      <c r="BP86" s="65"/>
      <c r="BQ86" s="62"/>
      <c r="BR86" s="66"/>
      <c r="BS86" s="67"/>
      <c r="BT86" s="68"/>
      <c r="BU86" s="69"/>
      <c r="BV86" s="69"/>
      <c r="BW86" s="69"/>
      <c r="BX86" s="64"/>
      <c r="BY86" s="65"/>
      <c r="BZ86" s="62"/>
      <c r="CA86" s="66"/>
      <c r="CB86" s="67"/>
      <c r="CC86" s="68"/>
      <c r="CD86" s="69"/>
      <c r="CE86" s="69"/>
      <c r="CF86" s="69"/>
      <c r="CG86" s="64"/>
      <c r="CH86" s="65"/>
      <c r="CI86" s="62"/>
      <c r="CJ86" s="66"/>
      <c r="CK86" s="67"/>
      <c r="CL86" s="68"/>
      <c r="CM86" s="69"/>
      <c r="CN86" s="69"/>
      <c r="CO86" s="69"/>
      <c r="CP86" s="70"/>
      <c r="CQ86" s="67"/>
      <c r="CR86" s="67"/>
      <c r="CS86" s="67"/>
      <c r="CT86" s="71"/>
    </row>
    <row r="87" spans="1:99">
      <c r="A87" s="19">
        <f>AC87</f>
        <v>1.6228904847397</v>
      </c>
      <c r="B87" s="39"/>
      <c r="C87" s="39"/>
      <c r="D87" s="39"/>
      <c r="E87" s="39"/>
      <c r="F87" s="39"/>
      <c r="G87" s="39"/>
      <c r="H87" s="40" t="s">
        <v>202</v>
      </c>
      <c r="I87" s="40"/>
      <c r="J87" s="40"/>
      <c r="K87" s="184">
        <f>SUM(K6:K86)</f>
        <v>5570000</v>
      </c>
      <c r="L87" s="41">
        <f>SUM(L6:L86)</f>
        <v>0</v>
      </c>
      <c r="M87" s="41">
        <f>SUM(M6:M86)</f>
        <v>0</v>
      </c>
      <c r="N87" s="41">
        <f>SUM(N6:N86)</f>
        <v>3320</v>
      </c>
      <c r="O87" s="41">
        <f>SUM(O6:O86)</f>
        <v>394</v>
      </c>
      <c r="P87" s="41">
        <f>SUM(P6:P86)</f>
        <v>6</v>
      </c>
      <c r="Q87" s="41">
        <f>SUM(Q6:Q86)</f>
        <v>400</v>
      </c>
      <c r="R87" s="42">
        <f>IFERROR(Q87/N87,"-")</f>
        <v>0.12048192771084</v>
      </c>
      <c r="S87" s="77">
        <f>SUM(S6:S86)</f>
        <v>33</v>
      </c>
      <c r="T87" s="77">
        <f>SUM(T6:T86)</f>
        <v>77</v>
      </c>
      <c r="U87" s="42">
        <f>IFERROR(S87/Q87,"-")</f>
        <v>0.0825</v>
      </c>
      <c r="V87" s="43">
        <f>IFERROR(K87/Q87,"-")</f>
        <v>13925</v>
      </c>
      <c r="W87" s="44">
        <f>SUM(W6:W86)</f>
        <v>114</v>
      </c>
      <c r="X87" s="42">
        <f>IFERROR(W87/Q87,"-")</f>
        <v>0.285</v>
      </c>
      <c r="Y87" s="184">
        <f>SUM(Y6:Y86)</f>
        <v>9039500</v>
      </c>
      <c r="Z87" s="184">
        <f>IFERROR(Y87/Q87,"-")</f>
        <v>22598.75</v>
      </c>
      <c r="AA87" s="184">
        <f>IFERROR(Y87/W87,"-")</f>
        <v>79293.859649123</v>
      </c>
      <c r="AB87" s="184">
        <f>Y87-K87</f>
        <v>3469500</v>
      </c>
      <c r="AC87" s="46">
        <f>Y87/K87</f>
        <v>1.6228904847397</v>
      </c>
      <c r="AD87" s="59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5"/>
    <mergeCell ref="K31:K35"/>
    <mergeCell ref="V31:V35"/>
    <mergeCell ref="AB31:AB35"/>
    <mergeCell ref="AC31:AC35"/>
    <mergeCell ref="A36:A40"/>
    <mergeCell ref="K36:K40"/>
    <mergeCell ref="V36:V40"/>
    <mergeCell ref="AB36:AB40"/>
    <mergeCell ref="AC36:AC40"/>
    <mergeCell ref="A41:A44"/>
    <mergeCell ref="K41:K44"/>
    <mergeCell ref="V41:V44"/>
    <mergeCell ref="AB41:AB44"/>
    <mergeCell ref="AC41:AC44"/>
    <mergeCell ref="A45:A48"/>
    <mergeCell ref="K45:K48"/>
    <mergeCell ref="V45:V48"/>
    <mergeCell ref="AB45:AB48"/>
    <mergeCell ref="AC45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1.292</v>
      </c>
      <c r="B6" s="189" t="s">
        <v>204</v>
      </c>
      <c r="C6" s="189" t="s">
        <v>58</v>
      </c>
      <c r="D6" s="189" t="s">
        <v>205</v>
      </c>
      <c r="E6" s="189" t="s">
        <v>59</v>
      </c>
      <c r="F6" s="189" t="s">
        <v>60</v>
      </c>
      <c r="G6" s="189" t="s">
        <v>61</v>
      </c>
      <c r="H6" s="89" t="s">
        <v>206</v>
      </c>
      <c r="I6" s="89" t="s">
        <v>207</v>
      </c>
      <c r="J6" s="89" t="s">
        <v>208</v>
      </c>
      <c r="K6" s="181">
        <v>250000</v>
      </c>
      <c r="L6" s="80">
        <v>0</v>
      </c>
      <c r="M6" s="80">
        <v>0</v>
      </c>
      <c r="N6" s="80">
        <v>138</v>
      </c>
      <c r="O6" s="91">
        <v>5</v>
      </c>
      <c r="P6" s="92">
        <v>0</v>
      </c>
      <c r="Q6" s="93">
        <f>O6+P6</f>
        <v>5</v>
      </c>
      <c r="R6" s="81">
        <f>IFERROR(Q6/N6,"-")</f>
        <v>0.036231884057971</v>
      </c>
      <c r="S6" s="80">
        <v>0</v>
      </c>
      <c r="T6" s="80">
        <v>1</v>
      </c>
      <c r="U6" s="81">
        <f>IFERROR(T6/(Q6),"-")</f>
        <v>0.2</v>
      </c>
      <c r="V6" s="82">
        <f>IFERROR(K6/SUM(Q6:Q7),"-")</f>
        <v>12500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73000</v>
      </c>
      <c r="AC6" s="85">
        <f>SUM(Y6:Y7)/SUM(K6:K7)</f>
        <v>1.292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4</v>
      </c>
      <c r="BP6" s="120">
        <f>IF(Q6=0,"",IF(BO6=0,"",(BO6/Q6)))</f>
        <v>0.8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209</v>
      </c>
      <c r="C7" s="189" t="s">
        <v>58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59</v>
      </c>
      <c r="O7" s="91">
        <v>14</v>
      </c>
      <c r="P7" s="92">
        <v>1</v>
      </c>
      <c r="Q7" s="93">
        <f>O7+P7</f>
        <v>15</v>
      </c>
      <c r="R7" s="81">
        <f>IFERROR(Q7/N7,"-")</f>
        <v>0.25423728813559</v>
      </c>
      <c r="S7" s="80">
        <v>3</v>
      </c>
      <c r="T7" s="80">
        <v>2</v>
      </c>
      <c r="U7" s="81">
        <f>IFERROR(T7/(Q7),"-")</f>
        <v>0.13333333333333</v>
      </c>
      <c r="V7" s="82"/>
      <c r="W7" s="83">
        <v>5</v>
      </c>
      <c r="X7" s="81">
        <f>IF(Q7=0,"-",W7/Q7)</f>
        <v>0.33333333333333</v>
      </c>
      <c r="Y7" s="186">
        <v>323000</v>
      </c>
      <c r="Z7" s="187">
        <f>IFERROR(Y7/Q7,"-")</f>
        <v>21533.333333333</v>
      </c>
      <c r="AA7" s="187">
        <f>IFERROR(Y7/W7,"-")</f>
        <v>64600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0.13333333333333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0.46666666666667</v>
      </c>
      <c r="BQ7" s="121">
        <v>4</v>
      </c>
      <c r="BR7" s="122">
        <f>IFERROR(BQ7/BO7,"-")</f>
        <v>0.57142857142857</v>
      </c>
      <c r="BS7" s="123">
        <v>115000</v>
      </c>
      <c r="BT7" s="124">
        <f>IFERROR(BS7/BO7,"-")</f>
        <v>16428.571428571</v>
      </c>
      <c r="BU7" s="125">
        <v>1</v>
      </c>
      <c r="BV7" s="125"/>
      <c r="BW7" s="125">
        <v>3</v>
      </c>
      <c r="BX7" s="126">
        <v>4</v>
      </c>
      <c r="BY7" s="127">
        <f>IF(Q7=0,"",IF(BX7=0,"",(BX7/Q7)))</f>
        <v>0.26666666666667</v>
      </c>
      <c r="BZ7" s="128">
        <v>1</v>
      </c>
      <c r="CA7" s="129">
        <f>IFERROR(BZ7/BX7,"-")</f>
        <v>0.25</v>
      </c>
      <c r="CB7" s="130">
        <v>208000</v>
      </c>
      <c r="CC7" s="131">
        <f>IFERROR(CB7/BX7,"-")</f>
        <v>52000</v>
      </c>
      <c r="CD7" s="132"/>
      <c r="CE7" s="132"/>
      <c r="CF7" s="132">
        <v>1</v>
      </c>
      <c r="CG7" s="133">
        <v>2</v>
      </c>
      <c r="CH7" s="134">
        <f>IF(Q7=0,"",IF(CG7=0,"",(CG7/Q7)))</f>
        <v>0.13333333333333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323000</v>
      </c>
      <c r="CR7" s="141">
        <v>208000</v>
      </c>
      <c r="CS7" s="141">
        <v>45000</v>
      </c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0.43333333333333</v>
      </c>
      <c r="B8" s="189" t="s">
        <v>210</v>
      </c>
      <c r="C8" s="189" t="s">
        <v>58</v>
      </c>
      <c r="D8" s="189" t="s">
        <v>211</v>
      </c>
      <c r="E8" s="189" t="s">
        <v>59</v>
      </c>
      <c r="F8" s="189" t="s">
        <v>60</v>
      </c>
      <c r="G8" s="189" t="s">
        <v>61</v>
      </c>
      <c r="H8" s="89" t="s">
        <v>212</v>
      </c>
      <c r="I8" s="89" t="s">
        <v>213</v>
      </c>
      <c r="J8" s="191" t="s">
        <v>67</v>
      </c>
      <c r="K8" s="181">
        <v>90000</v>
      </c>
      <c r="L8" s="80">
        <v>0</v>
      </c>
      <c r="M8" s="80">
        <v>0</v>
      </c>
      <c r="N8" s="80">
        <v>31</v>
      </c>
      <c r="O8" s="91">
        <v>5</v>
      </c>
      <c r="P8" s="92">
        <v>0</v>
      </c>
      <c r="Q8" s="93">
        <f>O8+P8</f>
        <v>5</v>
      </c>
      <c r="R8" s="81">
        <f>IFERROR(Q8/N8,"-")</f>
        <v>0.16129032258065</v>
      </c>
      <c r="S8" s="80">
        <v>0</v>
      </c>
      <c r="T8" s="80">
        <v>1</v>
      </c>
      <c r="U8" s="81">
        <f>IFERROR(T8/(Q8),"-")</f>
        <v>0.2</v>
      </c>
      <c r="V8" s="82">
        <f>IFERROR(K8/SUM(Q8:Q9),"-")</f>
        <v>9000</v>
      </c>
      <c r="W8" s="83">
        <v>2</v>
      </c>
      <c r="X8" s="81">
        <f>IF(Q8=0,"-",W8/Q8)</f>
        <v>0.4</v>
      </c>
      <c r="Y8" s="186">
        <v>36000</v>
      </c>
      <c r="Z8" s="187">
        <f>IFERROR(Y8/Q8,"-")</f>
        <v>7200</v>
      </c>
      <c r="AA8" s="187">
        <f>IFERROR(Y8/W8,"-")</f>
        <v>18000</v>
      </c>
      <c r="AB8" s="181">
        <f>SUM(Y8:Y9)-SUM(K8:K9)</f>
        <v>-51000</v>
      </c>
      <c r="AC8" s="85">
        <f>SUM(Y8:Y9)/SUM(K8:K9)</f>
        <v>0.43333333333333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</v>
      </c>
      <c r="BH8" s="112">
        <v>1</v>
      </c>
      <c r="BI8" s="114">
        <f>IFERROR(BH8/BF8,"-")</f>
        <v>1</v>
      </c>
      <c r="BJ8" s="115">
        <v>11000</v>
      </c>
      <c r="BK8" s="116">
        <f>IFERROR(BJ8/BF8,"-")</f>
        <v>11000</v>
      </c>
      <c r="BL8" s="117"/>
      <c r="BM8" s="117"/>
      <c r="BN8" s="117">
        <v>1</v>
      </c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0.2</v>
      </c>
      <c r="CI8" s="135">
        <v>1</v>
      </c>
      <c r="CJ8" s="136">
        <f>IFERROR(CI8/CG8,"-")</f>
        <v>1</v>
      </c>
      <c r="CK8" s="137">
        <v>25000</v>
      </c>
      <c r="CL8" s="138">
        <f>IFERROR(CK8/CG8,"-")</f>
        <v>25000</v>
      </c>
      <c r="CM8" s="139"/>
      <c r="CN8" s="139"/>
      <c r="CO8" s="139">
        <v>1</v>
      </c>
      <c r="CP8" s="140">
        <v>2</v>
      </c>
      <c r="CQ8" s="141">
        <v>36000</v>
      </c>
      <c r="CR8" s="141">
        <v>25000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214</v>
      </c>
      <c r="C9" s="189" t="s">
        <v>58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43</v>
      </c>
      <c r="O9" s="91">
        <v>5</v>
      </c>
      <c r="P9" s="92">
        <v>0</v>
      </c>
      <c r="Q9" s="93">
        <f>O9+P9</f>
        <v>5</v>
      </c>
      <c r="R9" s="81">
        <f>IFERROR(Q9/N9,"-")</f>
        <v>0.11627906976744</v>
      </c>
      <c r="S9" s="80">
        <v>0</v>
      </c>
      <c r="T9" s="80">
        <v>1</v>
      </c>
      <c r="U9" s="81">
        <f>IFERROR(T9/(Q9),"-")</f>
        <v>0.2</v>
      </c>
      <c r="V9" s="82"/>
      <c r="W9" s="83">
        <v>1</v>
      </c>
      <c r="X9" s="81">
        <f>IF(Q9=0,"-",W9/Q9)</f>
        <v>0.2</v>
      </c>
      <c r="Y9" s="186">
        <v>3000</v>
      </c>
      <c r="Z9" s="187">
        <f>IFERROR(Y9/Q9,"-")</f>
        <v>600</v>
      </c>
      <c r="AA9" s="187">
        <f>IFERROR(Y9/W9,"-")</f>
        <v>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0.4</v>
      </c>
      <c r="BZ9" s="128">
        <v>1</v>
      </c>
      <c r="CA9" s="129">
        <f>IFERROR(BZ9/BX9,"-")</f>
        <v>0.5</v>
      </c>
      <c r="CB9" s="130">
        <v>3000</v>
      </c>
      <c r="CC9" s="131">
        <f>IFERROR(CB9/BX9,"-")</f>
        <v>1500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3000</v>
      </c>
      <c r="CR9" s="141">
        <v>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0.042857142857143</v>
      </c>
      <c r="B10" s="189" t="s">
        <v>215</v>
      </c>
      <c r="C10" s="189" t="s">
        <v>216</v>
      </c>
      <c r="D10" s="189" t="s">
        <v>217</v>
      </c>
      <c r="E10" s="189" t="s">
        <v>218</v>
      </c>
      <c r="F10" s="189"/>
      <c r="G10" s="189" t="s">
        <v>74</v>
      </c>
      <c r="H10" s="89" t="s">
        <v>219</v>
      </c>
      <c r="I10" s="89" t="s">
        <v>220</v>
      </c>
      <c r="J10" s="89" t="s">
        <v>221</v>
      </c>
      <c r="K10" s="181">
        <v>70000</v>
      </c>
      <c r="L10" s="80">
        <v>0</v>
      </c>
      <c r="M10" s="80">
        <v>0</v>
      </c>
      <c r="N10" s="80">
        <v>22</v>
      </c>
      <c r="O10" s="91">
        <v>11</v>
      </c>
      <c r="P10" s="92">
        <v>0</v>
      </c>
      <c r="Q10" s="93">
        <f>O10+P10</f>
        <v>11</v>
      </c>
      <c r="R10" s="81">
        <f>IFERROR(Q10/N10,"-")</f>
        <v>0.5</v>
      </c>
      <c r="S10" s="80">
        <v>1</v>
      </c>
      <c r="T10" s="80">
        <v>2</v>
      </c>
      <c r="U10" s="81">
        <f>IFERROR(T10/(Q10),"-")</f>
        <v>0.18181818181818</v>
      </c>
      <c r="V10" s="82">
        <f>IFERROR(K10/SUM(Q10:Q10),"-")</f>
        <v>6363.6363636364</v>
      </c>
      <c r="W10" s="83">
        <v>1</v>
      </c>
      <c r="X10" s="81">
        <f>IF(Q10=0,"-",W10/Q10)</f>
        <v>0.090909090909091</v>
      </c>
      <c r="Y10" s="186">
        <v>3000</v>
      </c>
      <c r="Z10" s="187">
        <f>IFERROR(Y10/Q10,"-")</f>
        <v>272.72727272727</v>
      </c>
      <c r="AA10" s="187">
        <f>IFERROR(Y10/W10,"-")</f>
        <v>3000</v>
      </c>
      <c r="AB10" s="181">
        <f>SUM(Y10:Y10)-SUM(K10:K10)</f>
        <v>-67000</v>
      </c>
      <c r="AC10" s="85">
        <f>SUM(Y10:Y10)/SUM(K10:K10)</f>
        <v>0.042857142857143</v>
      </c>
      <c r="AD10" s="78"/>
      <c r="AE10" s="94">
        <v>1</v>
      </c>
      <c r="AF10" s="95">
        <f>IF(Q10=0,"",IF(AE10=0,"",(AE10/Q10)))</f>
        <v>0.090909090909091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0.090909090909091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0.27272727272727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0.36363636363636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0.18181818181818</v>
      </c>
      <c r="BZ10" s="128">
        <v>1</v>
      </c>
      <c r="CA10" s="129">
        <f>IFERROR(BZ10/BX10,"-")</f>
        <v>0.5</v>
      </c>
      <c r="CB10" s="130">
        <v>3000</v>
      </c>
      <c r="CC10" s="131">
        <f>IFERROR(CB10/BX10,"-")</f>
        <v>1500</v>
      </c>
      <c r="CD10" s="132">
        <v>1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1.9090909090909</v>
      </c>
      <c r="B11" s="189" t="s">
        <v>222</v>
      </c>
      <c r="C11" s="189" t="s">
        <v>216</v>
      </c>
      <c r="D11" s="189" t="s">
        <v>223</v>
      </c>
      <c r="E11" s="189" t="s">
        <v>224</v>
      </c>
      <c r="F11" s="189"/>
      <c r="G11" s="189" t="s">
        <v>61</v>
      </c>
      <c r="H11" s="89" t="s">
        <v>225</v>
      </c>
      <c r="I11" s="89" t="s">
        <v>207</v>
      </c>
      <c r="J11" s="89" t="s">
        <v>221</v>
      </c>
      <c r="K11" s="181">
        <v>55000</v>
      </c>
      <c r="L11" s="80">
        <v>0</v>
      </c>
      <c r="M11" s="80">
        <v>0</v>
      </c>
      <c r="N11" s="80">
        <v>56</v>
      </c>
      <c r="O11" s="91">
        <v>5</v>
      </c>
      <c r="P11" s="92">
        <v>0</v>
      </c>
      <c r="Q11" s="93">
        <f>O11+P11</f>
        <v>5</v>
      </c>
      <c r="R11" s="81">
        <f>IFERROR(Q11/N11,"-")</f>
        <v>0.089285714285714</v>
      </c>
      <c r="S11" s="80">
        <v>1</v>
      </c>
      <c r="T11" s="80">
        <v>3</v>
      </c>
      <c r="U11" s="81">
        <f>IFERROR(T11/(Q11),"-")</f>
        <v>0.6</v>
      </c>
      <c r="V11" s="82">
        <f>IFERROR(K11/SUM(Q11:Q12),"-")</f>
        <v>9166.6666666667</v>
      </c>
      <c r="W11" s="83">
        <v>2</v>
      </c>
      <c r="X11" s="81">
        <f>IF(Q11=0,"-",W11/Q11)</f>
        <v>0.4</v>
      </c>
      <c r="Y11" s="186">
        <v>59000</v>
      </c>
      <c r="Z11" s="187">
        <f>IFERROR(Y11/Q11,"-")</f>
        <v>11800</v>
      </c>
      <c r="AA11" s="187">
        <f>IFERROR(Y11/W11,"-")</f>
        <v>29500</v>
      </c>
      <c r="AB11" s="181">
        <f>SUM(Y11:Y12)-SUM(K11:K12)</f>
        <v>50000</v>
      </c>
      <c r="AC11" s="85">
        <f>SUM(Y11:Y12)/SUM(K11:K12)</f>
        <v>1.9090909090909</v>
      </c>
      <c r="AD11" s="78"/>
      <c r="AE11" s="94">
        <v>1</v>
      </c>
      <c r="AF11" s="95">
        <f>IF(Q11=0,"",IF(AE11=0,"",(AE11/Q11)))</f>
        <v>0.2</v>
      </c>
      <c r="AG11" s="94">
        <v>1</v>
      </c>
      <c r="AH11" s="96">
        <f>IFERROR(AG11/AE11,"-")</f>
        <v>1</v>
      </c>
      <c r="AI11" s="97">
        <v>3000</v>
      </c>
      <c r="AJ11" s="98">
        <f>IFERROR(AI11/AE11,"-")</f>
        <v>3000</v>
      </c>
      <c r="AK11" s="99">
        <v>1</v>
      </c>
      <c r="AL11" s="99"/>
      <c r="AM11" s="99"/>
      <c r="AN11" s="100">
        <v>3</v>
      </c>
      <c r="AO11" s="101">
        <f>IF(Q11=0,"",IF(AN11=0,"",(AN11/Q11)))</f>
        <v>0.6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0.2</v>
      </c>
      <c r="BZ11" s="128">
        <v>1</v>
      </c>
      <c r="CA11" s="129">
        <f>IFERROR(BZ11/BX11,"-")</f>
        <v>1</v>
      </c>
      <c r="CB11" s="130">
        <v>56000</v>
      </c>
      <c r="CC11" s="131">
        <f>IFERROR(CB11/BX11,"-")</f>
        <v>56000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59000</v>
      </c>
      <c r="CR11" s="141">
        <v>56000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226</v>
      </c>
      <c r="C12" s="189" t="s">
        <v>216</v>
      </c>
      <c r="D12" s="189"/>
      <c r="E12" s="189"/>
      <c r="F12" s="189"/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9</v>
      </c>
      <c r="O12" s="91">
        <v>1</v>
      </c>
      <c r="P12" s="92">
        <v>0</v>
      </c>
      <c r="Q12" s="93">
        <f>O12+P12</f>
        <v>1</v>
      </c>
      <c r="R12" s="81">
        <f>IFERROR(Q12/N12,"-")</f>
        <v>0.11111111111111</v>
      </c>
      <c r="S12" s="80">
        <v>1</v>
      </c>
      <c r="T12" s="80">
        <v>1</v>
      </c>
      <c r="U12" s="81">
        <f>IFERROR(T12/(Q12),"-")</f>
        <v>1</v>
      </c>
      <c r="V12" s="82"/>
      <c r="W12" s="83">
        <v>1</v>
      </c>
      <c r="X12" s="81">
        <f>IF(Q12=0,"-",W12/Q12)</f>
        <v>1</v>
      </c>
      <c r="Y12" s="186">
        <v>46000</v>
      </c>
      <c r="Z12" s="187">
        <f>IFERROR(Y12/Q12,"-")</f>
        <v>46000</v>
      </c>
      <c r="AA12" s="187">
        <f>IFERROR(Y12/W12,"-")</f>
        <v>46000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>
        <v>1</v>
      </c>
      <c r="CA12" s="129">
        <f>IFERROR(BZ12/BX12,"-")</f>
        <v>1</v>
      </c>
      <c r="CB12" s="130">
        <v>46000</v>
      </c>
      <c r="CC12" s="131">
        <f>IFERROR(CB12/BX12,"-")</f>
        <v>46000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46000</v>
      </c>
      <c r="CR12" s="141">
        <v>46000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43.24</v>
      </c>
      <c r="B13" s="189" t="s">
        <v>227</v>
      </c>
      <c r="C13" s="189" t="s">
        <v>216</v>
      </c>
      <c r="D13" s="189" t="s">
        <v>228</v>
      </c>
      <c r="E13" s="189" t="s">
        <v>229</v>
      </c>
      <c r="F13" s="189"/>
      <c r="G13" s="189" t="s">
        <v>61</v>
      </c>
      <c r="H13" s="89" t="s">
        <v>230</v>
      </c>
      <c r="I13" s="89" t="s">
        <v>231</v>
      </c>
      <c r="J13" s="89" t="s">
        <v>232</v>
      </c>
      <c r="K13" s="181">
        <v>75000</v>
      </c>
      <c r="L13" s="80">
        <v>0</v>
      </c>
      <c r="M13" s="80">
        <v>0</v>
      </c>
      <c r="N13" s="80">
        <v>169</v>
      </c>
      <c r="O13" s="91">
        <v>14</v>
      </c>
      <c r="P13" s="92">
        <v>0</v>
      </c>
      <c r="Q13" s="93">
        <f>O13+P13</f>
        <v>14</v>
      </c>
      <c r="R13" s="81">
        <f>IFERROR(Q13/N13,"-")</f>
        <v>0.082840236686391</v>
      </c>
      <c r="S13" s="80">
        <v>1</v>
      </c>
      <c r="T13" s="80">
        <v>3</v>
      </c>
      <c r="U13" s="81">
        <f>IFERROR(T13/(Q13),"-")</f>
        <v>0.21428571428571</v>
      </c>
      <c r="V13" s="82">
        <f>IFERROR(K13/SUM(Q13:Q14),"-")</f>
        <v>1973.6842105263</v>
      </c>
      <c r="W13" s="83">
        <v>4</v>
      </c>
      <c r="X13" s="81">
        <f>IF(Q13=0,"-",W13/Q13)</f>
        <v>0.28571428571429</v>
      </c>
      <c r="Y13" s="186">
        <v>417000</v>
      </c>
      <c r="Z13" s="187">
        <f>IFERROR(Y13/Q13,"-")</f>
        <v>29785.714285714</v>
      </c>
      <c r="AA13" s="187">
        <f>IFERROR(Y13/W13,"-")</f>
        <v>104250</v>
      </c>
      <c r="AB13" s="181">
        <f>SUM(Y13:Y14)-SUM(K13:K14)</f>
        <v>3168000</v>
      </c>
      <c r="AC13" s="85">
        <f>SUM(Y13:Y14)/SUM(K13:K14)</f>
        <v>43.24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0.28571428571429</v>
      </c>
      <c r="BH13" s="112">
        <v>2</v>
      </c>
      <c r="BI13" s="114">
        <f>IFERROR(BH13/BF13,"-")</f>
        <v>0.5</v>
      </c>
      <c r="BJ13" s="115">
        <v>4000</v>
      </c>
      <c r="BK13" s="116">
        <f>IFERROR(BJ13/BF13,"-")</f>
        <v>1000</v>
      </c>
      <c r="BL13" s="117">
        <v>2</v>
      </c>
      <c r="BM13" s="117"/>
      <c r="BN13" s="117"/>
      <c r="BO13" s="119">
        <v>7</v>
      </c>
      <c r="BP13" s="120">
        <f>IF(Q13=0,"",IF(BO13=0,"",(BO13/Q13)))</f>
        <v>0.5</v>
      </c>
      <c r="BQ13" s="121">
        <v>1</v>
      </c>
      <c r="BR13" s="122">
        <f>IFERROR(BQ13/BO13,"-")</f>
        <v>0.14285714285714</v>
      </c>
      <c r="BS13" s="123">
        <v>6000</v>
      </c>
      <c r="BT13" s="124">
        <f>IFERROR(BS13/BO13,"-")</f>
        <v>857.14285714286</v>
      </c>
      <c r="BU13" s="125"/>
      <c r="BV13" s="125">
        <v>1</v>
      </c>
      <c r="BW13" s="125"/>
      <c r="BX13" s="126">
        <v>3</v>
      </c>
      <c r="BY13" s="127">
        <f>IF(Q13=0,"",IF(BX13=0,"",(BX13/Q13)))</f>
        <v>0.21428571428571</v>
      </c>
      <c r="BZ13" s="128">
        <v>1</v>
      </c>
      <c r="CA13" s="129">
        <f>IFERROR(BZ13/BX13,"-")</f>
        <v>0.33333333333333</v>
      </c>
      <c r="CB13" s="130">
        <v>407000</v>
      </c>
      <c r="CC13" s="131">
        <f>IFERROR(CB13/BX13,"-")</f>
        <v>135666.66666667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4</v>
      </c>
      <c r="CQ13" s="141">
        <v>417000</v>
      </c>
      <c r="CR13" s="141">
        <v>407000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233</v>
      </c>
      <c r="C14" s="189" t="s">
        <v>216</v>
      </c>
      <c r="D14" s="189"/>
      <c r="E14" s="189"/>
      <c r="F14" s="189"/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69</v>
      </c>
      <c r="O14" s="91">
        <v>24</v>
      </c>
      <c r="P14" s="92">
        <v>0</v>
      </c>
      <c r="Q14" s="93">
        <f>O14+P14</f>
        <v>24</v>
      </c>
      <c r="R14" s="81">
        <f>IFERROR(Q14/N14,"-")</f>
        <v>0.34782608695652</v>
      </c>
      <c r="S14" s="80">
        <v>4</v>
      </c>
      <c r="T14" s="80">
        <v>0</v>
      </c>
      <c r="U14" s="81">
        <f>IFERROR(T14/(Q14),"-")</f>
        <v>0</v>
      </c>
      <c r="V14" s="82"/>
      <c r="W14" s="83">
        <v>7</v>
      </c>
      <c r="X14" s="81">
        <f>IF(Q14=0,"-",W14/Q14)</f>
        <v>0.29166666666667</v>
      </c>
      <c r="Y14" s="186">
        <v>2826000</v>
      </c>
      <c r="Z14" s="187">
        <f>IFERROR(Y14/Q14,"-")</f>
        <v>117750</v>
      </c>
      <c r="AA14" s="187">
        <f>IFERROR(Y14/W14,"-")</f>
        <v>403714.28571429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0.083333333333333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0.041666666666667</v>
      </c>
      <c r="AY14" s="106">
        <v>1</v>
      </c>
      <c r="AZ14" s="108">
        <f>IFERROR(AY14/AW14,"-")</f>
        <v>1</v>
      </c>
      <c r="BA14" s="109">
        <v>5000</v>
      </c>
      <c r="BB14" s="110">
        <f>IFERROR(BA14/AW14,"-")</f>
        <v>5000</v>
      </c>
      <c r="BC14" s="111">
        <v>1</v>
      </c>
      <c r="BD14" s="111"/>
      <c r="BE14" s="111"/>
      <c r="BF14" s="112">
        <v>2</v>
      </c>
      <c r="BG14" s="113">
        <f>IF(Q14=0,"",IF(BF14=0,"",(BF14/Q14)))</f>
        <v>0.083333333333333</v>
      </c>
      <c r="BH14" s="112">
        <v>1</v>
      </c>
      <c r="BI14" s="114">
        <f>IFERROR(BH14/BF14,"-")</f>
        <v>0.5</v>
      </c>
      <c r="BJ14" s="115">
        <v>137000</v>
      </c>
      <c r="BK14" s="116">
        <f>IFERROR(BJ14/BF14,"-")</f>
        <v>68500</v>
      </c>
      <c r="BL14" s="117"/>
      <c r="BM14" s="117"/>
      <c r="BN14" s="117">
        <v>1</v>
      </c>
      <c r="BO14" s="119">
        <v>6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9</v>
      </c>
      <c r="BY14" s="127">
        <f>IF(Q14=0,"",IF(BX14=0,"",(BX14/Q14)))</f>
        <v>0.375</v>
      </c>
      <c r="BZ14" s="128">
        <v>2</v>
      </c>
      <c r="CA14" s="129">
        <f>IFERROR(BZ14/BX14,"-")</f>
        <v>0.22222222222222</v>
      </c>
      <c r="CB14" s="130">
        <v>793000</v>
      </c>
      <c r="CC14" s="131">
        <f>IFERROR(CB14/BX14,"-")</f>
        <v>88111.111111111</v>
      </c>
      <c r="CD14" s="132"/>
      <c r="CE14" s="132"/>
      <c r="CF14" s="132">
        <v>2</v>
      </c>
      <c r="CG14" s="133">
        <v>4</v>
      </c>
      <c r="CH14" s="134">
        <f>IF(Q14=0,"",IF(CG14=0,"",(CG14/Q14)))</f>
        <v>0.16666666666667</v>
      </c>
      <c r="CI14" s="135">
        <v>3</v>
      </c>
      <c r="CJ14" s="136">
        <f>IFERROR(CI14/CG14,"-")</f>
        <v>0.75</v>
      </c>
      <c r="CK14" s="137">
        <v>1891000</v>
      </c>
      <c r="CL14" s="138">
        <f>IFERROR(CK14/CG14,"-")</f>
        <v>472750</v>
      </c>
      <c r="CM14" s="139"/>
      <c r="CN14" s="139">
        <v>1</v>
      </c>
      <c r="CO14" s="139">
        <v>2</v>
      </c>
      <c r="CP14" s="140">
        <v>7</v>
      </c>
      <c r="CQ14" s="141">
        <v>2826000</v>
      </c>
      <c r="CR14" s="141">
        <v>1245000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0.7</v>
      </c>
      <c r="B15" s="189" t="s">
        <v>234</v>
      </c>
      <c r="C15" s="189" t="s">
        <v>216</v>
      </c>
      <c r="D15" s="189" t="s">
        <v>235</v>
      </c>
      <c r="E15" s="189" t="s">
        <v>236</v>
      </c>
      <c r="F15" s="189"/>
      <c r="G15" s="189" t="s">
        <v>61</v>
      </c>
      <c r="H15" s="89" t="s">
        <v>237</v>
      </c>
      <c r="I15" s="89" t="s">
        <v>238</v>
      </c>
      <c r="J15" s="89" t="s">
        <v>208</v>
      </c>
      <c r="K15" s="181">
        <v>60000</v>
      </c>
      <c r="L15" s="80">
        <v>0</v>
      </c>
      <c r="M15" s="80">
        <v>0</v>
      </c>
      <c r="N15" s="80">
        <v>46</v>
      </c>
      <c r="O15" s="91">
        <v>5</v>
      </c>
      <c r="P15" s="92">
        <v>0</v>
      </c>
      <c r="Q15" s="93">
        <f>O15+P15</f>
        <v>5</v>
      </c>
      <c r="R15" s="81">
        <f>IFERROR(Q15/N15,"-")</f>
        <v>0.10869565217391</v>
      </c>
      <c r="S15" s="80">
        <v>1</v>
      </c>
      <c r="T15" s="80">
        <v>2</v>
      </c>
      <c r="U15" s="81">
        <f>IFERROR(T15/(Q15),"-")</f>
        <v>0.4</v>
      </c>
      <c r="V15" s="82">
        <f>IFERROR(K15/SUM(Q15:Q16),"-")</f>
        <v>5454.5454545455</v>
      </c>
      <c r="W15" s="83">
        <v>3</v>
      </c>
      <c r="X15" s="81">
        <f>IF(Q15=0,"-",W15/Q15)</f>
        <v>0.6</v>
      </c>
      <c r="Y15" s="186">
        <v>39000</v>
      </c>
      <c r="Z15" s="187">
        <f>IFERROR(Y15/Q15,"-")</f>
        <v>7800</v>
      </c>
      <c r="AA15" s="187">
        <f>IFERROR(Y15/W15,"-")</f>
        <v>13000</v>
      </c>
      <c r="AB15" s="181">
        <f>SUM(Y15:Y16)-SUM(K15:K16)</f>
        <v>-18000</v>
      </c>
      <c r="AC15" s="85">
        <f>SUM(Y15:Y16)/SUM(K15:K16)</f>
        <v>0.7</v>
      </c>
      <c r="AD15" s="78"/>
      <c r="AE15" s="94">
        <v>1</v>
      </c>
      <c r="AF15" s="95">
        <f>IF(Q15=0,"",IF(AE15=0,"",(AE15/Q15)))</f>
        <v>0.2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</v>
      </c>
      <c r="BG15" s="113">
        <f>IF(Q15=0,"",IF(BF15=0,"",(BF15/Q15)))</f>
        <v>0.4</v>
      </c>
      <c r="BH15" s="112">
        <v>2</v>
      </c>
      <c r="BI15" s="114">
        <f>IFERROR(BH15/BF15,"-")</f>
        <v>1</v>
      </c>
      <c r="BJ15" s="115">
        <v>8000</v>
      </c>
      <c r="BK15" s="116">
        <f>IFERROR(BJ15/BF15,"-")</f>
        <v>4000</v>
      </c>
      <c r="BL15" s="117">
        <v>2</v>
      </c>
      <c r="BM15" s="117"/>
      <c r="BN15" s="117"/>
      <c r="BO15" s="119">
        <v>1</v>
      </c>
      <c r="BP15" s="120">
        <f>IF(Q15=0,"",IF(BO15=0,"",(BO15/Q15)))</f>
        <v>0.2</v>
      </c>
      <c r="BQ15" s="121">
        <v>1</v>
      </c>
      <c r="BR15" s="122">
        <f>IFERROR(BQ15/BO15,"-")</f>
        <v>1</v>
      </c>
      <c r="BS15" s="123">
        <v>31000</v>
      </c>
      <c r="BT15" s="124">
        <f>IFERROR(BS15/BO15,"-")</f>
        <v>31000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39000</v>
      </c>
      <c r="CR15" s="141">
        <v>31000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239</v>
      </c>
      <c r="C16" s="189" t="s">
        <v>216</v>
      </c>
      <c r="D16" s="189"/>
      <c r="E16" s="189"/>
      <c r="F16" s="189"/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17</v>
      </c>
      <c r="O16" s="91">
        <v>6</v>
      </c>
      <c r="P16" s="92">
        <v>0</v>
      </c>
      <c r="Q16" s="93">
        <f>O16+P16</f>
        <v>6</v>
      </c>
      <c r="R16" s="81">
        <f>IFERROR(Q16/N16,"-")</f>
        <v>0.35294117647059</v>
      </c>
      <c r="S16" s="80">
        <v>1</v>
      </c>
      <c r="T16" s="80">
        <v>1</v>
      </c>
      <c r="U16" s="81">
        <f>IFERROR(T16/(Q16),"-")</f>
        <v>0.16666666666667</v>
      </c>
      <c r="V16" s="82"/>
      <c r="W16" s="83">
        <v>1</v>
      </c>
      <c r="X16" s="81">
        <f>IF(Q16=0,"-",W16/Q16)</f>
        <v>0.16666666666667</v>
      </c>
      <c r="Y16" s="186">
        <v>3000</v>
      </c>
      <c r="Z16" s="187">
        <f>IFERROR(Y16/Q16,"-")</f>
        <v>500</v>
      </c>
      <c r="AA16" s="187">
        <f>IFERROR(Y16/W16,"-")</f>
        <v>3000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2</v>
      </c>
      <c r="AO16" s="101">
        <f>IF(Q16=0,"",IF(AN16=0,"",(AN16/Q16)))</f>
        <v>0.33333333333333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0.16666666666667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0.16666666666667</v>
      </c>
      <c r="BZ16" s="128">
        <v>1</v>
      </c>
      <c r="CA16" s="129">
        <f>IFERROR(BZ16/BX16,"-")</f>
        <v>1</v>
      </c>
      <c r="CB16" s="130">
        <v>3000</v>
      </c>
      <c r="CC16" s="131">
        <f>IFERROR(CB16/BX16,"-")</f>
        <v>3000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3000</v>
      </c>
      <c r="CR16" s="141">
        <v>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</v>
      </c>
      <c r="B17" s="189" t="s">
        <v>240</v>
      </c>
      <c r="C17" s="189" t="s">
        <v>216</v>
      </c>
      <c r="D17" s="189" t="s">
        <v>223</v>
      </c>
      <c r="E17" s="189" t="s">
        <v>241</v>
      </c>
      <c r="F17" s="189"/>
      <c r="G17" s="189" t="s">
        <v>61</v>
      </c>
      <c r="H17" s="89" t="s">
        <v>242</v>
      </c>
      <c r="I17" s="89" t="s">
        <v>243</v>
      </c>
      <c r="J17" s="191" t="s">
        <v>67</v>
      </c>
      <c r="K17" s="181">
        <v>45000</v>
      </c>
      <c r="L17" s="80">
        <v>0</v>
      </c>
      <c r="M17" s="80">
        <v>0</v>
      </c>
      <c r="N17" s="80">
        <v>7</v>
      </c>
      <c r="O17" s="91">
        <v>3</v>
      </c>
      <c r="P17" s="92">
        <v>0</v>
      </c>
      <c r="Q17" s="93">
        <f>O17+P17</f>
        <v>3</v>
      </c>
      <c r="R17" s="81">
        <f>IFERROR(Q17/N17,"-")</f>
        <v>0.42857142857143</v>
      </c>
      <c r="S17" s="80">
        <v>0</v>
      </c>
      <c r="T17" s="80">
        <v>2</v>
      </c>
      <c r="U17" s="81">
        <f>IFERROR(T17/(Q17),"-")</f>
        <v>0.66666666666667</v>
      </c>
      <c r="V17" s="82">
        <f>IFERROR(K17/SUM(Q17:Q18),"-")</f>
        <v>9000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-45000</v>
      </c>
      <c r="AC17" s="85">
        <f>SUM(Y17:Y18)/SUM(K17:K18)</f>
        <v>0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2</v>
      </c>
      <c r="AX17" s="107">
        <f>IF(Q17=0,"",IF(AW17=0,"",(AW17/Q17)))</f>
        <v>0.66666666666667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244</v>
      </c>
      <c r="C18" s="189" t="s">
        <v>216</v>
      </c>
      <c r="D18" s="189"/>
      <c r="E18" s="189"/>
      <c r="F18" s="189"/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4</v>
      </c>
      <c r="O18" s="91">
        <v>2</v>
      </c>
      <c r="P18" s="92">
        <v>0</v>
      </c>
      <c r="Q18" s="93">
        <f>O18+P18</f>
        <v>2</v>
      </c>
      <c r="R18" s="81">
        <f>IFERROR(Q18/N18,"-")</f>
        <v>0.5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8.5</v>
      </c>
      <c r="B19" s="189" t="s">
        <v>245</v>
      </c>
      <c r="C19" s="189" t="s">
        <v>216</v>
      </c>
      <c r="D19" s="189" t="s">
        <v>246</v>
      </c>
      <c r="E19" s="189" t="s">
        <v>236</v>
      </c>
      <c r="F19" s="189"/>
      <c r="G19" s="189" t="s">
        <v>61</v>
      </c>
      <c r="H19" s="89" t="s">
        <v>247</v>
      </c>
      <c r="I19" s="89"/>
      <c r="J19" s="89" t="s">
        <v>112</v>
      </c>
      <c r="K19" s="181">
        <v>35000</v>
      </c>
      <c r="L19" s="80">
        <v>0</v>
      </c>
      <c r="M19" s="80">
        <v>0</v>
      </c>
      <c r="N19" s="80">
        <v>4</v>
      </c>
      <c r="O19" s="91">
        <v>0</v>
      </c>
      <c r="P19" s="92">
        <v>0</v>
      </c>
      <c r="Q19" s="93">
        <f>O19+P19</f>
        <v>0</v>
      </c>
      <c r="R19" s="81">
        <f>IFERROR(Q19/N19,"-")</f>
        <v>0</v>
      </c>
      <c r="S19" s="80">
        <v>0</v>
      </c>
      <c r="T19" s="80">
        <v>0</v>
      </c>
      <c r="U19" s="81" t="str">
        <f>IFERROR(T19/(Q19),"-")</f>
        <v>-</v>
      </c>
      <c r="V19" s="82">
        <f>IFERROR(K19/SUM(Q19:Q20),"-")</f>
        <v>5833.3333333333</v>
      </c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>
        <f>SUM(Y19:Y20)-SUM(K19:K20)</f>
        <v>262500</v>
      </c>
      <c r="AC19" s="85">
        <f>SUM(Y19:Y20)/SUM(K19:K20)</f>
        <v>8.5</v>
      </c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248</v>
      </c>
      <c r="C20" s="189" t="s">
        <v>216</v>
      </c>
      <c r="D20" s="189"/>
      <c r="E20" s="189"/>
      <c r="F20" s="189"/>
      <c r="G20" s="189" t="s">
        <v>74</v>
      </c>
      <c r="H20" s="89"/>
      <c r="I20" s="89"/>
      <c r="J20" s="89"/>
      <c r="K20" s="181"/>
      <c r="L20" s="80">
        <v>0</v>
      </c>
      <c r="M20" s="80">
        <v>0</v>
      </c>
      <c r="N20" s="80">
        <v>12</v>
      </c>
      <c r="O20" s="91">
        <v>6</v>
      </c>
      <c r="P20" s="92">
        <v>0</v>
      </c>
      <c r="Q20" s="93">
        <f>O20+P20</f>
        <v>6</v>
      </c>
      <c r="R20" s="81">
        <f>IFERROR(Q20/N20,"-")</f>
        <v>0.5</v>
      </c>
      <c r="S20" s="80">
        <v>1</v>
      </c>
      <c r="T20" s="80">
        <v>1</v>
      </c>
      <c r="U20" s="81">
        <f>IFERROR(T20/(Q20),"-")</f>
        <v>0.16666666666667</v>
      </c>
      <c r="V20" s="82"/>
      <c r="W20" s="83">
        <v>2</v>
      </c>
      <c r="X20" s="81">
        <f>IF(Q20=0,"-",W20/Q20)</f>
        <v>0.33333333333333</v>
      </c>
      <c r="Y20" s="186">
        <v>297500</v>
      </c>
      <c r="Z20" s="187">
        <f>IFERROR(Y20/Q20,"-")</f>
        <v>49583.333333333</v>
      </c>
      <c r="AA20" s="187">
        <f>IFERROR(Y20/W20,"-")</f>
        <v>148750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0.16666666666667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0.16666666666667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</v>
      </c>
      <c r="BG20" s="113">
        <f>IF(Q20=0,"",IF(BF20=0,"",(BF20/Q20)))</f>
        <v>0.33333333333333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0.16666666666667</v>
      </c>
      <c r="BQ20" s="121">
        <v>1</v>
      </c>
      <c r="BR20" s="122">
        <f>IFERROR(BQ20/BO20,"-")</f>
        <v>1</v>
      </c>
      <c r="BS20" s="123">
        <v>97500</v>
      </c>
      <c r="BT20" s="124">
        <f>IFERROR(BS20/BO20,"-")</f>
        <v>97500</v>
      </c>
      <c r="BU20" s="125"/>
      <c r="BV20" s="125"/>
      <c r="BW20" s="125">
        <v>1</v>
      </c>
      <c r="BX20" s="126">
        <v>1</v>
      </c>
      <c r="BY20" s="127">
        <f>IF(Q20=0,"",IF(BX20=0,"",(BX20/Q20)))</f>
        <v>0.16666666666667</v>
      </c>
      <c r="BZ20" s="128">
        <v>1</v>
      </c>
      <c r="CA20" s="129">
        <f>IFERROR(BZ20/BX20,"-")</f>
        <v>1</v>
      </c>
      <c r="CB20" s="130">
        <v>200000</v>
      </c>
      <c r="CC20" s="131">
        <f>IFERROR(CB20/BX20,"-")</f>
        <v>200000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297500</v>
      </c>
      <c r="CR20" s="141">
        <v>200000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0.76363636363636</v>
      </c>
      <c r="B21" s="189" t="s">
        <v>249</v>
      </c>
      <c r="C21" s="189" t="s">
        <v>216</v>
      </c>
      <c r="D21" s="189" t="s">
        <v>250</v>
      </c>
      <c r="E21" s="189" t="s">
        <v>224</v>
      </c>
      <c r="F21" s="189"/>
      <c r="G21" s="189" t="s">
        <v>61</v>
      </c>
      <c r="H21" s="89" t="s">
        <v>251</v>
      </c>
      <c r="I21" s="89"/>
      <c r="J21" s="191" t="s">
        <v>170</v>
      </c>
      <c r="K21" s="181">
        <v>55000</v>
      </c>
      <c r="L21" s="80">
        <v>0</v>
      </c>
      <c r="M21" s="80">
        <v>0</v>
      </c>
      <c r="N21" s="80">
        <v>22</v>
      </c>
      <c r="O21" s="91">
        <v>3</v>
      </c>
      <c r="P21" s="92">
        <v>0</v>
      </c>
      <c r="Q21" s="93">
        <f>O21+P21</f>
        <v>3</v>
      </c>
      <c r="R21" s="81">
        <f>IFERROR(Q21/N21,"-")</f>
        <v>0.13636363636364</v>
      </c>
      <c r="S21" s="80">
        <v>0</v>
      </c>
      <c r="T21" s="80">
        <v>0</v>
      </c>
      <c r="U21" s="81">
        <f>IFERROR(T21/(Q21),"-")</f>
        <v>0</v>
      </c>
      <c r="V21" s="82">
        <f>IFERROR(K21/SUM(Q21:Q22),"-")</f>
        <v>13750</v>
      </c>
      <c r="W21" s="83">
        <v>1</v>
      </c>
      <c r="X21" s="81">
        <f>IF(Q21=0,"-",W21/Q21)</f>
        <v>0.33333333333333</v>
      </c>
      <c r="Y21" s="186">
        <v>42000</v>
      </c>
      <c r="Z21" s="187">
        <f>IFERROR(Y21/Q21,"-")</f>
        <v>14000</v>
      </c>
      <c r="AA21" s="187">
        <f>IFERROR(Y21/W21,"-")</f>
        <v>42000</v>
      </c>
      <c r="AB21" s="181">
        <f>SUM(Y21:Y22)-SUM(K21:K22)</f>
        <v>-13000</v>
      </c>
      <c r="AC21" s="85">
        <f>SUM(Y21:Y22)/SUM(K21:K22)</f>
        <v>0.76363636363636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1</v>
      </c>
      <c r="BQ21" s="121">
        <v>1</v>
      </c>
      <c r="BR21" s="122">
        <f>IFERROR(BQ21/BO21,"-")</f>
        <v>0.33333333333333</v>
      </c>
      <c r="BS21" s="123">
        <v>42000</v>
      </c>
      <c r="BT21" s="124">
        <f>IFERROR(BS21/BO21,"-")</f>
        <v>14000</v>
      </c>
      <c r="BU21" s="125"/>
      <c r="BV21" s="125"/>
      <c r="BW21" s="125">
        <v>1</v>
      </c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42000</v>
      </c>
      <c r="CR21" s="141">
        <v>42000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252</v>
      </c>
      <c r="C22" s="189" t="s">
        <v>216</v>
      </c>
      <c r="D22" s="189"/>
      <c r="E22" s="189"/>
      <c r="F22" s="189"/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1</v>
      </c>
      <c r="O22" s="91">
        <v>1</v>
      </c>
      <c r="P22" s="92">
        <v>0</v>
      </c>
      <c r="Q22" s="93">
        <f>O22+P22</f>
        <v>1</v>
      </c>
      <c r="R22" s="81">
        <f>IFERROR(Q22/N22,"-")</f>
        <v>1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0.24444444444444</v>
      </c>
      <c r="B23" s="189" t="s">
        <v>253</v>
      </c>
      <c r="C23" s="189" t="s">
        <v>216</v>
      </c>
      <c r="D23" s="189" t="s">
        <v>254</v>
      </c>
      <c r="E23" s="189" t="s">
        <v>255</v>
      </c>
      <c r="F23" s="189"/>
      <c r="G23" s="189" t="s">
        <v>61</v>
      </c>
      <c r="H23" s="89" t="s">
        <v>256</v>
      </c>
      <c r="I23" s="89"/>
      <c r="J23" s="191" t="s">
        <v>170</v>
      </c>
      <c r="K23" s="181">
        <v>45000</v>
      </c>
      <c r="L23" s="80">
        <v>0</v>
      </c>
      <c r="M23" s="80">
        <v>0</v>
      </c>
      <c r="N23" s="80">
        <v>35</v>
      </c>
      <c r="O23" s="91">
        <v>3</v>
      </c>
      <c r="P23" s="92">
        <v>0</v>
      </c>
      <c r="Q23" s="93">
        <f>O23+P23</f>
        <v>3</v>
      </c>
      <c r="R23" s="81">
        <f>IFERROR(Q23/N23,"-")</f>
        <v>0.085714285714286</v>
      </c>
      <c r="S23" s="80">
        <v>0</v>
      </c>
      <c r="T23" s="80">
        <v>0</v>
      </c>
      <c r="U23" s="81">
        <f>IFERROR(T23/(Q23),"-")</f>
        <v>0</v>
      </c>
      <c r="V23" s="82">
        <f>IFERROR(K23/SUM(Q23:Q24),"-")</f>
        <v>5625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-34000</v>
      </c>
      <c r="AC23" s="85">
        <f>SUM(Y23:Y24)/SUM(K23:K24)</f>
        <v>0.24444444444444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0.33333333333333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257</v>
      </c>
      <c r="C24" s="189" t="s">
        <v>216</v>
      </c>
      <c r="D24" s="189"/>
      <c r="E24" s="189"/>
      <c r="F24" s="189"/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16</v>
      </c>
      <c r="O24" s="91">
        <v>5</v>
      </c>
      <c r="P24" s="92">
        <v>0</v>
      </c>
      <c r="Q24" s="93">
        <f>O24+P24</f>
        <v>5</v>
      </c>
      <c r="R24" s="81">
        <f>IFERROR(Q24/N24,"-")</f>
        <v>0.3125</v>
      </c>
      <c r="S24" s="80">
        <v>0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0.2</v>
      </c>
      <c r="Y24" s="186">
        <v>11000</v>
      </c>
      <c r="Z24" s="187">
        <f>IFERROR(Y24/Q24,"-")</f>
        <v>2200</v>
      </c>
      <c r="AA24" s="187">
        <f>IFERROR(Y24/W24,"-")</f>
        <v>11000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0.4</v>
      </c>
      <c r="BQ24" s="121">
        <v>1</v>
      </c>
      <c r="BR24" s="122">
        <f>IFERROR(BQ24/BO24,"-")</f>
        <v>0.5</v>
      </c>
      <c r="BS24" s="123">
        <v>11000</v>
      </c>
      <c r="BT24" s="124">
        <f>IFERROR(BS24/BO24,"-")</f>
        <v>5500</v>
      </c>
      <c r="BU24" s="125"/>
      <c r="BV24" s="125"/>
      <c r="BW24" s="125">
        <v>1</v>
      </c>
      <c r="BX24" s="126">
        <v>3</v>
      </c>
      <c r="BY24" s="127">
        <f>IF(Q24=0,"",IF(BX24=0,"",(BX24/Q24)))</f>
        <v>0.6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11000</v>
      </c>
      <c r="CR24" s="141">
        <v>11000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0.57142857142857</v>
      </c>
      <c r="B25" s="189" t="s">
        <v>258</v>
      </c>
      <c r="C25" s="189" t="s">
        <v>216</v>
      </c>
      <c r="D25" s="189" t="s">
        <v>259</v>
      </c>
      <c r="E25" s="189" t="s">
        <v>224</v>
      </c>
      <c r="F25" s="189"/>
      <c r="G25" s="189" t="s">
        <v>61</v>
      </c>
      <c r="H25" s="89" t="s">
        <v>260</v>
      </c>
      <c r="I25" s="89"/>
      <c r="J25" s="89" t="s">
        <v>195</v>
      </c>
      <c r="K25" s="181">
        <v>35000</v>
      </c>
      <c r="L25" s="80">
        <v>0</v>
      </c>
      <c r="M25" s="80">
        <v>0</v>
      </c>
      <c r="N25" s="80">
        <v>2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>
        <f>IFERROR(K25/SUM(Q25:Q26),"-")</f>
        <v>7000</v>
      </c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>
        <f>SUM(Y25:Y26)-SUM(K25:K26)</f>
        <v>-15000</v>
      </c>
      <c r="AC25" s="85">
        <f>SUM(Y25:Y26)/SUM(K25:K26)</f>
        <v>0.57142857142857</v>
      </c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261</v>
      </c>
      <c r="C26" s="189" t="s">
        <v>216</v>
      </c>
      <c r="D26" s="189"/>
      <c r="E26" s="189"/>
      <c r="F26" s="189"/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83</v>
      </c>
      <c r="O26" s="91">
        <v>5</v>
      </c>
      <c r="P26" s="92">
        <v>0</v>
      </c>
      <c r="Q26" s="93">
        <f>O26+P26</f>
        <v>5</v>
      </c>
      <c r="R26" s="81">
        <f>IFERROR(Q26/N26,"-")</f>
        <v>0.060240963855422</v>
      </c>
      <c r="S26" s="80">
        <v>0</v>
      </c>
      <c r="T26" s="80">
        <v>0</v>
      </c>
      <c r="U26" s="81">
        <f>IFERROR(T26/(Q26),"-")</f>
        <v>0</v>
      </c>
      <c r="V26" s="82"/>
      <c r="W26" s="83">
        <v>1</v>
      </c>
      <c r="X26" s="81">
        <f>IF(Q26=0,"-",W26/Q26)</f>
        <v>0.2</v>
      </c>
      <c r="Y26" s="186">
        <v>20000</v>
      </c>
      <c r="Z26" s="187">
        <f>IFERROR(Y26/Q26,"-")</f>
        <v>4000</v>
      </c>
      <c r="AA26" s="187">
        <f>IFERROR(Y26/W26,"-")</f>
        <v>20000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0.2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0.4</v>
      </c>
      <c r="BQ26" s="121">
        <v>1</v>
      </c>
      <c r="BR26" s="122">
        <f>IFERROR(BQ26/BO26,"-")</f>
        <v>0.5</v>
      </c>
      <c r="BS26" s="123">
        <v>15000</v>
      </c>
      <c r="BT26" s="124">
        <f>IFERROR(BS26/BO26,"-")</f>
        <v>7500</v>
      </c>
      <c r="BU26" s="125"/>
      <c r="BV26" s="125"/>
      <c r="BW26" s="125">
        <v>1</v>
      </c>
      <c r="BX26" s="126">
        <v>1</v>
      </c>
      <c r="BY26" s="127">
        <f>IF(Q26=0,"",IF(BX26=0,"",(BX26/Q26)))</f>
        <v>0.2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20000</v>
      </c>
      <c r="CR26" s="141">
        <v>15000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3.625</v>
      </c>
      <c r="B27" s="189" t="s">
        <v>262</v>
      </c>
      <c r="C27" s="189" t="s">
        <v>216</v>
      </c>
      <c r="D27" s="189" t="s">
        <v>254</v>
      </c>
      <c r="E27" s="189" t="s">
        <v>263</v>
      </c>
      <c r="F27" s="189"/>
      <c r="G27" s="189" t="s">
        <v>61</v>
      </c>
      <c r="H27" s="89" t="s">
        <v>264</v>
      </c>
      <c r="I27" s="89"/>
      <c r="J27" s="89" t="s">
        <v>178</v>
      </c>
      <c r="K27" s="181">
        <v>40000</v>
      </c>
      <c r="L27" s="80">
        <v>0</v>
      </c>
      <c r="M27" s="80">
        <v>0</v>
      </c>
      <c r="N27" s="80">
        <v>69</v>
      </c>
      <c r="O27" s="91">
        <v>9</v>
      </c>
      <c r="P27" s="92">
        <v>0</v>
      </c>
      <c r="Q27" s="93">
        <f>O27+P27</f>
        <v>9</v>
      </c>
      <c r="R27" s="81">
        <f>IFERROR(Q27/N27,"-")</f>
        <v>0.1304347826087</v>
      </c>
      <c r="S27" s="80">
        <v>1</v>
      </c>
      <c r="T27" s="80">
        <v>3</v>
      </c>
      <c r="U27" s="81">
        <f>IFERROR(T27/(Q27),"-")</f>
        <v>0.33333333333333</v>
      </c>
      <c r="V27" s="82">
        <f>IFERROR(K27/SUM(Q27:Q28),"-")</f>
        <v>2500</v>
      </c>
      <c r="W27" s="83">
        <v>3</v>
      </c>
      <c r="X27" s="81">
        <f>IF(Q27=0,"-",W27/Q27)</f>
        <v>0.33333333333333</v>
      </c>
      <c r="Y27" s="186">
        <v>127000</v>
      </c>
      <c r="Z27" s="187">
        <f>IFERROR(Y27/Q27,"-")</f>
        <v>14111.111111111</v>
      </c>
      <c r="AA27" s="187">
        <f>IFERROR(Y27/W27,"-")</f>
        <v>42333.333333333</v>
      </c>
      <c r="AB27" s="181">
        <f>SUM(Y27:Y28)-SUM(K27:K28)</f>
        <v>105000</v>
      </c>
      <c r="AC27" s="85">
        <f>SUM(Y27:Y28)/SUM(K27:K28)</f>
        <v>3.625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3</v>
      </c>
      <c r="BG27" s="113">
        <f>IF(Q27=0,"",IF(BF27=0,"",(BF27/Q27)))</f>
        <v>0.33333333333333</v>
      </c>
      <c r="BH27" s="112">
        <v>1</v>
      </c>
      <c r="BI27" s="114">
        <f>IFERROR(BH27/BF27,"-")</f>
        <v>0.33333333333333</v>
      </c>
      <c r="BJ27" s="115">
        <v>5000</v>
      </c>
      <c r="BK27" s="116">
        <f>IFERROR(BJ27/BF27,"-")</f>
        <v>1666.6666666667</v>
      </c>
      <c r="BL27" s="117">
        <v>1</v>
      </c>
      <c r="BM27" s="117"/>
      <c r="BN27" s="117"/>
      <c r="BO27" s="119">
        <v>4</v>
      </c>
      <c r="BP27" s="120">
        <f>IF(Q27=0,"",IF(BO27=0,"",(BO27/Q27)))</f>
        <v>0.44444444444444</v>
      </c>
      <c r="BQ27" s="121">
        <v>1</v>
      </c>
      <c r="BR27" s="122">
        <f>IFERROR(BQ27/BO27,"-")</f>
        <v>0.25</v>
      </c>
      <c r="BS27" s="123">
        <v>5000</v>
      </c>
      <c r="BT27" s="124">
        <f>IFERROR(BS27/BO27,"-")</f>
        <v>1250</v>
      </c>
      <c r="BU27" s="125"/>
      <c r="BV27" s="125">
        <v>1</v>
      </c>
      <c r="BW27" s="125"/>
      <c r="BX27" s="126">
        <v>1</v>
      </c>
      <c r="BY27" s="127">
        <f>IF(Q27=0,"",IF(BX27=0,"",(BX27/Q27)))</f>
        <v>0.11111111111111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1</v>
      </c>
      <c r="CH27" s="134">
        <f>IF(Q27=0,"",IF(CG27=0,"",(CG27/Q27)))</f>
        <v>0.11111111111111</v>
      </c>
      <c r="CI27" s="135">
        <v>1</v>
      </c>
      <c r="CJ27" s="136">
        <f>IFERROR(CI27/CG27,"-")</f>
        <v>1</v>
      </c>
      <c r="CK27" s="137">
        <v>117000</v>
      </c>
      <c r="CL27" s="138">
        <f>IFERROR(CK27/CG27,"-")</f>
        <v>117000</v>
      </c>
      <c r="CM27" s="139"/>
      <c r="CN27" s="139"/>
      <c r="CO27" s="139">
        <v>1</v>
      </c>
      <c r="CP27" s="140">
        <v>3</v>
      </c>
      <c r="CQ27" s="141">
        <v>127000</v>
      </c>
      <c r="CR27" s="141">
        <v>117000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/>
      <c r="B28" s="189" t="s">
        <v>265</v>
      </c>
      <c r="C28" s="189" t="s">
        <v>216</v>
      </c>
      <c r="D28" s="189"/>
      <c r="E28" s="189"/>
      <c r="F28" s="189"/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49</v>
      </c>
      <c r="O28" s="91">
        <v>7</v>
      </c>
      <c r="P28" s="92">
        <v>0</v>
      </c>
      <c r="Q28" s="93">
        <f>O28+P28</f>
        <v>7</v>
      </c>
      <c r="R28" s="81">
        <f>IFERROR(Q28/N28,"-")</f>
        <v>0.14285714285714</v>
      </c>
      <c r="S28" s="80">
        <v>0</v>
      </c>
      <c r="T28" s="80">
        <v>4</v>
      </c>
      <c r="U28" s="81">
        <f>IFERROR(T28/(Q28),"-")</f>
        <v>0.57142857142857</v>
      </c>
      <c r="V28" s="82"/>
      <c r="W28" s="83">
        <v>1</v>
      </c>
      <c r="X28" s="81">
        <f>IF(Q28=0,"-",W28/Q28)</f>
        <v>0.14285714285714</v>
      </c>
      <c r="Y28" s="186">
        <v>18000</v>
      </c>
      <c r="Z28" s="187">
        <f>IFERROR(Y28/Q28,"-")</f>
        <v>2571.4285714286</v>
      </c>
      <c r="AA28" s="187">
        <f>IFERROR(Y28/W28,"-")</f>
        <v>18000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0.14285714285714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4</v>
      </c>
      <c r="BG28" s="113">
        <f>IF(Q28=0,"",IF(BF28=0,"",(BF28/Q28)))</f>
        <v>0.57142857142857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0.14285714285714</v>
      </c>
      <c r="BQ28" s="121">
        <v>1</v>
      </c>
      <c r="BR28" s="122">
        <f>IFERROR(BQ28/BO28,"-")</f>
        <v>1</v>
      </c>
      <c r="BS28" s="123">
        <v>18000</v>
      </c>
      <c r="BT28" s="124">
        <f>IFERROR(BS28/BO28,"-")</f>
        <v>18000</v>
      </c>
      <c r="BU28" s="125"/>
      <c r="BV28" s="125"/>
      <c r="BW28" s="125">
        <v>1</v>
      </c>
      <c r="BX28" s="126">
        <v>1</v>
      </c>
      <c r="BY28" s="127">
        <f>IF(Q28=0,"",IF(BX28=0,"",(BX28/Q28)))</f>
        <v>0.14285714285714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18000</v>
      </c>
      <c r="CR28" s="141">
        <v>18000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0</v>
      </c>
      <c r="B29" s="189" t="s">
        <v>266</v>
      </c>
      <c r="C29" s="189" t="s">
        <v>216</v>
      </c>
      <c r="D29" s="189" t="s">
        <v>223</v>
      </c>
      <c r="E29" s="189" t="s">
        <v>241</v>
      </c>
      <c r="F29" s="189"/>
      <c r="G29" s="189" t="s">
        <v>61</v>
      </c>
      <c r="H29" s="89" t="s">
        <v>267</v>
      </c>
      <c r="I29" s="89"/>
      <c r="J29" s="89" t="s">
        <v>268</v>
      </c>
      <c r="K29" s="181">
        <v>45000</v>
      </c>
      <c r="L29" s="80">
        <v>0</v>
      </c>
      <c r="M29" s="80">
        <v>0</v>
      </c>
      <c r="N29" s="80">
        <v>27</v>
      </c>
      <c r="O29" s="91">
        <v>5</v>
      </c>
      <c r="P29" s="92">
        <v>0</v>
      </c>
      <c r="Q29" s="93">
        <f>O29+P29</f>
        <v>5</v>
      </c>
      <c r="R29" s="81">
        <f>IFERROR(Q29/N29,"-")</f>
        <v>0.18518518518519</v>
      </c>
      <c r="S29" s="80">
        <v>1</v>
      </c>
      <c r="T29" s="80">
        <v>1</v>
      </c>
      <c r="U29" s="81">
        <f>IFERROR(T29/(Q29),"-")</f>
        <v>0.2</v>
      </c>
      <c r="V29" s="82">
        <f>IFERROR(K29/SUM(Q29:Q30),"-")</f>
        <v>5625</v>
      </c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>
        <f>SUM(Y29:Y30)-SUM(K29:K30)</f>
        <v>-45000</v>
      </c>
      <c r="AC29" s="85">
        <f>SUM(Y29:Y30)/SUM(K29:K30)</f>
        <v>0</v>
      </c>
      <c r="AD29" s="78"/>
      <c r="AE29" s="94">
        <v>1</v>
      </c>
      <c r="AF29" s="95">
        <f>IF(Q29=0,"",IF(AE29=0,"",(AE29/Q29)))</f>
        <v>0.2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>
        <v>2</v>
      </c>
      <c r="AO29" s="101">
        <f>IF(Q29=0,"",IF(AN29=0,"",(AN29/Q29)))</f>
        <v>0.4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2</v>
      </c>
      <c r="AX29" s="107">
        <f>IF(Q29=0,"",IF(AW29=0,"",(AW29/Q29)))</f>
        <v>0.4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269</v>
      </c>
      <c r="C30" s="189" t="s">
        <v>216</v>
      </c>
      <c r="D30" s="189"/>
      <c r="E30" s="189"/>
      <c r="F30" s="189"/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6</v>
      </c>
      <c r="O30" s="91">
        <v>3</v>
      </c>
      <c r="P30" s="92">
        <v>0</v>
      </c>
      <c r="Q30" s="93">
        <f>O30+P30</f>
        <v>3</v>
      </c>
      <c r="R30" s="81">
        <f>IFERROR(Q30/N30,"-")</f>
        <v>0.5</v>
      </c>
      <c r="S30" s="80">
        <v>0</v>
      </c>
      <c r="T30" s="80">
        <v>1</v>
      </c>
      <c r="U30" s="81">
        <f>IFERROR(T30/(Q30),"-")</f>
        <v>0.33333333333333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0.33333333333333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0.33333333333333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0.25263157894737</v>
      </c>
      <c r="B31" s="189" t="s">
        <v>270</v>
      </c>
      <c r="C31" s="189" t="s">
        <v>216</v>
      </c>
      <c r="D31" s="189" t="s">
        <v>271</v>
      </c>
      <c r="E31" s="189" t="s">
        <v>272</v>
      </c>
      <c r="F31" s="189"/>
      <c r="G31" s="189" t="s">
        <v>61</v>
      </c>
      <c r="H31" s="89" t="s">
        <v>273</v>
      </c>
      <c r="I31" s="89"/>
      <c r="J31" s="89" t="s">
        <v>274</v>
      </c>
      <c r="K31" s="181">
        <v>95000</v>
      </c>
      <c r="L31" s="80">
        <v>0</v>
      </c>
      <c r="M31" s="80">
        <v>0</v>
      </c>
      <c r="N31" s="80">
        <v>66</v>
      </c>
      <c r="O31" s="91">
        <v>9</v>
      </c>
      <c r="P31" s="92">
        <v>0</v>
      </c>
      <c r="Q31" s="93">
        <f>O31+P31</f>
        <v>9</v>
      </c>
      <c r="R31" s="81">
        <f>IFERROR(Q31/N31,"-")</f>
        <v>0.13636363636364</v>
      </c>
      <c r="S31" s="80">
        <v>0</v>
      </c>
      <c r="T31" s="80">
        <v>2</v>
      </c>
      <c r="U31" s="81">
        <f>IFERROR(T31/(Q31),"-")</f>
        <v>0.22222222222222</v>
      </c>
      <c r="V31" s="82">
        <f>IFERROR(K31/SUM(Q31:Q32),"-")</f>
        <v>4318.1818181818</v>
      </c>
      <c r="W31" s="83">
        <v>1</v>
      </c>
      <c r="X31" s="81">
        <f>IF(Q31=0,"-",W31/Q31)</f>
        <v>0.11111111111111</v>
      </c>
      <c r="Y31" s="186">
        <v>8000</v>
      </c>
      <c r="Z31" s="187">
        <f>IFERROR(Y31/Q31,"-")</f>
        <v>888.88888888889</v>
      </c>
      <c r="AA31" s="187">
        <f>IFERROR(Y31/W31,"-")</f>
        <v>8000</v>
      </c>
      <c r="AB31" s="181">
        <f>SUM(Y31:Y32)-SUM(K31:K32)</f>
        <v>-71000</v>
      </c>
      <c r="AC31" s="85">
        <f>SUM(Y31:Y32)/SUM(K31:K32)</f>
        <v>0.25263157894737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2</v>
      </c>
      <c r="AO31" s="101">
        <f>IF(Q31=0,"",IF(AN31=0,"",(AN31/Q31)))</f>
        <v>0.22222222222222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3</v>
      </c>
      <c r="BG31" s="113">
        <f>IF(Q31=0,"",IF(BF31=0,"",(BF31/Q31)))</f>
        <v>0.33333333333333</v>
      </c>
      <c r="BH31" s="112">
        <v>1</v>
      </c>
      <c r="BI31" s="114">
        <f>IFERROR(BH31/BF31,"-")</f>
        <v>0.33333333333333</v>
      </c>
      <c r="BJ31" s="115">
        <v>8000</v>
      </c>
      <c r="BK31" s="116">
        <f>IFERROR(BJ31/BF31,"-")</f>
        <v>2666.6666666667</v>
      </c>
      <c r="BL31" s="117"/>
      <c r="BM31" s="117">
        <v>1</v>
      </c>
      <c r="BN31" s="117"/>
      <c r="BO31" s="119">
        <v>4</v>
      </c>
      <c r="BP31" s="120">
        <f>IF(Q31=0,"",IF(BO31=0,"",(BO31/Q31)))</f>
        <v>0.44444444444444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8000</v>
      </c>
      <c r="CR31" s="141">
        <v>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275</v>
      </c>
      <c r="C32" s="189" t="s">
        <v>216</v>
      </c>
      <c r="D32" s="189"/>
      <c r="E32" s="189"/>
      <c r="F32" s="189"/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32</v>
      </c>
      <c r="O32" s="91">
        <v>13</v>
      </c>
      <c r="P32" s="92">
        <v>0</v>
      </c>
      <c r="Q32" s="93">
        <f>O32+P32</f>
        <v>13</v>
      </c>
      <c r="R32" s="81">
        <f>IFERROR(Q32/N32,"-")</f>
        <v>0.40625</v>
      </c>
      <c r="S32" s="80">
        <v>0</v>
      </c>
      <c r="T32" s="80">
        <v>4</v>
      </c>
      <c r="U32" s="81">
        <f>IFERROR(T32/(Q32),"-")</f>
        <v>0.30769230769231</v>
      </c>
      <c r="V32" s="82"/>
      <c r="W32" s="83">
        <v>2</v>
      </c>
      <c r="X32" s="81">
        <f>IF(Q32=0,"-",W32/Q32)</f>
        <v>0.15384615384615</v>
      </c>
      <c r="Y32" s="186">
        <v>16000</v>
      </c>
      <c r="Z32" s="187">
        <f>IFERROR(Y32/Q32,"-")</f>
        <v>1230.7692307692</v>
      </c>
      <c r="AA32" s="187">
        <f>IFERROR(Y32/W32,"-")</f>
        <v>8000</v>
      </c>
      <c r="AB32" s="181"/>
      <c r="AC32" s="85"/>
      <c r="AD32" s="78"/>
      <c r="AE32" s="94">
        <v>1</v>
      </c>
      <c r="AF32" s="95">
        <f>IF(Q32=0,"",IF(AE32=0,"",(AE32/Q32)))</f>
        <v>0.076923076923077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>
        <v>1</v>
      </c>
      <c r="AO32" s="101">
        <f>IF(Q32=0,"",IF(AN32=0,"",(AN32/Q32)))</f>
        <v>0.076923076923077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</v>
      </c>
      <c r="AX32" s="107">
        <f>IF(Q32=0,"",IF(AW32=0,"",(AW32/Q32)))</f>
        <v>0.076923076923077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1</v>
      </c>
      <c r="BG32" s="113">
        <f>IF(Q32=0,"",IF(BF32=0,"",(BF32/Q32)))</f>
        <v>0.076923076923077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8</v>
      </c>
      <c r="BP32" s="120">
        <f>IF(Q32=0,"",IF(BO32=0,"",(BO32/Q32)))</f>
        <v>0.61538461538462</v>
      </c>
      <c r="BQ32" s="121">
        <v>2</v>
      </c>
      <c r="BR32" s="122">
        <f>IFERROR(BQ32/BO32,"-")</f>
        <v>0.25</v>
      </c>
      <c r="BS32" s="123">
        <v>16000</v>
      </c>
      <c r="BT32" s="124">
        <f>IFERROR(BS32/BO32,"-")</f>
        <v>2000</v>
      </c>
      <c r="BU32" s="125">
        <v>1</v>
      </c>
      <c r="BV32" s="125"/>
      <c r="BW32" s="125">
        <v>1</v>
      </c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0.076923076923077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2</v>
      </c>
      <c r="CQ32" s="141">
        <v>16000</v>
      </c>
      <c r="CR32" s="141">
        <v>13000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0.71764705882353</v>
      </c>
      <c r="B33" s="189" t="s">
        <v>276</v>
      </c>
      <c r="C33" s="189" t="s">
        <v>216</v>
      </c>
      <c r="D33" s="189" t="s">
        <v>277</v>
      </c>
      <c r="E33" s="189" t="s">
        <v>278</v>
      </c>
      <c r="F33" s="189"/>
      <c r="G33" s="189" t="s">
        <v>61</v>
      </c>
      <c r="H33" s="89" t="s">
        <v>279</v>
      </c>
      <c r="I33" s="89"/>
      <c r="J33" s="89" t="s">
        <v>280</v>
      </c>
      <c r="K33" s="181">
        <v>85000</v>
      </c>
      <c r="L33" s="80">
        <v>0</v>
      </c>
      <c r="M33" s="80">
        <v>0</v>
      </c>
      <c r="N33" s="80">
        <v>96</v>
      </c>
      <c r="O33" s="91">
        <v>8</v>
      </c>
      <c r="P33" s="92">
        <v>0</v>
      </c>
      <c r="Q33" s="93">
        <f>O33+P33</f>
        <v>8</v>
      </c>
      <c r="R33" s="81">
        <f>IFERROR(Q33/N33,"-")</f>
        <v>0.083333333333333</v>
      </c>
      <c r="S33" s="80">
        <v>2</v>
      </c>
      <c r="T33" s="80">
        <v>4</v>
      </c>
      <c r="U33" s="81">
        <f>IFERROR(T33/(Q33),"-")</f>
        <v>0.5</v>
      </c>
      <c r="V33" s="82">
        <f>IFERROR(K33/SUM(Q33:Q34),"-")</f>
        <v>7083.3333333333</v>
      </c>
      <c r="W33" s="83">
        <v>3</v>
      </c>
      <c r="X33" s="81">
        <f>IF(Q33=0,"-",W33/Q33)</f>
        <v>0.375</v>
      </c>
      <c r="Y33" s="186">
        <v>61000</v>
      </c>
      <c r="Z33" s="187">
        <f>IFERROR(Y33/Q33,"-")</f>
        <v>7625</v>
      </c>
      <c r="AA33" s="187">
        <f>IFERROR(Y33/W33,"-")</f>
        <v>20333.333333333</v>
      </c>
      <c r="AB33" s="181">
        <f>SUM(Y33:Y34)-SUM(K33:K34)</f>
        <v>-24000</v>
      </c>
      <c r="AC33" s="85">
        <f>SUM(Y33:Y34)/SUM(K33:K34)</f>
        <v>0.71764705882353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0.125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2</v>
      </c>
      <c r="AX33" s="107">
        <f>IF(Q33=0,"",IF(AW33=0,"",(AW33/Q33)))</f>
        <v>0.25</v>
      </c>
      <c r="AY33" s="106">
        <v>2</v>
      </c>
      <c r="AZ33" s="108">
        <f>IFERROR(AY33/AW33,"-")</f>
        <v>1</v>
      </c>
      <c r="BA33" s="109">
        <v>61000</v>
      </c>
      <c r="BB33" s="110">
        <f>IFERROR(BA33/AW33,"-")</f>
        <v>30500</v>
      </c>
      <c r="BC33" s="111">
        <v>1</v>
      </c>
      <c r="BD33" s="111"/>
      <c r="BE33" s="111">
        <v>1</v>
      </c>
      <c r="BF33" s="112">
        <v>3</v>
      </c>
      <c r="BG33" s="113">
        <f>IF(Q33=0,"",IF(BF33=0,"",(BF33/Q33)))</f>
        <v>0.375</v>
      </c>
      <c r="BH33" s="112">
        <v>1</v>
      </c>
      <c r="BI33" s="114">
        <f>IFERROR(BH33/BF33,"-")</f>
        <v>0.33333333333333</v>
      </c>
      <c r="BJ33" s="115">
        <v>15000</v>
      </c>
      <c r="BK33" s="116">
        <f>IFERROR(BJ33/BF33,"-")</f>
        <v>5000</v>
      </c>
      <c r="BL33" s="117"/>
      <c r="BM33" s="117"/>
      <c r="BN33" s="117">
        <v>1</v>
      </c>
      <c r="BO33" s="119">
        <v>2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3</v>
      </c>
      <c r="CQ33" s="141">
        <v>61000</v>
      </c>
      <c r="CR33" s="141">
        <v>58000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281</v>
      </c>
      <c r="C34" s="189" t="s">
        <v>216</v>
      </c>
      <c r="D34" s="189"/>
      <c r="E34" s="189"/>
      <c r="F34" s="189"/>
      <c r="G34" s="189" t="s">
        <v>74</v>
      </c>
      <c r="H34" s="89"/>
      <c r="I34" s="89"/>
      <c r="J34" s="89"/>
      <c r="K34" s="181"/>
      <c r="L34" s="80">
        <v>0</v>
      </c>
      <c r="M34" s="80">
        <v>0</v>
      </c>
      <c r="N34" s="80">
        <v>17</v>
      </c>
      <c r="O34" s="91">
        <v>3</v>
      </c>
      <c r="P34" s="92">
        <v>1</v>
      </c>
      <c r="Q34" s="93">
        <f>O34+P34</f>
        <v>4</v>
      </c>
      <c r="R34" s="81">
        <f>IFERROR(Q34/N34,"-")</f>
        <v>0.23529411764706</v>
      </c>
      <c r="S34" s="80">
        <v>0</v>
      </c>
      <c r="T34" s="80">
        <v>2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0.25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1</v>
      </c>
      <c r="BG34" s="113">
        <f>IF(Q34=0,"",IF(BF34=0,"",(BF34/Q34)))</f>
        <v>0.25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0.55555555555556</v>
      </c>
      <c r="B35" s="189" t="s">
        <v>282</v>
      </c>
      <c r="C35" s="189" t="s">
        <v>216</v>
      </c>
      <c r="D35" s="189" t="s">
        <v>277</v>
      </c>
      <c r="E35" s="189" t="s">
        <v>255</v>
      </c>
      <c r="F35" s="189"/>
      <c r="G35" s="189"/>
      <c r="H35" s="89" t="s">
        <v>283</v>
      </c>
      <c r="I35" s="89"/>
      <c r="J35" s="89" t="s">
        <v>280</v>
      </c>
      <c r="K35" s="181">
        <v>27000</v>
      </c>
      <c r="L35" s="80">
        <v>0</v>
      </c>
      <c r="M35" s="80">
        <v>0</v>
      </c>
      <c r="N35" s="80">
        <v>3</v>
      </c>
      <c r="O35" s="91">
        <v>1</v>
      </c>
      <c r="P35" s="92">
        <v>0</v>
      </c>
      <c r="Q35" s="93">
        <f>O35+P35</f>
        <v>1</v>
      </c>
      <c r="R35" s="81">
        <f>IFERROR(Q35/N35,"-")</f>
        <v>0.33333333333333</v>
      </c>
      <c r="S35" s="80">
        <v>0</v>
      </c>
      <c r="T35" s="80">
        <v>1</v>
      </c>
      <c r="U35" s="81">
        <f>IFERROR(T35/(Q35),"-")</f>
        <v>1</v>
      </c>
      <c r="V35" s="82">
        <f>IFERROR(K35/SUM(Q35:Q36),"-")</f>
        <v>6750</v>
      </c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>
        <f>SUM(Y35:Y36)-SUM(K35:K36)</f>
        <v>-12000</v>
      </c>
      <c r="AC35" s="85">
        <f>SUM(Y35:Y36)/SUM(K35:K36)</f>
        <v>0.55555555555556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284</v>
      </c>
      <c r="C36" s="189" t="s">
        <v>216</v>
      </c>
      <c r="D36" s="189"/>
      <c r="E36" s="189"/>
      <c r="F36" s="189"/>
      <c r="G36" s="189"/>
      <c r="H36" s="89"/>
      <c r="I36" s="89"/>
      <c r="J36" s="89"/>
      <c r="K36" s="181"/>
      <c r="L36" s="80">
        <v>0</v>
      </c>
      <c r="M36" s="80">
        <v>0</v>
      </c>
      <c r="N36" s="80">
        <v>4</v>
      </c>
      <c r="O36" s="91">
        <v>3</v>
      </c>
      <c r="P36" s="92">
        <v>0</v>
      </c>
      <c r="Q36" s="93">
        <f>O36+P36</f>
        <v>3</v>
      </c>
      <c r="R36" s="81">
        <f>IFERROR(Q36/N36,"-")</f>
        <v>0.75</v>
      </c>
      <c r="S36" s="80">
        <v>0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0.33333333333333</v>
      </c>
      <c r="Y36" s="186">
        <v>15000</v>
      </c>
      <c r="Z36" s="187">
        <f>IFERROR(Y36/Q36,"-")</f>
        <v>5000</v>
      </c>
      <c r="AA36" s="187">
        <f>IFERROR(Y36/W36,"-")</f>
        <v>15000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0.33333333333333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0.33333333333333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0.33333333333333</v>
      </c>
      <c r="BZ36" s="128">
        <v>1</v>
      </c>
      <c r="CA36" s="129">
        <f>IFERROR(BZ36/BX36,"-")</f>
        <v>1</v>
      </c>
      <c r="CB36" s="130">
        <v>15000</v>
      </c>
      <c r="CC36" s="131">
        <f>IFERROR(CB36/BX36,"-")</f>
        <v>15000</v>
      </c>
      <c r="CD36" s="132"/>
      <c r="CE36" s="132">
        <v>1</v>
      </c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15000</v>
      </c>
      <c r="CR36" s="141">
        <v>15000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30"/>
      <c r="B37" s="86"/>
      <c r="C37" s="86"/>
      <c r="D37" s="87"/>
      <c r="E37" s="87"/>
      <c r="F37" s="87"/>
      <c r="G37" s="88"/>
      <c r="H37" s="89"/>
      <c r="I37" s="89"/>
      <c r="J37" s="89"/>
      <c r="K37" s="182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8"/>
      <c r="Z37" s="188"/>
      <c r="AA37" s="188"/>
      <c r="AB37" s="188"/>
      <c r="AC37" s="33"/>
      <c r="AD37" s="58"/>
      <c r="AE37" s="62"/>
      <c r="AF37" s="63"/>
      <c r="AG37" s="62"/>
      <c r="AH37" s="66"/>
      <c r="AI37" s="67"/>
      <c r="AJ37" s="68"/>
      <c r="AK37" s="69"/>
      <c r="AL37" s="69"/>
      <c r="AM37" s="69"/>
      <c r="AN37" s="62"/>
      <c r="AO37" s="63"/>
      <c r="AP37" s="62"/>
      <c r="AQ37" s="66"/>
      <c r="AR37" s="67"/>
      <c r="AS37" s="68"/>
      <c r="AT37" s="69"/>
      <c r="AU37" s="69"/>
      <c r="AV37" s="69"/>
      <c r="AW37" s="62"/>
      <c r="AX37" s="63"/>
      <c r="AY37" s="62"/>
      <c r="AZ37" s="66"/>
      <c r="BA37" s="67"/>
      <c r="BB37" s="68"/>
      <c r="BC37" s="69"/>
      <c r="BD37" s="69"/>
      <c r="BE37" s="69"/>
      <c r="BF37" s="62"/>
      <c r="BG37" s="63"/>
      <c r="BH37" s="62"/>
      <c r="BI37" s="66"/>
      <c r="BJ37" s="67"/>
      <c r="BK37" s="68"/>
      <c r="BL37" s="69"/>
      <c r="BM37" s="69"/>
      <c r="BN37" s="69"/>
      <c r="BO37" s="64"/>
      <c r="BP37" s="65"/>
      <c r="BQ37" s="62"/>
      <c r="BR37" s="66"/>
      <c r="BS37" s="67"/>
      <c r="BT37" s="68"/>
      <c r="BU37" s="69"/>
      <c r="BV37" s="69"/>
      <c r="BW37" s="69"/>
      <c r="BX37" s="64"/>
      <c r="BY37" s="65"/>
      <c r="BZ37" s="62"/>
      <c r="CA37" s="66"/>
      <c r="CB37" s="67"/>
      <c r="CC37" s="68"/>
      <c r="CD37" s="69"/>
      <c r="CE37" s="69"/>
      <c r="CF37" s="69"/>
      <c r="CG37" s="64"/>
      <c r="CH37" s="65"/>
      <c r="CI37" s="62"/>
      <c r="CJ37" s="66"/>
      <c r="CK37" s="67"/>
      <c r="CL37" s="68"/>
      <c r="CM37" s="69"/>
      <c r="CN37" s="69"/>
      <c r="CO37" s="69"/>
      <c r="CP37" s="70"/>
      <c r="CQ37" s="67"/>
      <c r="CR37" s="67"/>
      <c r="CS37" s="67"/>
      <c r="CT37" s="71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4"/>
      <c r="K38" s="183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8"/>
      <c r="Z38" s="188"/>
      <c r="AA38" s="188"/>
      <c r="AB38" s="188"/>
      <c r="AC38" s="33"/>
      <c r="AD38" s="60"/>
      <c r="AE38" s="62"/>
      <c r="AF38" s="63"/>
      <c r="AG38" s="62"/>
      <c r="AH38" s="66"/>
      <c r="AI38" s="67"/>
      <c r="AJ38" s="68"/>
      <c r="AK38" s="69"/>
      <c r="AL38" s="69"/>
      <c r="AM38" s="69"/>
      <c r="AN38" s="62"/>
      <c r="AO38" s="63"/>
      <c r="AP38" s="62"/>
      <c r="AQ38" s="66"/>
      <c r="AR38" s="67"/>
      <c r="AS38" s="68"/>
      <c r="AT38" s="69"/>
      <c r="AU38" s="69"/>
      <c r="AV38" s="69"/>
      <c r="AW38" s="62"/>
      <c r="AX38" s="63"/>
      <c r="AY38" s="62"/>
      <c r="AZ38" s="66"/>
      <c r="BA38" s="67"/>
      <c r="BB38" s="68"/>
      <c r="BC38" s="69"/>
      <c r="BD38" s="69"/>
      <c r="BE38" s="69"/>
      <c r="BF38" s="62"/>
      <c r="BG38" s="63"/>
      <c r="BH38" s="62"/>
      <c r="BI38" s="66"/>
      <c r="BJ38" s="67"/>
      <c r="BK38" s="68"/>
      <c r="BL38" s="69"/>
      <c r="BM38" s="69"/>
      <c r="BN38" s="69"/>
      <c r="BO38" s="64"/>
      <c r="BP38" s="65"/>
      <c r="BQ38" s="62"/>
      <c r="BR38" s="66"/>
      <c r="BS38" s="67"/>
      <c r="BT38" s="68"/>
      <c r="BU38" s="69"/>
      <c r="BV38" s="69"/>
      <c r="BW38" s="69"/>
      <c r="BX38" s="64"/>
      <c r="BY38" s="65"/>
      <c r="BZ38" s="62"/>
      <c r="CA38" s="66"/>
      <c r="CB38" s="67"/>
      <c r="CC38" s="68"/>
      <c r="CD38" s="69"/>
      <c r="CE38" s="69"/>
      <c r="CF38" s="69"/>
      <c r="CG38" s="64"/>
      <c r="CH38" s="65"/>
      <c r="CI38" s="62"/>
      <c r="CJ38" s="66"/>
      <c r="CK38" s="67"/>
      <c r="CL38" s="68"/>
      <c r="CM38" s="69"/>
      <c r="CN38" s="69"/>
      <c r="CO38" s="69"/>
      <c r="CP38" s="70"/>
      <c r="CQ38" s="67"/>
      <c r="CR38" s="67"/>
      <c r="CS38" s="67"/>
      <c r="CT38" s="71"/>
    </row>
    <row r="39" spans="1:99">
      <c r="A39" s="19">
        <f>AC39</f>
        <v>3.9480578139115</v>
      </c>
      <c r="B39" s="39"/>
      <c r="C39" s="39"/>
      <c r="D39" s="39"/>
      <c r="E39" s="39"/>
      <c r="F39" s="39"/>
      <c r="G39" s="39"/>
      <c r="H39" s="40" t="s">
        <v>285</v>
      </c>
      <c r="I39" s="40"/>
      <c r="J39" s="40"/>
      <c r="K39" s="184">
        <f>SUM(K6:K38)</f>
        <v>1107000</v>
      </c>
      <c r="L39" s="41">
        <f>SUM(L6:L38)</f>
        <v>0</v>
      </c>
      <c r="M39" s="41">
        <f>SUM(M6:M38)</f>
        <v>0</v>
      </c>
      <c r="N39" s="41">
        <f>SUM(N6:N38)</f>
        <v>1214</v>
      </c>
      <c r="O39" s="41">
        <f>SUM(O6:O38)</f>
        <v>184</v>
      </c>
      <c r="P39" s="41">
        <f>SUM(P6:P38)</f>
        <v>2</v>
      </c>
      <c r="Q39" s="41">
        <f>SUM(Q6:Q38)</f>
        <v>186</v>
      </c>
      <c r="R39" s="42">
        <f>IFERROR(Q39/N39,"-")</f>
        <v>0.15321252059308</v>
      </c>
      <c r="S39" s="77">
        <f>SUM(S6:S38)</f>
        <v>18</v>
      </c>
      <c r="T39" s="77">
        <f>SUM(T6:T38)</f>
        <v>42</v>
      </c>
      <c r="U39" s="42">
        <f>IFERROR(S39/Q39,"-")</f>
        <v>0.096774193548387</v>
      </c>
      <c r="V39" s="43">
        <f>IFERROR(K39/Q39,"-")</f>
        <v>5951.6129032258</v>
      </c>
      <c r="W39" s="44">
        <f>SUM(W6:W38)</f>
        <v>43</v>
      </c>
      <c r="X39" s="42">
        <f>IFERROR(W39/Q39,"-")</f>
        <v>0.23118279569892</v>
      </c>
      <c r="Y39" s="184">
        <f>SUM(Y6:Y38)</f>
        <v>4370500</v>
      </c>
      <c r="Z39" s="184">
        <f>IFERROR(Y39/Q39,"-")</f>
        <v>23497.311827957</v>
      </c>
      <c r="AA39" s="184">
        <f>IFERROR(Y39/W39,"-")</f>
        <v>101639.53488372</v>
      </c>
      <c r="AB39" s="184">
        <f>Y39-K39</f>
        <v>3263500</v>
      </c>
      <c r="AC39" s="46">
        <f>Y39/K39</f>
        <v>3.9480578139115</v>
      </c>
      <c r="AD39" s="59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0"/>
    <mergeCell ref="K10:K10"/>
    <mergeCell ref="V10:V10"/>
    <mergeCell ref="AB10:AB10"/>
    <mergeCell ref="AC10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286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0.69230769230769</v>
      </c>
      <c r="B6" s="189" t="s">
        <v>287</v>
      </c>
      <c r="C6" s="189" t="s">
        <v>216</v>
      </c>
      <c r="D6" s="189" t="s">
        <v>288</v>
      </c>
      <c r="E6" s="189" t="s">
        <v>289</v>
      </c>
      <c r="F6" s="189"/>
      <c r="G6" s="189" t="s">
        <v>290</v>
      </c>
      <c r="H6" s="89" t="s">
        <v>291</v>
      </c>
      <c r="I6" s="89" t="s">
        <v>292</v>
      </c>
      <c r="J6" s="89" t="s">
        <v>293</v>
      </c>
      <c r="K6" s="181">
        <v>65000</v>
      </c>
      <c r="L6" s="80">
        <v>0</v>
      </c>
      <c r="M6" s="80">
        <v>0</v>
      </c>
      <c r="N6" s="80">
        <v>13</v>
      </c>
      <c r="O6" s="91">
        <v>4</v>
      </c>
      <c r="P6" s="92">
        <v>0</v>
      </c>
      <c r="Q6" s="93">
        <f>O6+P6</f>
        <v>4</v>
      </c>
      <c r="R6" s="81">
        <f>IFERROR(Q6/N6,"-")</f>
        <v>0.30769230769231</v>
      </c>
      <c r="S6" s="80">
        <v>0</v>
      </c>
      <c r="T6" s="80">
        <v>3</v>
      </c>
      <c r="U6" s="81">
        <f>IFERROR(T6/(Q6),"-")</f>
        <v>0.75</v>
      </c>
      <c r="V6" s="82">
        <f>IFERROR(K6/SUM(Q6:Q7),"-")</f>
        <v>1710.5263157895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-20000</v>
      </c>
      <c r="AC6" s="85">
        <f>SUM(Y6:Y7)/SUM(K6:K7)</f>
        <v>0.69230769230769</v>
      </c>
      <c r="AD6" s="78"/>
      <c r="AE6" s="94">
        <v>1</v>
      </c>
      <c r="AF6" s="95">
        <f>IF(Q6=0,"",IF(AE6=0,"",(AE6/Q6)))</f>
        <v>0.25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3</v>
      </c>
      <c r="AO6" s="101">
        <f>IF(Q6=0,"",IF(AN6=0,"",(AN6/Q6)))</f>
        <v>0.75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294</v>
      </c>
      <c r="C7" s="189" t="s">
        <v>216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114</v>
      </c>
      <c r="O7" s="91">
        <v>33</v>
      </c>
      <c r="P7" s="92">
        <v>1</v>
      </c>
      <c r="Q7" s="93">
        <f>O7+P7</f>
        <v>34</v>
      </c>
      <c r="R7" s="81">
        <f>IFERROR(Q7/N7,"-")</f>
        <v>0.29824561403509</v>
      </c>
      <c r="S7" s="80">
        <v>0</v>
      </c>
      <c r="T7" s="80">
        <v>14</v>
      </c>
      <c r="U7" s="81">
        <f>IFERROR(T7/(Q7),"-")</f>
        <v>0.41176470588235</v>
      </c>
      <c r="V7" s="82"/>
      <c r="W7" s="83">
        <v>1</v>
      </c>
      <c r="X7" s="81">
        <f>IF(Q7=0,"-",W7/Q7)</f>
        <v>0.029411764705882</v>
      </c>
      <c r="Y7" s="186">
        <v>45000</v>
      </c>
      <c r="Z7" s="187">
        <f>IFERROR(Y7/Q7,"-")</f>
        <v>1323.5294117647</v>
      </c>
      <c r="AA7" s="187">
        <f>IFERROR(Y7/W7,"-")</f>
        <v>45000</v>
      </c>
      <c r="AB7" s="181"/>
      <c r="AC7" s="85"/>
      <c r="AD7" s="78"/>
      <c r="AE7" s="94">
        <v>1</v>
      </c>
      <c r="AF7" s="95">
        <f>IF(Q7=0,"",IF(AE7=0,"",(AE7/Q7)))</f>
        <v>0.029411764705882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8</v>
      </c>
      <c r="AO7" s="101">
        <f>IF(Q7=0,"",IF(AN7=0,"",(AN7/Q7)))</f>
        <v>0.23529411764706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0.14705882352941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7</v>
      </c>
      <c r="BG7" s="113">
        <f>IF(Q7=0,"",IF(BF7=0,"",(BF7/Q7)))</f>
        <v>0.20588235294118</v>
      </c>
      <c r="BH7" s="112">
        <v>1</v>
      </c>
      <c r="BI7" s="114">
        <f>IFERROR(BH7/BF7,"-")</f>
        <v>0.14285714285714</v>
      </c>
      <c r="BJ7" s="115">
        <v>45000</v>
      </c>
      <c r="BK7" s="116">
        <f>IFERROR(BJ7/BF7,"-")</f>
        <v>6428.5714285714</v>
      </c>
      <c r="BL7" s="117"/>
      <c r="BM7" s="117"/>
      <c r="BN7" s="117">
        <v>1</v>
      </c>
      <c r="BO7" s="119">
        <v>10</v>
      </c>
      <c r="BP7" s="120">
        <f>IF(Q7=0,"",IF(BO7=0,"",(BO7/Q7)))</f>
        <v>0.29411764705882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0.058823529411765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0.029411764705882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45000</v>
      </c>
      <c r="CR7" s="141">
        <v>45000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0.13846153846154</v>
      </c>
      <c r="B8" s="189" t="s">
        <v>295</v>
      </c>
      <c r="C8" s="189" t="s">
        <v>216</v>
      </c>
      <c r="D8" s="189" t="s">
        <v>271</v>
      </c>
      <c r="E8" s="189" t="s">
        <v>296</v>
      </c>
      <c r="F8" s="189"/>
      <c r="G8" s="189" t="s">
        <v>290</v>
      </c>
      <c r="H8" s="89" t="s">
        <v>297</v>
      </c>
      <c r="I8" s="89" t="s">
        <v>298</v>
      </c>
      <c r="J8" s="191" t="s">
        <v>170</v>
      </c>
      <c r="K8" s="181">
        <v>65000</v>
      </c>
      <c r="L8" s="80">
        <v>0</v>
      </c>
      <c r="M8" s="80">
        <v>0</v>
      </c>
      <c r="N8" s="80">
        <v>3</v>
      </c>
      <c r="O8" s="91">
        <v>1</v>
      </c>
      <c r="P8" s="92">
        <v>0</v>
      </c>
      <c r="Q8" s="93">
        <f>O8+P8</f>
        <v>1</v>
      </c>
      <c r="R8" s="81">
        <f>IFERROR(Q8/N8,"-")</f>
        <v>0.33333333333333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1666.6666666667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-56000</v>
      </c>
      <c r="AC8" s="85">
        <f>SUM(Y8:Y9)/SUM(K8:K9)</f>
        <v>0.13846153846154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299</v>
      </c>
      <c r="C9" s="189" t="s">
        <v>216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106</v>
      </c>
      <c r="O9" s="91">
        <v>36</v>
      </c>
      <c r="P9" s="92">
        <v>2</v>
      </c>
      <c r="Q9" s="93">
        <f>O9+P9</f>
        <v>38</v>
      </c>
      <c r="R9" s="81">
        <f>IFERROR(Q9/N9,"-")</f>
        <v>0.35849056603774</v>
      </c>
      <c r="S9" s="80">
        <v>1</v>
      </c>
      <c r="T9" s="80">
        <v>11</v>
      </c>
      <c r="U9" s="81">
        <f>IFERROR(T9/(Q9),"-")</f>
        <v>0.28947368421053</v>
      </c>
      <c r="V9" s="82"/>
      <c r="W9" s="83">
        <v>1</v>
      </c>
      <c r="X9" s="81">
        <f>IF(Q9=0,"-",W9/Q9)</f>
        <v>0.026315789473684</v>
      </c>
      <c r="Y9" s="186">
        <v>9000</v>
      </c>
      <c r="Z9" s="187">
        <f>IFERROR(Y9/Q9,"-")</f>
        <v>236.84210526316</v>
      </c>
      <c r="AA9" s="187">
        <f>IFERROR(Y9/W9,"-")</f>
        <v>9000</v>
      </c>
      <c r="AB9" s="181"/>
      <c r="AC9" s="85"/>
      <c r="AD9" s="78"/>
      <c r="AE9" s="94">
        <v>3</v>
      </c>
      <c r="AF9" s="95">
        <f>IF(Q9=0,"",IF(AE9=0,"",(AE9/Q9)))</f>
        <v>0.078947368421053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8</v>
      </c>
      <c r="AO9" s="101">
        <f>IF(Q9=0,"",IF(AN9=0,"",(AN9/Q9)))</f>
        <v>0.21052631578947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6</v>
      </c>
      <c r="AX9" s="107">
        <f>IF(Q9=0,"",IF(AW9=0,"",(AW9/Q9)))</f>
        <v>0.15789473684211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13</v>
      </c>
      <c r="BG9" s="113">
        <f>IF(Q9=0,"",IF(BF9=0,"",(BF9/Q9)))</f>
        <v>0.34210526315789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0.078947368421053</v>
      </c>
      <c r="BQ9" s="121">
        <v>1</v>
      </c>
      <c r="BR9" s="122">
        <f>IFERROR(BQ9/BO9,"-")</f>
        <v>0.33333333333333</v>
      </c>
      <c r="BS9" s="123">
        <v>9000</v>
      </c>
      <c r="BT9" s="124">
        <f>IFERROR(BS9/BO9,"-")</f>
        <v>3000</v>
      </c>
      <c r="BU9" s="125"/>
      <c r="BV9" s="125"/>
      <c r="BW9" s="125">
        <v>1</v>
      </c>
      <c r="BX9" s="126">
        <v>4</v>
      </c>
      <c r="BY9" s="127">
        <f>IF(Q9=0,"",IF(BX9=0,"",(BX9/Q9)))</f>
        <v>0.10526315789474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0.026315789473684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9000</v>
      </c>
      <c r="CR9" s="141">
        <v>9000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0.30769230769231</v>
      </c>
      <c r="B10" s="189" t="s">
        <v>300</v>
      </c>
      <c r="C10" s="189" t="s">
        <v>216</v>
      </c>
      <c r="D10" s="189" t="s">
        <v>301</v>
      </c>
      <c r="E10" s="189" t="s">
        <v>289</v>
      </c>
      <c r="F10" s="189"/>
      <c r="G10" s="189" t="s">
        <v>290</v>
      </c>
      <c r="H10" s="89" t="s">
        <v>302</v>
      </c>
      <c r="I10" s="89" t="s">
        <v>303</v>
      </c>
      <c r="J10" s="89" t="s">
        <v>304</v>
      </c>
      <c r="K10" s="181">
        <v>65000</v>
      </c>
      <c r="L10" s="80">
        <v>0</v>
      </c>
      <c r="M10" s="80">
        <v>0</v>
      </c>
      <c r="N10" s="80">
        <v>1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>
        <f>IFERROR(K10/SUM(Q10:Q11),"-")</f>
        <v>2166.6666666667</v>
      </c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0.30769230769231</v>
      </c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305</v>
      </c>
      <c r="C11" s="189" t="s">
        <v>216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69</v>
      </c>
      <c r="O11" s="91">
        <v>29</v>
      </c>
      <c r="P11" s="92">
        <v>1</v>
      </c>
      <c r="Q11" s="93">
        <f>O11+P11</f>
        <v>30</v>
      </c>
      <c r="R11" s="81">
        <f>IFERROR(Q11/N11,"-")</f>
        <v>0.43478260869565</v>
      </c>
      <c r="S11" s="80">
        <v>1</v>
      </c>
      <c r="T11" s="80">
        <v>3</v>
      </c>
      <c r="U11" s="81">
        <f>IFERROR(T11/(Q11),"-")</f>
        <v>0.1</v>
      </c>
      <c r="V11" s="82"/>
      <c r="W11" s="83">
        <v>1</v>
      </c>
      <c r="X11" s="81">
        <f>IF(Q11=0,"-",W11/Q11)</f>
        <v>0.033333333333333</v>
      </c>
      <c r="Y11" s="186">
        <v>20000</v>
      </c>
      <c r="Z11" s="187">
        <f>IFERROR(Y11/Q11,"-")</f>
        <v>666.66666666667</v>
      </c>
      <c r="AA11" s="187">
        <f>IFERROR(Y11/W11,"-")</f>
        <v>20000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6</v>
      </c>
      <c r="AO11" s="101">
        <f>IF(Q11=0,"",IF(AN11=0,"",(AN11/Q11)))</f>
        <v>0.2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5</v>
      </c>
      <c r="AX11" s="107">
        <f>IF(Q11=0,"",IF(AW11=0,"",(AW11/Q11)))</f>
        <v>0.16666666666667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5</v>
      </c>
      <c r="BG11" s="113">
        <f>IF(Q11=0,"",IF(BF11=0,"",(BF11/Q11)))</f>
        <v>0.16666666666667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9</v>
      </c>
      <c r="BP11" s="120">
        <f>IF(Q11=0,"",IF(BO11=0,"",(BO11/Q11)))</f>
        <v>0.3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5</v>
      </c>
      <c r="BY11" s="127">
        <f>IF(Q11=0,"",IF(BX11=0,"",(BX11/Q11)))</f>
        <v>0.16666666666667</v>
      </c>
      <c r="BZ11" s="128">
        <v>1</v>
      </c>
      <c r="CA11" s="129">
        <f>IFERROR(BZ11/BX11,"-")</f>
        <v>0.2</v>
      </c>
      <c r="CB11" s="130">
        <v>20000</v>
      </c>
      <c r="CC11" s="131">
        <f>IFERROR(CB11/BX11,"-")</f>
        <v>4000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20000</v>
      </c>
      <c r="CR11" s="141">
        <v>20000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306</v>
      </c>
      <c r="C12" s="189" t="s">
        <v>216</v>
      </c>
      <c r="D12" s="189" t="s">
        <v>271</v>
      </c>
      <c r="E12" s="189" t="s">
        <v>296</v>
      </c>
      <c r="F12" s="189"/>
      <c r="G12" s="189" t="s">
        <v>290</v>
      </c>
      <c r="H12" s="89" t="s">
        <v>307</v>
      </c>
      <c r="I12" s="89" t="s">
        <v>303</v>
      </c>
      <c r="J12" s="89" t="s">
        <v>178</v>
      </c>
      <c r="K12" s="181">
        <v>65000</v>
      </c>
      <c r="L12" s="80">
        <v>0</v>
      </c>
      <c r="M12" s="80">
        <v>0</v>
      </c>
      <c r="N12" s="80">
        <v>1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>
        <f>IFERROR(K12/SUM(Q12:Q13),"-")</f>
        <v>2600</v>
      </c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>
        <f>SUM(Y12:Y13)-SUM(K12:K13)</f>
        <v>-65000</v>
      </c>
      <c r="AC12" s="85">
        <f>SUM(Y12:Y13)/SUM(K12:K13)</f>
        <v>0</v>
      </c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308</v>
      </c>
      <c r="C13" s="189" t="s">
        <v>216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54</v>
      </c>
      <c r="O13" s="91">
        <v>25</v>
      </c>
      <c r="P13" s="92">
        <v>0</v>
      </c>
      <c r="Q13" s="93">
        <f>O13+P13</f>
        <v>25</v>
      </c>
      <c r="R13" s="81">
        <f>IFERROR(Q13/N13,"-")</f>
        <v>0.46296296296296</v>
      </c>
      <c r="S13" s="80">
        <v>0</v>
      </c>
      <c r="T13" s="80">
        <v>7</v>
      </c>
      <c r="U13" s="81">
        <f>IFERROR(T13/(Q13),"-")</f>
        <v>0.28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>
        <v>1</v>
      </c>
      <c r="AF13" s="95">
        <f>IF(Q13=0,"",IF(AE13=0,"",(AE13/Q13)))</f>
        <v>0.04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5</v>
      </c>
      <c r="AO13" s="101">
        <f>IF(Q13=0,"",IF(AN13=0,"",(AN13/Q13)))</f>
        <v>0.2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4</v>
      </c>
      <c r="AX13" s="107">
        <f>IF(Q13=0,"",IF(AW13=0,"",(AW13/Q13)))</f>
        <v>0.16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7</v>
      </c>
      <c r="BG13" s="113">
        <f>IF(Q13=0,"",IF(BF13=0,"",(BF13/Q13)))</f>
        <v>0.28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6</v>
      </c>
      <c r="BP13" s="120">
        <f>IF(Q13=0,"",IF(BO13=0,"",(BO13/Q13)))</f>
        <v>0.24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0.08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0.49230769230769</v>
      </c>
      <c r="B14" s="189" t="s">
        <v>309</v>
      </c>
      <c r="C14" s="189" t="s">
        <v>216</v>
      </c>
      <c r="D14" s="189" t="s">
        <v>310</v>
      </c>
      <c r="E14" s="189" t="s">
        <v>289</v>
      </c>
      <c r="F14" s="189"/>
      <c r="G14" s="189" t="s">
        <v>290</v>
      </c>
      <c r="H14" s="89" t="s">
        <v>311</v>
      </c>
      <c r="I14" s="89" t="s">
        <v>312</v>
      </c>
      <c r="J14" s="89" t="s">
        <v>268</v>
      </c>
      <c r="K14" s="181">
        <v>65000</v>
      </c>
      <c r="L14" s="80">
        <v>0</v>
      </c>
      <c r="M14" s="80">
        <v>0</v>
      </c>
      <c r="N14" s="80">
        <v>177</v>
      </c>
      <c r="O14" s="91">
        <v>4</v>
      </c>
      <c r="P14" s="92">
        <v>0</v>
      </c>
      <c r="Q14" s="93">
        <f>O14+P14</f>
        <v>4</v>
      </c>
      <c r="R14" s="81">
        <f>IFERROR(Q14/N14,"-")</f>
        <v>0.022598870056497</v>
      </c>
      <c r="S14" s="80">
        <v>0</v>
      </c>
      <c r="T14" s="80">
        <v>0</v>
      </c>
      <c r="U14" s="81">
        <f>IFERROR(T14/(Q14),"-")</f>
        <v>0</v>
      </c>
      <c r="V14" s="82">
        <f>IFERROR(K14/SUM(Q14:Q15),"-")</f>
        <v>1300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-33000</v>
      </c>
      <c r="AC14" s="85">
        <f>SUM(Y14:Y15)/SUM(K14:K15)</f>
        <v>0.49230769230769</v>
      </c>
      <c r="AD14" s="78"/>
      <c r="AE14" s="94">
        <v>1</v>
      </c>
      <c r="AF14" s="95">
        <f>IF(Q14=0,"",IF(AE14=0,"",(AE14/Q14)))</f>
        <v>0.25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2</v>
      </c>
      <c r="AO14" s="101">
        <f>IF(Q14=0,"",IF(AN14=0,"",(AN14/Q14)))</f>
        <v>0.5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0.25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313</v>
      </c>
      <c r="C15" s="189" t="s">
        <v>216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89</v>
      </c>
      <c r="O15" s="91">
        <v>46</v>
      </c>
      <c r="P15" s="92">
        <v>0</v>
      </c>
      <c r="Q15" s="93">
        <f>O15+P15</f>
        <v>46</v>
      </c>
      <c r="R15" s="81">
        <f>IFERROR(Q15/N15,"-")</f>
        <v>0.51685393258427</v>
      </c>
      <c r="S15" s="80">
        <v>1</v>
      </c>
      <c r="T15" s="80">
        <v>8</v>
      </c>
      <c r="U15" s="81">
        <f>IFERROR(T15/(Q15),"-")</f>
        <v>0.17391304347826</v>
      </c>
      <c r="V15" s="82"/>
      <c r="W15" s="83">
        <v>2</v>
      </c>
      <c r="X15" s="81">
        <f>IF(Q15=0,"-",W15/Q15)</f>
        <v>0.043478260869565</v>
      </c>
      <c r="Y15" s="186">
        <v>32000</v>
      </c>
      <c r="Z15" s="187">
        <f>IFERROR(Y15/Q15,"-")</f>
        <v>695.65217391304</v>
      </c>
      <c r="AA15" s="187">
        <f>IFERROR(Y15/W15,"-")</f>
        <v>16000</v>
      </c>
      <c r="AB15" s="181"/>
      <c r="AC15" s="85"/>
      <c r="AD15" s="78"/>
      <c r="AE15" s="94">
        <v>2</v>
      </c>
      <c r="AF15" s="95">
        <f>IF(Q15=0,"",IF(AE15=0,"",(AE15/Q15)))</f>
        <v>0.043478260869565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10</v>
      </c>
      <c r="AO15" s="101">
        <f>IF(Q15=0,"",IF(AN15=0,"",(AN15/Q15)))</f>
        <v>0.21739130434783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4</v>
      </c>
      <c r="AX15" s="107">
        <f>IF(Q15=0,"",IF(AW15=0,"",(AW15/Q15)))</f>
        <v>0.08695652173913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9</v>
      </c>
      <c r="BG15" s="113">
        <f>IF(Q15=0,"",IF(BF15=0,"",(BF15/Q15)))</f>
        <v>0.19565217391304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13</v>
      </c>
      <c r="BP15" s="120">
        <f>IF(Q15=0,"",IF(BO15=0,"",(BO15/Q15)))</f>
        <v>0.28260869565217</v>
      </c>
      <c r="BQ15" s="121">
        <v>1</v>
      </c>
      <c r="BR15" s="122">
        <f>IFERROR(BQ15/BO15,"-")</f>
        <v>0.076923076923077</v>
      </c>
      <c r="BS15" s="123">
        <v>3000</v>
      </c>
      <c r="BT15" s="124">
        <f>IFERROR(BS15/BO15,"-")</f>
        <v>230.76923076923</v>
      </c>
      <c r="BU15" s="125">
        <v>1</v>
      </c>
      <c r="BV15" s="125"/>
      <c r="BW15" s="125"/>
      <c r="BX15" s="126">
        <v>7</v>
      </c>
      <c r="BY15" s="127">
        <f>IF(Q15=0,"",IF(BX15=0,"",(BX15/Q15)))</f>
        <v>0.15217391304348</v>
      </c>
      <c r="BZ15" s="128">
        <v>1</v>
      </c>
      <c r="CA15" s="129">
        <f>IFERROR(BZ15/BX15,"-")</f>
        <v>0.14285714285714</v>
      </c>
      <c r="CB15" s="130">
        <v>29000</v>
      </c>
      <c r="CC15" s="131">
        <f>IFERROR(CB15/BX15,"-")</f>
        <v>4142.8571428571</v>
      </c>
      <c r="CD15" s="132"/>
      <c r="CE15" s="132"/>
      <c r="CF15" s="132">
        <v>1</v>
      </c>
      <c r="CG15" s="133">
        <v>1</v>
      </c>
      <c r="CH15" s="134">
        <f>IF(Q15=0,"",IF(CG15=0,"",(CG15/Q15)))</f>
        <v>0.021739130434783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2</v>
      </c>
      <c r="CQ15" s="141">
        <v>32000</v>
      </c>
      <c r="CR15" s="141">
        <v>29000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0.55384615384615</v>
      </c>
      <c r="B16" s="189" t="s">
        <v>314</v>
      </c>
      <c r="C16" s="189" t="s">
        <v>216</v>
      </c>
      <c r="D16" s="189" t="s">
        <v>246</v>
      </c>
      <c r="E16" s="189" t="s">
        <v>296</v>
      </c>
      <c r="F16" s="189"/>
      <c r="G16" s="189" t="s">
        <v>290</v>
      </c>
      <c r="H16" s="89" t="s">
        <v>315</v>
      </c>
      <c r="I16" s="89" t="s">
        <v>316</v>
      </c>
      <c r="J16" s="89" t="s">
        <v>317</v>
      </c>
      <c r="K16" s="181">
        <v>65000</v>
      </c>
      <c r="L16" s="80">
        <v>0</v>
      </c>
      <c r="M16" s="80">
        <v>0</v>
      </c>
      <c r="N16" s="80">
        <v>19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>
        <f>IFERROR(K16/SUM(Q16:Q17),"-")</f>
        <v>1756.7567567568</v>
      </c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>
        <f>SUM(Y16:Y17)-SUM(K16:K17)</f>
        <v>-29000</v>
      </c>
      <c r="AC16" s="85">
        <f>SUM(Y16:Y17)/SUM(K16:K17)</f>
        <v>0.55384615384615</v>
      </c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318</v>
      </c>
      <c r="C17" s="189" t="s">
        <v>216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93</v>
      </c>
      <c r="O17" s="91">
        <v>35</v>
      </c>
      <c r="P17" s="92">
        <v>2</v>
      </c>
      <c r="Q17" s="93">
        <f>O17+P17</f>
        <v>37</v>
      </c>
      <c r="R17" s="81">
        <f>IFERROR(Q17/N17,"-")</f>
        <v>0.39784946236559</v>
      </c>
      <c r="S17" s="80">
        <v>1</v>
      </c>
      <c r="T17" s="80">
        <v>6</v>
      </c>
      <c r="U17" s="81">
        <f>IFERROR(T17/(Q17),"-")</f>
        <v>0.16216216216216</v>
      </c>
      <c r="V17" s="82"/>
      <c r="W17" s="83">
        <v>2</v>
      </c>
      <c r="X17" s="81">
        <f>IF(Q17=0,"-",W17/Q17)</f>
        <v>0.054054054054054</v>
      </c>
      <c r="Y17" s="186">
        <v>36000</v>
      </c>
      <c r="Z17" s="187">
        <f>IFERROR(Y17/Q17,"-")</f>
        <v>972.97297297297</v>
      </c>
      <c r="AA17" s="187">
        <f>IFERROR(Y17/W17,"-")</f>
        <v>18000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9</v>
      </c>
      <c r="AO17" s="101">
        <f>IF(Q17=0,"",IF(AN17=0,"",(AN17/Q17)))</f>
        <v>0.24324324324324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6</v>
      </c>
      <c r="AX17" s="107">
        <f>IF(Q17=0,"",IF(AW17=0,"",(AW17/Q17)))</f>
        <v>0.16216216216216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8</v>
      </c>
      <c r="BG17" s="113">
        <f>IF(Q17=0,"",IF(BF17=0,"",(BF17/Q17)))</f>
        <v>0.21621621621622</v>
      </c>
      <c r="BH17" s="112">
        <v>1</v>
      </c>
      <c r="BI17" s="114">
        <f>IFERROR(BH17/BF17,"-")</f>
        <v>0.125</v>
      </c>
      <c r="BJ17" s="115">
        <v>9000</v>
      </c>
      <c r="BK17" s="116">
        <f>IFERROR(BJ17/BF17,"-")</f>
        <v>1125</v>
      </c>
      <c r="BL17" s="117"/>
      <c r="BM17" s="117"/>
      <c r="BN17" s="117">
        <v>1</v>
      </c>
      <c r="BO17" s="119">
        <v>10</v>
      </c>
      <c r="BP17" s="120">
        <f>IF(Q17=0,"",IF(BO17=0,"",(BO17/Q17)))</f>
        <v>0.27027027027027</v>
      </c>
      <c r="BQ17" s="121">
        <v>1</v>
      </c>
      <c r="BR17" s="122">
        <f>IFERROR(BQ17/BO17,"-")</f>
        <v>0.1</v>
      </c>
      <c r="BS17" s="123">
        <v>27000</v>
      </c>
      <c r="BT17" s="124">
        <f>IFERROR(BS17/BO17,"-")</f>
        <v>2700</v>
      </c>
      <c r="BU17" s="125"/>
      <c r="BV17" s="125"/>
      <c r="BW17" s="125">
        <v>1</v>
      </c>
      <c r="BX17" s="126">
        <v>4</v>
      </c>
      <c r="BY17" s="127">
        <f>IF(Q17=0,"",IF(BX17=0,"",(BX17/Q17)))</f>
        <v>0.10810810810811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36000</v>
      </c>
      <c r="CR17" s="141">
        <v>27000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0.36410256410256</v>
      </c>
      <c r="B20" s="39"/>
      <c r="C20" s="39"/>
      <c r="D20" s="39"/>
      <c r="E20" s="39"/>
      <c r="F20" s="39"/>
      <c r="G20" s="39"/>
      <c r="H20" s="40" t="s">
        <v>319</v>
      </c>
      <c r="I20" s="40"/>
      <c r="J20" s="40"/>
      <c r="K20" s="184">
        <f>SUM(K6:K19)</f>
        <v>390000</v>
      </c>
      <c r="L20" s="41">
        <f>SUM(L6:L19)</f>
        <v>0</v>
      </c>
      <c r="M20" s="41">
        <f>SUM(M6:M19)</f>
        <v>0</v>
      </c>
      <c r="N20" s="41">
        <f>SUM(N6:N19)</f>
        <v>739</v>
      </c>
      <c r="O20" s="41">
        <f>SUM(O6:O19)</f>
        <v>213</v>
      </c>
      <c r="P20" s="41">
        <f>SUM(P6:P19)</f>
        <v>6</v>
      </c>
      <c r="Q20" s="41">
        <f>SUM(Q6:Q19)</f>
        <v>219</v>
      </c>
      <c r="R20" s="42">
        <f>IFERROR(Q20/N20,"-")</f>
        <v>0.29634641407307</v>
      </c>
      <c r="S20" s="77">
        <f>SUM(S6:S19)</f>
        <v>4</v>
      </c>
      <c r="T20" s="77">
        <f>SUM(T6:T19)</f>
        <v>52</v>
      </c>
      <c r="U20" s="42">
        <f>IFERROR(S20/Q20,"-")</f>
        <v>0.018264840182648</v>
      </c>
      <c r="V20" s="43">
        <f>IFERROR(K20/Q20,"-")</f>
        <v>1780.8219178082</v>
      </c>
      <c r="W20" s="44">
        <f>SUM(W6:W19)</f>
        <v>7</v>
      </c>
      <c r="X20" s="42">
        <f>IFERROR(W20/Q20,"-")</f>
        <v>0.031963470319635</v>
      </c>
      <c r="Y20" s="184">
        <f>SUM(Y6:Y19)</f>
        <v>142000</v>
      </c>
      <c r="Z20" s="184">
        <f>IFERROR(Y20/Q20,"-")</f>
        <v>648.40182648402</v>
      </c>
      <c r="AA20" s="184">
        <f>IFERROR(Y20/W20,"-")</f>
        <v>20285.714285714</v>
      </c>
      <c r="AB20" s="184">
        <f>Y20-K20</f>
        <v>-248000</v>
      </c>
      <c r="AC20" s="46">
        <f>Y20/K20</f>
        <v>0.36410256410256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320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1.4888888888889</v>
      </c>
      <c r="B6" s="189" t="s">
        <v>321</v>
      </c>
      <c r="C6" s="189" t="s">
        <v>58</v>
      </c>
      <c r="D6" s="189"/>
      <c r="E6" s="189"/>
      <c r="F6" s="189"/>
      <c r="G6" s="189"/>
      <c r="H6" s="89" t="s">
        <v>322</v>
      </c>
      <c r="I6" s="89"/>
      <c r="J6" s="89" t="s">
        <v>323</v>
      </c>
      <c r="K6" s="181">
        <v>90000</v>
      </c>
      <c r="L6" s="80">
        <v>0</v>
      </c>
      <c r="M6" s="80">
        <v>0</v>
      </c>
      <c r="N6" s="80">
        <v>1256</v>
      </c>
      <c r="O6" s="91">
        <v>68</v>
      </c>
      <c r="P6" s="92">
        <v>0</v>
      </c>
      <c r="Q6" s="93">
        <f>O6+P6</f>
        <v>68</v>
      </c>
      <c r="R6" s="81">
        <f>IFERROR(Q6/N6,"-")</f>
        <v>0.054140127388535</v>
      </c>
      <c r="S6" s="80">
        <v>2</v>
      </c>
      <c r="T6" s="80">
        <v>36</v>
      </c>
      <c r="U6" s="81">
        <f>IFERROR(T6/(Q6),"-")</f>
        <v>0.52941176470588</v>
      </c>
      <c r="V6" s="82">
        <f>IFERROR(K6/SUM(Q6:Q8),"-")</f>
        <v>526.31578947368</v>
      </c>
      <c r="W6" s="83">
        <v>6</v>
      </c>
      <c r="X6" s="81">
        <f>IF(Q6=0,"-",W6/Q6)</f>
        <v>0.088235294117647</v>
      </c>
      <c r="Y6" s="186">
        <v>20000</v>
      </c>
      <c r="Z6" s="187">
        <f>IFERROR(Y6/Q6,"-")</f>
        <v>294.11764705882</v>
      </c>
      <c r="AA6" s="187">
        <f>IFERROR(Y6/W6,"-")</f>
        <v>3333.3333333333</v>
      </c>
      <c r="AB6" s="181">
        <f>SUM(Y6:Y8)-SUM(K6:K8)</f>
        <v>44000</v>
      </c>
      <c r="AC6" s="85">
        <f>SUM(Y6:Y8)/SUM(K6:K8)</f>
        <v>1.4888888888889</v>
      </c>
      <c r="AD6" s="78"/>
      <c r="AE6" s="94">
        <v>2</v>
      </c>
      <c r="AF6" s="95">
        <f>IF(Q6=0,"",IF(AE6=0,"",(AE6/Q6)))</f>
        <v>0.029411764705882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10</v>
      </c>
      <c r="AO6" s="101">
        <f>IF(Q6=0,"",IF(AN6=0,"",(AN6/Q6)))</f>
        <v>0.14705882352941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18</v>
      </c>
      <c r="AX6" s="107">
        <f>IF(Q6=0,"",IF(AW6=0,"",(AW6/Q6)))</f>
        <v>0.26470588235294</v>
      </c>
      <c r="AY6" s="106">
        <v>2</v>
      </c>
      <c r="AZ6" s="108">
        <f>IFERROR(AY6/AW6,"-")</f>
        <v>0.11111111111111</v>
      </c>
      <c r="BA6" s="109">
        <v>8000</v>
      </c>
      <c r="BB6" s="110">
        <f>IFERROR(BA6/AW6,"-")</f>
        <v>444.44444444444</v>
      </c>
      <c r="BC6" s="111">
        <v>2</v>
      </c>
      <c r="BD6" s="111"/>
      <c r="BE6" s="111"/>
      <c r="BF6" s="112">
        <v>28</v>
      </c>
      <c r="BG6" s="113">
        <f>IF(Q6=0,"",IF(BF6=0,"",(BF6/Q6)))</f>
        <v>0.41176470588235</v>
      </c>
      <c r="BH6" s="112">
        <v>4</v>
      </c>
      <c r="BI6" s="114">
        <f>IFERROR(BH6/BF6,"-")</f>
        <v>0.14285714285714</v>
      </c>
      <c r="BJ6" s="115">
        <v>12000</v>
      </c>
      <c r="BK6" s="116">
        <f>IFERROR(BJ6/BF6,"-")</f>
        <v>428.57142857143</v>
      </c>
      <c r="BL6" s="117">
        <v>4</v>
      </c>
      <c r="BM6" s="117"/>
      <c r="BN6" s="117"/>
      <c r="BO6" s="119">
        <v>9</v>
      </c>
      <c r="BP6" s="120">
        <f>IF(Q6=0,"",IF(BO6=0,"",(BO6/Q6)))</f>
        <v>0.13235294117647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0.014705882352941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6</v>
      </c>
      <c r="CQ6" s="141">
        <v>20000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324</v>
      </c>
      <c r="C7" s="189" t="s">
        <v>58</v>
      </c>
      <c r="D7" s="189"/>
      <c r="E7" s="189"/>
      <c r="F7" s="189"/>
      <c r="G7" s="189"/>
      <c r="H7" s="89" t="s">
        <v>325</v>
      </c>
      <c r="I7" s="89"/>
      <c r="J7" s="89"/>
      <c r="K7" s="181"/>
      <c r="L7" s="80">
        <v>0</v>
      </c>
      <c r="M7" s="80">
        <v>0</v>
      </c>
      <c r="N7" s="80">
        <v>740</v>
      </c>
      <c r="O7" s="91">
        <v>40</v>
      </c>
      <c r="P7" s="92">
        <v>0</v>
      </c>
      <c r="Q7" s="93">
        <f>O7+P7</f>
        <v>40</v>
      </c>
      <c r="R7" s="81">
        <f>IFERROR(Q7/N7,"-")</f>
        <v>0.054054054054054</v>
      </c>
      <c r="S7" s="80">
        <v>0</v>
      </c>
      <c r="T7" s="80">
        <v>14</v>
      </c>
      <c r="U7" s="81">
        <f>IFERROR(T7/(Q7),"-")</f>
        <v>0.35</v>
      </c>
      <c r="V7" s="82"/>
      <c r="W7" s="83">
        <v>5</v>
      </c>
      <c r="X7" s="81">
        <f>IF(Q7=0,"-",W7/Q7)</f>
        <v>0.125</v>
      </c>
      <c r="Y7" s="186">
        <v>53000</v>
      </c>
      <c r="Z7" s="187">
        <f>IFERROR(Y7/Q7,"-")</f>
        <v>1325</v>
      </c>
      <c r="AA7" s="187">
        <f>IFERROR(Y7/W7,"-")</f>
        <v>10600</v>
      </c>
      <c r="AB7" s="181"/>
      <c r="AC7" s="85"/>
      <c r="AD7" s="78"/>
      <c r="AE7" s="94">
        <v>3</v>
      </c>
      <c r="AF7" s="95">
        <f>IF(Q7=0,"",IF(AE7=0,"",(AE7/Q7)))</f>
        <v>0.075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12</v>
      </c>
      <c r="AO7" s="101">
        <f>IF(Q7=0,"",IF(AN7=0,"",(AN7/Q7)))</f>
        <v>0.3</v>
      </c>
      <c r="AP7" s="100">
        <v>1</v>
      </c>
      <c r="AQ7" s="102">
        <f>IFERROR(AP7/AN7,"-")</f>
        <v>0.083333333333333</v>
      </c>
      <c r="AR7" s="103">
        <v>3000</v>
      </c>
      <c r="AS7" s="104">
        <f>IFERROR(AR7/AN7,"-")</f>
        <v>250</v>
      </c>
      <c r="AT7" s="105">
        <v>1</v>
      </c>
      <c r="AU7" s="105"/>
      <c r="AV7" s="105"/>
      <c r="AW7" s="106">
        <v>9</v>
      </c>
      <c r="AX7" s="107">
        <f>IF(Q7=0,"",IF(AW7=0,"",(AW7/Q7)))</f>
        <v>0.225</v>
      </c>
      <c r="AY7" s="106">
        <v>1</v>
      </c>
      <c r="AZ7" s="108">
        <f>IFERROR(AY7/AW7,"-")</f>
        <v>0.11111111111111</v>
      </c>
      <c r="BA7" s="109">
        <v>33000</v>
      </c>
      <c r="BB7" s="110">
        <f>IFERROR(BA7/AW7,"-")</f>
        <v>3666.6666666667</v>
      </c>
      <c r="BC7" s="111"/>
      <c r="BD7" s="111"/>
      <c r="BE7" s="111">
        <v>1</v>
      </c>
      <c r="BF7" s="112">
        <v>14</v>
      </c>
      <c r="BG7" s="113">
        <f>IF(Q7=0,"",IF(BF7=0,"",(BF7/Q7)))</f>
        <v>0.35</v>
      </c>
      <c r="BH7" s="112">
        <v>3</v>
      </c>
      <c r="BI7" s="114">
        <f>IFERROR(BH7/BF7,"-")</f>
        <v>0.21428571428571</v>
      </c>
      <c r="BJ7" s="115">
        <v>17000</v>
      </c>
      <c r="BK7" s="116">
        <f>IFERROR(BJ7/BF7,"-")</f>
        <v>1214.2857142857</v>
      </c>
      <c r="BL7" s="117">
        <v>1</v>
      </c>
      <c r="BM7" s="117">
        <v>2</v>
      </c>
      <c r="BN7" s="117"/>
      <c r="BO7" s="119">
        <v>2</v>
      </c>
      <c r="BP7" s="120">
        <f>IF(Q7=0,"",IF(BO7=0,"",(BO7/Q7)))</f>
        <v>0.05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5</v>
      </c>
      <c r="CQ7" s="141">
        <v>53000</v>
      </c>
      <c r="CR7" s="141">
        <v>33000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326</v>
      </c>
      <c r="C8" s="189" t="s">
        <v>58</v>
      </c>
      <c r="D8" s="189"/>
      <c r="E8" s="189"/>
      <c r="F8" s="189"/>
      <c r="G8" s="189"/>
      <c r="H8" s="89" t="s">
        <v>327</v>
      </c>
      <c r="I8" s="89"/>
      <c r="J8" s="89"/>
      <c r="K8" s="181"/>
      <c r="L8" s="80">
        <v>0</v>
      </c>
      <c r="M8" s="80">
        <v>0</v>
      </c>
      <c r="N8" s="80">
        <v>673</v>
      </c>
      <c r="O8" s="91">
        <v>63</v>
      </c>
      <c r="P8" s="92">
        <v>0</v>
      </c>
      <c r="Q8" s="93">
        <f>O8+P8</f>
        <v>63</v>
      </c>
      <c r="R8" s="81">
        <f>IFERROR(Q8/N8,"-")</f>
        <v>0.093610698365527</v>
      </c>
      <c r="S8" s="80">
        <v>1</v>
      </c>
      <c r="T8" s="80">
        <v>26</v>
      </c>
      <c r="U8" s="81">
        <f>IFERROR(T8/(Q8),"-")</f>
        <v>0.41269841269841</v>
      </c>
      <c r="V8" s="82"/>
      <c r="W8" s="83">
        <v>7</v>
      </c>
      <c r="X8" s="81">
        <f>IF(Q8=0,"-",W8/Q8)</f>
        <v>0.11111111111111</v>
      </c>
      <c r="Y8" s="186">
        <v>61000</v>
      </c>
      <c r="Z8" s="187">
        <f>IFERROR(Y8/Q8,"-")</f>
        <v>968.25396825397</v>
      </c>
      <c r="AA8" s="187">
        <f>IFERROR(Y8/W8,"-")</f>
        <v>8714.2857142857</v>
      </c>
      <c r="AB8" s="181"/>
      <c r="AC8" s="85"/>
      <c r="AD8" s="78"/>
      <c r="AE8" s="94">
        <v>2</v>
      </c>
      <c r="AF8" s="95">
        <f>IF(Q8=0,"",IF(AE8=0,"",(AE8/Q8)))</f>
        <v>0.031746031746032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10</v>
      </c>
      <c r="AO8" s="101">
        <f>IF(Q8=0,"",IF(AN8=0,"",(AN8/Q8)))</f>
        <v>0.15873015873016</v>
      </c>
      <c r="AP8" s="100">
        <v>1</v>
      </c>
      <c r="AQ8" s="102">
        <f>IFERROR(AP8/AN8,"-")</f>
        <v>0.1</v>
      </c>
      <c r="AR8" s="103">
        <v>8000</v>
      </c>
      <c r="AS8" s="104">
        <f>IFERROR(AR8/AN8,"-")</f>
        <v>800</v>
      </c>
      <c r="AT8" s="105"/>
      <c r="AU8" s="105">
        <v>1</v>
      </c>
      <c r="AV8" s="105"/>
      <c r="AW8" s="106">
        <v>19</v>
      </c>
      <c r="AX8" s="107">
        <f>IF(Q8=0,"",IF(AW8=0,"",(AW8/Q8)))</f>
        <v>0.3015873015873</v>
      </c>
      <c r="AY8" s="106">
        <v>1</v>
      </c>
      <c r="AZ8" s="108">
        <f>IFERROR(AY8/AW8,"-")</f>
        <v>0.052631578947368</v>
      </c>
      <c r="BA8" s="109">
        <v>25000</v>
      </c>
      <c r="BB8" s="110">
        <f>IFERROR(BA8/AW8,"-")</f>
        <v>1315.7894736842</v>
      </c>
      <c r="BC8" s="111"/>
      <c r="BD8" s="111"/>
      <c r="BE8" s="111">
        <v>1</v>
      </c>
      <c r="BF8" s="112">
        <v>25</v>
      </c>
      <c r="BG8" s="113">
        <f>IF(Q8=0,"",IF(BF8=0,"",(BF8/Q8)))</f>
        <v>0.3968253968254</v>
      </c>
      <c r="BH8" s="112">
        <v>4</v>
      </c>
      <c r="BI8" s="114">
        <f>IFERROR(BH8/BF8,"-")</f>
        <v>0.16</v>
      </c>
      <c r="BJ8" s="115">
        <v>22000</v>
      </c>
      <c r="BK8" s="116">
        <f>IFERROR(BJ8/BF8,"-")</f>
        <v>880</v>
      </c>
      <c r="BL8" s="117">
        <v>3</v>
      </c>
      <c r="BM8" s="117"/>
      <c r="BN8" s="117">
        <v>1</v>
      </c>
      <c r="BO8" s="119">
        <v>7</v>
      </c>
      <c r="BP8" s="120">
        <f>IF(Q8=0,"",IF(BO8=0,"",(BO8/Q8)))</f>
        <v>0.11111111111111</v>
      </c>
      <c r="BQ8" s="121">
        <v>1</v>
      </c>
      <c r="BR8" s="122">
        <f>IFERROR(BQ8/BO8,"-")</f>
        <v>0.14285714285714</v>
      </c>
      <c r="BS8" s="123">
        <v>6000</v>
      </c>
      <c r="BT8" s="124">
        <f>IFERROR(BS8/BO8,"-")</f>
        <v>857.14285714286</v>
      </c>
      <c r="BU8" s="125"/>
      <c r="BV8" s="125">
        <v>1</v>
      </c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7</v>
      </c>
      <c r="CQ8" s="141">
        <v>61000</v>
      </c>
      <c r="CR8" s="141">
        <v>25000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30"/>
      <c r="B9" s="86"/>
      <c r="C9" s="86"/>
      <c r="D9" s="87"/>
      <c r="E9" s="87"/>
      <c r="F9" s="87"/>
      <c r="G9" s="88"/>
      <c r="H9" s="89"/>
      <c r="I9" s="89"/>
      <c r="J9" s="89"/>
      <c r="K9" s="182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58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30"/>
      <c r="B10" s="37"/>
      <c r="C10" s="37"/>
      <c r="D10" s="21"/>
      <c r="E10" s="21"/>
      <c r="F10" s="21"/>
      <c r="G10" s="22"/>
      <c r="H10" s="36"/>
      <c r="I10" s="36"/>
      <c r="J10" s="74"/>
      <c r="K10" s="183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60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19">
        <f>AC11</f>
        <v>1.4888888888889</v>
      </c>
      <c r="B11" s="39"/>
      <c r="C11" s="39"/>
      <c r="D11" s="39"/>
      <c r="E11" s="39"/>
      <c r="F11" s="39"/>
      <c r="G11" s="39"/>
      <c r="H11" s="40" t="s">
        <v>328</v>
      </c>
      <c r="I11" s="40"/>
      <c r="J11" s="40"/>
      <c r="K11" s="184">
        <f>SUM(K6:K10)</f>
        <v>90000</v>
      </c>
      <c r="L11" s="41">
        <f>SUM(L6:L10)</f>
        <v>0</v>
      </c>
      <c r="M11" s="41">
        <f>SUM(M6:M10)</f>
        <v>0</v>
      </c>
      <c r="N11" s="41">
        <f>SUM(N6:N10)</f>
        <v>2669</v>
      </c>
      <c r="O11" s="41">
        <f>SUM(O6:O10)</f>
        <v>171</v>
      </c>
      <c r="P11" s="41">
        <f>SUM(P6:P10)</f>
        <v>0</v>
      </c>
      <c r="Q11" s="41">
        <f>SUM(Q6:Q10)</f>
        <v>171</v>
      </c>
      <c r="R11" s="42">
        <f>IFERROR(Q11/N11,"-")</f>
        <v>0.064068939677782</v>
      </c>
      <c r="S11" s="77">
        <f>SUM(S6:S10)</f>
        <v>3</v>
      </c>
      <c r="T11" s="77">
        <f>SUM(T6:T10)</f>
        <v>76</v>
      </c>
      <c r="U11" s="42">
        <f>IFERROR(S11/Q11,"-")</f>
        <v>0.017543859649123</v>
      </c>
      <c r="V11" s="43">
        <f>IFERROR(K11/Q11,"-")</f>
        <v>526.31578947368</v>
      </c>
      <c r="W11" s="44">
        <f>SUM(W6:W10)</f>
        <v>18</v>
      </c>
      <c r="X11" s="42">
        <f>IFERROR(W11/Q11,"-")</f>
        <v>0.10526315789474</v>
      </c>
      <c r="Y11" s="184">
        <f>SUM(Y6:Y10)</f>
        <v>134000</v>
      </c>
      <c r="Z11" s="184">
        <f>IFERROR(Y11/Q11,"-")</f>
        <v>783.62573099415</v>
      </c>
      <c r="AA11" s="184">
        <f>IFERROR(Y11/W11,"-")</f>
        <v>7444.4444444444</v>
      </c>
      <c r="AB11" s="184">
        <f>Y11-K11</f>
        <v>44000</v>
      </c>
      <c r="AC11" s="46">
        <f>Y11/K11</f>
        <v>1.4888888888889</v>
      </c>
      <c r="AD11" s="59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8"/>
    <mergeCell ref="K6:K8"/>
    <mergeCell ref="V6:V8"/>
    <mergeCell ref="AB6:AB8"/>
    <mergeCell ref="AC6:AC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329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330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331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332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333</v>
      </c>
      <c r="C6" s="189" t="s">
        <v>334</v>
      </c>
      <c r="D6" s="189" t="s">
        <v>335</v>
      </c>
      <c r="E6" s="189" t="s">
        <v>336</v>
      </c>
      <c r="F6" s="89" t="s">
        <v>337</v>
      </c>
      <c r="G6" s="89" t="s">
        <v>323</v>
      </c>
      <c r="H6" s="181">
        <v>0</v>
      </c>
      <c r="I6" s="84">
        <v>3000</v>
      </c>
      <c r="J6" s="80">
        <v>0</v>
      </c>
      <c r="K6" s="80">
        <v>0</v>
      </c>
      <c r="L6" s="80">
        <v>9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6.0714285714286</v>
      </c>
      <c r="B7" s="189" t="s">
        <v>338</v>
      </c>
      <c r="C7" s="189" t="s">
        <v>334</v>
      </c>
      <c r="D7" s="189" t="s">
        <v>339</v>
      </c>
      <c r="E7" s="189">
        <v>25</v>
      </c>
      <c r="F7" s="89" t="s">
        <v>340</v>
      </c>
      <c r="G7" s="89" t="s">
        <v>323</v>
      </c>
      <c r="H7" s="181">
        <v>50400</v>
      </c>
      <c r="I7" s="84">
        <v>2800</v>
      </c>
      <c r="J7" s="80">
        <v>0</v>
      </c>
      <c r="K7" s="80">
        <v>0</v>
      </c>
      <c r="L7" s="80">
        <v>706</v>
      </c>
      <c r="M7" s="93">
        <v>18</v>
      </c>
      <c r="N7" s="144">
        <v>18</v>
      </c>
      <c r="O7" s="81">
        <f>IFERROR(M7/L7,"-")</f>
        <v>0.025495750708215</v>
      </c>
      <c r="P7" s="80">
        <v>2</v>
      </c>
      <c r="Q7" s="80">
        <v>5</v>
      </c>
      <c r="R7" s="81">
        <f>IFERROR(P7/M7,"-")</f>
        <v>0.11111111111111</v>
      </c>
      <c r="S7" s="82">
        <f>IFERROR(H7/SUM(M7:M7),"-")</f>
        <v>2800</v>
      </c>
      <c r="T7" s="83">
        <v>4</v>
      </c>
      <c r="U7" s="81">
        <f>IF(M7=0,"-",T7/M7)</f>
        <v>0.22222222222222</v>
      </c>
      <c r="V7" s="186">
        <v>306000</v>
      </c>
      <c r="W7" s="187">
        <f>IFERROR(V7/M7,"-")</f>
        <v>17000</v>
      </c>
      <c r="X7" s="187">
        <f>IFERROR(V7/T7,"-")</f>
        <v>76500</v>
      </c>
      <c r="Y7" s="181">
        <f>SUM(V7:V7)-SUM(H7:H7)</f>
        <v>255600</v>
      </c>
      <c r="Z7" s="85">
        <f>SUM(V7:V7)/SUM(H7:H7)</f>
        <v>6.0714285714286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2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7</v>
      </c>
      <c r="BD7" s="113">
        <f>IF(M7=0,"",IF(BC7=0,"",(BC7/M7)))</f>
        <v>0.38888888888889</v>
      </c>
      <c r="BE7" s="112">
        <v>2</v>
      </c>
      <c r="BF7" s="114">
        <f>IFERROR(BE7/BC7,"-")</f>
        <v>0.28571428571429</v>
      </c>
      <c r="BG7" s="115">
        <v>302000</v>
      </c>
      <c r="BH7" s="116">
        <f>IFERROR(BG7/BC7,"-")</f>
        <v>43142.857142857</v>
      </c>
      <c r="BI7" s="117">
        <v>1</v>
      </c>
      <c r="BJ7" s="117"/>
      <c r="BK7" s="117">
        <v>5</v>
      </c>
      <c r="BL7" s="119"/>
      <c r="BM7" s="120">
        <f>IF(M7=0,"",IF(BK7=0,"",(BK7/M7)))</f>
        <v>0.27777777777778</v>
      </c>
      <c r="BN7" s="121">
        <v>1</v>
      </c>
      <c r="BO7" s="122">
        <f>IFERROR(BN7/BK7,"-")</f>
        <v>0.2</v>
      </c>
      <c r="BP7" s="123">
        <v>3000</v>
      </c>
      <c r="BQ7" s="124">
        <f>IFERROR(BP7/BK7,"-")</f>
        <v>600</v>
      </c>
      <c r="BR7" s="125">
        <v>1</v>
      </c>
      <c r="BS7" s="125"/>
      <c r="BT7" s="125"/>
      <c r="BU7" s="126">
        <v>4</v>
      </c>
      <c r="BV7" s="127">
        <f>IF(M7=0,"",IF(BU7=0,"",(BU7/M7)))</f>
        <v>0.22222222222222</v>
      </c>
      <c r="BW7" s="128">
        <v>1</v>
      </c>
      <c r="BX7" s="129">
        <f>IFERROR(BW7/BU7,"-")</f>
        <v>0.25</v>
      </c>
      <c r="BY7" s="130">
        <v>1000</v>
      </c>
      <c r="BZ7" s="131">
        <f>IFERROR(BY7/BU7,"-")</f>
        <v>250</v>
      </c>
      <c r="CA7" s="132">
        <v>1</v>
      </c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4</v>
      </c>
      <c r="CN7" s="141">
        <v>306000</v>
      </c>
      <c r="CO7" s="141">
        <v>299000</v>
      </c>
      <c r="CP7" s="141">
        <v>3000</v>
      </c>
      <c r="CQ7" s="142" t="str">
        <f>IF(AND(CO7=0,CP7=0),"",IF(AND(CO7&lt;=100000,CP7&lt;=100000),"",IF(CO7/CN7&gt;0.7,"男高",IF(CP7/CN7&gt;0.7,"女高",""))))</f>
        <v>男高</v>
      </c>
    </row>
    <row r="8" spans="1:97">
      <c r="A8" s="79">
        <f>Z8</f>
        <v>0.74074074074074</v>
      </c>
      <c r="B8" s="189" t="s">
        <v>341</v>
      </c>
      <c r="C8" s="189" t="s">
        <v>342</v>
      </c>
      <c r="D8" s="189" t="s">
        <v>339</v>
      </c>
      <c r="E8" s="189">
        <v>25</v>
      </c>
      <c r="F8" s="89" t="s">
        <v>340</v>
      </c>
      <c r="G8" s="89" t="s">
        <v>323</v>
      </c>
      <c r="H8" s="181">
        <v>18900</v>
      </c>
      <c r="I8" s="84">
        <v>2700</v>
      </c>
      <c r="J8" s="80">
        <v>0</v>
      </c>
      <c r="K8" s="80">
        <v>0</v>
      </c>
      <c r="L8" s="80">
        <v>148</v>
      </c>
      <c r="M8" s="93">
        <v>7</v>
      </c>
      <c r="N8" s="144">
        <v>7</v>
      </c>
      <c r="O8" s="81">
        <f>IFERROR(M8/L8,"-")</f>
        <v>0.047297297297297</v>
      </c>
      <c r="P8" s="80">
        <v>0</v>
      </c>
      <c r="Q8" s="80">
        <v>3</v>
      </c>
      <c r="R8" s="81">
        <f>IFERROR(P8/M8,"-")</f>
        <v>0</v>
      </c>
      <c r="S8" s="82">
        <f>IFERROR(H8/SUM(M8:M8),"-")</f>
        <v>2700</v>
      </c>
      <c r="T8" s="83">
        <v>2</v>
      </c>
      <c r="U8" s="81">
        <f>IF(M8=0,"-",T8/M8)</f>
        <v>0.28571428571429</v>
      </c>
      <c r="V8" s="186">
        <v>14000</v>
      </c>
      <c r="W8" s="187">
        <f>IFERROR(V8/M8,"-")</f>
        <v>2000</v>
      </c>
      <c r="X8" s="187">
        <f>IFERROR(V8/T8,"-")</f>
        <v>7000</v>
      </c>
      <c r="Y8" s="181">
        <f>SUM(V8:V8)-SUM(H8:H8)</f>
        <v>-4900</v>
      </c>
      <c r="Z8" s="85">
        <f>SUM(V8:V8)/SUM(H8:H8)</f>
        <v>0.74074074074074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>
        <v>5</v>
      </c>
      <c r="AU8" s="107" t="str">
        <f>IF(M8=0,"",IF(AW8=0,"",(AW8/M8)))</f>
        <v>0</v>
      </c>
      <c r="AV8" s="106">
        <v>1</v>
      </c>
      <c r="AW8" s="108" t="str">
        <f>IFERROR(AY8/AW8,"-")</f>
        <v>-</v>
      </c>
      <c r="AX8" s="109">
        <v>13000</v>
      </c>
      <c r="AY8" s="110" t="str">
        <f>IFERROR(BA8/AW8,"-")</f>
        <v>-</v>
      </c>
      <c r="AZ8" s="111"/>
      <c r="BA8" s="111"/>
      <c r="BB8" s="111">
        <v>1</v>
      </c>
      <c r="BC8" s="112">
        <v>1</v>
      </c>
      <c r="BD8" s="113">
        <f>IF(M8=0,"",IF(BC8=0,"",(BC8/M8)))</f>
        <v>0.14285714285714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1</v>
      </c>
      <c r="BL8" s="119"/>
      <c r="BM8" s="120">
        <f>IF(M8=0,"",IF(BK8=0,"",(BK8/M8)))</f>
        <v>0.14285714285714</v>
      </c>
      <c r="BN8" s="121">
        <v>1</v>
      </c>
      <c r="BO8" s="122">
        <f>IFERROR(BN8/BK8,"-")</f>
        <v>1</v>
      </c>
      <c r="BP8" s="123">
        <v>1000</v>
      </c>
      <c r="BQ8" s="124">
        <f>IFERROR(BP8/BK8,"-")</f>
        <v>1000</v>
      </c>
      <c r="BR8" s="125">
        <v>1</v>
      </c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2</v>
      </c>
      <c r="CN8" s="141">
        <v>14000</v>
      </c>
      <c r="CO8" s="141">
        <v>13000</v>
      </c>
      <c r="CP8" s="141">
        <v>1000</v>
      </c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343</v>
      </c>
      <c r="C9" s="189" t="s">
        <v>344</v>
      </c>
      <c r="D9" s="189"/>
      <c r="E9" s="189" t="s">
        <v>345</v>
      </c>
      <c r="F9" s="89" t="s">
        <v>346</v>
      </c>
      <c r="G9" s="89" t="s">
        <v>323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36</v>
      </c>
      <c r="N9" s="144">
        <v>36</v>
      </c>
      <c r="O9" s="81" t="str">
        <f>IFERROR(M9/L9,"-")</f>
        <v>-</v>
      </c>
      <c r="P9" s="80">
        <v>2</v>
      </c>
      <c r="Q9" s="80">
        <v>12</v>
      </c>
      <c r="R9" s="81">
        <f>IFERROR(P9/M9,"-")</f>
        <v>0.055555555555556</v>
      </c>
      <c r="S9" s="82">
        <f>IFERROR(H9/SUM(M9:M9),"-")</f>
        <v>0</v>
      </c>
      <c r="T9" s="83">
        <v>5</v>
      </c>
      <c r="U9" s="81">
        <f>IF(M9=0,"-",T9/M9)</f>
        <v>0.13888888888889</v>
      </c>
      <c r="V9" s="186">
        <v>126000</v>
      </c>
      <c r="W9" s="187">
        <f>IFERROR(V9/M9,"-")</f>
        <v>3500</v>
      </c>
      <c r="X9" s="187">
        <f>IFERROR(V9/T9,"-")</f>
        <v>25200</v>
      </c>
      <c r="Y9" s="181">
        <f>SUM(V9:V9)-SUM(H9:H9)</f>
        <v>126000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>
        <v>2</v>
      </c>
      <c r="AL9" s="101">
        <f>IF(M9=0,"",IF(AK9=0,"",(AK9/M9)))</f>
        <v>0.055555555555556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6</v>
      </c>
      <c r="AU9" s="107" t="str">
        <f>IF(M9=0,"",IF(AW9=0,"",(AW9/M9)))</f>
        <v>0</v>
      </c>
      <c r="AV9" s="106">
        <v>1</v>
      </c>
      <c r="AW9" s="108" t="str">
        <f>IFERROR(AY9/AW9,"-")</f>
        <v>-</v>
      </c>
      <c r="AX9" s="109">
        <v>5000</v>
      </c>
      <c r="AY9" s="110" t="str">
        <f>IFERROR(BA9/AW9,"-")</f>
        <v>-</v>
      </c>
      <c r="AZ9" s="111">
        <v>1</v>
      </c>
      <c r="BA9" s="111"/>
      <c r="BB9" s="111"/>
      <c r="BC9" s="112">
        <v>6</v>
      </c>
      <c r="BD9" s="113">
        <f>IF(M9=0,"",IF(BC9=0,"",(BC9/M9)))</f>
        <v>0.16666666666667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19</v>
      </c>
      <c r="BL9" s="119"/>
      <c r="BM9" s="120">
        <f>IF(M9=0,"",IF(BK9=0,"",(BK9/M9)))</f>
        <v>0.52777777777778</v>
      </c>
      <c r="BN9" s="121">
        <v>4</v>
      </c>
      <c r="BO9" s="122">
        <f>IFERROR(BN9/BK9,"-")</f>
        <v>0.21052631578947</v>
      </c>
      <c r="BP9" s="123">
        <v>121000</v>
      </c>
      <c r="BQ9" s="124">
        <f>IFERROR(BP9/BK9,"-")</f>
        <v>6368.4210526316</v>
      </c>
      <c r="BR9" s="125"/>
      <c r="BS9" s="125">
        <v>2</v>
      </c>
      <c r="BT9" s="125">
        <v>2</v>
      </c>
      <c r="BU9" s="126">
        <v>3</v>
      </c>
      <c r="BV9" s="127">
        <f>IF(M9=0,"",IF(BU9=0,"",(BU9/M9)))</f>
        <v>0.083333333333333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5</v>
      </c>
      <c r="CN9" s="141">
        <v>126000</v>
      </c>
      <c r="CO9" s="141">
        <v>53000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347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863</v>
      </c>
      <c r="M12" s="41">
        <f>SUM(M6:M11)</f>
        <v>61</v>
      </c>
      <c r="N12" s="41">
        <f>SUM(N6:N11)</f>
        <v>61</v>
      </c>
      <c r="O12" s="42">
        <f>IFERROR(M12/L12,"-")</f>
        <v>0.070683661645423</v>
      </c>
      <c r="P12" s="77">
        <f>SUM(P6:P11)</f>
        <v>4</v>
      </c>
      <c r="Q12" s="77">
        <f>SUM(Q6:Q11)</f>
        <v>20</v>
      </c>
      <c r="R12" s="42">
        <f>IFERROR(P12/M12,"-")</f>
        <v>0.065573770491803</v>
      </c>
      <c r="S12" s="43">
        <f>IFERROR(H12/M12,"-")</f>
        <v>0</v>
      </c>
      <c r="T12" s="44">
        <f>SUM(T6:T11)</f>
        <v>11</v>
      </c>
      <c r="U12" s="42">
        <f>IFERROR(T12/M12,"-")</f>
        <v>0.18032786885246</v>
      </c>
      <c r="V12" s="184">
        <f>SUM(V6:V11)</f>
        <v>446000</v>
      </c>
      <c r="W12" s="184">
        <f>IFERROR(V12/M12,"-")</f>
        <v>7311.4754098361</v>
      </c>
      <c r="X12" s="184">
        <f>IFERROR(V12/T12,"-")</f>
        <v>40545.454545455</v>
      </c>
      <c r="Y12" s="184">
        <f>V12-H12</f>
        <v>446000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348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330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349</v>
      </c>
      <c r="C6" s="189" t="s">
        <v>334</v>
      </c>
      <c r="D6" s="189" t="s">
        <v>350</v>
      </c>
      <c r="E6" s="189" t="s">
        <v>351</v>
      </c>
      <c r="F6" s="89" t="s">
        <v>352</v>
      </c>
      <c r="G6" s="89" t="s">
        <v>323</v>
      </c>
      <c r="H6" s="181">
        <v>0</v>
      </c>
      <c r="I6" s="80">
        <v>0</v>
      </c>
      <c r="J6" s="80">
        <v>0</v>
      </c>
      <c r="K6" s="80">
        <v>809315</v>
      </c>
      <c r="L6" s="93">
        <v>4239</v>
      </c>
      <c r="M6" s="81">
        <f>IFERROR(L6/K6,"-")</f>
        <v>0.0052377627994044</v>
      </c>
      <c r="N6" s="80">
        <v>119</v>
      </c>
      <c r="O6" s="80">
        <v>1515</v>
      </c>
      <c r="P6" s="81">
        <f>IFERROR(N6/(L6),"-")</f>
        <v>0.028072658645907</v>
      </c>
      <c r="Q6" s="82">
        <f>IFERROR(H6/SUM(L6:L6),"-")</f>
        <v>0</v>
      </c>
      <c r="R6" s="83">
        <v>537</v>
      </c>
      <c r="S6" s="81">
        <f>IF(L6=0,"-",R6/L6)</f>
        <v>0.12668082094834</v>
      </c>
      <c r="T6" s="186">
        <v>26519505</v>
      </c>
      <c r="U6" s="187">
        <f>IFERROR(T6/L6,"-")</f>
        <v>6256.0757254069</v>
      </c>
      <c r="V6" s="187">
        <f>IFERROR(T6/R6,"-")</f>
        <v>49384.553072626</v>
      </c>
      <c r="W6" s="181">
        <f>SUM(T6:T6)-SUM(H6:H6)</f>
        <v>26519505</v>
      </c>
      <c r="X6" s="85" t="str">
        <f>SUM(T6:T6)/SUM(H6:H6)</f>
        <v>0</v>
      </c>
      <c r="Y6" s="78"/>
      <c r="Z6" s="94">
        <v>110</v>
      </c>
      <c r="AA6" s="95">
        <f>IF(L6=0,"",IF(Z6=0,"",(Z6/L6)))</f>
        <v>0.025949516395376</v>
      </c>
      <c r="AB6" s="94">
        <v>5</v>
      </c>
      <c r="AC6" s="96">
        <f>IFERROR(AB6/Z6,"-")</f>
        <v>0.045454545454545</v>
      </c>
      <c r="AD6" s="97">
        <v>395000</v>
      </c>
      <c r="AE6" s="98">
        <f>IFERROR(AD6/Z6,"-")</f>
        <v>3590.9090909091</v>
      </c>
      <c r="AF6" s="99">
        <v>3</v>
      </c>
      <c r="AG6" s="99"/>
      <c r="AH6" s="99">
        <v>2</v>
      </c>
      <c r="AI6" s="100">
        <v>403</v>
      </c>
      <c r="AJ6" s="101">
        <f>IF(L6=0,"",IF(AI6=0,"",(AI6/L6)))</f>
        <v>0.095069591884879</v>
      </c>
      <c r="AK6" s="100">
        <v>28</v>
      </c>
      <c r="AL6" s="102">
        <f>IFERROR(AK6/AI6,"-")</f>
        <v>0.069478908188586</v>
      </c>
      <c r="AM6" s="103">
        <v>303000</v>
      </c>
      <c r="AN6" s="104">
        <f>IFERROR(AM6/AI6,"-")</f>
        <v>751.86104218362</v>
      </c>
      <c r="AO6" s="105">
        <v>13</v>
      </c>
      <c r="AP6" s="105">
        <v>5</v>
      </c>
      <c r="AQ6" s="105">
        <v>10</v>
      </c>
      <c r="AR6" s="106">
        <v>591</v>
      </c>
      <c r="AS6" s="107">
        <f>IF(L6=0,"",IF(AR6=0,"",(AR6/L6)))</f>
        <v>0.13941967445152</v>
      </c>
      <c r="AT6" s="106">
        <v>51</v>
      </c>
      <c r="AU6" s="108">
        <f>IFERROR(AT6/AR6,"-")</f>
        <v>0.086294416243655</v>
      </c>
      <c r="AV6" s="109">
        <v>474000</v>
      </c>
      <c r="AW6" s="110">
        <f>IFERROR(AV6/AR6,"-")</f>
        <v>802.03045685279</v>
      </c>
      <c r="AX6" s="111">
        <v>26</v>
      </c>
      <c r="AY6" s="111">
        <v>11</v>
      </c>
      <c r="AZ6" s="111">
        <v>14</v>
      </c>
      <c r="BA6" s="112">
        <v>1003</v>
      </c>
      <c r="BB6" s="113">
        <f>IF(L6=0,"",IF(BA6=0,"",(BA6/L6)))</f>
        <v>0.23661240858693</v>
      </c>
      <c r="BC6" s="112">
        <v>108</v>
      </c>
      <c r="BD6" s="114">
        <f>IFERROR(BC6/BA6,"-")</f>
        <v>0.10767696909272</v>
      </c>
      <c r="BE6" s="115">
        <v>3756000</v>
      </c>
      <c r="BF6" s="116">
        <f>IFERROR(BE6/BA6,"-")</f>
        <v>3744.7657028913</v>
      </c>
      <c r="BG6" s="117">
        <v>50</v>
      </c>
      <c r="BH6" s="117">
        <v>18</v>
      </c>
      <c r="BI6" s="117">
        <v>40</v>
      </c>
      <c r="BJ6" s="119">
        <v>1627</v>
      </c>
      <c r="BK6" s="120">
        <f>IF(L6=0,"",IF(BJ6=0,"",(BJ6/L6)))</f>
        <v>0.38381693795707</v>
      </c>
      <c r="BL6" s="121">
        <v>246</v>
      </c>
      <c r="BM6" s="122">
        <f>IFERROR(BL6/BJ6,"-")</f>
        <v>0.15119852489244</v>
      </c>
      <c r="BN6" s="123">
        <v>9559000</v>
      </c>
      <c r="BO6" s="124">
        <f>IFERROR(BN6/BJ6,"-")</f>
        <v>5875.2304855562</v>
      </c>
      <c r="BP6" s="125">
        <v>115</v>
      </c>
      <c r="BQ6" s="125">
        <v>42</v>
      </c>
      <c r="BR6" s="125">
        <v>89</v>
      </c>
      <c r="BS6" s="126">
        <v>424</v>
      </c>
      <c r="BT6" s="127">
        <f>IF(L6=0,"",IF(BS6=0,"",(BS6/L6)))</f>
        <v>0.10002359046945</v>
      </c>
      <c r="BU6" s="128">
        <v>82</v>
      </c>
      <c r="BV6" s="129">
        <f>IFERROR(BU6/BS6,"-")</f>
        <v>0.19339622641509</v>
      </c>
      <c r="BW6" s="130">
        <v>11048505</v>
      </c>
      <c r="BX6" s="131">
        <f>IFERROR(BW6/BS6,"-")</f>
        <v>26057.794811321</v>
      </c>
      <c r="BY6" s="132">
        <v>27</v>
      </c>
      <c r="BZ6" s="132">
        <v>7</v>
      </c>
      <c r="CA6" s="132">
        <v>48</v>
      </c>
      <c r="CB6" s="133">
        <v>81</v>
      </c>
      <c r="CC6" s="134">
        <f>IF(L6=0,"",IF(CB6=0,"",(CB6/L6)))</f>
        <v>0.019108280254777</v>
      </c>
      <c r="CD6" s="135">
        <v>17</v>
      </c>
      <c r="CE6" s="136">
        <f>IFERROR(CD6/CB6,"-")</f>
        <v>0.20987654320988</v>
      </c>
      <c r="CF6" s="137">
        <v>984000</v>
      </c>
      <c r="CG6" s="138">
        <f>IFERROR(CF6/CB6,"-")</f>
        <v>12148.148148148</v>
      </c>
      <c r="CH6" s="139">
        <v>7</v>
      </c>
      <c r="CI6" s="139"/>
      <c r="CJ6" s="139">
        <v>10</v>
      </c>
      <c r="CK6" s="140">
        <v>537</v>
      </c>
      <c r="CL6" s="141">
        <v>26519505</v>
      </c>
      <c r="CM6" s="141">
        <v>2782000</v>
      </c>
      <c r="CN6" s="141">
        <v>1202000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353</v>
      </c>
      <c r="C7" s="189" t="s">
        <v>334</v>
      </c>
      <c r="D7" s="189" t="s">
        <v>350</v>
      </c>
      <c r="E7" s="189" t="s">
        <v>354</v>
      </c>
      <c r="F7" s="89" t="s">
        <v>355</v>
      </c>
      <c r="G7" s="89" t="s">
        <v>323</v>
      </c>
      <c r="H7" s="181">
        <v>0</v>
      </c>
      <c r="I7" s="80">
        <v>0</v>
      </c>
      <c r="J7" s="80">
        <v>0</v>
      </c>
      <c r="K7" s="80">
        <v>15905</v>
      </c>
      <c r="L7" s="93">
        <v>202</v>
      </c>
      <c r="M7" s="81">
        <f>IFERROR(L7/K7,"-")</f>
        <v>0.012700408676517</v>
      </c>
      <c r="N7" s="80">
        <v>3</v>
      </c>
      <c r="O7" s="80">
        <v>77</v>
      </c>
      <c r="P7" s="81">
        <f>IFERROR(N7/(L7),"-")</f>
        <v>0.014851485148515</v>
      </c>
      <c r="Q7" s="82">
        <f>IFERROR(H7/SUM(L7:L7),"-")</f>
        <v>0</v>
      </c>
      <c r="R7" s="83">
        <v>26</v>
      </c>
      <c r="S7" s="81">
        <f>IF(L7=0,"-",R7/L7)</f>
        <v>0.12871287128713</v>
      </c>
      <c r="T7" s="186">
        <v>331000</v>
      </c>
      <c r="U7" s="187">
        <f>IFERROR(T7/L7,"-")</f>
        <v>1638.6138613861</v>
      </c>
      <c r="V7" s="187">
        <f>IFERROR(T7/R7,"-")</f>
        <v>12730.769230769</v>
      </c>
      <c r="W7" s="181">
        <f>SUM(T7:T7)-SUM(H7:H7)</f>
        <v>331000</v>
      </c>
      <c r="X7" s="85" t="str">
        <f>SUM(T7:T7)/SUM(H7:H7)</f>
        <v>0</v>
      </c>
      <c r="Y7" s="78"/>
      <c r="Z7" s="94">
        <v>8</v>
      </c>
      <c r="AA7" s="95">
        <f>IF(L7=0,"",IF(Z7=0,"",(Z7/L7)))</f>
        <v>0.03960396039604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18</v>
      </c>
      <c r="AJ7" s="101">
        <f>IF(L7=0,"",IF(AI7=0,"",(AI7/L7)))</f>
        <v>0.089108910891089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32</v>
      </c>
      <c r="AS7" s="107">
        <f>IF(L7=0,"",IF(AR7=0,"",(AR7/L7)))</f>
        <v>0.15841584158416</v>
      </c>
      <c r="AT7" s="106">
        <v>3</v>
      </c>
      <c r="AU7" s="108">
        <f>IFERROR(AT7/AR7,"-")</f>
        <v>0.09375</v>
      </c>
      <c r="AV7" s="109">
        <v>29000</v>
      </c>
      <c r="AW7" s="110">
        <f>IFERROR(AV7/AR7,"-")</f>
        <v>906.25</v>
      </c>
      <c r="AX7" s="111">
        <v>1</v>
      </c>
      <c r="AY7" s="111">
        <v>1</v>
      </c>
      <c r="AZ7" s="111">
        <v>1</v>
      </c>
      <c r="BA7" s="112">
        <v>70</v>
      </c>
      <c r="BB7" s="113">
        <f>IF(L7=0,"",IF(BA7=0,"",(BA7/L7)))</f>
        <v>0.34653465346535</v>
      </c>
      <c r="BC7" s="112">
        <v>7</v>
      </c>
      <c r="BD7" s="114">
        <f>IFERROR(BC7/BA7,"-")</f>
        <v>0.1</v>
      </c>
      <c r="BE7" s="115">
        <v>61000</v>
      </c>
      <c r="BF7" s="116">
        <f>IFERROR(BE7/BA7,"-")</f>
        <v>871.42857142857</v>
      </c>
      <c r="BG7" s="117">
        <v>4</v>
      </c>
      <c r="BH7" s="117">
        <v>2</v>
      </c>
      <c r="BI7" s="117">
        <v>1</v>
      </c>
      <c r="BJ7" s="119">
        <v>54</v>
      </c>
      <c r="BK7" s="120">
        <f>IF(L7=0,"",IF(BJ7=0,"",(BJ7/L7)))</f>
        <v>0.26732673267327</v>
      </c>
      <c r="BL7" s="121">
        <v>10</v>
      </c>
      <c r="BM7" s="122">
        <f>IFERROR(BL7/BJ7,"-")</f>
        <v>0.18518518518519</v>
      </c>
      <c r="BN7" s="123">
        <v>83000</v>
      </c>
      <c r="BO7" s="124">
        <f>IFERROR(BN7/BJ7,"-")</f>
        <v>1537.037037037</v>
      </c>
      <c r="BP7" s="125">
        <v>7</v>
      </c>
      <c r="BQ7" s="125"/>
      <c r="BR7" s="125">
        <v>3</v>
      </c>
      <c r="BS7" s="126">
        <v>14</v>
      </c>
      <c r="BT7" s="127">
        <f>IF(L7=0,"",IF(BS7=0,"",(BS7/L7)))</f>
        <v>0.069306930693069</v>
      </c>
      <c r="BU7" s="128">
        <v>5</v>
      </c>
      <c r="BV7" s="129">
        <f>IFERROR(BU7/BS7,"-")</f>
        <v>0.35714285714286</v>
      </c>
      <c r="BW7" s="130">
        <v>92000</v>
      </c>
      <c r="BX7" s="131">
        <f>IFERROR(BW7/BS7,"-")</f>
        <v>6571.4285714286</v>
      </c>
      <c r="BY7" s="132">
        <v>2</v>
      </c>
      <c r="BZ7" s="132">
        <v>1</v>
      </c>
      <c r="CA7" s="132">
        <v>2</v>
      </c>
      <c r="CB7" s="133">
        <v>6</v>
      </c>
      <c r="CC7" s="134">
        <f>IF(L7=0,"",IF(CB7=0,"",(CB7/L7)))</f>
        <v>0.02970297029703</v>
      </c>
      <c r="CD7" s="135">
        <v>1</v>
      </c>
      <c r="CE7" s="136">
        <f>IFERROR(CD7/CB7,"-")</f>
        <v>0.16666666666667</v>
      </c>
      <c r="CF7" s="137">
        <v>66000</v>
      </c>
      <c r="CG7" s="138">
        <f>IFERROR(CF7/CB7,"-")</f>
        <v>11000</v>
      </c>
      <c r="CH7" s="139"/>
      <c r="CI7" s="139"/>
      <c r="CJ7" s="139">
        <v>1</v>
      </c>
      <c r="CK7" s="140">
        <v>26</v>
      </c>
      <c r="CL7" s="141">
        <v>331000</v>
      </c>
      <c r="CM7" s="141">
        <v>66000</v>
      </c>
      <c r="CN7" s="141">
        <v>30000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356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825220</v>
      </c>
      <c r="L10" s="41">
        <f>SUM(L6:L9)</f>
        <v>4441</v>
      </c>
      <c r="M10" s="42">
        <f>IFERROR(L10/K10,"-")</f>
        <v>0.005381595210974</v>
      </c>
      <c r="N10" s="77">
        <f>SUM(N6:N9)</f>
        <v>122</v>
      </c>
      <c r="O10" s="77">
        <f>SUM(O6:O9)</f>
        <v>1592</v>
      </c>
      <c r="P10" s="42">
        <f>IFERROR(N10/L10,"-")</f>
        <v>0.027471290249944</v>
      </c>
      <c r="Q10" s="43">
        <f>IFERROR(H10/L10,"-")</f>
        <v>0</v>
      </c>
      <c r="R10" s="44">
        <f>SUM(R6:R9)</f>
        <v>563</v>
      </c>
      <c r="S10" s="42">
        <f>IFERROR(R10/L10,"-")</f>
        <v>0.12677324926818</v>
      </c>
      <c r="T10" s="184">
        <f>SUM(T6:T9)</f>
        <v>26850505</v>
      </c>
      <c r="U10" s="184">
        <f>IFERROR(T10/L10,"-")</f>
        <v>6046.0493132177</v>
      </c>
      <c r="V10" s="184">
        <f>IFERROR(T10/R10,"-")</f>
        <v>47691.838365897</v>
      </c>
      <c r="W10" s="184">
        <f>T10-H10</f>
        <v>26850505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357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330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358</v>
      </c>
      <c r="C6" s="189" t="s">
        <v>344</v>
      </c>
      <c r="D6" s="189" t="s">
        <v>359</v>
      </c>
      <c r="E6" s="189" t="s">
        <v>360</v>
      </c>
      <c r="F6" s="89" t="s">
        <v>361</v>
      </c>
      <c r="G6" s="89" t="s">
        <v>323</v>
      </c>
      <c r="H6" s="181">
        <v>0</v>
      </c>
      <c r="I6" s="80">
        <v>0</v>
      </c>
      <c r="J6" s="80">
        <v>0</v>
      </c>
      <c r="K6" s="80">
        <v>0</v>
      </c>
      <c r="L6" s="93">
        <v>13</v>
      </c>
      <c r="M6" s="81" t="str">
        <f>IFERROR(L6/K6,"-")</f>
        <v>-</v>
      </c>
      <c r="N6" s="80">
        <v>0</v>
      </c>
      <c r="O6" s="80">
        <v>7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0.076923076923077</v>
      </c>
      <c r="T6" s="186">
        <v>1000</v>
      </c>
      <c r="U6" s="187">
        <f>IFERROR(T6/L6,"-")</f>
        <v>76.923076923077</v>
      </c>
      <c r="V6" s="187">
        <f>IFERROR(T6/R6,"-")</f>
        <v>1000</v>
      </c>
      <c r="W6" s="181">
        <f>SUM(T6:T6)-SUM(H6:H6)</f>
        <v>1000</v>
      </c>
      <c r="X6" s="85" t="str">
        <f>SUM(T6:T6)/SUM(H6:H6)</f>
        <v>0</v>
      </c>
      <c r="Y6" s="78"/>
      <c r="Z6" s="94">
        <v>3</v>
      </c>
      <c r="AA6" s="95">
        <f>IF(L6=0,"",IF(Z6=0,"",(Z6/L6)))</f>
        <v>0.23076923076923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5</v>
      </c>
      <c r="AJ6" s="101">
        <f>IF(L6=0,"",IF(AI6=0,"",(AI6/L6)))</f>
        <v>0.38461538461538</v>
      </c>
      <c r="AK6" s="100">
        <v>1</v>
      </c>
      <c r="AL6" s="102">
        <f>IFERROR(AK6/AI6,"-")</f>
        <v>0.2</v>
      </c>
      <c r="AM6" s="103">
        <v>1000</v>
      </c>
      <c r="AN6" s="104">
        <f>IFERROR(AM6/AI6,"-")</f>
        <v>200</v>
      </c>
      <c r="AO6" s="105">
        <v>1</v>
      </c>
      <c r="AP6" s="105"/>
      <c r="AQ6" s="105"/>
      <c r="AR6" s="106">
        <v>2</v>
      </c>
      <c r="AS6" s="107">
        <f>IF(L6=0,"",IF(AR6=0,"",(AR6/L6)))</f>
        <v>0.15384615384615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0.076923076923077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</v>
      </c>
      <c r="BK6" s="120">
        <f>IF(L6=0,"",IF(BJ6=0,"",(BJ6/L6)))</f>
        <v>0.076923076923077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>
        <v>1</v>
      </c>
      <c r="BT6" s="127">
        <f>IF(L6=0,"",IF(BS6=0,"",(BS6/L6)))</f>
        <v>0.076923076923077</v>
      </c>
      <c r="BU6" s="128"/>
      <c r="BV6" s="129">
        <f>IFERROR(BU6/BS6,"-")</f>
        <v>0</v>
      </c>
      <c r="BW6" s="130"/>
      <c r="BX6" s="131">
        <f>IFERROR(BW6/BS6,"-")</f>
        <v>0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</v>
      </c>
      <c r="CL6" s="141">
        <v>1000</v>
      </c>
      <c r="CM6" s="141">
        <v>1000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362</v>
      </c>
      <c r="C7" s="189" t="s">
        <v>344</v>
      </c>
      <c r="D7" s="189" t="s">
        <v>359</v>
      </c>
      <c r="E7" s="189" t="s">
        <v>360</v>
      </c>
      <c r="F7" s="89" t="s">
        <v>363</v>
      </c>
      <c r="G7" s="89" t="s">
        <v>323</v>
      </c>
      <c r="H7" s="181">
        <v>0</v>
      </c>
      <c r="I7" s="80">
        <v>0</v>
      </c>
      <c r="J7" s="80">
        <v>0</v>
      </c>
      <c r="K7" s="80">
        <v>0</v>
      </c>
      <c r="L7" s="93">
        <v>106</v>
      </c>
      <c r="M7" s="81" t="str">
        <f>IFERROR(L7/K7,"-")</f>
        <v>-</v>
      </c>
      <c r="N7" s="80">
        <v>2</v>
      </c>
      <c r="O7" s="80">
        <v>28</v>
      </c>
      <c r="P7" s="81">
        <f>IFERROR(N7/(L7),"-")</f>
        <v>0.018867924528302</v>
      </c>
      <c r="Q7" s="82">
        <f>IFERROR(H7/SUM(L7:L7),"-")</f>
        <v>0</v>
      </c>
      <c r="R7" s="83">
        <v>8</v>
      </c>
      <c r="S7" s="81">
        <f>IF(L7=0,"-",R7/L7)</f>
        <v>0.075471698113208</v>
      </c>
      <c r="T7" s="186">
        <v>59000</v>
      </c>
      <c r="U7" s="187">
        <f>IFERROR(T7/L7,"-")</f>
        <v>556.60377358491</v>
      </c>
      <c r="V7" s="187">
        <f>IFERROR(T7/R7,"-")</f>
        <v>7375</v>
      </c>
      <c r="W7" s="181">
        <f>SUM(T7:T7)-SUM(H7:H7)</f>
        <v>59000</v>
      </c>
      <c r="X7" s="85" t="str">
        <f>SUM(T7:T7)/SUM(H7:H7)</f>
        <v>0</v>
      </c>
      <c r="Y7" s="78"/>
      <c r="Z7" s="94">
        <v>18</v>
      </c>
      <c r="AA7" s="95">
        <f>IF(L7=0,"",IF(Z7=0,"",(Z7/L7)))</f>
        <v>0.16981132075472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29</v>
      </c>
      <c r="AJ7" s="101">
        <f>IF(L7=0,"",IF(AI7=0,"",(AI7/L7)))</f>
        <v>0.27358490566038</v>
      </c>
      <c r="AK7" s="100">
        <v>2</v>
      </c>
      <c r="AL7" s="102">
        <f>IFERROR(AK7/AI7,"-")</f>
        <v>0.068965517241379</v>
      </c>
      <c r="AM7" s="103">
        <v>12000</v>
      </c>
      <c r="AN7" s="104">
        <f>IFERROR(AM7/AI7,"-")</f>
        <v>413.79310344828</v>
      </c>
      <c r="AO7" s="105">
        <v>1</v>
      </c>
      <c r="AP7" s="105"/>
      <c r="AQ7" s="105">
        <v>1</v>
      </c>
      <c r="AR7" s="106">
        <v>23</v>
      </c>
      <c r="AS7" s="107">
        <f>IF(L7=0,"",IF(AR7=0,"",(AR7/L7)))</f>
        <v>0.21698113207547</v>
      </c>
      <c r="AT7" s="106">
        <v>2</v>
      </c>
      <c r="AU7" s="108">
        <f>IFERROR(AT7/AR7,"-")</f>
        <v>0.08695652173913</v>
      </c>
      <c r="AV7" s="109">
        <v>11000</v>
      </c>
      <c r="AW7" s="110">
        <f>IFERROR(AV7/AR7,"-")</f>
        <v>478.26086956522</v>
      </c>
      <c r="AX7" s="111">
        <v>1</v>
      </c>
      <c r="AY7" s="111">
        <v>1</v>
      </c>
      <c r="AZ7" s="111"/>
      <c r="BA7" s="112">
        <v>21</v>
      </c>
      <c r="BB7" s="113">
        <f>IF(L7=0,"",IF(BA7=0,"",(BA7/L7)))</f>
        <v>0.19811320754717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13</v>
      </c>
      <c r="BK7" s="120">
        <f>IF(L7=0,"",IF(BJ7=0,"",(BJ7/L7)))</f>
        <v>0.12264150943396</v>
      </c>
      <c r="BL7" s="121">
        <v>3</v>
      </c>
      <c r="BM7" s="122">
        <f>IFERROR(BL7/BJ7,"-")</f>
        <v>0.23076923076923</v>
      </c>
      <c r="BN7" s="123">
        <v>33000</v>
      </c>
      <c r="BO7" s="124">
        <f>IFERROR(BN7/BJ7,"-")</f>
        <v>2538.4615384615</v>
      </c>
      <c r="BP7" s="125">
        <v>1</v>
      </c>
      <c r="BQ7" s="125"/>
      <c r="BR7" s="125">
        <v>2</v>
      </c>
      <c r="BS7" s="126">
        <v>2</v>
      </c>
      <c r="BT7" s="127">
        <f>IF(L7=0,"",IF(BS7=0,"",(BS7/L7)))</f>
        <v>0.018867924528302</v>
      </c>
      <c r="BU7" s="128">
        <v>1</v>
      </c>
      <c r="BV7" s="129">
        <f>IFERROR(BU7/BS7,"-")</f>
        <v>0.5</v>
      </c>
      <c r="BW7" s="130">
        <v>3000</v>
      </c>
      <c r="BX7" s="131">
        <f>IFERROR(BW7/BS7,"-")</f>
        <v>1500</v>
      </c>
      <c r="BY7" s="132">
        <v>1</v>
      </c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8</v>
      </c>
      <c r="CL7" s="141">
        <v>59000</v>
      </c>
      <c r="CM7" s="141">
        <v>15000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364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119</v>
      </c>
      <c r="M10" s="42" t="str">
        <f>IFERROR(L10/K10,"-")</f>
        <v>-</v>
      </c>
      <c r="N10" s="77">
        <f>SUM(N6:N9)</f>
        <v>2</v>
      </c>
      <c r="O10" s="77">
        <f>SUM(O6:O9)</f>
        <v>35</v>
      </c>
      <c r="P10" s="42">
        <f>IFERROR(N10/L10,"-")</f>
        <v>0.016806722689076</v>
      </c>
      <c r="Q10" s="43">
        <f>IFERROR(H10/L10,"-")</f>
        <v>0</v>
      </c>
      <c r="R10" s="44">
        <f>SUM(R6:R9)</f>
        <v>9</v>
      </c>
      <c r="S10" s="42">
        <f>IFERROR(R10/L10,"-")</f>
        <v>0.07563025210084</v>
      </c>
      <c r="T10" s="184">
        <f>SUM(T6:T9)</f>
        <v>60000</v>
      </c>
      <c r="U10" s="184">
        <f>IFERROR(T10/L10,"-")</f>
        <v>504.20168067227</v>
      </c>
      <c r="V10" s="184">
        <f>IFERROR(T10/R10,"-")</f>
        <v>6666.6666666667</v>
      </c>
      <c r="W10" s="184">
        <f>T10-H10</f>
        <v>60000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