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<sst xmlns="http://schemas.openxmlformats.org/spreadsheetml/2006/main" uniqueCount="200">
  <si>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</si>
  <si>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</si>
  <si>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</si>
  <si>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</si>
  <si>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</si>
  <si>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</si>
  <si>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</si>
  <si>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</si>
  <si>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</si>
  <si>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</si>
  <si>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</si>
  <si>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</si>
  <si>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</si>
  <si>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</si>
  <si>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</si>
  <si>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</si>
  <si>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</si>
  <si>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</si>
  <si>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</si>
  <si>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</si>
  <si>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</si>
  <si>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</si>
  <si>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</si>
  <si>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</si>
  <si>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</si>
  <si>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アイメール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</si>
  <si>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</si>
  <si>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</si>
  <si>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</si>
  <si>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</si>
  <si>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</si>
  <si>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</si>
  <si>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</si>
  <si>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</si>
  <si>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</si>
  <si>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</si>
  <si>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</si>
  <si>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</si>
  <si>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</si>
  <si>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</si>
  <si>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</si>
  <si>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</si>
  <si>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</si>
  <si>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</si>
  <si>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</si>
  <si>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</si>
  <si>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</si>
  <si>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</si>
  <si>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</si>
  <si>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</si>
  <si>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</si>
  <si>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</si>
  <si>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</si>
  <si>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</si>
  <si>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</si>
  <si>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</si>
  <si>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</si>
  <si>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</si>
  <si>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</si>
  <si>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</si>
  <si>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sms_w123</t>
  </si>
  <si>
    <t>右女３</t>
  </si>
  <si>
    <t>彼女50だけど、すごいんです</t>
  </si>
  <si>
    <t>i34</t>
  </si>
  <si>
    <t>スポニチ関東</t>
  </si>
  <si>
    <t>4C終面全5段</t>
  </si>
  <si>
    <t>7月27日(土)</t>
  </si>
  <si>
    <t>sms_w124</t>
  </si>
  <si>
    <t>スポニチ関西</t>
  </si>
  <si>
    <t>sms_w125</t>
  </si>
  <si>
    <t>スポニチ西部</t>
  </si>
  <si>
    <t>7月28日(日)</t>
  </si>
  <si>
    <t>sms_w126</t>
  </si>
  <si>
    <t>スポニチ北海道</t>
  </si>
  <si>
    <t>smss1794</t>
  </si>
  <si>
    <t>(空電共通)</t>
  </si>
  <si>
    <t>空電</t>
  </si>
  <si>
    <t>空電(共通)</t>
  </si>
  <si>
    <t>sms_w127</t>
  </si>
  <si>
    <t>雑誌版</t>
  </si>
  <si>
    <t>サンスポ関東</t>
  </si>
  <si>
    <t>7月06日(土)</t>
  </si>
  <si>
    <t>smss1795</t>
  </si>
  <si>
    <t>sms_w128</t>
  </si>
  <si>
    <t>GOGO(i31)</t>
  </si>
  <si>
    <t>サンスポ関西</t>
  </si>
  <si>
    <t>全5段</t>
  </si>
  <si>
    <t>7月13日(土)</t>
  </si>
  <si>
    <t>smss1796</t>
  </si>
  <si>
    <t>sms_w129</t>
  </si>
  <si>
    <t>C版</t>
  </si>
  <si>
    <t>50代女性が恋愛リベンジ</t>
  </si>
  <si>
    <t>i38</t>
  </si>
  <si>
    <t>7月21日(日)</t>
  </si>
  <si>
    <t>smss1797</t>
  </si>
  <si>
    <t>sms_w130</t>
  </si>
  <si>
    <t>ニッカン関東</t>
  </si>
  <si>
    <t>7月07日(日)</t>
  </si>
  <si>
    <t>smss1798</t>
  </si>
  <si>
    <t>sms_w131</t>
  </si>
  <si>
    <t>①彼女50だけど、すごいんです</t>
  </si>
  <si>
    <t>半2段つかみ20段保証</t>
  </si>
  <si>
    <t>20段保証</t>
  </si>
  <si>
    <t>sms_w132</t>
  </si>
  <si>
    <t>②久々にすごく興奮した</t>
  </si>
  <si>
    <t>sms_w133</t>
  </si>
  <si>
    <t>③男はみんな若いコが好きではない</t>
  </si>
  <si>
    <t>sms_w134</t>
  </si>
  <si>
    <t>④５分で出会って</t>
  </si>
  <si>
    <t>smss1799</t>
  </si>
  <si>
    <t>sms_w135</t>
  </si>
  <si>
    <t>黒：右女３</t>
  </si>
  <si>
    <t>半2段つかみ10段保証</t>
  </si>
  <si>
    <t>1～10日</t>
  </si>
  <si>
    <t>sms_w136</t>
  </si>
  <si>
    <t>11～20日</t>
  </si>
  <si>
    <t>sms_w137</t>
  </si>
  <si>
    <t>21～31日</t>
  </si>
  <si>
    <t>smss1800</t>
  </si>
  <si>
    <t>sms_w138</t>
  </si>
  <si>
    <t>記事風版</t>
  </si>
  <si>
    <t>7月04日(木)</t>
  </si>
  <si>
    <t>smss1801</t>
  </si>
  <si>
    <t>sms_w139</t>
  </si>
  <si>
    <t>５分で出会って</t>
  </si>
  <si>
    <t>smss1802</t>
  </si>
  <si>
    <t>sms_w140</t>
  </si>
  <si>
    <t>smss1803</t>
  </si>
  <si>
    <t>sms_w141</t>
  </si>
  <si>
    <t>7月20日(土)</t>
  </si>
  <si>
    <t>smss1804</t>
  </si>
  <si>
    <t>sms_w142</t>
  </si>
  <si>
    <t>7月14日(日)</t>
  </si>
  <si>
    <t>smss1805</t>
  </si>
  <si>
    <t>sms_w143</t>
  </si>
  <si>
    <t>４コマ漫画版</t>
  </si>
  <si>
    <t>smss1806</t>
  </si>
  <si>
    <t>sms_w144</t>
  </si>
  <si>
    <t>男はみんな若いコが好きではない</t>
  </si>
  <si>
    <t>smss1807</t>
  </si>
  <si>
    <t>sms_w145</t>
  </si>
  <si>
    <t>スポーツ報知関東</t>
  </si>
  <si>
    <t>終面全5段</t>
  </si>
  <si>
    <t>smss1808</t>
  </si>
  <si>
    <t>sms_w146</t>
  </si>
  <si>
    <t>smss1809</t>
  </si>
  <si>
    <t>sms_w147</t>
  </si>
  <si>
    <t>デイリースポーツ関西</t>
  </si>
  <si>
    <t>smss1810</t>
  </si>
  <si>
    <t>sms_w148</t>
  </si>
  <si>
    <t>7月26日(金)</t>
  </si>
  <si>
    <t>smss1811</t>
  </si>
  <si>
    <t>sms_w149</t>
  </si>
  <si>
    <t>smss1812</t>
  </si>
  <si>
    <t>sms_w150</t>
  </si>
  <si>
    <t>ニッカン関東 平日</t>
  </si>
  <si>
    <t>7月02日(火)</t>
  </si>
  <si>
    <t>smss1813</t>
  </si>
  <si>
    <t>sms_w151</t>
  </si>
  <si>
    <t>ニッカン関東 休刊日</t>
  </si>
  <si>
    <t>7月16日(火)</t>
  </si>
  <si>
    <t>smss1814</t>
  </si>
  <si>
    <t>sms_w152</t>
  </si>
  <si>
    <t>ニッカン関西</t>
  </si>
  <si>
    <t>smss1815</t>
  </si>
  <si>
    <t>sms_w153</t>
  </si>
  <si>
    <t>smss1816</t>
  </si>
  <si>
    <t>sms_w154</t>
  </si>
  <si>
    <t>九スポ</t>
  </si>
  <si>
    <t>smss1817</t>
  </si>
  <si>
    <t>sms_w155</t>
  </si>
  <si>
    <t>smss1818</t>
  </si>
  <si>
    <t>sms_w156</t>
  </si>
  <si>
    <t>スポーツ報知関東 1回目</t>
  </si>
  <si>
    <t>4C終面雑報</t>
  </si>
  <si>
    <t>7月01日(月)</t>
  </si>
  <si>
    <t>smss1819</t>
  </si>
  <si>
    <t>sms_w157</t>
  </si>
  <si>
    <t>スポーツ報知関東 2回目</t>
  </si>
  <si>
    <t>smss1820</t>
  </si>
  <si>
    <t>sms_w158</t>
  </si>
  <si>
    <t>4C全面</t>
  </si>
  <si>
    <t>smss1821</t>
  </si>
  <si>
    <t>sms_w159</t>
  </si>
  <si>
    <t>スポーツ報知関西</t>
  </si>
  <si>
    <t>smss1822</t>
  </si>
  <si>
    <t>sms_w160</t>
  </si>
  <si>
    <t>黒：記事版</t>
  </si>
  <si>
    <t>東スポ 8回セット</t>
  </si>
  <si>
    <t>半2段金土</t>
  </si>
  <si>
    <t>7/1～</t>
  </si>
  <si>
    <t>sms_w161</t>
  </si>
  <si>
    <t>黒：逆説版</t>
  </si>
  <si>
    <t>sms_w162</t>
  </si>
  <si>
    <t>黒：記事版2</t>
  </si>
  <si>
    <t>smss1823</t>
  </si>
  <si>
    <t>sms_w163</t>
  </si>
  <si>
    <t>記事枠</t>
  </si>
  <si>
    <t>smss1824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</si>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</sst>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72</v>
      </c>
      <c r="D6" s="195">
        <v>6255000</v>
      </c>
      <c r="E6" s="81">
        <v>0</v>
      </c>
      <c r="F6" s="81">
        <v>0</v>
      </c>
      <c r="G6" s="81">
        <v>3280</v>
      </c>
      <c r="H6" s="91">
        <v>359</v>
      </c>
      <c r="I6" s="92">
        <v>3</v>
      </c>
      <c r="J6" s="145">
        <f>H6+I6</f>
        <v>362</v>
      </c>
      <c r="K6" s="82">
        <f>IFERROR(J6/G6,"-")</f>
        <v>0.11036585365854</v>
      </c>
      <c r="L6" s="81">
        <v>26</v>
      </c>
      <c r="M6" s="81">
        <v>88</v>
      </c>
      <c r="N6" s="82">
        <f>IFERROR(L6/J6,"-")</f>
        <v>0.071823204419889</v>
      </c>
      <c r="O6" s="83">
        <f>IFERROR(D6/J6,"-")</f>
        <v>17279.005524862</v>
      </c>
      <c r="P6" s="84">
        <v>88</v>
      </c>
      <c r="Q6" s="82">
        <f>IFERROR(P6/J6,"-")</f>
        <v>0.24309392265193</v>
      </c>
      <c r="R6" s="200">
        <v>7016000</v>
      </c>
      <c r="S6" s="201">
        <f>IFERROR(R6/J6,"-")</f>
        <v>19381.215469613</v>
      </c>
      <c r="T6" s="201">
        <f>IFERROR(R6/P6,"-")</f>
        <v>79727.272727273</v>
      </c>
      <c r="U6" s="195">
        <f>IFERROR(R6-D6,"-")</f>
        <v>761000</v>
      </c>
      <c r="V6" s="85">
        <f>R6/D6</f>
        <v>1.1216626698641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6255000</v>
      </c>
      <c r="E9" s="41">
        <f>SUM(E6:E7)</f>
        <v>0</v>
      </c>
      <c r="F9" s="41">
        <f>SUM(F6:F7)</f>
        <v>0</v>
      </c>
      <c r="G9" s="41">
        <f>SUM(G6:G7)</f>
        <v>3280</v>
      </c>
      <c r="H9" s="41">
        <f>SUM(H6:H7)</f>
        <v>359</v>
      </c>
      <c r="I9" s="41">
        <f>SUM(I6:I7)</f>
        <v>3</v>
      </c>
      <c r="J9" s="41">
        <f>SUM(J6:J7)</f>
        <v>362</v>
      </c>
      <c r="K9" s="42">
        <f>IFERROR(J9/G9,"-")</f>
        <v>0.11036585365854</v>
      </c>
      <c r="L9" s="78">
        <f>SUM(L6:L7)</f>
        <v>26</v>
      </c>
      <c r="M9" s="78">
        <f>SUM(M6:M7)</f>
        <v>88</v>
      </c>
      <c r="N9" s="42">
        <f>IFERROR(L9/J9,"-")</f>
        <v>0.071823204419889</v>
      </c>
      <c r="O9" s="43">
        <f>IFERROR(D9/J9,"-")</f>
        <v>17279.005524862</v>
      </c>
      <c r="P9" s="44">
        <f>SUM(P6:P7)</f>
        <v>88</v>
      </c>
      <c r="Q9" s="42">
        <f>IFERROR(P9/J9,"-")</f>
        <v>0.24309392265193</v>
      </c>
      <c r="R9" s="45">
        <f>SUM(R6:R7)</f>
        <v>7016000</v>
      </c>
      <c r="S9" s="45">
        <f>IFERROR(R9/J9,"-")</f>
        <v>19381.215469613</v>
      </c>
      <c r="T9" s="45">
        <f>IFERROR(R9/P9,"-")</f>
        <v>79727.272727273</v>
      </c>
      <c r="U9" s="46">
        <f>SUM(U6:U7)</f>
        <v>761000</v>
      </c>
      <c r="V9" s="47">
        <f>IFERROR(R9/D9,"-")</f>
        <v>1.1216626698641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1.1114285714286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0</v>
      </c>
      <c r="L6" s="81">
        <v>0</v>
      </c>
      <c r="M6" s="81">
        <v>92</v>
      </c>
      <c r="N6" s="91">
        <v>11</v>
      </c>
      <c r="O6" s="92">
        <v>0</v>
      </c>
      <c r="P6" s="93">
        <f>N6+O6</f>
        <v>11</v>
      </c>
      <c r="Q6" s="82">
        <f>IFERROR(P6/M6,"-")</f>
        <v>0.1195652173913</v>
      </c>
      <c r="R6" s="81">
        <v>0</v>
      </c>
      <c r="S6" s="81">
        <v>4</v>
      </c>
      <c r="T6" s="82">
        <f>IFERROR(S6/(O6+P6),"-")</f>
        <v>0.36363636363636</v>
      </c>
      <c r="U6" s="182">
        <f>IFERROR(J6/SUM(P6:P10),"-")</f>
        <v>16279.069767442</v>
      </c>
      <c r="V6" s="84">
        <v>2</v>
      </c>
      <c r="W6" s="82">
        <f>IF(P6=0,"-",V6/P6)</f>
        <v>0.18181818181818</v>
      </c>
      <c r="X6" s="186">
        <v>11000</v>
      </c>
      <c r="Y6" s="187">
        <f>IFERROR(X6/P6,"-")</f>
        <v>1000</v>
      </c>
      <c r="Z6" s="187">
        <f>IFERROR(X6/V6,"-")</f>
        <v>5500</v>
      </c>
      <c r="AA6" s="188">
        <f>SUM(X6:X10)-SUM(J6:J10)</f>
        <v>78000</v>
      </c>
      <c r="AB6" s="85">
        <f>SUM(X6:X10)/SUM(J6:J10)</f>
        <v>1.1114285714286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0.27272727272727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0.18181818181818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0.36363636363636</v>
      </c>
      <c r="BG6" s="112">
        <v>1</v>
      </c>
      <c r="BH6" s="114">
        <f>IFERROR(BG6/BE6,"-")</f>
        <v>0.25</v>
      </c>
      <c r="BI6" s="115">
        <v>6000</v>
      </c>
      <c r="BJ6" s="116">
        <f>IFERROR(BI6/BE6,"-")</f>
        <v>1500</v>
      </c>
      <c r="BK6" s="117"/>
      <c r="BL6" s="117">
        <v>1</v>
      </c>
      <c r="BM6" s="117"/>
      <c r="BN6" s="119">
        <v>2</v>
      </c>
      <c r="BO6" s="120">
        <f>IF(P6=0,"",IF(BN6=0,"",(BN6/P6)))</f>
        <v>0.18181818181818</v>
      </c>
      <c r="BP6" s="121">
        <v>1</v>
      </c>
      <c r="BQ6" s="122">
        <f>IFERROR(BP6/BN6,"-")</f>
        <v>0.5</v>
      </c>
      <c r="BR6" s="123">
        <v>5000</v>
      </c>
      <c r="BS6" s="124">
        <f>IFERROR(BR6/BN6,"-")</f>
        <v>2500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11000</v>
      </c>
      <c r="CQ6" s="141">
        <v>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204" t="s">
        <v>66</v>
      </c>
      <c r="J7" s="188"/>
      <c r="K7" s="81">
        <v>0</v>
      </c>
      <c r="L7" s="81">
        <v>0</v>
      </c>
      <c r="M7" s="81">
        <v>57</v>
      </c>
      <c r="N7" s="91">
        <v>7</v>
      </c>
      <c r="O7" s="92">
        <v>0</v>
      </c>
      <c r="P7" s="93">
        <f>N7+O7</f>
        <v>7</v>
      </c>
      <c r="Q7" s="82">
        <f>IFERROR(P7/M7,"-")</f>
        <v>0.12280701754386</v>
      </c>
      <c r="R7" s="81">
        <v>0</v>
      </c>
      <c r="S7" s="81">
        <v>1</v>
      </c>
      <c r="T7" s="82">
        <f>IFERROR(S7/(O7+P7),"-")</f>
        <v>0.14285714285714</v>
      </c>
      <c r="U7" s="182"/>
      <c r="V7" s="84">
        <v>1</v>
      </c>
      <c r="W7" s="82">
        <f>IF(P7=0,"-",V7/P7)</f>
        <v>0.14285714285714</v>
      </c>
      <c r="X7" s="186">
        <v>3000</v>
      </c>
      <c r="Y7" s="187">
        <f>IFERROR(X7/P7,"-")</f>
        <v>428.57142857143</v>
      </c>
      <c r="Z7" s="187">
        <f>IFERROR(X7/V7,"-")</f>
        <v>3000</v>
      </c>
      <c r="AA7" s="188"/>
      <c r="AB7" s="85"/>
      <c r="AC7" s="79"/>
      <c r="AD7" s="94">
        <v>1</v>
      </c>
      <c r="AE7" s="95">
        <f>IF(P7=0,"",IF(AD7=0,"",(AD7/P7)))</f>
        <v>0.14285714285714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0.14285714285714</v>
      </c>
      <c r="BG7" s="112">
        <v>1</v>
      </c>
      <c r="BH7" s="114">
        <f>IFERROR(BG7/BE7,"-")</f>
        <v>1</v>
      </c>
      <c r="BI7" s="115">
        <v>3000</v>
      </c>
      <c r="BJ7" s="116">
        <f>IFERROR(BI7/BE7,"-")</f>
        <v>3000</v>
      </c>
      <c r="BK7" s="117">
        <v>1</v>
      </c>
      <c r="BL7" s="117"/>
      <c r="BM7" s="117"/>
      <c r="BN7" s="119">
        <v>4</v>
      </c>
      <c r="BO7" s="120">
        <f>IF(P7=0,"",IF(BN7=0,"",(BN7/P7)))</f>
        <v>0.57142857142857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0.14285714285714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205" t="s">
        <v>71</v>
      </c>
      <c r="J8" s="188"/>
      <c r="K8" s="81">
        <v>0</v>
      </c>
      <c r="L8" s="81">
        <v>0</v>
      </c>
      <c r="M8" s="81">
        <v>40</v>
      </c>
      <c r="N8" s="91">
        <v>3</v>
      </c>
      <c r="O8" s="92">
        <v>0</v>
      </c>
      <c r="P8" s="93">
        <f>N8+O8</f>
        <v>3</v>
      </c>
      <c r="Q8" s="82">
        <f>IFERROR(P8/M8,"-")</f>
        <v>0.075</v>
      </c>
      <c r="R8" s="81">
        <v>2</v>
      </c>
      <c r="S8" s="81">
        <v>1</v>
      </c>
      <c r="T8" s="82">
        <f>IFERROR(S8/(O8+P8),"-")</f>
        <v>0.33333333333333</v>
      </c>
      <c r="U8" s="182"/>
      <c r="V8" s="84">
        <v>2</v>
      </c>
      <c r="W8" s="82">
        <f>IF(P8=0,"-",V8/P8)</f>
        <v>0.66666666666667</v>
      </c>
      <c r="X8" s="186">
        <v>52000</v>
      </c>
      <c r="Y8" s="187">
        <f>IFERROR(X8/P8,"-")</f>
        <v>17333.333333333</v>
      </c>
      <c r="Z8" s="187">
        <f>IFERROR(X8/V8,"-")</f>
        <v>26000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0.33333333333333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>
        <v>2</v>
      </c>
      <c r="BQ8" s="122">
        <f>IFERROR(BP8/BN8,"-")</f>
        <v>1</v>
      </c>
      <c r="BR8" s="123">
        <v>52000</v>
      </c>
      <c r="BS8" s="124">
        <f>IFERROR(BR8/BN8,"-")</f>
        <v>26000</v>
      </c>
      <c r="BT8" s="125"/>
      <c r="BU8" s="125"/>
      <c r="BV8" s="125">
        <v>2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52000</v>
      </c>
      <c r="CQ8" s="141">
        <v>43000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61</v>
      </c>
      <c r="E9" s="203" t="s">
        <v>62</v>
      </c>
      <c r="F9" s="203" t="s">
        <v>63</v>
      </c>
      <c r="G9" s="203" t="s">
        <v>73</v>
      </c>
      <c r="H9" s="90" t="s">
        <v>65</v>
      </c>
      <c r="I9" s="204" t="s">
        <v>66</v>
      </c>
      <c r="J9" s="188"/>
      <c r="K9" s="81">
        <v>0</v>
      </c>
      <c r="L9" s="81">
        <v>0</v>
      </c>
      <c r="M9" s="81">
        <v>29</v>
      </c>
      <c r="N9" s="91">
        <v>2</v>
      </c>
      <c r="O9" s="92">
        <v>0</v>
      </c>
      <c r="P9" s="93">
        <f>N9+O9</f>
        <v>2</v>
      </c>
      <c r="Q9" s="82">
        <f>IFERROR(P9/M9,"-")</f>
        <v>0.068965517241379</v>
      </c>
      <c r="R9" s="81">
        <v>0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0.5</v>
      </c>
      <c r="X9" s="186">
        <v>46000</v>
      </c>
      <c r="Y9" s="187">
        <f>IFERROR(X9/P9,"-")</f>
        <v>23000</v>
      </c>
      <c r="Z9" s="187">
        <f>IFERROR(X9/V9,"-")</f>
        <v>46000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46000</v>
      </c>
      <c r="CB9" s="131">
        <f>IFERROR(CA9/BW9,"-")</f>
        <v>46000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46000</v>
      </c>
      <c r="CQ9" s="141">
        <v>46000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0</v>
      </c>
      <c r="L10" s="81">
        <v>0</v>
      </c>
      <c r="M10" s="81">
        <v>48</v>
      </c>
      <c r="N10" s="91">
        <v>20</v>
      </c>
      <c r="O10" s="92">
        <v>0</v>
      </c>
      <c r="P10" s="93">
        <f>N10+O10</f>
        <v>20</v>
      </c>
      <c r="Q10" s="82">
        <f>IFERROR(P10/M10,"-")</f>
        <v>0.41666666666667</v>
      </c>
      <c r="R10" s="81">
        <v>1</v>
      </c>
      <c r="S10" s="81">
        <v>5</v>
      </c>
      <c r="T10" s="82">
        <f>IFERROR(S10/(O10+P10),"-")</f>
        <v>0.25</v>
      </c>
      <c r="U10" s="182"/>
      <c r="V10" s="84">
        <v>4</v>
      </c>
      <c r="W10" s="82">
        <f>IF(P10=0,"-",V10/P10)</f>
        <v>0.2</v>
      </c>
      <c r="X10" s="186">
        <v>666000</v>
      </c>
      <c r="Y10" s="187">
        <f>IFERROR(X10/P10,"-")</f>
        <v>33300</v>
      </c>
      <c r="Z10" s="187">
        <f>IFERROR(X10/V10,"-")</f>
        <v>166500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0.05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9</v>
      </c>
      <c r="BO10" s="120">
        <f>IF(P10=0,"",IF(BN10=0,"",(BN10/P10)))</f>
        <v>0.45</v>
      </c>
      <c r="BP10" s="121">
        <v>2</v>
      </c>
      <c r="BQ10" s="122">
        <f>IFERROR(BP10/BN10,"-")</f>
        <v>0.22222222222222</v>
      </c>
      <c r="BR10" s="123">
        <v>40000</v>
      </c>
      <c r="BS10" s="124">
        <f>IFERROR(BR10/BN10,"-")</f>
        <v>4444.4444444444</v>
      </c>
      <c r="BT10" s="125"/>
      <c r="BU10" s="125"/>
      <c r="BV10" s="125">
        <v>2</v>
      </c>
      <c r="BW10" s="126">
        <v>9</v>
      </c>
      <c r="BX10" s="127">
        <f>IF(P10=0,"",IF(BW10=0,"",(BW10/P10)))</f>
        <v>0.45</v>
      </c>
      <c r="BY10" s="128">
        <v>2</v>
      </c>
      <c r="BZ10" s="129">
        <f>IFERROR(BY10/BW10,"-")</f>
        <v>0.22222222222222</v>
      </c>
      <c r="CA10" s="130">
        <v>626000</v>
      </c>
      <c r="CB10" s="131">
        <f>IFERROR(CA10/BW10,"-")</f>
        <v>69555.555555556</v>
      </c>
      <c r="CC10" s="132"/>
      <c r="CD10" s="132">
        <v>1</v>
      </c>
      <c r="CE10" s="132">
        <v>1</v>
      </c>
      <c r="CF10" s="133">
        <v>1</v>
      </c>
      <c r="CG10" s="134">
        <f>IF(P10=0,"",IF(CF10=0,"",(CF10/P10)))</f>
        <v>0.05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4</v>
      </c>
      <c r="CP10" s="141">
        <v>666000</v>
      </c>
      <c r="CQ10" s="141">
        <v>623000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0.7280701754386</v>
      </c>
      <c r="B11" s="203" t="s">
        <v>78</v>
      </c>
      <c r="C11" s="203"/>
      <c r="D11" s="203" t="s">
        <v>79</v>
      </c>
      <c r="E11" s="203" t="s">
        <v>62</v>
      </c>
      <c r="F11" s="203" t="s">
        <v>63</v>
      </c>
      <c r="G11" s="203" t="s">
        <v>80</v>
      </c>
      <c r="H11" s="90" t="s">
        <v>65</v>
      </c>
      <c r="I11" s="204" t="s">
        <v>81</v>
      </c>
      <c r="J11" s="188">
        <v>570000</v>
      </c>
      <c r="K11" s="81">
        <v>0</v>
      </c>
      <c r="L11" s="81">
        <v>0</v>
      </c>
      <c r="M11" s="81">
        <v>99</v>
      </c>
      <c r="N11" s="91">
        <v>13</v>
      </c>
      <c r="O11" s="92">
        <v>0</v>
      </c>
      <c r="P11" s="93">
        <f>N11+O11</f>
        <v>13</v>
      </c>
      <c r="Q11" s="82">
        <f>IFERROR(P11/M11,"-")</f>
        <v>0.13131313131313</v>
      </c>
      <c r="R11" s="81">
        <v>1</v>
      </c>
      <c r="S11" s="81">
        <v>5</v>
      </c>
      <c r="T11" s="82">
        <f>IFERROR(S11/(O11+P11),"-")</f>
        <v>0.38461538461538</v>
      </c>
      <c r="U11" s="182">
        <f>IFERROR(J11/SUM(P11:P16),"-")</f>
        <v>15405.405405405</v>
      </c>
      <c r="V11" s="84">
        <v>3</v>
      </c>
      <c r="W11" s="82">
        <f>IF(P11=0,"-",V11/P11)</f>
        <v>0.23076923076923</v>
      </c>
      <c r="X11" s="186">
        <v>253000</v>
      </c>
      <c r="Y11" s="187">
        <f>IFERROR(X11/P11,"-")</f>
        <v>19461.538461538</v>
      </c>
      <c r="Z11" s="187">
        <f>IFERROR(X11/V11,"-")</f>
        <v>84333.333333333</v>
      </c>
      <c r="AA11" s="188">
        <f>SUM(X11:X16)-SUM(J11:J16)</f>
        <v>-155000</v>
      </c>
      <c r="AB11" s="85">
        <f>SUM(X11:X16)/SUM(J11:J16)</f>
        <v>0.7280701754386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0.23076923076923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8</v>
      </c>
      <c r="BO11" s="120">
        <f>IF(P11=0,"",IF(BN11=0,"",(BN11/P11)))</f>
        <v>0.61538461538462</v>
      </c>
      <c r="BP11" s="121">
        <v>2</v>
      </c>
      <c r="BQ11" s="122">
        <f>IFERROR(BP11/BN11,"-")</f>
        <v>0.25</v>
      </c>
      <c r="BR11" s="123">
        <v>239000</v>
      </c>
      <c r="BS11" s="124">
        <f>IFERROR(BR11/BN11,"-")</f>
        <v>29875</v>
      </c>
      <c r="BT11" s="125">
        <v>1</v>
      </c>
      <c r="BU11" s="125"/>
      <c r="BV11" s="125">
        <v>1</v>
      </c>
      <c r="BW11" s="126">
        <v>1</v>
      </c>
      <c r="BX11" s="127">
        <f>IF(P11=0,"",IF(BW11=0,"",(BW11/P11)))</f>
        <v>0.076923076923077</v>
      </c>
      <c r="BY11" s="128">
        <v>1</v>
      </c>
      <c r="BZ11" s="129">
        <f>IFERROR(BY11/BW11,"-")</f>
        <v>1</v>
      </c>
      <c r="CA11" s="130">
        <v>14000</v>
      </c>
      <c r="CB11" s="131">
        <f>IFERROR(CA11/BW11,"-")</f>
        <v>14000</v>
      </c>
      <c r="CC11" s="132"/>
      <c r="CD11" s="132"/>
      <c r="CE11" s="132">
        <v>1</v>
      </c>
      <c r="CF11" s="133">
        <v>1</v>
      </c>
      <c r="CG11" s="134">
        <f>IF(P11=0,"",IF(CF11=0,"",(CF11/P11)))</f>
        <v>0.076923076923077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3</v>
      </c>
      <c r="CP11" s="141">
        <v>253000</v>
      </c>
      <c r="CQ11" s="141">
        <v>236000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82</v>
      </c>
      <c r="C12" s="203"/>
      <c r="D12" s="203" t="s">
        <v>79</v>
      </c>
      <c r="E12" s="203" t="s">
        <v>62</v>
      </c>
      <c r="F12" s="203" t="s">
        <v>76</v>
      </c>
      <c r="G12" s="203"/>
      <c r="H12" s="90"/>
      <c r="I12" s="90"/>
      <c r="J12" s="188"/>
      <c r="K12" s="81">
        <v>0</v>
      </c>
      <c r="L12" s="81">
        <v>0</v>
      </c>
      <c r="M12" s="81">
        <v>13</v>
      </c>
      <c r="N12" s="91">
        <v>6</v>
      </c>
      <c r="O12" s="92">
        <v>0</v>
      </c>
      <c r="P12" s="93">
        <f>N12+O12</f>
        <v>6</v>
      </c>
      <c r="Q12" s="82">
        <f>IFERROR(P12/M12,"-")</f>
        <v>0.46153846153846</v>
      </c>
      <c r="R12" s="81">
        <v>0</v>
      </c>
      <c r="S12" s="81">
        <v>1</v>
      </c>
      <c r="T12" s="82">
        <f>IFERROR(S12/(O12+P12),"-")</f>
        <v>0.16666666666667</v>
      </c>
      <c r="U12" s="182"/>
      <c r="V12" s="84">
        <v>2</v>
      </c>
      <c r="W12" s="82">
        <f>IF(P12=0,"-",V12/P12)</f>
        <v>0.33333333333333</v>
      </c>
      <c r="X12" s="186">
        <v>102000</v>
      </c>
      <c r="Y12" s="187">
        <f>IFERROR(X12/P12,"-")</f>
        <v>17000</v>
      </c>
      <c r="Z12" s="187">
        <f>IFERROR(X12/V12,"-")</f>
        <v>51000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>
        <v>1</v>
      </c>
      <c r="BQ12" s="122">
        <f>IFERROR(BP12/BN12,"-")</f>
        <v>0.5</v>
      </c>
      <c r="BR12" s="123">
        <v>99000</v>
      </c>
      <c r="BS12" s="124">
        <f>IFERROR(BR12/BN12,"-")</f>
        <v>49500</v>
      </c>
      <c r="BT12" s="125"/>
      <c r="BU12" s="125"/>
      <c r="BV12" s="125">
        <v>1</v>
      </c>
      <c r="BW12" s="126">
        <v>2</v>
      </c>
      <c r="BX12" s="127">
        <f>IF(P12=0,"",IF(BW12=0,"",(BW12/P12)))</f>
        <v>0.33333333333333</v>
      </c>
      <c r="BY12" s="128">
        <v>1</v>
      </c>
      <c r="BZ12" s="129">
        <f>IFERROR(BY12/BW12,"-")</f>
        <v>0.5</v>
      </c>
      <c r="CA12" s="130">
        <v>3000</v>
      </c>
      <c r="CB12" s="131">
        <f>IFERROR(CA12/BW12,"-")</f>
        <v>1500</v>
      </c>
      <c r="CC12" s="132">
        <v>1</v>
      </c>
      <c r="CD12" s="132"/>
      <c r="CE12" s="132"/>
      <c r="CF12" s="133">
        <v>2</v>
      </c>
      <c r="CG12" s="134">
        <f>IF(P12=0,"",IF(CF12=0,"",(CF12/P12)))</f>
        <v>0.33333333333333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2</v>
      </c>
      <c r="CP12" s="141">
        <v>102000</v>
      </c>
      <c r="CQ12" s="141">
        <v>99000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79</v>
      </c>
      <c r="E13" s="203" t="s">
        <v>62</v>
      </c>
      <c r="F13" s="203" t="s">
        <v>84</v>
      </c>
      <c r="G13" s="203" t="s">
        <v>85</v>
      </c>
      <c r="H13" s="90" t="s">
        <v>86</v>
      </c>
      <c r="I13" s="204" t="s">
        <v>87</v>
      </c>
      <c r="J13" s="188"/>
      <c r="K13" s="81">
        <v>0</v>
      </c>
      <c r="L13" s="81">
        <v>0</v>
      </c>
      <c r="M13" s="81">
        <v>60</v>
      </c>
      <c r="N13" s="91">
        <v>8</v>
      </c>
      <c r="O13" s="92">
        <v>0</v>
      </c>
      <c r="P13" s="93">
        <f>N13+O13</f>
        <v>8</v>
      </c>
      <c r="Q13" s="82">
        <f>IFERROR(P13/M13,"-")</f>
        <v>0.13333333333333</v>
      </c>
      <c r="R13" s="81">
        <v>1</v>
      </c>
      <c r="S13" s="81">
        <v>3</v>
      </c>
      <c r="T13" s="82">
        <f>IFERROR(S13/(O13+P13),"-")</f>
        <v>0.375</v>
      </c>
      <c r="U13" s="182"/>
      <c r="V13" s="84">
        <v>2</v>
      </c>
      <c r="W13" s="82">
        <f>IF(P13=0,"-",V13/P13)</f>
        <v>0.25</v>
      </c>
      <c r="X13" s="186">
        <v>51000</v>
      </c>
      <c r="Y13" s="187">
        <f>IFERROR(X13/P13,"-")</f>
        <v>6375</v>
      </c>
      <c r="Z13" s="187">
        <f>IFERROR(X13/V13,"-")</f>
        <v>25500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5</v>
      </c>
      <c r="BO13" s="120">
        <f>IF(P13=0,"",IF(BN13=0,"",(BN13/P13)))</f>
        <v>0.625</v>
      </c>
      <c r="BP13" s="121">
        <v>1</v>
      </c>
      <c r="BQ13" s="122">
        <f>IFERROR(BP13/BN13,"-")</f>
        <v>0.2</v>
      </c>
      <c r="BR13" s="123">
        <v>21000</v>
      </c>
      <c r="BS13" s="124">
        <f>IFERROR(BR13/BN13,"-")</f>
        <v>4200</v>
      </c>
      <c r="BT13" s="125"/>
      <c r="BU13" s="125"/>
      <c r="BV13" s="125">
        <v>1</v>
      </c>
      <c r="BW13" s="126">
        <v>1</v>
      </c>
      <c r="BX13" s="127">
        <f>IF(P13=0,"",IF(BW13=0,"",(BW13/P13)))</f>
        <v>0.125</v>
      </c>
      <c r="BY13" s="128">
        <v>1</v>
      </c>
      <c r="BZ13" s="129">
        <f>IFERROR(BY13/BW13,"-")</f>
        <v>1</v>
      </c>
      <c r="CA13" s="130">
        <v>30000</v>
      </c>
      <c r="CB13" s="131">
        <f>IFERROR(CA13/BW13,"-")</f>
        <v>30000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51000</v>
      </c>
      <c r="CQ13" s="141">
        <v>30000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79</v>
      </c>
      <c r="E14" s="203" t="s">
        <v>62</v>
      </c>
      <c r="F14" s="203" t="s">
        <v>76</v>
      </c>
      <c r="G14" s="203"/>
      <c r="H14" s="90"/>
      <c r="I14" s="90"/>
      <c r="J14" s="188"/>
      <c r="K14" s="81">
        <v>0</v>
      </c>
      <c r="L14" s="81">
        <v>0</v>
      </c>
      <c r="M14" s="81">
        <v>10</v>
      </c>
      <c r="N14" s="91">
        <v>3</v>
      </c>
      <c r="O14" s="92">
        <v>0</v>
      </c>
      <c r="P14" s="93">
        <f>N14+O14</f>
        <v>3</v>
      </c>
      <c r="Q14" s="82">
        <f>IFERROR(P14/M14,"-")</f>
        <v>0.3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0.33333333333333</v>
      </c>
      <c r="X14" s="186">
        <v>8000</v>
      </c>
      <c r="Y14" s="187">
        <f>IFERROR(X14/P14,"-")</f>
        <v>2666.6666666667</v>
      </c>
      <c r="Z14" s="187">
        <f>IFERROR(X14/V14,"-")</f>
        <v>8000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0.33333333333333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0.66666666666667</v>
      </c>
      <c r="BP14" s="121">
        <v>1</v>
      </c>
      <c r="BQ14" s="122">
        <f>IFERROR(BP14/BN14,"-")</f>
        <v>0.5</v>
      </c>
      <c r="BR14" s="123">
        <v>8000</v>
      </c>
      <c r="BS14" s="124">
        <f>IFERROR(BR14/BN14,"-")</f>
        <v>4000</v>
      </c>
      <c r="BT14" s="125"/>
      <c r="BU14" s="125">
        <v>1</v>
      </c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8000</v>
      </c>
      <c r="CQ14" s="141">
        <v>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91</v>
      </c>
      <c r="F15" s="203" t="s">
        <v>92</v>
      </c>
      <c r="G15" s="203" t="s">
        <v>85</v>
      </c>
      <c r="H15" s="90" t="s">
        <v>86</v>
      </c>
      <c r="I15" s="205" t="s">
        <v>93</v>
      </c>
      <c r="J15" s="188"/>
      <c r="K15" s="81">
        <v>0</v>
      </c>
      <c r="L15" s="81">
        <v>0</v>
      </c>
      <c r="M15" s="81">
        <v>61</v>
      </c>
      <c r="N15" s="91">
        <v>1</v>
      </c>
      <c r="O15" s="92">
        <v>0</v>
      </c>
      <c r="P15" s="93">
        <f>N15+O15</f>
        <v>1</v>
      </c>
      <c r="Q15" s="82">
        <f>IFERROR(P15/M15,"-")</f>
        <v>0.016393442622951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90</v>
      </c>
      <c r="E16" s="203" t="s">
        <v>91</v>
      </c>
      <c r="F16" s="203" t="s">
        <v>76</v>
      </c>
      <c r="G16" s="203"/>
      <c r="H16" s="90"/>
      <c r="I16" s="90"/>
      <c r="J16" s="188"/>
      <c r="K16" s="81">
        <v>0</v>
      </c>
      <c r="L16" s="81">
        <v>0</v>
      </c>
      <c r="M16" s="81">
        <v>18</v>
      </c>
      <c r="N16" s="91">
        <v>6</v>
      </c>
      <c r="O16" s="92">
        <v>0</v>
      </c>
      <c r="P16" s="93">
        <f>N16+O16</f>
        <v>6</v>
      </c>
      <c r="Q16" s="82">
        <f>IFERROR(P16/M16,"-")</f>
        <v>0.33333333333333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1</v>
      </c>
      <c r="W16" s="82">
        <f>IF(P16=0,"-",V16/P16)</f>
        <v>0.16666666666667</v>
      </c>
      <c r="X16" s="186">
        <v>1000</v>
      </c>
      <c r="Y16" s="187">
        <f>IFERROR(X16/P16,"-")</f>
        <v>166.66666666667</v>
      </c>
      <c r="Z16" s="187">
        <f>IFERROR(X16/V16,"-")</f>
        <v>1000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0.16666666666667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>
        <v>1</v>
      </c>
      <c r="BQ16" s="122">
        <f>IFERROR(BP16/BN16,"-")</f>
        <v>0.33333333333333</v>
      </c>
      <c r="BR16" s="123">
        <v>1000</v>
      </c>
      <c r="BS16" s="124">
        <f>IFERROR(BR16/BN16,"-")</f>
        <v>333.33333333333</v>
      </c>
      <c r="BT16" s="125">
        <v>1</v>
      </c>
      <c r="BU16" s="125"/>
      <c r="BV16" s="125"/>
      <c r="BW16" s="126">
        <v>1</v>
      </c>
      <c r="BX16" s="127">
        <f>IF(P16=0,"",IF(BW16=0,"",(BW16/P16)))</f>
        <v>0.16666666666667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0.16666666666667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1000</v>
      </c>
      <c r="CQ16" s="141">
        <v>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0.036666666666667</v>
      </c>
      <c r="B17" s="203" t="s">
        <v>95</v>
      </c>
      <c r="C17" s="203"/>
      <c r="D17" s="203" t="s">
        <v>61</v>
      </c>
      <c r="E17" s="203" t="s">
        <v>62</v>
      </c>
      <c r="F17" s="203" t="s">
        <v>63</v>
      </c>
      <c r="G17" s="203" t="s">
        <v>96</v>
      </c>
      <c r="H17" s="90" t="s">
        <v>65</v>
      </c>
      <c r="I17" s="205" t="s">
        <v>97</v>
      </c>
      <c r="J17" s="188">
        <v>600000</v>
      </c>
      <c r="K17" s="81">
        <v>0</v>
      </c>
      <c r="L17" s="81">
        <v>0</v>
      </c>
      <c r="M17" s="81">
        <v>185</v>
      </c>
      <c r="N17" s="91">
        <v>12</v>
      </c>
      <c r="O17" s="92">
        <v>0</v>
      </c>
      <c r="P17" s="93">
        <f>N17+O17</f>
        <v>12</v>
      </c>
      <c r="Q17" s="82">
        <f>IFERROR(P17/M17,"-")</f>
        <v>0.064864864864865</v>
      </c>
      <c r="R17" s="81">
        <v>0</v>
      </c>
      <c r="S17" s="81">
        <v>3</v>
      </c>
      <c r="T17" s="82">
        <f>IFERROR(S17/(O17+P17),"-")</f>
        <v>0.25</v>
      </c>
      <c r="U17" s="182">
        <f>IFERROR(J17/SUM(P17:P18),"-")</f>
        <v>31578.947368421</v>
      </c>
      <c r="V17" s="84">
        <v>3</v>
      </c>
      <c r="W17" s="82">
        <f>IF(P17=0,"-",V17/P17)</f>
        <v>0.25</v>
      </c>
      <c r="X17" s="186">
        <v>13000</v>
      </c>
      <c r="Y17" s="187">
        <f>IFERROR(X17/P17,"-")</f>
        <v>1083.3333333333</v>
      </c>
      <c r="Z17" s="187">
        <f>IFERROR(X17/V17,"-")</f>
        <v>4333.3333333333</v>
      </c>
      <c r="AA17" s="188">
        <f>SUM(X17:X18)-SUM(J17:J18)</f>
        <v>-578000</v>
      </c>
      <c r="AB17" s="85">
        <f>SUM(X17:X18)/SUM(J17:J18)</f>
        <v>0.036666666666667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4</v>
      </c>
      <c r="BF17" s="113">
        <f>IF(P17=0,"",IF(BE17=0,"",(BE17/P17)))</f>
        <v>0.33333333333333</v>
      </c>
      <c r="BG17" s="112">
        <v>1</v>
      </c>
      <c r="BH17" s="114">
        <f>IFERROR(BG17/BE17,"-")</f>
        <v>0.25</v>
      </c>
      <c r="BI17" s="115">
        <v>5000</v>
      </c>
      <c r="BJ17" s="116">
        <f>IFERROR(BI17/BE17,"-")</f>
        <v>1250</v>
      </c>
      <c r="BK17" s="117">
        <v>1</v>
      </c>
      <c r="BL17" s="117"/>
      <c r="BM17" s="117"/>
      <c r="BN17" s="119">
        <v>6</v>
      </c>
      <c r="BO17" s="120">
        <f>IF(P17=0,"",IF(BN17=0,"",(BN17/P17)))</f>
        <v>0.5</v>
      </c>
      <c r="BP17" s="121">
        <v>1</v>
      </c>
      <c r="BQ17" s="122">
        <f>IFERROR(BP17/BN17,"-")</f>
        <v>0.16666666666667</v>
      </c>
      <c r="BR17" s="123">
        <v>5000</v>
      </c>
      <c r="BS17" s="124">
        <f>IFERROR(BR17/BN17,"-")</f>
        <v>833.33333333333</v>
      </c>
      <c r="BT17" s="125">
        <v>1</v>
      </c>
      <c r="BU17" s="125"/>
      <c r="BV17" s="125"/>
      <c r="BW17" s="126">
        <v>2</v>
      </c>
      <c r="BX17" s="127">
        <f>IF(P17=0,"",IF(BW17=0,"",(BW17/P17)))</f>
        <v>0.16666666666667</v>
      </c>
      <c r="BY17" s="128">
        <v>1</v>
      </c>
      <c r="BZ17" s="129">
        <f>IFERROR(BY17/BW17,"-")</f>
        <v>0.5</v>
      </c>
      <c r="CA17" s="130">
        <v>3000</v>
      </c>
      <c r="CB17" s="131">
        <f>IFERROR(CA17/BW17,"-")</f>
        <v>1500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13000</v>
      </c>
      <c r="CQ17" s="141">
        <v>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61</v>
      </c>
      <c r="E18" s="203" t="s">
        <v>62</v>
      </c>
      <c r="F18" s="203" t="s">
        <v>76</v>
      </c>
      <c r="G18" s="203"/>
      <c r="H18" s="90"/>
      <c r="I18" s="90"/>
      <c r="J18" s="188"/>
      <c r="K18" s="81">
        <v>0</v>
      </c>
      <c r="L18" s="81">
        <v>0</v>
      </c>
      <c r="M18" s="81">
        <v>49</v>
      </c>
      <c r="N18" s="91">
        <v>7</v>
      </c>
      <c r="O18" s="92">
        <v>0</v>
      </c>
      <c r="P18" s="93">
        <f>N18+O18</f>
        <v>7</v>
      </c>
      <c r="Q18" s="82">
        <f>IFERROR(P18/M18,"-")</f>
        <v>0.14285714285714</v>
      </c>
      <c r="R18" s="81">
        <v>0</v>
      </c>
      <c r="S18" s="81">
        <v>2</v>
      </c>
      <c r="T18" s="82">
        <f>IFERROR(S18/(O18+P18),"-")</f>
        <v>0.28571428571429</v>
      </c>
      <c r="U18" s="182"/>
      <c r="V18" s="84">
        <v>1</v>
      </c>
      <c r="W18" s="82">
        <f>IF(P18=0,"-",V18/P18)</f>
        <v>0.14285714285714</v>
      </c>
      <c r="X18" s="186">
        <v>9000</v>
      </c>
      <c r="Y18" s="187">
        <f>IFERROR(X18/P18,"-")</f>
        <v>1285.7142857143</v>
      </c>
      <c r="Z18" s="187">
        <f>IFERROR(X18/V18,"-")</f>
        <v>9000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0.28571428571429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0.28571428571429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0.28571428571429</v>
      </c>
      <c r="BY18" s="128">
        <v>1</v>
      </c>
      <c r="BZ18" s="129">
        <f>IFERROR(BY18/BW18,"-")</f>
        <v>0.5</v>
      </c>
      <c r="CA18" s="130">
        <v>9000</v>
      </c>
      <c r="CB18" s="131">
        <f>IFERROR(CA18/BW18,"-")</f>
        <v>4500</v>
      </c>
      <c r="CC18" s="132"/>
      <c r="CD18" s="132"/>
      <c r="CE18" s="132">
        <v>1</v>
      </c>
      <c r="CF18" s="133">
        <v>1</v>
      </c>
      <c r="CG18" s="134">
        <f>IF(P18=0,"",IF(CF18=0,"",(CF18/P18)))</f>
        <v>0.14285714285714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1</v>
      </c>
      <c r="CP18" s="141">
        <v>9000</v>
      </c>
      <c r="CQ18" s="141">
        <v>9000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2.78</v>
      </c>
      <c r="B19" s="203" t="s">
        <v>99</v>
      </c>
      <c r="C19" s="203"/>
      <c r="D19" s="203" t="s">
        <v>61</v>
      </c>
      <c r="E19" s="203" t="s">
        <v>100</v>
      </c>
      <c r="F19" s="203" t="s">
        <v>63</v>
      </c>
      <c r="G19" s="203" t="s">
        <v>68</v>
      </c>
      <c r="H19" s="90" t="s">
        <v>101</v>
      </c>
      <c r="I19" s="90" t="s">
        <v>102</v>
      </c>
      <c r="J19" s="188">
        <v>400000</v>
      </c>
      <c r="K19" s="81">
        <v>0</v>
      </c>
      <c r="L19" s="81">
        <v>0</v>
      </c>
      <c r="M19" s="81">
        <v>95</v>
      </c>
      <c r="N19" s="91">
        <v>6</v>
      </c>
      <c r="O19" s="92">
        <v>0</v>
      </c>
      <c r="P19" s="93">
        <f>N19+O19</f>
        <v>6</v>
      </c>
      <c r="Q19" s="82">
        <f>IFERROR(P19/M19,"-")</f>
        <v>0.063157894736842</v>
      </c>
      <c r="R19" s="81">
        <v>0</v>
      </c>
      <c r="S19" s="81">
        <v>0</v>
      </c>
      <c r="T19" s="82">
        <f>IFERROR(S19/(O19+P19),"-")</f>
        <v>0</v>
      </c>
      <c r="U19" s="182">
        <f>IFERROR(J19/SUM(P19:P23),"-")</f>
        <v>10810.810810811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SUM(X19:X23)-SUM(J19:J23)</f>
        <v>712000</v>
      </c>
      <c r="AB19" s="85">
        <f>SUM(X19:X23)/SUM(J19:J23)</f>
        <v>2.78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0.16666666666667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0.16666666666667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61</v>
      </c>
      <c r="E20" s="203" t="s">
        <v>104</v>
      </c>
      <c r="F20" s="203" t="s">
        <v>63</v>
      </c>
      <c r="G20" s="203"/>
      <c r="H20" s="90" t="s">
        <v>101</v>
      </c>
      <c r="I20" s="90"/>
      <c r="J20" s="188"/>
      <c r="K20" s="81">
        <v>0</v>
      </c>
      <c r="L20" s="81">
        <v>0</v>
      </c>
      <c r="M20" s="81">
        <v>114</v>
      </c>
      <c r="N20" s="91">
        <v>5</v>
      </c>
      <c r="O20" s="92">
        <v>0</v>
      </c>
      <c r="P20" s="93">
        <f>N20+O20</f>
        <v>5</v>
      </c>
      <c r="Q20" s="82">
        <f>IFERROR(P20/M20,"-")</f>
        <v>0.043859649122807</v>
      </c>
      <c r="R20" s="81">
        <v>0</v>
      </c>
      <c r="S20" s="81">
        <v>4</v>
      </c>
      <c r="T20" s="82">
        <f>IFERROR(S20/(O20+P20),"-")</f>
        <v>0.8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0.2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0.6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105</v>
      </c>
      <c r="C21" s="203"/>
      <c r="D21" s="203" t="s">
        <v>61</v>
      </c>
      <c r="E21" s="203" t="s">
        <v>106</v>
      </c>
      <c r="F21" s="203" t="s">
        <v>63</v>
      </c>
      <c r="G21" s="203"/>
      <c r="H21" s="90" t="s">
        <v>101</v>
      </c>
      <c r="I21" s="90"/>
      <c r="J21" s="188"/>
      <c r="K21" s="81">
        <v>0</v>
      </c>
      <c r="L21" s="81">
        <v>0</v>
      </c>
      <c r="M21" s="81">
        <v>84</v>
      </c>
      <c r="N21" s="91">
        <v>5</v>
      </c>
      <c r="O21" s="92">
        <v>0</v>
      </c>
      <c r="P21" s="93">
        <f>N21+O21</f>
        <v>5</v>
      </c>
      <c r="Q21" s="82">
        <f>IFERROR(P21/M21,"-")</f>
        <v>0.05952380952381</v>
      </c>
      <c r="R21" s="81">
        <v>1</v>
      </c>
      <c r="S21" s="81">
        <v>1</v>
      </c>
      <c r="T21" s="82">
        <f>IFERROR(S21/(O21+P21),"-")</f>
        <v>0.2</v>
      </c>
      <c r="U21" s="182"/>
      <c r="V21" s="84">
        <v>1</v>
      </c>
      <c r="W21" s="82">
        <f>IF(P21=0,"-",V21/P21)</f>
        <v>0.2</v>
      </c>
      <c r="X21" s="186">
        <v>26000</v>
      </c>
      <c r="Y21" s="187">
        <f>IFERROR(X21/P21,"-")</f>
        <v>5200</v>
      </c>
      <c r="Z21" s="187">
        <f>IFERROR(X21/V21,"-")</f>
        <v>26000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0.2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3</v>
      </c>
      <c r="BX21" s="127">
        <f>IF(P21=0,"",IF(BW21=0,"",(BW21/P21)))</f>
        <v>0.6</v>
      </c>
      <c r="BY21" s="128">
        <v>1</v>
      </c>
      <c r="BZ21" s="129">
        <f>IFERROR(BY21/BW21,"-")</f>
        <v>0.33333333333333</v>
      </c>
      <c r="CA21" s="130">
        <v>26000</v>
      </c>
      <c r="CB21" s="131">
        <f>IFERROR(CA21/BW21,"-")</f>
        <v>8666.6666666667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26000</v>
      </c>
      <c r="CQ21" s="141">
        <v>26000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61</v>
      </c>
      <c r="E22" s="203" t="s">
        <v>108</v>
      </c>
      <c r="F22" s="203" t="s">
        <v>63</v>
      </c>
      <c r="G22" s="203"/>
      <c r="H22" s="90" t="s">
        <v>101</v>
      </c>
      <c r="I22" s="90"/>
      <c r="J22" s="188"/>
      <c r="K22" s="81">
        <v>0</v>
      </c>
      <c r="L22" s="81">
        <v>0</v>
      </c>
      <c r="M22" s="81">
        <v>48</v>
      </c>
      <c r="N22" s="91">
        <v>3</v>
      </c>
      <c r="O22" s="92">
        <v>0</v>
      </c>
      <c r="P22" s="93">
        <f>N22+O22</f>
        <v>3</v>
      </c>
      <c r="Q22" s="82">
        <f>IFERROR(P22/M22,"-")</f>
        <v>0.0625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0.33333333333333</v>
      </c>
      <c r="X22" s="186">
        <v>7000</v>
      </c>
      <c r="Y22" s="187">
        <f>IFERROR(X22/P22,"-")</f>
        <v>2333.3333333333</v>
      </c>
      <c r="Z22" s="187">
        <f>IFERROR(X22/V22,"-")</f>
        <v>7000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0.33333333333333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0.66666666666667</v>
      </c>
      <c r="BG22" s="112">
        <v>1</v>
      </c>
      <c r="BH22" s="114">
        <f>IFERROR(BG22/BE22,"-")</f>
        <v>0.5</v>
      </c>
      <c r="BI22" s="115">
        <v>7000</v>
      </c>
      <c r="BJ22" s="116">
        <f>IFERROR(BI22/BE22,"-")</f>
        <v>3500</v>
      </c>
      <c r="BK22" s="117"/>
      <c r="BL22" s="117">
        <v>1</v>
      </c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7000</v>
      </c>
      <c r="CQ22" s="141">
        <v>7000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75</v>
      </c>
      <c r="E23" s="203" t="s">
        <v>75</v>
      </c>
      <c r="F23" s="203" t="s">
        <v>76</v>
      </c>
      <c r="G23" s="203"/>
      <c r="H23" s="90"/>
      <c r="I23" s="90"/>
      <c r="J23" s="188"/>
      <c r="K23" s="81">
        <v>0</v>
      </c>
      <c r="L23" s="81">
        <v>0</v>
      </c>
      <c r="M23" s="81">
        <v>77</v>
      </c>
      <c r="N23" s="91">
        <v>16</v>
      </c>
      <c r="O23" s="92">
        <v>2</v>
      </c>
      <c r="P23" s="93">
        <f>N23+O23</f>
        <v>18</v>
      </c>
      <c r="Q23" s="82">
        <f>IFERROR(P23/M23,"-")</f>
        <v>0.23376623376623</v>
      </c>
      <c r="R23" s="81">
        <v>2</v>
      </c>
      <c r="S23" s="81">
        <v>2</v>
      </c>
      <c r="T23" s="82">
        <f>IFERROR(S23/(O23+P23),"-")</f>
        <v>0.1</v>
      </c>
      <c r="U23" s="182"/>
      <c r="V23" s="84">
        <v>4</v>
      </c>
      <c r="W23" s="82">
        <f>IF(P23=0,"-",V23/P23)</f>
        <v>0.22222222222222</v>
      </c>
      <c r="X23" s="186">
        <v>1079000</v>
      </c>
      <c r="Y23" s="187">
        <f>IFERROR(X23/P23,"-")</f>
        <v>59944.444444444</v>
      </c>
      <c r="Z23" s="187">
        <f>IFERROR(X23/V23,"-")</f>
        <v>269750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3</v>
      </c>
      <c r="AN23" s="101">
        <f>IF(P23=0,"",IF(AM23=0,"",(AM23/P23)))</f>
        <v>0.16666666666667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0.11111111111111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5</v>
      </c>
      <c r="BO23" s="120">
        <f>IF(P23=0,"",IF(BN23=0,"",(BN23/P23)))</f>
        <v>0.27777777777778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6</v>
      </c>
      <c r="BX23" s="127">
        <f>IF(P23=0,"",IF(BW23=0,"",(BW23/P23)))</f>
        <v>0.33333333333333</v>
      </c>
      <c r="BY23" s="128">
        <v>3</v>
      </c>
      <c r="BZ23" s="129">
        <f>IFERROR(BY23/BW23,"-")</f>
        <v>0.5</v>
      </c>
      <c r="CA23" s="130">
        <v>1064000</v>
      </c>
      <c r="CB23" s="131">
        <f>IFERROR(CA23/BW23,"-")</f>
        <v>177333.33333333</v>
      </c>
      <c r="CC23" s="132">
        <v>1</v>
      </c>
      <c r="CD23" s="132"/>
      <c r="CE23" s="132">
        <v>2</v>
      </c>
      <c r="CF23" s="133">
        <v>2</v>
      </c>
      <c r="CG23" s="134">
        <f>IF(P23=0,"",IF(CF23=0,"",(CF23/P23)))</f>
        <v>0.11111111111111</v>
      </c>
      <c r="CH23" s="135">
        <v>1</v>
      </c>
      <c r="CI23" s="136">
        <f>IFERROR(CH23/CF23,"-")</f>
        <v>0.5</v>
      </c>
      <c r="CJ23" s="137">
        <v>15000</v>
      </c>
      <c r="CK23" s="138">
        <f>IFERROR(CJ23/CF23,"-")</f>
        <v>7500</v>
      </c>
      <c r="CL23" s="139"/>
      <c r="CM23" s="139"/>
      <c r="CN23" s="139">
        <v>1</v>
      </c>
      <c r="CO23" s="140">
        <v>4</v>
      </c>
      <c r="CP23" s="141">
        <v>1079000</v>
      </c>
      <c r="CQ23" s="141">
        <v>886000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1.35</v>
      </c>
      <c r="B24" s="203" t="s">
        <v>110</v>
      </c>
      <c r="C24" s="203"/>
      <c r="D24" s="203" t="s">
        <v>111</v>
      </c>
      <c r="E24" s="203" t="s">
        <v>100</v>
      </c>
      <c r="F24" s="203" t="s">
        <v>63</v>
      </c>
      <c r="G24" s="203" t="s">
        <v>96</v>
      </c>
      <c r="H24" s="90" t="s">
        <v>112</v>
      </c>
      <c r="I24" s="90" t="s">
        <v>113</v>
      </c>
      <c r="J24" s="188">
        <v>500000</v>
      </c>
      <c r="K24" s="81">
        <v>0</v>
      </c>
      <c r="L24" s="81">
        <v>0</v>
      </c>
      <c r="M24" s="81">
        <v>72</v>
      </c>
      <c r="N24" s="91">
        <v>8</v>
      </c>
      <c r="O24" s="92">
        <v>0</v>
      </c>
      <c r="P24" s="93">
        <f>N24+O24</f>
        <v>8</v>
      </c>
      <c r="Q24" s="82">
        <f>IFERROR(P24/M24,"-")</f>
        <v>0.11111111111111</v>
      </c>
      <c r="R24" s="81">
        <v>1</v>
      </c>
      <c r="S24" s="81">
        <v>3</v>
      </c>
      <c r="T24" s="82">
        <f>IFERROR(S24/(O24+P24),"-")</f>
        <v>0.375</v>
      </c>
      <c r="U24" s="182">
        <f>IFERROR(J24/SUM(P24:P27),"-")</f>
        <v>11627.906976744</v>
      </c>
      <c r="V24" s="84">
        <v>4</v>
      </c>
      <c r="W24" s="82">
        <f>IF(P24=0,"-",V24/P24)</f>
        <v>0.5</v>
      </c>
      <c r="X24" s="186">
        <v>100000</v>
      </c>
      <c r="Y24" s="187">
        <f>IFERROR(X24/P24,"-")</f>
        <v>12500</v>
      </c>
      <c r="Z24" s="187">
        <f>IFERROR(X24/V24,"-")</f>
        <v>25000</v>
      </c>
      <c r="AA24" s="188">
        <f>SUM(X24:X27)-SUM(J24:J27)</f>
        <v>175000</v>
      </c>
      <c r="AB24" s="85">
        <f>SUM(X24:X27)/SUM(J24:J27)</f>
        <v>1.35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5</v>
      </c>
      <c r="BF24" s="113">
        <f>IF(P24=0,"",IF(BE24=0,"",(BE24/P24)))</f>
        <v>0.625</v>
      </c>
      <c r="BG24" s="112">
        <v>2</v>
      </c>
      <c r="BH24" s="114">
        <f>IFERROR(BG24/BE24,"-")</f>
        <v>0.4</v>
      </c>
      <c r="BI24" s="115">
        <v>89000</v>
      </c>
      <c r="BJ24" s="116">
        <f>IFERROR(BI24/BE24,"-")</f>
        <v>17800</v>
      </c>
      <c r="BK24" s="117"/>
      <c r="BL24" s="117">
        <v>1</v>
      </c>
      <c r="BM24" s="117">
        <v>1</v>
      </c>
      <c r="BN24" s="119">
        <v>2</v>
      </c>
      <c r="BO24" s="120">
        <f>IF(P24=0,"",IF(BN24=0,"",(BN24/P24)))</f>
        <v>0.25</v>
      </c>
      <c r="BP24" s="121">
        <v>1</v>
      </c>
      <c r="BQ24" s="122">
        <f>IFERROR(BP24/BN24,"-")</f>
        <v>0.5</v>
      </c>
      <c r="BR24" s="123">
        <v>5000</v>
      </c>
      <c r="BS24" s="124">
        <f>IFERROR(BR24/BN24,"-")</f>
        <v>2500</v>
      </c>
      <c r="BT24" s="125">
        <v>1</v>
      </c>
      <c r="BU24" s="125"/>
      <c r="BV24" s="125"/>
      <c r="BW24" s="126">
        <v>1</v>
      </c>
      <c r="BX24" s="127">
        <f>IF(P24=0,"",IF(BW24=0,"",(BW24/P24)))</f>
        <v>0.125</v>
      </c>
      <c r="BY24" s="128">
        <v>1</v>
      </c>
      <c r="BZ24" s="129">
        <f>IFERROR(BY24/BW24,"-")</f>
        <v>1</v>
      </c>
      <c r="CA24" s="130">
        <v>6000</v>
      </c>
      <c r="CB24" s="131">
        <f>IFERROR(CA24/BW24,"-")</f>
        <v>6000</v>
      </c>
      <c r="CC24" s="132"/>
      <c r="CD24" s="132">
        <v>1</v>
      </c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4</v>
      </c>
      <c r="CP24" s="141">
        <v>100000</v>
      </c>
      <c r="CQ24" s="141">
        <v>81000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 t="s">
        <v>111</v>
      </c>
      <c r="E25" s="203" t="s">
        <v>104</v>
      </c>
      <c r="F25" s="203" t="s">
        <v>63</v>
      </c>
      <c r="G25" s="203"/>
      <c r="H25" s="90" t="s">
        <v>112</v>
      </c>
      <c r="I25" s="90" t="s">
        <v>115</v>
      </c>
      <c r="J25" s="188"/>
      <c r="K25" s="81">
        <v>0</v>
      </c>
      <c r="L25" s="81">
        <v>0</v>
      </c>
      <c r="M25" s="81">
        <v>109</v>
      </c>
      <c r="N25" s="91">
        <v>12</v>
      </c>
      <c r="O25" s="92">
        <v>0</v>
      </c>
      <c r="P25" s="93">
        <f>N25+O25</f>
        <v>12</v>
      </c>
      <c r="Q25" s="82">
        <f>IFERROR(P25/M25,"-")</f>
        <v>0.11009174311927</v>
      </c>
      <c r="R25" s="81">
        <v>0</v>
      </c>
      <c r="S25" s="81">
        <v>6</v>
      </c>
      <c r="T25" s="82">
        <f>IFERROR(S25/(O25+P25),"-")</f>
        <v>0.5</v>
      </c>
      <c r="U25" s="182"/>
      <c r="V25" s="84">
        <v>5</v>
      </c>
      <c r="W25" s="82">
        <f>IF(P25=0,"-",V25/P25)</f>
        <v>0.41666666666667</v>
      </c>
      <c r="X25" s="186">
        <v>288000</v>
      </c>
      <c r="Y25" s="187">
        <f>IFERROR(X25/P25,"-")</f>
        <v>24000</v>
      </c>
      <c r="Z25" s="187">
        <f>IFERROR(X25/V25,"-")</f>
        <v>57600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0.083333333333333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</v>
      </c>
      <c r="AW25" s="107">
        <f>IF(P25=0,"",IF(AV25=0,"",(AV25/P25)))</f>
        <v>0.083333333333333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5</v>
      </c>
      <c r="BF25" s="113">
        <f>IF(P25=0,"",IF(BE25=0,"",(BE25/P25)))</f>
        <v>0.41666666666667</v>
      </c>
      <c r="BG25" s="112">
        <v>2</v>
      </c>
      <c r="BH25" s="114">
        <f>IFERROR(BG25/BE25,"-")</f>
        <v>0.4</v>
      </c>
      <c r="BI25" s="115">
        <v>88000</v>
      </c>
      <c r="BJ25" s="116">
        <f>IFERROR(BI25/BE25,"-")</f>
        <v>17600</v>
      </c>
      <c r="BK25" s="117">
        <v>1</v>
      </c>
      <c r="BL25" s="117"/>
      <c r="BM25" s="117">
        <v>1</v>
      </c>
      <c r="BN25" s="119">
        <v>3</v>
      </c>
      <c r="BO25" s="120">
        <f>IF(P25=0,"",IF(BN25=0,"",(BN25/P25)))</f>
        <v>0.25</v>
      </c>
      <c r="BP25" s="121">
        <v>2</v>
      </c>
      <c r="BQ25" s="122">
        <f>IFERROR(BP25/BN25,"-")</f>
        <v>0.66666666666667</v>
      </c>
      <c r="BR25" s="123">
        <v>34000</v>
      </c>
      <c r="BS25" s="124">
        <f>IFERROR(BR25/BN25,"-")</f>
        <v>11333.333333333</v>
      </c>
      <c r="BT25" s="125"/>
      <c r="BU25" s="125">
        <v>1</v>
      </c>
      <c r="BV25" s="125">
        <v>1</v>
      </c>
      <c r="BW25" s="126">
        <v>2</v>
      </c>
      <c r="BX25" s="127">
        <f>IF(P25=0,"",IF(BW25=0,"",(BW25/P25)))</f>
        <v>0.16666666666667</v>
      </c>
      <c r="BY25" s="128">
        <v>1</v>
      </c>
      <c r="BZ25" s="129">
        <f>IFERROR(BY25/BW25,"-")</f>
        <v>0.5</v>
      </c>
      <c r="CA25" s="130">
        <v>166000</v>
      </c>
      <c r="CB25" s="131">
        <f>IFERROR(CA25/BW25,"-")</f>
        <v>83000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5</v>
      </c>
      <c r="CP25" s="141">
        <v>288000</v>
      </c>
      <c r="CQ25" s="141">
        <v>166000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116</v>
      </c>
      <c r="C26" s="203"/>
      <c r="D26" s="203" t="s">
        <v>111</v>
      </c>
      <c r="E26" s="203" t="s">
        <v>106</v>
      </c>
      <c r="F26" s="203" t="s">
        <v>63</v>
      </c>
      <c r="G26" s="203"/>
      <c r="H26" s="90" t="s">
        <v>112</v>
      </c>
      <c r="I26" s="90" t="s">
        <v>117</v>
      </c>
      <c r="J26" s="188"/>
      <c r="K26" s="81">
        <v>0</v>
      </c>
      <c r="L26" s="81">
        <v>0</v>
      </c>
      <c r="M26" s="81">
        <v>58</v>
      </c>
      <c r="N26" s="91">
        <v>3</v>
      </c>
      <c r="O26" s="92">
        <v>0</v>
      </c>
      <c r="P26" s="93">
        <f>N26+O26</f>
        <v>3</v>
      </c>
      <c r="Q26" s="82">
        <f>IFERROR(P26/M26,"-")</f>
        <v>0.051724137931034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1</v>
      </c>
      <c r="W26" s="82">
        <f>IF(P26=0,"-",V26/P26)</f>
        <v>0.33333333333333</v>
      </c>
      <c r="X26" s="186">
        <v>14000</v>
      </c>
      <c r="Y26" s="187">
        <f>IFERROR(X26/P26,"-")</f>
        <v>4666.6666666667</v>
      </c>
      <c r="Z26" s="187">
        <f>IFERROR(X26/V26,"-")</f>
        <v>14000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0.33333333333333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>
        <v>1</v>
      </c>
      <c r="BQ26" s="122">
        <f>IFERROR(BP26/BN26,"-")</f>
        <v>1</v>
      </c>
      <c r="BR26" s="123">
        <v>14000</v>
      </c>
      <c r="BS26" s="124">
        <f>IFERROR(BR26/BN26,"-")</f>
        <v>14000</v>
      </c>
      <c r="BT26" s="125"/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>
        <v>1</v>
      </c>
      <c r="CG26" s="134">
        <f>IF(P26=0,"",IF(CF26=0,"",(CF26/P26)))</f>
        <v>0.33333333333333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1</v>
      </c>
      <c r="CP26" s="141">
        <v>14000</v>
      </c>
      <c r="CQ26" s="141">
        <v>14000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118</v>
      </c>
      <c r="C27" s="203"/>
      <c r="D27" s="203" t="s">
        <v>75</v>
      </c>
      <c r="E27" s="203" t="s">
        <v>75</v>
      </c>
      <c r="F27" s="203" t="s">
        <v>76</v>
      </c>
      <c r="G27" s="203"/>
      <c r="H27" s="90"/>
      <c r="I27" s="90"/>
      <c r="J27" s="188"/>
      <c r="K27" s="81">
        <v>0</v>
      </c>
      <c r="L27" s="81">
        <v>0</v>
      </c>
      <c r="M27" s="81">
        <v>37</v>
      </c>
      <c r="N27" s="91">
        <v>20</v>
      </c>
      <c r="O27" s="92">
        <v>0</v>
      </c>
      <c r="P27" s="93">
        <f>N27+O27</f>
        <v>20</v>
      </c>
      <c r="Q27" s="82">
        <f>IFERROR(P27/M27,"-")</f>
        <v>0.54054054054054</v>
      </c>
      <c r="R27" s="81">
        <v>1</v>
      </c>
      <c r="S27" s="81">
        <v>3</v>
      </c>
      <c r="T27" s="82">
        <f>IFERROR(S27/(O27+P27),"-")</f>
        <v>0.15</v>
      </c>
      <c r="U27" s="182"/>
      <c r="V27" s="84">
        <v>5</v>
      </c>
      <c r="W27" s="82">
        <f>IF(P27=0,"-",V27/P27)</f>
        <v>0.25</v>
      </c>
      <c r="X27" s="186">
        <v>273000</v>
      </c>
      <c r="Y27" s="187">
        <f>IFERROR(X27/P27,"-")</f>
        <v>13650</v>
      </c>
      <c r="Z27" s="187">
        <f>IFERROR(X27/V27,"-")</f>
        <v>54600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2</v>
      </c>
      <c r="AW27" s="107">
        <f>IF(P27=0,"",IF(AV27=0,"",(AV27/P27)))</f>
        <v>0.1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4</v>
      </c>
      <c r="BF27" s="113">
        <f>IF(P27=0,"",IF(BE27=0,"",(BE27/P27)))</f>
        <v>0.2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9</v>
      </c>
      <c r="BO27" s="120">
        <f>IF(P27=0,"",IF(BN27=0,"",(BN27/P27)))</f>
        <v>0.45</v>
      </c>
      <c r="BP27" s="121">
        <v>3</v>
      </c>
      <c r="BQ27" s="122">
        <f>IFERROR(BP27/BN27,"-")</f>
        <v>0.33333333333333</v>
      </c>
      <c r="BR27" s="123">
        <v>203000</v>
      </c>
      <c r="BS27" s="124">
        <f>IFERROR(BR27/BN27,"-")</f>
        <v>22555.555555556</v>
      </c>
      <c r="BT27" s="125">
        <v>2</v>
      </c>
      <c r="BU27" s="125"/>
      <c r="BV27" s="125">
        <v>1</v>
      </c>
      <c r="BW27" s="126">
        <v>4</v>
      </c>
      <c r="BX27" s="127">
        <f>IF(P27=0,"",IF(BW27=0,"",(BW27/P27)))</f>
        <v>0.2</v>
      </c>
      <c r="BY27" s="128">
        <v>1</v>
      </c>
      <c r="BZ27" s="129">
        <f>IFERROR(BY27/BW27,"-")</f>
        <v>0.25</v>
      </c>
      <c r="CA27" s="130">
        <v>5000</v>
      </c>
      <c r="CB27" s="131">
        <f>IFERROR(CA27/BW27,"-")</f>
        <v>1250</v>
      </c>
      <c r="CC27" s="132">
        <v>1</v>
      </c>
      <c r="CD27" s="132"/>
      <c r="CE27" s="132"/>
      <c r="CF27" s="133">
        <v>1</v>
      </c>
      <c r="CG27" s="134">
        <f>IF(P27=0,"",IF(CF27=0,"",(CF27/P27)))</f>
        <v>0.05</v>
      </c>
      <c r="CH27" s="135">
        <v>1</v>
      </c>
      <c r="CI27" s="136">
        <f>IFERROR(CH27/CF27,"-")</f>
        <v>1</v>
      </c>
      <c r="CJ27" s="137">
        <v>65000</v>
      </c>
      <c r="CK27" s="138">
        <f>IFERROR(CJ27/CF27,"-")</f>
        <v>65000</v>
      </c>
      <c r="CL27" s="139"/>
      <c r="CM27" s="139"/>
      <c r="CN27" s="139">
        <v>1</v>
      </c>
      <c r="CO27" s="140">
        <v>5</v>
      </c>
      <c r="CP27" s="141">
        <v>273000</v>
      </c>
      <c r="CQ27" s="141">
        <v>195000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>
        <f>AB28</f>
        <v>1.2166666666667</v>
      </c>
      <c r="B28" s="203" t="s">
        <v>119</v>
      </c>
      <c r="C28" s="203"/>
      <c r="D28" s="203" t="s">
        <v>120</v>
      </c>
      <c r="E28" s="203" t="s">
        <v>91</v>
      </c>
      <c r="F28" s="203" t="s">
        <v>92</v>
      </c>
      <c r="G28" s="203" t="s">
        <v>64</v>
      </c>
      <c r="H28" s="90" t="s">
        <v>86</v>
      </c>
      <c r="I28" s="90" t="s">
        <v>121</v>
      </c>
      <c r="J28" s="188">
        <v>120000</v>
      </c>
      <c r="K28" s="81">
        <v>0</v>
      </c>
      <c r="L28" s="81">
        <v>0</v>
      </c>
      <c r="M28" s="81">
        <v>34</v>
      </c>
      <c r="N28" s="91">
        <v>6</v>
      </c>
      <c r="O28" s="92">
        <v>0</v>
      </c>
      <c r="P28" s="93">
        <f>N28+O28</f>
        <v>6</v>
      </c>
      <c r="Q28" s="82">
        <f>IFERROR(P28/M28,"-")</f>
        <v>0.17647058823529</v>
      </c>
      <c r="R28" s="81">
        <v>1</v>
      </c>
      <c r="S28" s="81">
        <v>0</v>
      </c>
      <c r="T28" s="82">
        <f>IFERROR(S28/(O28+P28),"-")</f>
        <v>0</v>
      </c>
      <c r="U28" s="182">
        <f>IFERROR(J28/SUM(P28:P29),"-")</f>
        <v>9230.7692307692</v>
      </c>
      <c r="V28" s="84">
        <v>1</v>
      </c>
      <c r="W28" s="82">
        <f>IF(P28=0,"-",V28/P28)</f>
        <v>0.16666666666667</v>
      </c>
      <c r="X28" s="186">
        <v>86000</v>
      </c>
      <c r="Y28" s="187">
        <f>IFERROR(X28/P28,"-")</f>
        <v>14333.333333333</v>
      </c>
      <c r="Z28" s="187">
        <f>IFERROR(X28/V28,"-")</f>
        <v>86000</v>
      </c>
      <c r="AA28" s="188">
        <f>SUM(X28:X29)-SUM(J28:J29)</f>
        <v>26000</v>
      </c>
      <c r="AB28" s="85">
        <f>SUM(X28:X29)/SUM(J28:J29)</f>
        <v>1.2166666666667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4</v>
      </c>
      <c r="BO28" s="120">
        <f>IF(P28=0,"",IF(BN28=0,"",(BN28/P28)))</f>
        <v>0.66666666666667</v>
      </c>
      <c r="BP28" s="121">
        <v>1</v>
      </c>
      <c r="BQ28" s="122">
        <f>IFERROR(BP28/BN28,"-")</f>
        <v>0.25</v>
      </c>
      <c r="BR28" s="123">
        <v>86000</v>
      </c>
      <c r="BS28" s="124">
        <f>IFERROR(BR28/BN28,"-")</f>
        <v>21500</v>
      </c>
      <c r="BT28" s="125"/>
      <c r="BU28" s="125"/>
      <c r="BV28" s="125">
        <v>1</v>
      </c>
      <c r="BW28" s="126">
        <v>1</v>
      </c>
      <c r="BX28" s="127">
        <f>IF(P28=0,"",IF(BW28=0,"",(BW28/P28)))</f>
        <v>0.16666666666667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0.16666666666667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1</v>
      </c>
      <c r="CP28" s="141">
        <v>86000</v>
      </c>
      <c r="CQ28" s="141">
        <v>86000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122</v>
      </c>
      <c r="C29" s="203"/>
      <c r="D29" s="203" t="s">
        <v>120</v>
      </c>
      <c r="E29" s="203" t="s">
        <v>91</v>
      </c>
      <c r="F29" s="203" t="s">
        <v>76</v>
      </c>
      <c r="G29" s="203"/>
      <c r="H29" s="90"/>
      <c r="I29" s="90"/>
      <c r="J29" s="188"/>
      <c r="K29" s="81">
        <v>0</v>
      </c>
      <c r="L29" s="81">
        <v>0</v>
      </c>
      <c r="M29" s="81">
        <v>21</v>
      </c>
      <c r="N29" s="91">
        <v>7</v>
      </c>
      <c r="O29" s="92">
        <v>0</v>
      </c>
      <c r="P29" s="93">
        <f>N29+O29</f>
        <v>7</v>
      </c>
      <c r="Q29" s="82">
        <f>IFERROR(P29/M29,"-")</f>
        <v>0.33333333333333</v>
      </c>
      <c r="R29" s="81">
        <v>1</v>
      </c>
      <c r="S29" s="81">
        <v>2</v>
      </c>
      <c r="T29" s="82">
        <f>IFERROR(S29/(O29+P29),"-")</f>
        <v>0.28571428571429</v>
      </c>
      <c r="U29" s="182"/>
      <c r="V29" s="84">
        <v>1</v>
      </c>
      <c r="W29" s="82">
        <f>IF(P29=0,"-",V29/P29)</f>
        <v>0.14285714285714</v>
      </c>
      <c r="X29" s="186">
        <v>60000</v>
      </c>
      <c r="Y29" s="187">
        <f>IFERROR(X29/P29,"-")</f>
        <v>8571.4285714286</v>
      </c>
      <c r="Z29" s="187">
        <f>IFERROR(X29/V29,"-")</f>
        <v>60000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0.14285714285714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0.28571428571429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4</v>
      </c>
      <c r="BO29" s="120">
        <f>IF(P29=0,"",IF(BN29=0,"",(BN29/P29)))</f>
        <v>0.57142857142857</v>
      </c>
      <c r="BP29" s="121">
        <v>1</v>
      </c>
      <c r="BQ29" s="122">
        <f>IFERROR(BP29/BN29,"-")</f>
        <v>0.25</v>
      </c>
      <c r="BR29" s="123">
        <v>60000</v>
      </c>
      <c r="BS29" s="124">
        <f>IFERROR(BR29/BN29,"-")</f>
        <v>15000</v>
      </c>
      <c r="BT29" s="125"/>
      <c r="BU29" s="125"/>
      <c r="BV29" s="125">
        <v>1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60000</v>
      </c>
      <c r="CQ29" s="141">
        <v>60000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1.0083333333333</v>
      </c>
      <c r="B30" s="203" t="s">
        <v>123</v>
      </c>
      <c r="C30" s="203"/>
      <c r="D30" s="203" t="s">
        <v>79</v>
      </c>
      <c r="E30" s="203" t="s">
        <v>124</v>
      </c>
      <c r="F30" s="203" t="s">
        <v>84</v>
      </c>
      <c r="G30" s="203" t="s">
        <v>64</v>
      </c>
      <c r="H30" s="90" t="s">
        <v>86</v>
      </c>
      <c r="I30" s="205" t="s">
        <v>71</v>
      </c>
      <c r="J30" s="188">
        <v>120000</v>
      </c>
      <c r="K30" s="81">
        <v>0</v>
      </c>
      <c r="L30" s="81">
        <v>0</v>
      </c>
      <c r="M30" s="81">
        <v>106</v>
      </c>
      <c r="N30" s="91">
        <v>10</v>
      </c>
      <c r="O30" s="92">
        <v>0</v>
      </c>
      <c r="P30" s="93">
        <f>N30+O30</f>
        <v>10</v>
      </c>
      <c r="Q30" s="82">
        <f>IFERROR(P30/M30,"-")</f>
        <v>0.094339622641509</v>
      </c>
      <c r="R30" s="81">
        <v>1</v>
      </c>
      <c r="S30" s="81">
        <v>2</v>
      </c>
      <c r="T30" s="82">
        <f>IFERROR(S30/(O30+P30),"-")</f>
        <v>0.2</v>
      </c>
      <c r="U30" s="182">
        <f>IFERROR(J30/SUM(P30:P31),"-")</f>
        <v>8571.4285714286</v>
      </c>
      <c r="V30" s="84">
        <v>2</v>
      </c>
      <c r="W30" s="82">
        <f>IF(P30=0,"-",V30/P30)</f>
        <v>0.2</v>
      </c>
      <c r="X30" s="186">
        <v>121000</v>
      </c>
      <c r="Y30" s="187">
        <f>IFERROR(X30/P30,"-")</f>
        <v>12100</v>
      </c>
      <c r="Z30" s="187">
        <f>IFERROR(X30/V30,"-")</f>
        <v>60500</v>
      </c>
      <c r="AA30" s="188">
        <f>SUM(X30:X31)-SUM(J30:J31)</f>
        <v>1000</v>
      </c>
      <c r="AB30" s="85">
        <f>SUM(X30:X31)/SUM(J30:J31)</f>
        <v>1.0083333333333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0.1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6</v>
      </c>
      <c r="BF30" s="113">
        <f>IF(P30=0,"",IF(BE30=0,"",(BE30/P30)))</f>
        <v>0.6</v>
      </c>
      <c r="BG30" s="112">
        <v>2</v>
      </c>
      <c r="BH30" s="114">
        <f>IFERROR(BG30/BE30,"-")</f>
        <v>0.33333333333333</v>
      </c>
      <c r="BI30" s="115">
        <v>121000</v>
      </c>
      <c r="BJ30" s="116">
        <f>IFERROR(BI30/BE30,"-")</f>
        <v>20166.666666667</v>
      </c>
      <c r="BK30" s="117">
        <v>1</v>
      </c>
      <c r="BL30" s="117"/>
      <c r="BM30" s="117">
        <v>1</v>
      </c>
      <c r="BN30" s="119">
        <v>3</v>
      </c>
      <c r="BO30" s="120">
        <f>IF(P30=0,"",IF(BN30=0,"",(BN30/P30)))</f>
        <v>0.3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121000</v>
      </c>
      <c r="CQ30" s="141">
        <v>119000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125</v>
      </c>
      <c r="C31" s="203"/>
      <c r="D31" s="203" t="s">
        <v>79</v>
      </c>
      <c r="E31" s="203" t="s">
        <v>124</v>
      </c>
      <c r="F31" s="203" t="s">
        <v>76</v>
      </c>
      <c r="G31" s="203"/>
      <c r="H31" s="90"/>
      <c r="I31" s="90"/>
      <c r="J31" s="188"/>
      <c r="K31" s="81">
        <v>0</v>
      </c>
      <c r="L31" s="81">
        <v>0</v>
      </c>
      <c r="M31" s="81">
        <v>10</v>
      </c>
      <c r="N31" s="91">
        <v>4</v>
      </c>
      <c r="O31" s="92">
        <v>0</v>
      </c>
      <c r="P31" s="93">
        <f>N31+O31</f>
        <v>4</v>
      </c>
      <c r="Q31" s="82">
        <f>IFERROR(P31/M31,"-")</f>
        <v>0.4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0.25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3</v>
      </c>
      <c r="BX31" s="127">
        <f>IF(P31=0,"",IF(BW31=0,"",(BW31/P31)))</f>
        <v>0.75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0.02</v>
      </c>
      <c r="B32" s="203" t="s">
        <v>126</v>
      </c>
      <c r="C32" s="203"/>
      <c r="D32" s="203" t="s">
        <v>120</v>
      </c>
      <c r="E32" s="203" t="s">
        <v>91</v>
      </c>
      <c r="F32" s="203" t="s">
        <v>84</v>
      </c>
      <c r="G32" s="203" t="s">
        <v>68</v>
      </c>
      <c r="H32" s="90" t="s">
        <v>86</v>
      </c>
      <c r="I32" s="204" t="s">
        <v>81</v>
      </c>
      <c r="J32" s="188">
        <v>150000</v>
      </c>
      <c r="K32" s="81">
        <v>0</v>
      </c>
      <c r="L32" s="81">
        <v>0</v>
      </c>
      <c r="M32" s="81">
        <v>37</v>
      </c>
      <c r="N32" s="91">
        <v>2</v>
      </c>
      <c r="O32" s="92">
        <v>0</v>
      </c>
      <c r="P32" s="93">
        <f>N32+O32</f>
        <v>2</v>
      </c>
      <c r="Q32" s="82">
        <f>IFERROR(P32/M32,"-")</f>
        <v>0.054054054054054</v>
      </c>
      <c r="R32" s="81">
        <v>0</v>
      </c>
      <c r="S32" s="81">
        <v>1</v>
      </c>
      <c r="T32" s="82">
        <f>IFERROR(S32/(O32+P32),"-")</f>
        <v>0.5</v>
      </c>
      <c r="U32" s="182">
        <f>IFERROR(J32/SUM(P32:P33),"-")</f>
        <v>25000</v>
      </c>
      <c r="V32" s="84">
        <v>1</v>
      </c>
      <c r="W32" s="82">
        <f>IF(P32=0,"-",V32/P32)</f>
        <v>0.5</v>
      </c>
      <c r="X32" s="186">
        <v>3000</v>
      </c>
      <c r="Y32" s="187">
        <f>IFERROR(X32/P32,"-")</f>
        <v>1500</v>
      </c>
      <c r="Z32" s="187">
        <f>IFERROR(X32/V32,"-")</f>
        <v>3000</v>
      </c>
      <c r="AA32" s="188">
        <f>SUM(X32:X33)-SUM(J32:J33)</f>
        <v>-147000</v>
      </c>
      <c r="AB32" s="85">
        <f>SUM(X32:X33)/SUM(J32:J33)</f>
        <v>0.02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0.5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0.5</v>
      </c>
      <c r="BY32" s="128">
        <v>1</v>
      </c>
      <c r="BZ32" s="129">
        <f>IFERROR(BY32/BW32,"-")</f>
        <v>1</v>
      </c>
      <c r="CA32" s="130">
        <v>3000</v>
      </c>
      <c r="CB32" s="131">
        <f>IFERROR(CA32/BW32,"-")</f>
        <v>3000</v>
      </c>
      <c r="CC32" s="132">
        <v>1</v>
      </c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127</v>
      </c>
      <c r="C33" s="203"/>
      <c r="D33" s="203" t="s">
        <v>120</v>
      </c>
      <c r="E33" s="203" t="s">
        <v>91</v>
      </c>
      <c r="F33" s="203" t="s">
        <v>76</v>
      </c>
      <c r="G33" s="203"/>
      <c r="H33" s="90"/>
      <c r="I33" s="90"/>
      <c r="J33" s="188"/>
      <c r="K33" s="81">
        <v>0</v>
      </c>
      <c r="L33" s="81">
        <v>0</v>
      </c>
      <c r="M33" s="81">
        <v>11</v>
      </c>
      <c r="N33" s="91">
        <v>4</v>
      </c>
      <c r="O33" s="92">
        <v>0</v>
      </c>
      <c r="P33" s="93">
        <f>N33+O33</f>
        <v>4</v>
      </c>
      <c r="Q33" s="82">
        <f>IFERROR(P33/M33,"-")</f>
        <v>0.36363636363636</v>
      </c>
      <c r="R33" s="81">
        <v>0</v>
      </c>
      <c r="S33" s="81">
        <v>1</v>
      </c>
      <c r="T33" s="82">
        <f>IFERROR(S33/(O33+P33),"-")</f>
        <v>0.25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0.25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</v>
      </c>
      <c r="B34" s="203" t="s">
        <v>128</v>
      </c>
      <c r="C34" s="203"/>
      <c r="D34" s="203" t="s">
        <v>79</v>
      </c>
      <c r="E34" s="203" t="s">
        <v>124</v>
      </c>
      <c r="F34" s="203" t="s">
        <v>92</v>
      </c>
      <c r="G34" s="203" t="s">
        <v>68</v>
      </c>
      <c r="H34" s="90" t="s">
        <v>86</v>
      </c>
      <c r="I34" s="204" t="s">
        <v>129</v>
      </c>
      <c r="J34" s="188">
        <v>150000</v>
      </c>
      <c r="K34" s="81">
        <v>0</v>
      </c>
      <c r="L34" s="81">
        <v>0</v>
      </c>
      <c r="M34" s="81">
        <v>59</v>
      </c>
      <c r="N34" s="91">
        <v>1</v>
      </c>
      <c r="O34" s="92">
        <v>0</v>
      </c>
      <c r="P34" s="93">
        <f>N34+O34</f>
        <v>1</v>
      </c>
      <c r="Q34" s="82">
        <f>IFERROR(P34/M34,"-")</f>
        <v>0.016949152542373</v>
      </c>
      <c r="R34" s="81">
        <v>0</v>
      </c>
      <c r="S34" s="81">
        <v>1</v>
      </c>
      <c r="T34" s="82">
        <f>IFERROR(S34/(O34+P34),"-")</f>
        <v>1</v>
      </c>
      <c r="U34" s="182">
        <f>IFERROR(J34/SUM(P34:P35),"-")</f>
        <v>21428.571428571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-150000</v>
      </c>
      <c r="AB34" s="85">
        <f>SUM(X34:X35)/SUM(J34:J35)</f>
        <v>0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1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130</v>
      </c>
      <c r="C35" s="203"/>
      <c r="D35" s="203" t="s">
        <v>79</v>
      </c>
      <c r="E35" s="203" t="s">
        <v>124</v>
      </c>
      <c r="F35" s="203" t="s">
        <v>76</v>
      </c>
      <c r="G35" s="203"/>
      <c r="H35" s="90"/>
      <c r="I35" s="90"/>
      <c r="J35" s="188"/>
      <c r="K35" s="81">
        <v>0</v>
      </c>
      <c r="L35" s="81">
        <v>0</v>
      </c>
      <c r="M35" s="81">
        <v>22</v>
      </c>
      <c r="N35" s="91">
        <v>6</v>
      </c>
      <c r="O35" s="92">
        <v>0</v>
      </c>
      <c r="P35" s="93">
        <f>N35+O35</f>
        <v>6</v>
      </c>
      <c r="Q35" s="82">
        <f>IFERROR(P35/M35,"-")</f>
        <v>0.27272727272727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3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2</v>
      </c>
      <c r="BX35" s="127">
        <f>IF(P35=0,"",IF(BW35=0,"",(BW35/P35)))</f>
        <v>0.33333333333333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0.16666666666667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3.8307692307692</v>
      </c>
      <c r="B36" s="203" t="s">
        <v>131</v>
      </c>
      <c r="C36" s="203"/>
      <c r="D36" s="203" t="s">
        <v>90</v>
      </c>
      <c r="E36" s="203" t="s">
        <v>91</v>
      </c>
      <c r="F36" s="203" t="s">
        <v>92</v>
      </c>
      <c r="G36" s="203" t="s">
        <v>80</v>
      </c>
      <c r="H36" s="90" t="s">
        <v>86</v>
      </c>
      <c r="I36" s="205" t="s">
        <v>132</v>
      </c>
      <c r="J36" s="188">
        <v>130000</v>
      </c>
      <c r="K36" s="81">
        <v>0</v>
      </c>
      <c r="L36" s="81">
        <v>0</v>
      </c>
      <c r="M36" s="81">
        <v>32</v>
      </c>
      <c r="N36" s="91">
        <v>1</v>
      </c>
      <c r="O36" s="92">
        <v>0</v>
      </c>
      <c r="P36" s="93">
        <f>N36+O36</f>
        <v>1</v>
      </c>
      <c r="Q36" s="82">
        <f>IFERROR(P36/M36,"-")</f>
        <v>0.03125</v>
      </c>
      <c r="R36" s="81">
        <v>0</v>
      </c>
      <c r="S36" s="81">
        <v>0</v>
      </c>
      <c r="T36" s="82">
        <f>IFERROR(S36/(O36+P36),"-")</f>
        <v>0</v>
      </c>
      <c r="U36" s="182">
        <f>IFERROR(J36/SUM(P36:P37),"-")</f>
        <v>21666.666666667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368000</v>
      </c>
      <c r="AB36" s="85">
        <f>SUM(X36:X37)/SUM(J36:J37)</f>
        <v>3.8307692307692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1</v>
      </c>
      <c r="BO36" s="120">
        <f>IF(P36=0,"",IF(BN36=0,"",(BN36/P36)))</f>
        <v>1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133</v>
      </c>
      <c r="C37" s="203"/>
      <c r="D37" s="203" t="s">
        <v>90</v>
      </c>
      <c r="E37" s="203" t="s">
        <v>91</v>
      </c>
      <c r="F37" s="203" t="s">
        <v>76</v>
      </c>
      <c r="G37" s="203"/>
      <c r="H37" s="90"/>
      <c r="I37" s="90"/>
      <c r="J37" s="188"/>
      <c r="K37" s="81">
        <v>0</v>
      </c>
      <c r="L37" s="81">
        <v>0</v>
      </c>
      <c r="M37" s="81">
        <v>14</v>
      </c>
      <c r="N37" s="91">
        <v>5</v>
      </c>
      <c r="O37" s="92">
        <v>0</v>
      </c>
      <c r="P37" s="93">
        <f>N37+O37</f>
        <v>5</v>
      </c>
      <c r="Q37" s="82">
        <f>IFERROR(P37/M37,"-")</f>
        <v>0.35714285714286</v>
      </c>
      <c r="R37" s="81">
        <v>1</v>
      </c>
      <c r="S37" s="81">
        <v>1</v>
      </c>
      <c r="T37" s="82">
        <f>IFERROR(S37/(O37+P37),"-")</f>
        <v>0.2</v>
      </c>
      <c r="U37" s="182"/>
      <c r="V37" s="84">
        <v>1</v>
      </c>
      <c r="W37" s="82">
        <f>IF(P37=0,"-",V37/P37)</f>
        <v>0.2</v>
      </c>
      <c r="X37" s="186">
        <v>498000</v>
      </c>
      <c r="Y37" s="187">
        <f>IFERROR(X37/P37,"-")</f>
        <v>99600</v>
      </c>
      <c r="Z37" s="187">
        <f>IFERROR(X37/V37,"-")</f>
        <v>498000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3</v>
      </c>
      <c r="BO37" s="120">
        <f>IF(P37=0,"",IF(BN37=0,"",(BN37/P37)))</f>
        <v>0.6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0.2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1</v>
      </c>
      <c r="CG37" s="134">
        <f>IF(P37=0,"",IF(CF37=0,"",(CF37/P37)))</f>
        <v>0.2</v>
      </c>
      <c r="CH37" s="135">
        <v>1</v>
      </c>
      <c r="CI37" s="136">
        <f>IFERROR(CH37/CF37,"-")</f>
        <v>1</v>
      </c>
      <c r="CJ37" s="137">
        <v>498000</v>
      </c>
      <c r="CK37" s="138">
        <f>IFERROR(CJ37/CF37,"-")</f>
        <v>498000</v>
      </c>
      <c r="CL37" s="139"/>
      <c r="CM37" s="139"/>
      <c r="CN37" s="139">
        <v>1</v>
      </c>
      <c r="CO37" s="140">
        <v>1</v>
      </c>
      <c r="CP37" s="141">
        <v>498000</v>
      </c>
      <c r="CQ37" s="141">
        <v>498000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0.18461538461538</v>
      </c>
      <c r="B38" s="203" t="s">
        <v>134</v>
      </c>
      <c r="C38" s="203"/>
      <c r="D38" s="203" t="s">
        <v>135</v>
      </c>
      <c r="E38" s="203" t="s">
        <v>124</v>
      </c>
      <c r="F38" s="203" t="s">
        <v>84</v>
      </c>
      <c r="G38" s="203" t="s">
        <v>80</v>
      </c>
      <c r="H38" s="90" t="s">
        <v>86</v>
      </c>
      <c r="I38" s="205" t="s">
        <v>71</v>
      </c>
      <c r="J38" s="188">
        <v>130000</v>
      </c>
      <c r="K38" s="81">
        <v>0</v>
      </c>
      <c r="L38" s="81">
        <v>0</v>
      </c>
      <c r="M38" s="81">
        <v>65</v>
      </c>
      <c r="N38" s="91">
        <v>4</v>
      </c>
      <c r="O38" s="92">
        <v>0</v>
      </c>
      <c r="P38" s="93">
        <f>N38+O38</f>
        <v>4</v>
      </c>
      <c r="Q38" s="82">
        <f>IFERROR(P38/M38,"-")</f>
        <v>0.061538461538462</v>
      </c>
      <c r="R38" s="81">
        <v>0</v>
      </c>
      <c r="S38" s="81">
        <v>1</v>
      </c>
      <c r="T38" s="82">
        <f>IFERROR(S38/(O38+P38),"-")</f>
        <v>0.25</v>
      </c>
      <c r="U38" s="182">
        <f>IFERROR(J38/SUM(P38:P39),"-")</f>
        <v>14444.444444444</v>
      </c>
      <c r="V38" s="84">
        <v>1</v>
      </c>
      <c r="W38" s="82">
        <f>IF(P38=0,"-",V38/P38)</f>
        <v>0.25</v>
      </c>
      <c r="X38" s="186">
        <v>6000</v>
      </c>
      <c r="Y38" s="187">
        <f>IFERROR(X38/P38,"-")</f>
        <v>1500</v>
      </c>
      <c r="Z38" s="187">
        <f>IFERROR(X38/V38,"-")</f>
        <v>6000</v>
      </c>
      <c r="AA38" s="188">
        <f>SUM(X38:X39)-SUM(J38:J39)</f>
        <v>-106000</v>
      </c>
      <c r="AB38" s="85">
        <f>SUM(X38:X39)/SUM(J38:J39)</f>
        <v>0.18461538461538</v>
      </c>
      <c r="AC38" s="79"/>
      <c r="AD38" s="94">
        <v>1</v>
      </c>
      <c r="AE38" s="95">
        <f>IF(P38=0,"",IF(AD38=0,"",(AD38/P38)))</f>
        <v>0.25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1</v>
      </c>
      <c r="BO38" s="120">
        <f>IF(P38=0,"",IF(BN38=0,"",(BN38/P38)))</f>
        <v>0.25</v>
      </c>
      <c r="BP38" s="121">
        <v>1</v>
      </c>
      <c r="BQ38" s="122">
        <f>IFERROR(BP38/BN38,"-")</f>
        <v>1</v>
      </c>
      <c r="BR38" s="123">
        <v>6000</v>
      </c>
      <c r="BS38" s="124">
        <f>IFERROR(BR38/BN38,"-")</f>
        <v>6000</v>
      </c>
      <c r="BT38" s="125"/>
      <c r="BU38" s="125">
        <v>1</v>
      </c>
      <c r="BV38" s="125"/>
      <c r="BW38" s="126">
        <v>1</v>
      </c>
      <c r="BX38" s="127">
        <f>IF(P38=0,"",IF(BW38=0,"",(BW38/P38)))</f>
        <v>0.25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6000</v>
      </c>
      <c r="CQ38" s="141">
        <v>6000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136</v>
      </c>
      <c r="C39" s="203"/>
      <c r="D39" s="203" t="s">
        <v>135</v>
      </c>
      <c r="E39" s="203" t="s">
        <v>124</v>
      </c>
      <c r="F39" s="203" t="s">
        <v>76</v>
      </c>
      <c r="G39" s="203"/>
      <c r="H39" s="90"/>
      <c r="I39" s="90"/>
      <c r="J39" s="188"/>
      <c r="K39" s="81">
        <v>0</v>
      </c>
      <c r="L39" s="81">
        <v>0</v>
      </c>
      <c r="M39" s="81">
        <v>16</v>
      </c>
      <c r="N39" s="91">
        <v>5</v>
      </c>
      <c r="O39" s="92">
        <v>0</v>
      </c>
      <c r="P39" s="93">
        <f>N39+O39</f>
        <v>5</v>
      </c>
      <c r="Q39" s="82">
        <f>IFERROR(P39/M39,"-")</f>
        <v>0.3125</v>
      </c>
      <c r="R39" s="81">
        <v>1</v>
      </c>
      <c r="S39" s="81">
        <v>1</v>
      </c>
      <c r="T39" s="82">
        <f>IFERROR(S39/(O39+P39),"-")</f>
        <v>0.2</v>
      </c>
      <c r="U39" s="182"/>
      <c r="V39" s="84">
        <v>2</v>
      </c>
      <c r="W39" s="82">
        <f>IF(P39=0,"-",V39/P39)</f>
        <v>0.4</v>
      </c>
      <c r="X39" s="186">
        <v>18000</v>
      </c>
      <c r="Y39" s="187">
        <f>IFERROR(X39/P39,"-")</f>
        <v>3600</v>
      </c>
      <c r="Z39" s="187">
        <f>IFERROR(X39/V39,"-")</f>
        <v>9000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0.2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3</v>
      </c>
      <c r="BO39" s="120">
        <f>IF(P39=0,"",IF(BN39=0,"",(BN39/P39)))</f>
        <v>0.6</v>
      </c>
      <c r="BP39" s="121">
        <v>1</v>
      </c>
      <c r="BQ39" s="122">
        <f>IFERROR(BP39/BN39,"-")</f>
        <v>0.33333333333333</v>
      </c>
      <c r="BR39" s="123">
        <v>10000</v>
      </c>
      <c r="BS39" s="124">
        <f>IFERROR(BR39/BN39,"-")</f>
        <v>3333.3333333333</v>
      </c>
      <c r="BT39" s="125"/>
      <c r="BU39" s="125">
        <v>1</v>
      </c>
      <c r="BV39" s="125"/>
      <c r="BW39" s="126">
        <v>1</v>
      </c>
      <c r="BX39" s="127">
        <f>IF(P39=0,"",IF(BW39=0,"",(BW39/P39)))</f>
        <v>0.2</v>
      </c>
      <c r="BY39" s="128">
        <v>1</v>
      </c>
      <c r="BZ39" s="129">
        <f>IFERROR(BY39/BW39,"-")</f>
        <v>1</v>
      </c>
      <c r="CA39" s="130">
        <v>8000</v>
      </c>
      <c r="CB39" s="131">
        <f>IFERROR(CA39/BW39,"-")</f>
        <v>8000</v>
      </c>
      <c r="CC39" s="132"/>
      <c r="CD39" s="132">
        <v>1</v>
      </c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18000</v>
      </c>
      <c r="CQ39" s="141">
        <v>10000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3.4461538461538</v>
      </c>
      <c r="B40" s="203" t="s">
        <v>137</v>
      </c>
      <c r="C40" s="203"/>
      <c r="D40" s="203" t="s">
        <v>135</v>
      </c>
      <c r="E40" s="203" t="s">
        <v>138</v>
      </c>
      <c r="F40" s="203" t="s">
        <v>63</v>
      </c>
      <c r="G40" s="203" t="s">
        <v>85</v>
      </c>
      <c r="H40" s="90" t="s">
        <v>86</v>
      </c>
      <c r="I40" s="205" t="s">
        <v>71</v>
      </c>
      <c r="J40" s="188">
        <v>130000</v>
      </c>
      <c r="K40" s="81">
        <v>0</v>
      </c>
      <c r="L40" s="81">
        <v>0</v>
      </c>
      <c r="M40" s="81">
        <v>73</v>
      </c>
      <c r="N40" s="91">
        <v>3</v>
      </c>
      <c r="O40" s="92">
        <v>0</v>
      </c>
      <c r="P40" s="93">
        <f>N40+O40</f>
        <v>3</v>
      </c>
      <c r="Q40" s="82">
        <f>IFERROR(P40/M40,"-")</f>
        <v>0.041095890410959</v>
      </c>
      <c r="R40" s="81">
        <v>0</v>
      </c>
      <c r="S40" s="81">
        <v>2</v>
      </c>
      <c r="T40" s="82">
        <f>IFERROR(S40/(O40+P40),"-")</f>
        <v>0.66666666666667</v>
      </c>
      <c r="U40" s="182">
        <f>IFERROR(J40/SUM(P40:P41),"-")</f>
        <v>21666.666666667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318000</v>
      </c>
      <c r="AB40" s="85">
        <f>SUM(X40:X41)/SUM(J40:J41)</f>
        <v>3.4461538461538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0.33333333333333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0.33333333333333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0.33333333333333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139</v>
      </c>
      <c r="C41" s="203"/>
      <c r="D41" s="203" t="s">
        <v>135</v>
      </c>
      <c r="E41" s="203" t="s">
        <v>138</v>
      </c>
      <c r="F41" s="203" t="s">
        <v>76</v>
      </c>
      <c r="G41" s="203"/>
      <c r="H41" s="90"/>
      <c r="I41" s="90"/>
      <c r="J41" s="188"/>
      <c r="K41" s="81">
        <v>0</v>
      </c>
      <c r="L41" s="81">
        <v>0</v>
      </c>
      <c r="M41" s="81">
        <v>4</v>
      </c>
      <c r="N41" s="91">
        <v>3</v>
      </c>
      <c r="O41" s="92">
        <v>0</v>
      </c>
      <c r="P41" s="93">
        <f>N41+O41</f>
        <v>3</v>
      </c>
      <c r="Q41" s="82">
        <f>IFERROR(P41/M41,"-")</f>
        <v>0.75</v>
      </c>
      <c r="R41" s="81">
        <v>1</v>
      </c>
      <c r="S41" s="81">
        <v>1</v>
      </c>
      <c r="T41" s="82">
        <f>IFERROR(S41/(O41+P41),"-")</f>
        <v>0.33333333333333</v>
      </c>
      <c r="U41" s="182"/>
      <c r="V41" s="84">
        <v>2</v>
      </c>
      <c r="W41" s="82">
        <f>IF(P41=0,"-",V41/P41)</f>
        <v>0.66666666666667</v>
      </c>
      <c r="X41" s="186">
        <v>448000</v>
      </c>
      <c r="Y41" s="187">
        <f>IFERROR(X41/P41,"-")</f>
        <v>149333.33333333</v>
      </c>
      <c r="Z41" s="187">
        <f>IFERROR(X41/V41,"-")</f>
        <v>224000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2</v>
      </c>
      <c r="BX41" s="127">
        <f>IF(P41=0,"",IF(BW41=0,"",(BW41/P41)))</f>
        <v>0.66666666666667</v>
      </c>
      <c r="BY41" s="128">
        <v>1</v>
      </c>
      <c r="BZ41" s="129">
        <f>IFERROR(BY41/BW41,"-")</f>
        <v>0.5</v>
      </c>
      <c r="CA41" s="130">
        <v>28000</v>
      </c>
      <c r="CB41" s="131">
        <f>IFERROR(CA41/BW41,"-")</f>
        <v>14000</v>
      </c>
      <c r="CC41" s="132"/>
      <c r="CD41" s="132"/>
      <c r="CE41" s="132">
        <v>1</v>
      </c>
      <c r="CF41" s="133">
        <v>1</v>
      </c>
      <c r="CG41" s="134">
        <f>IF(P41=0,"",IF(CF41=0,"",(CF41/P41)))</f>
        <v>0.33333333333333</v>
      </c>
      <c r="CH41" s="135">
        <v>1</v>
      </c>
      <c r="CI41" s="136">
        <f>IFERROR(CH41/CF41,"-")</f>
        <v>1</v>
      </c>
      <c r="CJ41" s="137">
        <v>420000</v>
      </c>
      <c r="CK41" s="138">
        <f>IFERROR(CJ41/CF41,"-")</f>
        <v>420000</v>
      </c>
      <c r="CL41" s="139"/>
      <c r="CM41" s="139"/>
      <c r="CN41" s="139">
        <v>1</v>
      </c>
      <c r="CO41" s="140">
        <v>2</v>
      </c>
      <c r="CP41" s="141">
        <v>448000</v>
      </c>
      <c r="CQ41" s="141">
        <v>420000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0.024</v>
      </c>
      <c r="B42" s="203" t="s">
        <v>140</v>
      </c>
      <c r="C42" s="203"/>
      <c r="D42" s="203" t="s">
        <v>90</v>
      </c>
      <c r="E42" s="203" t="s">
        <v>62</v>
      </c>
      <c r="F42" s="203" t="s">
        <v>63</v>
      </c>
      <c r="G42" s="203" t="s">
        <v>141</v>
      </c>
      <c r="H42" s="90" t="s">
        <v>142</v>
      </c>
      <c r="I42" s="204" t="s">
        <v>129</v>
      </c>
      <c r="J42" s="188">
        <v>250000</v>
      </c>
      <c r="K42" s="81">
        <v>0</v>
      </c>
      <c r="L42" s="81">
        <v>0</v>
      </c>
      <c r="M42" s="81">
        <v>72</v>
      </c>
      <c r="N42" s="91">
        <v>6</v>
      </c>
      <c r="O42" s="92">
        <v>0</v>
      </c>
      <c r="P42" s="93">
        <f>N42+O42</f>
        <v>6</v>
      </c>
      <c r="Q42" s="82">
        <f>IFERROR(P42/M42,"-")</f>
        <v>0.083333333333333</v>
      </c>
      <c r="R42" s="81">
        <v>0</v>
      </c>
      <c r="S42" s="81">
        <v>3</v>
      </c>
      <c r="T42" s="82">
        <f>IFERROR(S42/(O42+P42),"-")</f>
        <v>0.5</v>
      </c>
      <c r="U42" s="182">
        <f>IFERROR(J42/SUM(P42:P43),"-")</f>
        <v>20833.333333333</v>
      </c>
      <c r="V42" s="84">
        <v>2</v>
      </c>
      <c r="W42" s="82">
        <f>IF(P42=0,"-",V42/P42)</f>
        <v>0.33333333333333</v>
      </c>
      <c r="X42" s="186">
        <v>6000</v>
      </c>
      <c r="Y42" s="187">
        <f>IFERROR(X42/P42,"-")</f>
        <v>1000</v>
      </c>
      <c r="Z42" s="187">
        <f>IFERROR(X42/V42,"-")</f>
        <v>3000</v>
      </c>
      <c r="AA42" s="188">
        <f>SUM(X42:X43)-SUM(J42:J43)</f>
        <v>-244000</v>
      </c>
      <c r="AB42" s="85">
        <f>SUM(X42:X43)/SUM(J42:J43)</f>
        <v>0.024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3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2</v>
      </c>
      <c r="BO42" s="120">
        <f>IF(P42=0,"",IF(BN42=0,"",(BN42/P42)))</f>
        <v>0.33333333333333</v>
      </c>
      <c r="BP42" s="121">
        <v>2</v>
      </c>
      <c r="BQ42" s="122">
        <f>IFERROR(BP42/BN42,"-")</f>
        <v>1</v>
      </c>
      <c r="BR42" s="123">
        <v>6000</v>
      </c>
      <c r="BS42" s="124">
        <f>IFERROR(BR42/BN42,"-")</f>
        <v>3000</v>
      </c>
      <c r="BT42" s="125">
        <v>2</v>
      </c>
      <c r="BU42" s="125"/>
      <c r="BV42" s="125"/>
      <c r="BW42" s="126">
        <v>1</v>
      </c>
      <c r="BX42" s="127">
        <f>IF(P42=0,"",IF(BW42=0,"",(BW42/P42)))</f>
        <v>0.16666666666667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2</v>
      </c>
      <c r="CP42" s="141">
        <v>6000</v>
      </c>
      <c r="CQ42" s="141">
        <v>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143</v>
      </c>
      <c r="C43" s="203"/>
      <c r="D43" s="203" t="s">
        <v>90</v>
      </c>
      <c r="E43" s="203" t="s">
        <v>62</v>
      </c>
      <c r="F43" s="203" t="s">
        <v>76</v>
      </c>
      <c r="G43" s="203"/>
      <c r="H43" s="90"/>
      <c r="I43" s="90"/>
      <c r="J43" s="188"/>
      <c r="K43" s="81">
        <v>0</v>
      </c>
      <c r="L43" s="81">
        <v>0</v>
      </c>
      <c r="M43" s="81">
        <v>14</v>
      </c>
      <c r="N43" s="91">
        <v>5</v>
      </c>
      <c r="O43" s="92">
        <v>1</v>
      </c>
      <c r="P43" s="93">
        <f>N43+O43</f>
        <v>6</v>
      </c>
      <c r="Q43" s="82">
        <f>IFERROR(P43/M43,"-")</f>
        <v>0.42857142857143</v>
      </c>
      <c r="R43" s="81">
        <v>0</v>
      </c>
      <c r="S43" s="81">
        <v>1</v>
      </c>
      <c r="T43" s="82">
        <f>IFERROR(S43/(O43+P43),"-")</f>
        <v>0.14285714285714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3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2</v>
      </c>
      <c r="BX43" s="127">
        <f>IF(P43=0,"",IF(BW43=0,"",(BW43/P43)))</f>
        <v>0.33333333333333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>
        <v>1</v>
      </c>
      <c r="CG43" s="134">
        <f>IF(P43=0,"",IF(CF43=0,"",(CF43/P43)))</f>
        <v>0.16666666666667</v>
      </c>
      <c r="CH43" s="135"/>
      <c r="CI43" s="136">
        <f>IFERROR(CH43/CF43,"-")</f>
        <v>0</v>
      </c>
      <c r="CJ43" s="137"/>
      <c r="CK43" s="138">
        <f>IFERROR(CJ43/CF43,"-")</f>
        <v>0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0.046666666666667</v>
      </c>
      <c r="B44" s="203" t="s">
        <v>144</v>
      </c>
      <c r="C44" s="203"/>
      <c r="D44" s="203" t="s">
        <v>135</v>
      </c>
      <c r="E44" s="203" t="s">
        <v>138</v>
      </c>
      <c r="F44" s="203" t="s">
        <v>92</v>
      </c>
      <c r="G44" s="203" t="s">
        <v>141</v>
      </c>
      <c r="H44" s="90" t="s">
        <v>86</v>
      </c>
      <c r="I44" s="204" t="s">
        <v>81</v>
      </c>
      <c r="J44" s="188">
        <v>150000</v>
      </c>
      <c r="K44" s="81">
        <v>0</v>
      </c>
      <c r="L44" s="81">
        <v>0</v>
      </c>
      <c r="M44" s="81">
        <v>41</v>
      </c>
      <c r="N44" s="91">
        <v>2</v>
      </c>
      <c r="O44" s="92">
        <v>0</v>
      </c>
      <c r="P44" s="93">
        <f>N44+O44</f>
        <v>2</v>
      </c>
      <c r="Q44" s="82">
        <f>IFERROR(P44/M44,"-")</f>
        <v>0.048780487804878</v>
      </c>
      <c r="R44" s="81">
        <v>0</v>
      </c>
      <c r="S44" s="81">
        <v>1</v>
      </c>
      <c r="T44" s="82">
        <f>IFERROR(S44/(O44+P44),"-")</f>
        <v>0.5</v>
      </c>
      <c r="U44" s="182">
        <f>IFERROR(J44/SUM(P44:P45),"-")</f>
        <v>21428.571428571</v>
      </c>
      <c r="V44" s="84">
        <v>1</v>
      </c>
      <c r="W44" s="82">
        <f>IF(P44=0,"-",V44/P44)</f>
        <v>0.5</v>
      </c>
      <c r="X44" s="186">
        <v>3000</v>
      </c>
      <c r="Y44" s="187">
        <f>IFERROR(X44/P44,"-")</f>
        <v>1500</v>
      </c>
      <c r="Z44" s="187">
        <f>IFERROR(X44/V44,"-")</f>
        <v>3000</v>
      </c>
      <c r="AA44" s="188">
        <f>SUM(X44:X45)-SUM(J44:J45)</f>
        <v>-143000</v>
      </c>
      <c r="AB44" s="85">
        <f>SUM(X44:X45)/SUM(J44:J45)</f>
        <v>0.046666666666667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0.5</v>
      </c>
      <c r="BP44" s="121">
        <v>1</v>
      </c>
      <c r="BQ44" s="122">
        <f>IFERROR(BP44/BN44,"-")</f>
        <v>1</v>
      </c>
      <c r="BR44" s="123">
        <v>3000</v>
      </c>
      <c r="BS44" s="124">
        <f>IFERROR(BR44/BN44,"-")</f>
        <v>3000</v>
      </c>
      <c r="BT44" s="125">
        <v>1</v>
      </c>
      <c r="BU44" s="125"/>
      <c r="BV44" s="125"/>
      <c r="BW44" s="126">
        <v>1</v>
      </c>
      <c r="BX44" s="127">
        <f>IF(P44=0,"",IF(BW44=0,"",(BW44/P44)))</f>
        <v>0.5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3000</v>
      </c>
      <c r="CQ44" s="141">
        <v>3000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145</v>
      </c>
      <c r="C45" s="203"/>
      <c r="D45" s="203" t="s">
        <v>135</v>
      </c>
      <c r="E45" s="203" t="s">
        <v>138</v>
      </c>
      <c r="F45" s="203" t="s">
        <v>76</v>
      </c>
      <c r="G45" s="203"/>
      <c r="H45" s="90"/>
      <c r="I45" s="90"/>
      <c r="J45" s="188"/>
      <c r="K45" s="81">
        <v>0</v>
      </c>
      <c r="L45" s="81">
        <v>0</v>
      </c>
      <c r="M45" s="81">
        <v>9</v>
      </c>
      <c r="N45" s="91">
        <v>5</v>
      </c>
      <c r="O45" s="92">
        <v>0</v>
      </c>
      <c r="P45" s="93">
        <f>N45+O45</f>
        <v>5</v>
      </c>
      <c r="Q45" s="82">
        <f>IFERROR(P45/M45,"-")</f>
        <v>0.55555555555556</v>
      </c>
      <c r="R45" s="81">
        <v>0</v>
      </c>
      <c r="S45" s="81">
        <v>1</v>
      </c>
      <c r="T45" s="82">
        <f>IFERROR(S45/(O45+P45),"-")</f>
        <v>0.2</v>
      </c>
      <c r="U45" s="182"/>
      <c r="V45" s="84">
        <v>1</v>
      </c>
      <c r="W45" s="82">
        <f>IF(P45=0,"-",V45/P45)</f>
        <v>0.2</v>
      </c>
      <c r="X45" s="186">
        <v>4000</v>
      </c>
      <c r="Y45" s="187">
        <f>IFERROR(X45/P45,"-")</f>
        <v>800</v>
      </c>
      <c r="Z45" s="187">
        <f>IFERROR(X45/V45,"-")</f>
        <v>4000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0.2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1</v>
      </c>
      <c r="BF45" s="113">
        <f>IF(P45=0,"",IF(BE45=0,"",(BE45/P45)))</f>
        <v>0.2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3</v>
      </c>
      <c r="BO45" s="120">
        <f>IF(P45=0,"",IF(BN45=0,"",(BN45/P45)))</f>
        <v>0.6</v>
      </c>
      <c r="BP45" s="121">
        <v>1</v>
      </c>
      <c r="BQ45" s="122">
        <f>IFERROR(BP45/BN45,"-")</f>
        <v>0.33333333333333</v>
      </c>
      <c r="BR45" s="123">
        <v>4000</v>
      </c>
      <c r="BS45" s="124">
        <f>IFERROR(BR45/BN45,"-")</f>
        <v>1333.3333333333</v>
      </c>
      <c r="BT45" s="125"/>
      <c r="BU45" s="125">
        <v>1</v>
      </c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4000</v>
      </c>
      <c r="CQ45" s="141">
        <v>4000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0.25</v>
      </c>
      <c r="B46" s="203" t="s">
        <v>146</v>
      </c>
      <c r="C46" s="203"/>
      <c r="D46" s="203" t="s">
        <v>90</v>
      </c>
      <c r="E46" s="203" t="s">
        <v>62</v>
      </c>
      <c r="F46" s="203" t="s">
        <v>63</v>
      </c>
      <c r="G46" s="203" t="s">
        <v>147</v>
      </c>
      <c r="H46" s="90" t="s">
        <v>65</v>
      </c>
      <c r="I46" s="204" t="s">
        <v>87</v>
      </c>
      <c r="J46" s="188">
        <v>120000</v>
      </c>
      <c r="K46" s="81">
        <v>0</v>
      </c>
      <c r="L46" s="81">
        <v>0</v>
      </c>
      <c r="M46" s="81">
        <v>61</v>
      </c>
      <c r="N46" s="91">
        <v>3</v>
      </c>
      <c r="O46" s="92">
        <v>0</v>
      </c>
      <c r="P46" s="93">
        <f>N46+O46</f>
        <v>3</v>
      </c>
      <c r="Q46" s="82">
        <f>IFERROR(P46/M46,"-")</f>
        <v>0.049180327868852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12000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-90000</v>
      </c>
      <c r="AB46" s="85">
        <f>SUM(X46:X47)/SUM(J46:J47)</f>
        <v>0.25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2</v>
      </c>
      <c r="BO46" s="120">
        <f>IF(P46=0,"",IF(BN46=0,"",(BN46/P46)))</f>
        <v>0.66666666666667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148</v>
      </c>
      <c r="C47" s="203"/>
      <c r="D47" s="203" t="s">
        <v>90</v>
      </c>
      <c r="E47" s="203" t="s">
        <v>62</v>
      </c>
      <c r="F47" s="203" t="s">
        <v>76</v>
      </c>
      <c r="G47" s="203"/>
      <c r="H47" s="90"/>
      <c r="I47" s="90"/>
      <c r="J47" s="188"/>
      <c r="K47" s="81">
        <v>0</v>
      </c>
      <c r="L47" s="81">
        <v>0</v>
      </c>
      <c r="M47" s="81">
        <v>14</v>
      </c>
      <c r="N47" s="91">
        <v>7</v>
      </c>
      <c r="O47" s="92">
        <v>0</v>
      </c>
      <c r="P47" s="93">
        <f>N47+O47</f>
        <v>7</v>
      </c>
      <c r="Q47" s="82">
        <f>IFERROR(P47/M47,"-")</f>
        <v>0.5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1</v>
      </c>
      <c r="W47" s="82">
        <f>IF(P47=0,"-",V47/P47)</f>
        <v>0.14285714285714</v>
      </c>
      <c r="X47" s="186">
        <v>30000</v>
      </c>
      <c r="Y47" s="187">
        <f>IFERROR(X47/P47,"-")</f>
        <v>4285.7142857143</v>
      </c>
      <c r="Z47" s="187">
        <f>IFERROR(X47/V47,"-")</f>
        <v>30000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0.14285714285714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3</v>
      </c>
      <c r="BO47" s="120">
        <f>IF(P47=0,"",IF(BN47=0,"",(BN47/P47)))</f>
        <v>0.42857142857143</v>
      </c>
      <c r="BP47" s="121">
        <v>1</v>
      </c>
      <c r="BQ47" s="122">
        <f>IFERROR(BP47/BN47,"-")</f>
        <v>0.33333333333333</v>
      </c>
      <c r="BR47" s="123">
        <v>30000</v>
      </c>
      <c r="BS47" s="124">
        <f>IFERROR(BR47/BN47,"-")</f>
        <v>10000</v>
      </c>
      <c r="BT47" s="125"/>
      <c r="BU47" s="125"/>
      <c r="BV47" s="125">
        <v>1</v>
      </c>
      <c r="BW47" s="126">
        <v>2</v>
      </c>
      <c r="BX47" s="127">
        <f>IF(P47=0,"",IF(BW47=0,"",(BW47/P47)))</f>
        <v>0.28571428571429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>
        <v>1</v>
      </c>
      <c r="CG47" s="134">
        <f>IF(P47=0,"",IF(CF47=0,"",(CF47/P47)))</f>
        <v>0.14285714285714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1</v>
      </c>
      <c r="CP47" s="141">
        <v>30000</v>
      </c>
      <c r="CQ47" s="141">
        <v>30000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149</v>
      </c>
      <c r="C48" s="203"/>
      <c r="D48" s="203" t="s">
        <v>79</v>
      </c>
      <c r="E48" s="203" t="s">
        <v>138</v>
      </c>
      <c r="F48" s="203" t="s">
        <v>84</v>
      </c>
      <c r="G48" s="203" t="s">
        <v>147</v>
      </c>
      <c r="H48" s="90" t="s">
        <v>65</v>
      </c>
      <c r="I48" s="90" t="s">
        <v>150</v>
      </c>
      <c r="J48" s="188">
        <v>120000</v>
      </c>
      <c r="K48" s="81">
        <v>0</v>
      </c>
      <c r="L48" s="81">
        <v>0</v>
      </c>
      <c r="M48" s="81">
        <v>56</v>
      </c>
      <c r="N48" s="91">
        <v>5</v>
      </c>
      <c r="O48" s="92">
        <v>0</v>
      </c>
      <c r="P48" s="93">
        <f>N48+O48</f>
        <v>5</v>
      </c>
      <c r="Q48" s="82">
        <f>IFERROR(P48/M48,"-")</f>
        <v>0.089285714285714</v>
      </c>
      <c r="R48" s="81">
        <v>0</v>
      </c>
      <c r="S48" s="81">
        <v>3</v>
      </c>
      <c r="T48" s="82">
        <f>IFERROR(S48/(O48+P48),"-")</f>
        <v>0.6</v>
      </c>
      <c r="U48" s="182">
        <f>IFERROR(J48/SUM(P48:P49),"-")</f>
        <v>17142.857142857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-120000</v>
      </c>
      <c r="AB48" s="85">
        <f>SUM(X48:X49)/SUM(J48:J49)</f>
        <v>0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0.2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>
        <v>1</v>
      </c>
      <c r="AW48" s="107">
        <f>IF(P48=0,"",IF(AV48=0,"",(AV48/P48)))</f>
        <v>0.2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1</v>
      </c>
      <c r="BO48" s="120">
        <f>IF(P48=0,"",IF(BN48=0,"",(BN48/P48)))</f>
        <v>0.2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2</v>
      </c>
      <c r="BX48" s="127">
        <f>IF(P48=0,"",IF(BW48=0,"",(BW48/P48)))</f>
        <v>0.4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151</v>
      </c>
      <c r="C49" s="203"/>
      <c r="D49" s="203" t="s">
        <v>79</v>
      </c>
      <c r="E49" s="203" t="s">
        <v>138</v>
      </c>
      <c r="F49" s="203" t="s">
        <v>76</v>
      </c>
      <c r="G49" s="203"/>
      <c r="H49" s="90"/>
      <c r="I49" s="90"/>
      <c r="J49" s="188"/>
      <c r="K49" s="81">
        <v>0</v>
      </c>
      <c r="L49" s="81">
        <v>0</v>
      </c>
      <c r="M49" s="81">
        <v>8</v>
      </c>
      <c r="N49" s="91">
        <v>2</v>
      </c>
      <c r="O49" s="92">
        <v>0</v>
      </c>
      <c r="P49" s="93">
        <f>N49+O49</f>
        <v>2</v>
      </c>
      <c r="Q49" s="82">
        <f>IFERROR(P49/M49,"-")</f>
        <v>0.25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0.5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0.16333333333333</v>
      </c>
      <c r="B50" s="203" t="s">
        <v>152</v>
      </c>
      <c r="C50" s="203"/>
      <c r="D50" s="203" t="s">
        <v>90</v>
      </c>
      <c r="E50" s="203" t="s">
        <v>91</v>
      </c>
      <c r="F50" s="203" t="s">
        <v>63</v>
      </c>
      <c r="G50" s="203" t="s">
        <v>96</v>
      </c>
      <c r="H50" s="90" t="s">
        <v>86</v>
      </c>
      <c r="I50" s="204" t="s">
        <v>66</v>
      </c>
      <c r="J50" s="188">
        <v>300000</v>
      </c>
      <c r="K50" s="81">
        <v>0</v>
      </c>
      <c r="L50" s="81">
        <v>0</v>
      </c>
      <c r="M50" s="81">
        <v>124</v>
      </c>
      <c r="N50" s="91">
        <v>6</v>
      </c>
      <c r="O50" s="92">
        <v>0</v>
      </c>
      <c r="P50" s="93">
        <f>N50+O50</f>
        <v>6</v>
      </c>
      <c r="Q50" s="82">
        <f>IFERROR(P50/M50,"-")</f>
        <v>0.048387096774194</v>
      </c>
      <c r="R50" s="81">
        <v>0</v>
      </c>
      <c r="S50" s="81">
        <v>1</v>
      </c>
      <c r="T50" s="82">
        <f>IFERROR(S50/(O50+P50),"-")</f>
        <v>0.16666666666667</v>
      </c>
      <c r="U50" s="182">
        <f>IFERROR(J50/SUM(P50:P51),"-")</f>
        <v>27272.727272727</v>
      </c>
      <c r="V50" s="84">
        <v>1</v>
      </c>
      <c r="W50" s="82">
        <f>IF(P50=0,"-",V50/P50)</f>
        <v>0.16666666666667</v>
      </c>
      <c r="X50" s="186">
        <v>21000</v>
      </c>
      <c r="Y50" s="187">
        <f>IFERROR(X50/P50,"-")</f>
        <v>3500</v>
      </c>
      <c r="Z50" s="187">
        <f>IFERROR(X50/V50,"-")</f>
        <v>21000</v>
      </c>
      <c r="AA50" s="188">
        <f>SUM(X50:X51)-SUM(J50:J51)</f>
        <v>-251000</v>
      </c>
      <c r="AB50" s="85">
        <f>SUM(X50:X51)/SUM(J50:J51)</f>
        <v>0.16333333333333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>
        <v>1</v>
      </c>
      <c r="AN50" s="101">
        <f>IF(P50=0,"",IF(AM50=0,"",(AM50/P50)))</f>
        <v>0.16666666666667</v>
      </c>
      <c r="AO50" s="100"/>
      <c r="AP50" s="102">
        <f>IFERROR(AP50/AM50,"-")</f>
        <v>0</v>
      </c>
      <c r="AQ50" s="103"/>
      <c r="AR50" s="104">
        <f>IFERROR(AQ50/AM50,"-")</f>
        <v>0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0.16666666666667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4</v>
      </c>
      <c r="BO50" s="120">
        <f>IF(P50=0,"",IF(BN50=0,"",(BN50/P50)))</f>
        <v>0.66666666666667</v>
      </c>
      <c r="BP50" s="121">
        <v>1</v>
      </c>
      <c r="BQ50" s="122">
        <f>IFERROR(BP50/BN50,"-")</f>
        <v>0.25</v>
      </c>
      <c r="BR50" s="123">
        <v>21000</v>
      </c>
      <c r="BS50" s="124">
        <f>IFERROR(BR50/BN50,"-")</f>
        <v>5250</v>
      </c>
      <c r="BT50" s="125"/>
      <c r="BU50" s="125"/>
      <c r="BV50" s="125">
        <v>1</v>
      </c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21000</v>
      </c>
      <c r="CQ50" s="141">
        <v>21000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153</v>
      </c>
      <c r="C51" s="203"/>
      <c r="D51" s="203" t="s">
        <v>90</v>
      </c>
      <c r="E51" s="203" t="s">
        <v>91</v>
      </c>
      <c r="F51" s="203" t="s">
        <v>76</v>
      </c>
      <c r="G51" s="203"/>
      <c r="H51" s="90"/>
      <c r="I51" s="90"/>
      <c r="J51" s="188"/>
      <c r="K51" s="81">
        <v>0</v>
      </c>
      <c r="L51" s="81">
        <v>0</v>
      </c>
      <c r="M51" s="81">
        <v>18</v>
      </c>
      <c r="N51" s="91">
        <v>5</v>
      </c>
      <c r="O51" s="92">
        <v>0</v>
      </c>
      <c r="P51" s="93">
        <f>N51+O51</f>
        <v>5</v>
      </c>
      <c r="Q51" s="82">
        <f>IFERROR(P51/M51,"-")</f>
        <v>0.27777777777778</v>
      </c>
      <c r="R51" s="81">
        <v>1</v>
      </c>
      <c r="S51" s="81">
        <v>2</v>
      </c>
      <c r="T51" s="82">
        <f>IFERROR(S51/(O51+P51),"-")</f>
        <v>0.4</v>
      </c>
      <c r="U51" s="182"/>
      <c r="V51" s="84">
        <v>2</v>
      </c>
      <c r="W51" s="82">
        <f>IF(P51=0,"-",V51/P51)</f>
        <v>0.4</v>
      </c>
      <c r="X51" s="186">
        <v>28000</v>
      </c>
      <c r="Y51" s="187">
        <f>IFERROR(X51/P51,"-")</f>
        <v>5600</v>
      </c>
      <c r="Z51" s="187">
        <f>IFERROR(X51/V51,"-")</f>
        <v>14000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2</v>
      </c>
      <c r="BF51" s="113">
        <f>IF(P51=0,"",IF(BE51=0,"",(BE51/P51)))</f>
        <v>0.4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>
        <v>1</v>
      </c>
      <c r="BQ51" s="122">
        <f>IFERROR(BP51/BN51,"-")</f>
        <v>1</v>
      </c>
      <c r="BR51" s="123">
        <v>20000</v>
      </c>
      <c r="BS51" s="124">
        <f>IFERROR(BR51/BN51,"-")</f>
        <v>20000</v>
      </c>
      <c r="BT51" s="125"/>
      <c r="BU51" s="125"/>
      <c r="BV51" s="125">
        <v>1</v>
      </c>
      <c r="BW51" s="126">
        <v>2</v>
      </c>
      <c r="BX51" s="127">
        <f>IF(P51=0,"",IF(BW51=0,"",(BW51/P51)))</f>
        <v>0.4</v>
      </c>
      <c r="BY51" s="128">
        <v>1</v>
      </c>
      <c r="BZ51" s="129">
        <f>IFERROR(BY51/BW51,"-")</f>
        <v>0.5</v>
      </c>
      <c r="CA51" s="130">
        <v>8000</v>
      </c>
      <c r="CB51" s="131">
        <f>IFERROR(CA51/BW51,"-")</f>
        <v>4000</v>
      </c>
      <c r="CC51" s="132"/>
      <c r="CD51" s="132">
        <v>1</v>
      </c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2</v>
      </c>
      <c r="CP51" s="141">
        <v>28000</v>
      </c>
      <c r="CQ51" s="141">
        <v>20000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0.19555555555556</v>
      </c>
      <c r="B52" s="203" t="s">
        <v>154</v>
      </c>
      <c r="C52" s="203"/>
      <c r="D52" s="203" t="s">
        <v>120</v>
      </c>
      <c r="E52" s="203" t="s">
        <v>124</v>
      </c>
      <c r="F52" s="203" t="s">
        <v>92</v>
      </c>
      <c r="G52" s="203" t="s">
        <v>155</v>
      </c>
      <c r="H52" s="90" t="s">
        <v>86</v>
      </c>
      <c r="I52" s="90" t="s">
        <v>156</v>
      </c>
      <c r="J52" s="188">
        <v>225000</v>
      </c>
      <c r="K52" s="81">
        <v>0</v>
      </c>
      <c r="L52" s="81">
        <v>0</v>
      </c>
      <c r="M52" s="81">
        <v>48</v>
      </c>
      <c r="N52" s="91">
        <v>7</v>
      </c>
      <c r="O52" s="92">
        <v>0</v>
      </c>
      <c r="P52" s="93">
        <f>N52+O52</f>
        <v>7</v>
      </c>
      <c r="Q52" s="82">
        <f>IFERROR(P52/M52,"-")</f>
        <v>0.14583333333333</v>
      </c>
      <c r="R52" s="81">
        <v>0</v>
      </c>
      <c r="S52" s="81">
        <v>0</v>
      </c>
      <c r="T52" s="82">
        <f>IFERROR(S52/(O52+P52),"-")</f>
        <v>0</v>
      </c>
      <c r="U52" s="182">
        <f>IFERROR(J52/SUM(P52:P53),"-")</f>
        <v>22500</v>
      </c>
      <c r="V52" s="84">
        <v>1</v>
      </c>
      <c r="W52" s="82">
        <f>IF(P52=0,"-",V52/P52)</f>
        <v>0.14285714285714</v>
      </c>
      <c r="X52" s="186">
        <v>5000</v>
      </c>
      <c r="Y52" s="187">
        <f>IFERROR(X52/P52,"-")</f>
        <v>714.28571428571</v>
      </c>
      <c r="Z52" s="187">
        <f>IFERROR(X52/V52,"-")</f>
        <v>5000</v>
      </c>
      <c r="AA52" s="188">
        <f>SUM(X52:X53)-SUM(J52:J53)</f>
        <v>-181000</v>
      </c>
      <c r="AB52" s="85">
        <f>SUM(X52:X53)/SUM(J52:J53)</f>
        <v>0.19555555555556</v>
      </c>
      <c r="AC52" s="79"/>
      <c r="AD52" s="94">
        <v>1</v>
      </c>
      <c r="AE52" s="95">
        <f>IF(P52=0,"",IF(AD52=0,"",(AD52/P52)))</f>
        <v>0.14285714285714</v>
      </c>
      <c r="AF52" s="94"/>
      <c r="AG52" s="96">
        <f>IFERROR(AF52/AD52,"-")</f>
        <v>0</v>
      </c>
      <c r="AH52" s="97"/>
      <c r="AI52" s="98">
        <f>IFERROR(AH52/AD52,"-")</f>
        <v>0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2</v>
      </c>
      <c r="BF52" s="113">
        <f>IF(P52=0,"",IF(BE52=0,"",(BE52/P52)))</f>
        <v>0.28571428571429</v>
      </c>
      <c r="BG52" s="112">
        <v>1</v>
      </c>
      <c r="BH52" s="114">
        <f>IFERROR(BG52/BE52,"-")</f>
        <v>0.5</v>
      </c>
      <c r="BI52" s="115">
        <v>5000</v>
      </c>
      <c r="BJ52" s="116">
        <f>IFERROR(BI52/BE52,"-")</f>
        <v>2500</v>
      </c>
      <c r="BK52" s="117">
        <v>1</v>
      </c>
      <c r="BL52" s="117"/>
      <c r="BM52" s="117"/>
      <c r="BN52" s="119">
        <v>4</v>
      </c>
      <c r="BO52" s="120">
        <f>IF(P52=0,"",IF(BN52=0,"",(BN52/P52)))</f>
        <v>0.57142857142857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5000</v>
      </c>
      <c r="CQ52" s="141">
        <v>5000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157</v>
      </c>
      <c r="C53" s="203"/>
      <c r="D53" s="203" t="s">
        <v>120</v>
      </c>
      <c r="E53" s="203" t="s">
        <v>124</v>
      </c>
      <c r="F53" s="203" t="s">
        <v>76</v>
      </c>
      <c r="G53" s="203"/>
      <c r="H53" s="90"/>
      <c r="I53" s="90"/>
      <c r="J53" s="188"/>
      <c r="K53" s="81">
        <v>0</v>
      </c>
      <c r="L53" s="81">
        <v>0</v>
      </c>
      <c r="M53" s="81">
        <v>30</v>
      </c>
      <c r="N53" s="91">
        <v>3</v>
      </c>
      <c r="O53" s="92">
        <v>0</v>
      </c>
      <c r="P53" s="93">
        <f>N53+O53</f>
        <v>3</v>
      </c>
      <c r="Q53" s="82">
        <f>IFERROR(P53/M53,"-")</f>
        <v>0.1</v>
      </c>
      <c r="R53" s="81">
        <v>1</v>
      </c>
      <c r="S53" s="81">
        <v>0</v>
      </c>
      <c r="T53" s="82">
        <f>IFERROR(S53/(O53+P53),"-")</f>
        <v>0</v>
      </c>
      <c r="U53" s="182"/>
      <c r="V53" s="84">
        <v>2</v>
      </c>
      <c r="W53" s="82">
        <f>IF(P53=0,"-",V53/P53)</f>
        <v>0.66666666666667</v>
      </c>
      <c r="X53" s="186">
        <v>39000</v>
      </c>
      <c r="Y53" s="187">
        <f>IFERROR(X53/P53,"-")</f>
        <v>13000</v>
      </c>
      <c r="Z53" s="187">
        <f>IFERROR(X53/V53,"-")</f>
        <v>19500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0.33333333333333</v>
      </c>
      <c r="BP53" s="121">
        <v>1</v>
      </c>
      <c r="BQ53" s="122">
        <f>IFERROR(BP53/BN53,"-")</f>
        <v>1</v>
      </c>
      <c r="BR53" s="123">
        <v>6000</v>
      </c>
      <c r="BS53" s="124">
        <f>IFERROR(BR53/BN53,"-")</f>
        <v>6000</v>
      </c>
      <c r="BT53" s="125"/>
      <c r="BU53" s="125">
        <v>1</v>
      </c>
      <c r="BV53" s="125"/>
      <c r="BW53" s="126">
        <v>2</v>
      </c>
      <c r="BX53" s="127">
        <f>IF(P53=0,"",IF(BW53=0,"",(BW53/P53)))</f>
        <v>0.66666666666667</v>
      </c>
      <c r="BY53" s="128">
        <v>1</v>
      </c>
      <c r="BZ53" s="129">
        <f>IFERROR(BY53/BW53,"-")</f>
        <v>0.5</v>
      </c>
      <c r="CA53" s="130">
        <v>33000</v>
      </c>
      <c r="CB53" s="131">
        <f>IFERROR(CA53/BW53,"-")</f>
        <v>16500</v>
      </c>
      <c r="CC53" s="132"/>
      <c r="CD53" s="132"/>
      <c r="CE53" s="132">
        <v>1</v>
      </c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2</v>
      </c>
      <c r="CP53" s="141">
        <v>39000</v>
      </c>
      <c r="CQ53" s="141">
        <v>33000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158</v>
      </c>
      <c r="C54" s="203"/>
      <c r="D54" s="203" t="s">
        <v>79</v>
      </c>
      <c r="E54" s="203" t="s">
        <v>138</v>
      </c>
      <c r="F54" s="203" t="s">
        <v>63</v>
      </c>
      <c r="G54" s="203" t="s">
        <v>159</v>
      </c>
      <c r="H54" s="90" t="s">
        <v>86</v>
      </c>
      <c r="I54" s="90" t="s">
        <v>160</v>
      </c>
      <c r="J54" s="188">
        <v>110000</v>
      </c>
      <c r="K54" s="81">
        <v>0</v>
      </c>
      <c r="L54" s="81">
        <v>0</v>
      </c>
      <c r="M54" s="81">
        <v>38</v>
      </c>
      <c r="N54" s="91">
        <v>1</v>
      </c>
      <c r="O54" s="92">
        <v>0</v>
      </c>
      <c r="P54" s="93">
        <f>N54+O54</f>
        <v>1</v>
      </c>
      <c r="Q54" s="82">
        <f>IFERROR(P54/M54,"-")</f>
        <v>0.026315789473684</v>
      </c>
      <c r="R54" s="81">
        <v>0</v>
      </c>
      <c r="S54" s="81">
        <v>0</v>
      </c>
      <c r="T54" s="82">
        <f>IFERROR(S54/(O54+P54),"-")</f>
        <v>0</v>
      </c>
      <c r="U54" s="182">
        <f>IFERROR(J54/SUM(P54:P55),"-")</f>
        <v>110000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-110000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1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161</v>
      </c>
      <c r="C55" s="203"/>
      <c r="D55" s="203" t="s">
        <v>79</v>
      </c>
      <c r="E55" s="203" t="s">
        <v>138</v>
      </c>
      <c r="F55" s="203" t="s">
        <v>76</v>
      </c>
      <c r="G55" s="203"/>
      <c r="H55" s="90"/>
      <c r="I55" s="90"/>
      <c r="J55" s="188"/>
      <c r="K55" s="81">
        <v>0</v>
      </c>
      <c r="L55" s="81">
        <v>0</v>
      </c>
      <c r="M55" s="81">
        <v>21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</v>
      </c>
      <c r="B56" s="203" t="s">
        <v>162</v>
      </c>
      <c r="C56" s="203"/>
      <c r="D56" s="203" t="s">
        <v>90</v>
      </c>
      <c r="E56" s="203" t="s">
        <v>62</v>
      </c>
      <c r="F56" s="203" t="s">
        <v>84</v>
      </c>
      <c r="G56" s="203" t="s">
        <v>163</v>
      </c>
      <c r="H56" s="90" t="s">
        <v>86</v>
      </c>
      <c r="I56" s="204" t="s">
        <v>87</v>
      </c>
      <c r="J56" s="188">
        <v>130000</v>
      </c>
      <c r="K56" s="81">
        <v>0</v>
      </c>
      <c r="L56" s="81">
        <v>0</v>
      </c>
      <c r="M56" s="81">
        <v>15</v>
      </c>
      <c r="N56" s="91">
        <v>1</v>
      </c>
      <c r="O56" s="92">
        <v>0</v>
      </c>
      <c r="P56" s="93">
        <f>N56+O56</f>
        <v>1</v>
      </c>
      <c r="Q56" s="82">
        <f>IFERROR(P56/M56,"-")</f>
        <v>0.066666666666667</v>
      </c>
      <c r="R56" s="81">
        <v>0</v>
      </c>
      <c r="S56" s="81">
        <v>1</v>
      </c>
      <c r="T56" s="82">
        <f>IFERROR(S56/(O56+P56),"-")</f>
        <v>1</v>
      </c>
      <c r="U56" s="182">
        <f>IFERROR(J56/SUM(P56:P57),"-")</f>
        <v>130000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-130000</v>
      </c>
      <c r="AB56" s="85">
        <f>SUM(X56:X57)/SUM(J56:J57)</f>
        <v>0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1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164</v>
      </c>
      <c r="C57" s="203"/>
      <c r="D57" s="203" t="s">
        <v>90</v>
      </c>
      <c r="E57" s="203" t="s">
        <v>62</v>
      </c>
      <c r="F57" s="203" t="s">
        <v>76</v>
      </c>
      <c r="G57" s="203"/>
      <c r="H57" s="90"/>
      <c r="I57" s="90"/>
      <c r="J57" s="188"/>
      <c r="K57" s="81">
        <v>0</v>
      </c>
      <c r="L57" s="81">
        <v>0</v>
      </c>
      <c r="M57" s="81">
        <v>1</v>
      </c>
      <c r="N57" s="91">
        <v>0</v>
      </c>
      <c r="O57" s="92">
        <v>0</v>
      </c>
      <c r="P57" s="93">
        <f>N57+O57</f>
        <v>0</v>
      </c>
      <c r="Q57" s="82">
        <f>IFERROR(P57/M57,"-")</f>
        <v>0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5.2846153846154</v>
      </c>
      <c r="B58" s="203" t="s">
        <v>165</v>
      </c>
      <c r="C58" s="203"/>
      <c r="D58" s="203" t="s">
        <v>120</v>
      </c>
      <c r="E58" s="203" t="s">
        <v>91</v>
      </c>
      <c r="F58" s="203" t="s">
        <v>63</v>
      </c>
      <c r="G58" s="203" t="s">
        <v>163</v>
      </c>
      <c r="H58" s="90" t="s">
        <v>86</v>
      </c>
      <c r="I58" s="205" t="s">
        <v>71</v>
      </c>
      <c r="J58" s="188">
        <v>130000</v>
      </c>
      <c r="K58" s="81">
        <v>0</v>
      </c>
      <c r="L58" s="81">
        <v>0</v>
      </c>
      <c r="M58" s="81">
        <v>48</v>
      </c>
      <c r="N58" s="91">
        <v>3</v>
      </c>
      <c r="O58" s="92">
        <v>0</v>
      </c>
      <c r="P58" s="93">
        <f>N58+O58</f>
        <v>3</v>
      </c>
      <c r="Q58" s="82">
        <f>IFERROR(P58/M58,"-")</f>
        <v>0.0625</v>
      </c>
      <c r="R58" s="81">
        <v>0</v>
      </c>
      <c r="S58" s="81">
        <v>0</v>
      </c>
      <c r="T58" s="82">
        <f>IFERROR(S58/(O58+P58),"-")</f>
        <v>0</v>
      </c>
      <c r="U58" s="182">
        <f>IFERROR(J58/SUM(P58:P59),"-")</f>
        <v>14444.444444444</v>
      </c>
      <c r="V58" s="84">
        <v>1</v>
      </c>
      <c r="W58" s="82">
        <f>IF(P58=0,"-",V58/P58)</f>
        <v>0.33333333333333</v>
      </c>
      <c r="X58" s="186">
        <v>3000</v>
      </c>
      <c r="Y58" s="187">
        <f>IFERROR(X58/P58,"-")</f>
        <v>1000</v>
      </c>
      <c r="Z58" s="187">
        <f>IFERROR(X58/V58,"-")</f>
        <v>3000</v>
      </c>
      <c r="AA58" s="188">
        <f>SUM(X58:X59)-SUM(J58:J59)</f>
        <v>557000</v>
      </c>
      <c r="AB58" s="85">
        <f>SUM(X58:X59)/SUM(J58:J59)</f>
        <v>5.2846153846154</v>
      </c>
      <c r="AC58" s="79"/>
      <c r="AD58" s="94">
        <v>1</v>
      </c>
      <c r="AE58" s="95">
        <f>IF(P58=0,"",IF(AD58=0,"",(AD58/P58)))</f>
        <v>0.33333333333333</v>
      </c>
      <c r="AF58" s="94"/>
      <c r="AG58" s="96">
        <f>IFERROR(AF58/AD58,"-")</f>
        <v>0</v>
      </c>
      <c r="AH58" s="97"/>
      <c r="AI58" s="98">
        <f>IFERROR(AH58/AD58,"-")</f>
        <v>0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2</v>
      </c>
      <c r="BO58" s="120">
        <f>IF(P58=0,"",IF(BN58=0,"",(BN58/P58)))</f>
        <v>0.66666666666667</v>
      </c>
      <c r="BP58" s="121">
        <v>1</v>
      </c>
      <c r="BQ58" s="122">
        <f>IFERROR(BP58/BN58,"-")</f>
        <v>0.5</v>
      </c>
      <c r="BR58" s="123">
        <v>3000</v>
      </c>
      <c r="BS58" s="124">
        <f>IFERROR(BR58/BN58,"-")</f>
        <v>1500</v>
      </c>
      <c r="BT58" s="125">
        <v>1</v>
      </c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3000</v>
      </c>
      <c r="CQ58" s="141">
        <v>3000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166</v>
      </c>
      <c r="C59" s="203"/>
      <c r="D59" s="203" t="s">
        <v>120</v>
      </c>
      <c r="E59" s="203" t="s">
        <v>91</v>
      </c>
      <c r="F59" s="203" t="s">
        <v>76</v>
      </c>
      <c r="G59" s="203"/>
      <c r="H59" s="90"/>
      <c r="I59" s="90"/>
      <c r="J59" s="188"/>
      <c r="K59" s="81">
        <v>0</v>
      </c>
      <c r="L59" s="81">
        <v>0</v>
      </c>
      <c r="M59" s="81">
        <v>12</v>
      </c>
      <c r="N59" s="91">
        <v>6</v>
      </c>
      <c r="O59" s="92">
        <v>0</v>
      </c>
      <c r="P59" s="93">
        <f>N59+O59</f>
        <v>6</v>
      </c>
      <c r="Q59" s="82">
        <f>IFERROR(P59/M59,"-")</f>
        <v>0.5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2</v>
      </c>
      <c r="W59" s="82">
        <f>IF(P59=0,"-",V59/P59)</f>
        <v>0.33333333333333</v>
      </c>
      <c r="X59" s="186">
        <v>684000</v>
      </c>
      <c r="Y59" s="187">
        <f>IFERROR(X59/P59,"-")</f>
        <v>114000</v>
      </c>
      <c r="Z59" s="187">
        <f>IFERROR(X59/V59,"-")</f>
        <v>342000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>
        <v>2</v>
      </c>
      <c r="AN59" s="101">
        <f>IF(P59=0,"",IF(AM59=0,"",(AM59/P59)))</f>
        <v>0.33333333333333</v>
      </c>
      <c r="AO59" s="100">
        <v>1</v>
      </c>
      <c r="AP59" s="102">
        <f>IFERROR(AP59/AM59,"-")</f>
        <v>0</v>
      </c>
      <c r="AQ59" s="103">
        <v>6000</v>
      </c>
      <c r="AR59" s="104">
        <f>IFERROR(AQ59/AM59,"-")</f>
        <v>3000</v>
      </c>
      <c r="AS59" s="105"/>
      <c r="AT59" s="105">
        <v>1</v>
      </c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3</v>
      </c>
      <c r="BO59" s="120">
        <f>IF(P59=0,"",IF(BN59=0,"",(BN59/P59)))</f>
        <v>0.5</v>
      </c>
      <c r="BP59" s="121">
        <v>1</v>
      </c>
      <c r="BQ59" s="122">
        <f>IFERROR(BP59/BN59,"-")</f>
        <v>0.33333333333333</v>
      </c>
      <c r="BR59" s="123">
        <v>678000</v>
      </c>
      <c r="BS59" s="124">
        <f>IFERROR(BR59/BN59,"-")</f>
        <v>226000</v>
      </c>
      <c r="BT59" s="125"/>
      <c r="BU59" s="125"/>
      <c r="BV59" s="125">
        <v>1</v>
      </c>
      <c r="BW59" s="126">
        <v>1</v>
      </c>
      <c r="BX59" s="127">
        <f>IF(P59=0,"",IF(BW59=0,"",(BW59/P59)))</f>
        <v>0.16666666666667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2</v>
      </c>
      <c r="CP59" s="141">
        <v>684000</v>
      </c>
      <c r="CQ59" s="141">
        <v>678000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>
        <f>AB60</f>
        <v>0.175</v>
      </c>
      <c r="B60" s="203" t="s">
        <v>167</v>
      </c>
      <c r="C60" s="203"/>
      <c r="D60" s="203" t="s">
        <v>111</v>
      </c>
      <c r="E60" s="203" t="s">
        <v>62</v>
      </c>
      <c r="F60" s="203" t="s">
        <v>84</v>
      </c>
      <c r="G60" s="203" t="s">
        <v>168</v>
      </c>
      <c r="H60" s="90" t="s">
        <v>86</v>
      </c>
      <c r="I60" s="204" t="s">
        <v>81</v>
      </c>
      <c r="J60" s="188">
        <v>80000</v>
      </c>
      <c r="K60" s="81">
        <v>0</v>
      </c>
      <c r="L60" s="81">
        <v>0</v>
      </c>
      <c r="M60" s="81">
        <v>16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>
        <f>IFERROR(J60/SUM(P60:P61),"-")</f>
        <v>40000</v>
      </c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>
        <f>SUM(X60:X61)-SUM(J60:J61)</f>
        <v>-66000</v>
      </c>
      <c r="AB60" s="85">
        <f>SUM(X60:X61)/SUM(J60:J61)</f>
        <v>0.175</v>
      </c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169</v>
      </c>
      <c r="C61" s="203"/>
      <c r="D61" s="203" t="s">
        <v>111</v>
      </c>
      <c r="E61" s="203" t="s">
        <v>62</v>
      </c>
      <c r="F61" s="203" t="s">
        <v>76</v>
      </c>
      <c r="G61" s="203"/>
      <c r="H61" s="90"/>
      <c r="I61" s="90"/>
      <c r="J61" s="188"/>
      <c r="K61" s="81">
        <v>0</v>
      </c>
      <c r="L61" s="81">
        <v>0</v>
      </c>
      <c r="M61" s="81">
        <v>6</v>
      </c>
      <c r="N61" s="91">
        <v>2</v>
      </c>
      <c r="O61" s="92">
        <v>0</v>
      </c>
      <c r="P61" s="93">
        <f>N61+O61</f>
        <v>2</v>
      </c>
      <c r="Q61" s="82">
        <f>IFERROR(P61/M61,"-")</f>
        <v>0.33333333333333</v>
      </c>
      <c r="R61" s="81">
        <v>0</v>
      </c>
      <c r="S61" s="81">
        <v>1</v>
      </c>
      <c r="T61" s="82">
        <f>IFERROR(S61/(O61+P61),"-")</f>
        <v>0.5</v>
      </c>
      <c r="U61" s="182"/>
      <c r="V61" s="84">
        <v>1</v>
      </c>
      <c r="W61" s="82">
        <f>IF(P61=0,"-",V61/P61)</f>
        <v>0.5</v>
      </c>
      <c r="X61" s="186">
        <v>14000</v>
      </c>
      <c r="Y61" s="187">
        <f>IFERROR(X61/P61,"-")</f>
        <v>7000</v>
      </c>
      <c r="Z61" s="187">
        <f>IFERROR(X61/V61,"-")</f>
        <v>14000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0.5</v>
      </c>
      <c r="BY61" s="128">
        <v>1</v>
      </c>
      <c r="BZ61" s="129">
        <f>IFERROR(BY61/BW61,"-")</f>
        <v>1</v>
      </c>
      <c r="CA61" s="130">
        <v>14000</v>
      </c>
      <c r="CB61" s="131">
        <f>IFERROR(CA61/BW61,"-")</f>
        <v>14000</v>
      </c>
      <c r="CC61" s="132"/>
      <c r="CD61" s="132"/>
      <c r="CE61" s="132">
        <v>1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14000</v>
      </c>
      <c r="CQ61" s="141">
        <v>14000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2.475</v>
      </c>
      <c r="B62" s="203" t="s">
        <v>170</v>
      </c>
      <c r="C62" s="203"/>
      <c r="D62" s="203" t="s">
        <v>90</v>
      </c>
      <c r="E62" s="203" t="s">
        <v>91</v>
      </c>
      <c r="F62" s="203" t="s">
        <v>92</v>
      </c>
      <c r="G62" s="203" t="s">
        <v>168</v>
      </c>
      <c r="H62" s="90" t="s">
        <v>86</v>
      </c>
      <c r="I62" s="205" t="s">
        <v>132</v>
      </c>
      <c r="J62" s="188">
        <v>80000</v>
      </c>
      <c r="K62" s="81">
        <v>0</v>
      </c>
      <c r="L62" s="81">
        <v>0</v>
      </c>
      <c r="M62" s="81">
        <v>25</v>
      </c>
      <c r="N62" s="91">
        <v>0</v>
      </c>
      <c r="O62" s="92">
        <v>0</v>
      </c>
      <c r="P62" s="93">
        <f>N62+O62</f>
        <v>0</v>
      </c>
      <c r="Q62" s="82">
        <f>IFERROR(P62/M62,"-")</f>
        <v>0</v>
      </c>
      <c r="R62" s="81">
        <v>0</v>
      </c>
      <c r="S62" s="81">
        <v>0</v>
      </c>
      <c r="T62" s="82" t="str">
        <f>IFERROR(S62/(O62+P62),"-")</f>
        <v>-</v>
      </c>
      <c r="U62" s="182">
        <f>IFERROR(J62/SUM(P62:P63),"-")</f>
        <v>26666.666666667</v>
      </c>
      <c r="V62" s="84">
        <v>0</v>
      </c>
      <c r="W62" s="82" t="str">
        <f>IF(P62=0,"-",V62/P62)</f>
        <v>-</v>
      </c>
      <c r="X62" s="186">
        <v>0</v>
      </c>
      <c r="Y62" s="187" t="str">
        <f>IFERROR(X62/P62,"-")</f>
        <v>-</v>
      </c>
      <c r="Z62" s="187" t="str">
        <f>IFERROR(X62/V62,"-")</f>
        <v>-</v>
      </c>
      <c r="AA62" s="188">
        <f>SUM(X62:X63)-SUM(J62:J63)</f>
        <v>118000</v>
      </c>
      <c r="AB62" s="85">
        <f>SUM(X62:X63)/SUM(J62:J63)</f>
        <v>2.475</v>
      </c>
      <c r="AC62" s="79"/>
      <c r="AD62" s="94"/>
      <c r="AE62" s="95" t="str">
        <f>IF(P62=0,"",IF(AD62=0,"",(AD62/P62)))</f>
        <v/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 t="str">
        <f>IF(P62=0,"",IF(AM62=0,"",(AM62/P62)))</f>
        <v/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 t="str">
        <f>IF(P62=0,"",IF(AV62=0,"",(AV62/P62)))</f>
        <v/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 t="str">
        <f>IF(P62=0,"",IF(BE62=0,"",(BE62/P62)))</f>
        <v/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 t="str">
        <f>IF(P62=0,"",IF(BN62=0,"",(BN62/P62)))</f>
        <v/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 t="str">
        <f>IF(P62=0,"",IF(BW62=0,"",(BW62/P62)))</f>
        <v/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 t="str">
        <f>IF(P62=0,"",IF(CF62=0,"",(CF62/P62)))</f>
        <v/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171</v>
      </c>
      <c r="C63" s="203"/>
      <c r="D63" s="203" t="s">
        <v>90</v>
      </c>
      <c r="E63" s="203" t="s">
        <v>91</v>
      </c>
      <c r="F63" s="203" t="s">
        <v>76</v>
      </c>
      <c r="G63" s="203"/>
      <c r="H63" s="90"/>
      <c r="I63" s="90"/>
      <c r="J63" s="188"/>
      <c r="K63" s="81">
        <v>0</v>
      </c>
      <c r="L63" s="81">
        <v>0</v>
      </c>
      <c r="M63" s="81">
        <v>11</v>
      </c>
      <c r="N63" s="91">
        <v>3</v>
      </c>
      <c r="O63" s="92">
        <v>0</v>
      </c>
      <c r="P63" s="93">
        <f>N63+O63</f>
        <v>3</v>
      </c>
      <c r="Q63" s="82">
        <f>IFERROR(P63/M63,"-")</f>
        <v>0.27272727272727</v>
      </c>
      <c r="R63" s="81">
        <v>1</v>
      </c>
      <c r="S63" s="81">
        <v>1</v>
      </c>
      <c r="T63" s="82">
        <f>IFERROR(S63/(O63+P63),"-")</f>
        <v>0.33333333333333</v>
      </c>
      <c r="U63" s="182"/>
      <c r="V63" s="84">
        <v>2</v>
      </c>
      <c r="W63" s="82">
        <f>IF(P63=0,"-",V63/P63)</f>
        <v>0.66666666666667</v>
      </c>
      <c r="X63" s="186">
        <v>198000</v>
      </c>
      <c r="Y63" s="187">
        <f>IFERROR(X63/P63,"-")</f>
        <v>66000</v>
      </c>
      <c r="Z63" s="187">
        <f>IFERROR(X63/V63,"-")</f>
        <v>99000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3</v>
      </c>
      <c r="BO63" s="120">
        <f>IF(P63=0,"",IF(BN63=0,"",(BN63/P63)))</f>
        <v>1</v>
      </c>
      <c r="BP63" s="121">
        <v>2</v>
      </c>
      <c r="BQ63" s="122">
        <f>IFERROR(BP63/BN63,"-")</f>
        <v>0.66666666666667</v>
      </c>
      <c r="BR63" s="123">
        <v>198000</v>
      </c>
      <c r="BS63" s="124">
        <f>IFERROR(BR63/BN63,"-")</f>
        <v>66000</v>
      </c>
      <c r="BT63" s="125">
        <v>1</v>
      </c>
      <c r="BU63" s="125"/>
      <c r="BV63" s="125">
        <v>1</v>
      </c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2</v>
      </c>
      <c r="CP63" s="141">
        <v>198000</v>
      </c>
      <c r="CQ63" s="141">
        <v>197000</v>
      </c>
      <c r="CR63" s="141"/>
      <c r="CS63" s="142" t="str">
        <f>IF(AND(CQ63=0,CR63=0),"",IF(AND(CQ63&lt;=100000,CR63&lt;=100000),"",IF(CQ63/CP63&gt;0.7,"男高",IF(CR63/CP63&gt;0.7,"女高",""))))</f>
        <v>男高</v>
      </c>
    </row>
    <row r="64" spans="1:98">
      <c r="A64" s="80">
        <f>AB64</f>
        <v>0</v>
      </c>
      <c r="B64" s="203" t="s">
        <v>172</v>
      </c>
      <c r="C64" s="203"/>
      <c r="D64" s="203" t="s">
        <v>76</v>
      </c>
      <c r="E64" s="203" t="s">
        <v>62</v>
      </c>
      <c r="F64" s="203" t="s">
        <v>63</v>
      </c>
      <c r="G64" s="203" t="s">
        <v>173</v>
      </c>
      <c r="H64" s="90" t="s">
        <v>174</v>
      </c>
      <c r="I64" s="90" t="s">
        <v>175</v>
      </c>
      <c r="J64" s="188">
        <v>50000</v>
      </c>
      <c r="K64" s="81">
        <v>0</v>
      </c>
      <c r="L64" s="81">
        <v>0</v>
      </c>
      <c r="M64" s="81">
        <v>21</v>
      </c>
      <c r="N64" s="91">
        <v>2</v>
      </c>
      <c r="O64" s="92">
        <v>0</v>
      </c>
      <c r="P64" s="93">
        <f>N64+O64</f>
        <v>2</v>
      </c>
      <c r="Q64" s="82">
        <f>IFERROR(P64/M64,"-")</f>
        <v>0.095238095238095</v>
      </c>
      <c r="R64" s="81">
        <v>0</v>
      </c>
      <c r="S64" s="81">
        <v>1</v>
      </c>
      <c r="T64" s="82">
        <f>IFERROR(S64/(O64+P64),"-")</f>
        <v>0.5</v>
      </c>
      <c r="U64" s="182">
        <f>IFERROR(J64/SUM(P64:P65),"-")</f>
        <v>25000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SUM(X64:X65)-SUM(J64:J65)</f>
        <v>-50000</v>
      </c>
      <c r="AB64" s="85">
        <f>SUM(X64:X65)/SUM(J64:J65)</f>
        <v>0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0.5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1</v>
      </c>
      <c r="BO64" s="120">
        <f>IF(P64=0,"",IF(BN64=0,"",(BN64/P64)))</f>
        <v>0.5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176</v>
      </c>
      <c r="C65" s="203"/>
      <c r="D65" s="203" t="s">
        <v>76</v>
      </c>
      <c r="E65" s="203" t="s">
        <v>62</v>
      </c>
      <c r="F65" s="203" t="s">
        <v>76</v>
      </c>
      <c r="G65" s="203"/>
      <c r="H65" s="90"/>
      <c r="I65" s="90"/>
      <c r="J65" s="188"/>
      <c r="K65" s="81">
        <v>0</v>
      </c>
      <c r="L65" s="81">
        <v>0</v>
      </c>
      <c r="M65" s="81">
        <v>4</v>
      </c>
      <c r="N65" s="91">
        <v>0</v>
      </c>
      <c r="O65" s="92">
        <v>0</v>
      </c>
      <c r="P65" s="93">
        <f>N65+O65</f>
        <v>0</v>
      </c>
      <c r="Q65" s="82">
        <f>IFERROR(P65/M65,"-")</f>
        <v>0</v>
      </c>
      <c r="R65" s="81">
        <v>0</v>
      </c>
      <c r="S65" s="81">
        <v>0</v>
      </c>
      <c r="T65" s="82" t="str">
        <f>IFERROR(S65/(O65+P65),"-")</f>
        <v>-</v>
      </c>
      <c r="U65" s="182"/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</v>
      </c>
      <c r="B66" s="203" t="s">
        <v>177</v>
      </c>
      <c r="C66" s="203"/>
      <c r="D66" s="203" t="s">
        <v>76</v>
      </c>
      <c r="E66" s="203" t="s">
        <v>91</v>
      </c>
      <c r="F66" s="203" t="s">
        <v>84</v>
      </c>
      <c r="G66" s="203" t="s">
        <v>178</v>
      </c>
      <c r="H66" s="90" t="s">
        <v>174</v>
      </c>
      <c r="I66" s="205" t="s">
        <v>97</v>
      </c>
      <c r="J66" s="188">
        <v>50000</v>
      </c>
      <c r="K66" s="81">
        <v>0</v>
      </c>
      <c r="L66" s="81">
        <v>0</v>
      </c>
      <c r="M66" s="81">
        <v>10</v>
      </c>
      <c r="N66" s="91">
        <v>1</v>
      </c>
      <c r="O66" s="92">
        <v>0</v>
      </c>
      <c r="P66" s="93">
        <f>N66+O66</f>
        <v>1</v>
      </c>
      <c r="Q66" s="82">
        <f>IFERROR(P66/M66,"-")</f>
        <v>0.1</v>
      </c>
      <c r="R66" s="81">
        <v>0</v>
      </c>
      <c r="S66" s="81">
        <v>1</v>
      </c>
      <c r="T66" s="82">
        <f>IFERROR(S66/(O66+P66),"-")</f>
        <v>1</v>
      </c>
      <c r="U66" s="182">
        <f>IFERROR(J66/SUM(P66:P67),"-")</f>
        <v>16666.666666667</v>
      </c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>
        <f>SUM(X66:X67)-SUM(J66:J67)</f>
        <v>-50000</v>
      </c>
      <c r="AB66" s="85">
        <f>SUM(X66:X67)/SUM(J66:J67)</f>
        <v>0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1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179</v>
      </c>
      <c r="C67" s="203"/>
      <c r="D67" s="203" t="s">
        <v>76</v>
      </c>
      <c r="E67" s="203" t="s">
        <v>91</v>
      </c>
      <c r="F67" s="203" t="s">
        <v>76</v>
      </c>
      <c r="G67" s="203"/>
      <c r="H67" s="90"/>
      <c r="I67" s="90"/>
      <c r="J67" s="188"/>
      <c r="K67" s="81">
        <v>0</v>
      </c>
      <c r="L67" s="81">
        <v>0</v>
      </c>
      <c r="M67" s="81">
        <v>122</v>
      </c>
      <c r="N67" s="91">
        <v>2</v>
      </c>
      <c r="O67" s="92">
        <v>0</v>
      </c>
      <c r="P67" s="93">
        <f>N67+O67</f>
        <v>2</v>
      </c>
      <c r="Q67" s="82">
        <f>IFERROR(P67/M67,"-")</f>
        <v>0.016393442622951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0.5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>
        <v>1</v>
      </c>
      <c r="CG67" s="134">
        <f>IF(P67=0,"",IF(CF67=0,"",(CF67/P67)))</f>
        <v>0.5</v>
      </c>
      <c r="CH67" s="135"/>
      <c r="CI67" s="136">
        <f>IFERROR(CH67/CF67,"-")</f>
        <v>0</v>
      </c>
      <c r="CJ67" s="137"/>
      <c r="CK67" s="138">
        <f>IFERROR(CJ67/CF67,"-")</f>
        <v>0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4.24375</v>
      </c>
      <c r="B68" s="203" t="s">
        <v>180</v>
      </c>
      <c r="C68" s="203"/>
      <c r="D68" s="203"/>
      <c r="E68" s="203"/>
      <c r="F68" s="203" t="s">
        <v>92</v>
      </c>
      <c r="G68" s="203" t="s">
        <v>163</v>
      </c>
      <c r="H68" s="90" t="s">
        <v>181</v>
      </c>
      <c r="I68" s="204" t="s">
        <v>81</v>
      </c>
      <c r="J68" s="188">
        <v>320000</v>
      </c>
      <c r="K68" s="81">
        <v>0</v>
      </c>
      <c r="L68" s="81">
        <v>0</v>
      </c>
      <c r="M68" s="81">
        <v>84</v>
      </c>
      <c r="N68" s="91">
        <v>14</v>
      </c>
      <c r="O68" s="92">
        <v>0</v>
      </c>
      <c r="P68" s="93">
        <f>N68+O68</f>
        <v>14</v>
      </c>
      <c r="Q68" s="82">
        <f>IFERROR(P68/M68,"-")</f>
        <v>0.16666666666667</v>
      </c>
      <c r="R68" s="81">
        <v>3</v>
      </c>
      <c r="S68" s="81">
        <v>5</v>
      </c>
      <c r="T68" s="82">
        <f>IFERROR(S68/(O68+P68),"-")</f>
        <v>0.35714285714286</v>
      </c>
      <c r="U68" s="182">
        <f>IFERROR(J68/SUM(P68:P69),"-")</f>
        <v>13333.333333333</v>
      </c>
      <c r="V68" s="84">
        <v>8</v>
      </c>
      <c r="W68" s="82">
        <f>IF(P68=0,"-",V68/P68)</f>
        <v>0.57142857142857</v>
      </c>
      <c r="X68" s="186">
        <v>1252000</v>
      </c>
      <c r="Y68" s="187">
        <f>IFERROR(X68/P68,"-")</f>
        <v>89428.571428571</v>
      </c>
      <c r="Z68" s="187">
        <f>IFERROR(X68/V68,"-")</f>
        <v>156500</v>
      </c>
      <c r="AA68" s="188">
        <f>SUM(X68:X69)-SUM(J68:J69)</f>
        <v>1038000</v>
      </c>
      <c r="AB68" s="85">
        <f>SUM(X68:X69)/SUM(J68:J69)</f>
        <v>4.24375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>
        <v>2</v>
      </c>
      <c r="AW68" s="107">
        <f>IF(P68=0,"",IF(AV68=0,"",(AV68/P68)))</f>
        <v>0.14285714285714</v>
      </c>
      <c r="AX68" s="106">
        <v>1</v>
      </c>
      <c r="AY68" s="108">
        <f>IFERROR(AX68/AV68,"-")</f>
        <v>0.5</v>
      </c>
      <c r="AZ68" s="109">
        <v>589000</v>
      </c>
      <c r="BA68" s="110">
        <f>IFERROR(AZ68/AV68,"-")</f>
        <v>294500</v>
      </c>
      <c r="BB68" s="111"/>
      <c r="BC68" s="111"/>
      <c r="BD68" s="111">
        <v>1</v>
      </c>
      <c r="BE68" s="112">
        <v>4</v>
      </c>
      <c r="BF68" s="113">
        <f>IF(P68=0,"",IF(BE68=0,"",(BE68/P68)))</f>
        <v>0.28571428571429</v>
      </c>
      <c r="BG68" s="112">
        <v>1</v>
      </c>
      <c r="BH68" s="114">
        <f>IFERROR(BG68/BE68,"-")</f>
        <v>0.25</v>
      </c>
      <c r="BI68" s="115">
        <v>5000</v>
      </c>
      <c r="BJ68" s="116">
        <f>IFERROR(BI68/BE68,"-")</f>
        <v>1250</v>
      </c>
      <c r="BK68" s="117">
        <v>1</v>
      </c>
      <c r="BL68" s="117"/>
      <c r="BM68" s="117"/>
      <c r="BN68" s="119">
        <v>7</v>
      </c>
      <c r="BO68" s="120">
        <f>IF(P68=0,"",IF(BN68=0,"",(BN68/P68)))</f>
        <v>0.5</v>
      </c>
      <c r="BP68" s="121">
        <v>5</v>
      </c>
      <c r="BQ68" s="122">
        <f>IFERROR(BP68/BN68,"-")</f>
        <v>0.71428571428571</v>
      </c>
      <c r="BR68" s="123">
        <v>633000</v>
      </c>
      <c r="BS68" s="124">
        <f>IFERROR(BR68/BN68,"-")</f>
        <v>90428.571428571</v>
      </c>
      <c r="BT68" s="125">
        <v>1</v>
      </c>
      <c r="BU68" s="125"/>
      <c r="BV68" s="125">
        <v>4</v>
      </c>
      <c r="BW68" s="126">
        <v>1</v>
      </c>
      <c r="BX68" s="127">
        <f>IF(P68=0,"",IF(BW68=0,"",(BW68/P68)))</f>
        <v>0.071428571428571</v>
      </c>
      <c r="BY68" s="128">
        <v>1</v>
      </c>
      <c r="BZ68" s="129">
        <f>IFERROR(BY68/BW68,"-")</f>
        <v>1</v>
      </c>
      <c r="CA68" s="130">
        <v>25000</v>
      </c>
      <c r="CB68" s="131">
        <f>IFERROR(CA68/BW68,"-")</f>
        <v>25000</v>
      </c>
      <c r="CC68" s="132"/>
      <c r="CD68" s="132">
        <v>1</v>
      </c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8</v>
      </c>
      <c r="CP68" s="141">
        <v>1252000</v>
      </c>
      <c r="CQ68" s="141">
        <v>589000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182</v>
      </c>
      <c r="C69" s="203"/>
      <c r="D69" s="203"/>
      <c r="E69" s="203"/>
      <c r="F69" s="203" t="s">
        <v>76</v>
      </c>
      <c r="G69" s="203"/>
      <c r="H69" s="90"/>
      <c r="I69" s="90"/>
      <c r="J69" s="188"/>
      <c r="K69" s="81">
        <v>0</v>
      </c>
      <c r="L69" s="81">
        <v>0</v>
      </c>
      <c r="M69" s="81">
        <v>17</v>
      </c>
      <c r="N69" s="91">
        <v>10</v>
      </c>
      <c r="O69" s="92">
        <v>0</v>
      </c>
      <c r="P69" s="93">
        <f>N69+O69</f>
        <v>10</v>
      </c>
      <c r="Q69" s="82">
        <f>IFERROR(P69/M69,"-")</f>
        <v>0.58823529411765</v>
      </c>
      <c r="R69" s="81">
        <v>0</v>
      </c>
      <c r="S69" s="81">
        <v>4</v>
      </c>
      <c r="T69" s="82">
        <f>IFERROR(S69/(O69+P69),"-")</f>
        <v>0.4</v>
      </c>
      <c r="U69" s="182"/>
      <c r="V69" s="84">
        <v>4</v>
      </c>
      <c r="W69" s="82">
        <f>IF(P69=0,"-",V69/P69)</f>
        <v>0.4</v>
      </c>
      <c r="X69" s="186">
        <v>106000</v>
      </c>
      <c r="Y69" s="187">
        <f>IFERROR(X69/P69,"-")</f>
        <v>10600</v>
      </c>
      <c r="Z69" s="187">
        <f>IFERROR(X69/V69,"-")</f>
        <v>26500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3</v>
      </c>
      <c r="BF69" s="113">
        <f>IF(P69=0,"",IF(BE69=0,"",(BE69/P69)))</f>
        <v>0.3</v>
      </c>
      <c r="BG69" s="112">
        <v>1</v>
      </c>
      <c r="BH69" s="114">
        <f>IFERROR(BG69/BE69,"-")</f>
        <v>0.33333333333333</v>
      </c>
      <c r="BI69" s="115">
        <v>6000</v>
      </c>
      <c r="BJ69" s="116">
        <f>IFERROR(BI69/BE69,"-")</f>
        <v>2000</v>
      </c>
      <c r="BK69" s="117"/>
      <c r="BL69" s="117">
        <v>1</v>
      </c>
      <c r="BM69" s="117"/>
      <c r="BN69" s="119">
        <v>4</v>
      </c>
      <c r="BO69" s="120">
        <f>IF(P69=0,"",IF(BN69=0,"",(BN69/P69)))</f>
        <v>0.4</v>
      </c>
      <c r="BP69" s="121">
        <v>2</v>
      </c>
      <c r="BQ69" s="122">
        <f>IFERROR(BP69/BN69,"-")</f>
        <v>0.5</v>
      </c>
      <c r="BR69" s="123">
        <v>40000</v>
      </c>
      <c r="BS69" s="124">
        <f>IFERROR(BR69/BN69,"-")</f>
        <v>10000</v>
      </c>
      <c r="BT69" s="125"/>
      <c r="BU69" s="125">
        <v>1</v>
      </c>
      <c r="BV69" s="125">
        <v>1</v>
      </c>
      <c r="BW69" s="126">
        <v>3</v>
      </c>
      <c r="BX69" s="127">
        <f>IF(P69=0,"",IF(BW69=0,"",(BW69/P69)))</f>
        <v>0.3</v>
      </c>
      <c r="BY69" s="128">
        <v>1</v>
      </c>
      <c r="BZ69" s="129">
        <f>IFERROR(BY69/BW69,"-")</f>
        <v>0.33333333333333</v>
      </c>
      <c r="CA69" s="130">
        <v>60000</v>
      </c>
      <c r="CB69" s="131">
        <f>IFERROR(CA69/BW69,"-")</f>
        <v>20000</v>
      </c>
      <c r="CC69" s="132"/>
      <c r="CD69" s="132"/>
      <c r="CE69" s="132">
        <v>1</v>
      </c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4</v>
      </c>
      <c r="CP69" s="141">
        <v>106000</v>
      </c>
      <c r="CQ69" s="141">
        <v>60000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0.47368421052632</v>
      </c>
      <c r="B70" s="203" t="s">
        <v>183</v>
      </c>
      <c r="C70" s="203"/>
      <c r="D70" s="203" t="s">
        <v>120</v>
      </c>
      <c r="E70" s="203"/>
      <c r="F70" s="203" t="s">
        <v>63</v>
      </c>
      <c r="G70" s="203" t="s">
        <v>184</v>
      </c>
      <c r="H70" s="90" t="s">
        <v>65</v>
      </c>
      <c r="I70" s="204" t="s">
        <v>87</v>
      </c>
      <c r="J70" s="188">
        <v>190000</v>
      </c>
      <c r="K70" s="81">
        <v>0</v>
      </c>
      <c r="L70" s="81">
        <v>0</v>
      </c>
      <c r="M70" s="81">
        <v>33</v>
      </c>
      <c r="N70" s="91">
        <v>2</v>
      </c>
      <c r="O70" s="92">
        <v>0</v>
      </c>
      <c r="P70" s="93">
        <f>N70+O70</f>
        <v>2</v>
      </c>
      <c r="Q70" s="82">
        <f>IFERROR(P70/M70,"-")</f>
        <v>0.060606060606061</v>
      </c>
      <c r="R70" s="81">
        <v>0</v>
      </c>
      <c r="S70" s="81">
        <v>1</v>
      </c>
      <c r="T70" s="82">
        <f>IFERROR(S70/(O70+P70),"-")</f>
        <v>0.5</v>
      </c>
      <c r="U70" s="182">
        <f>IFERROR(J70/SUM(P70:P71),"-")</f>
        <v>38000</v>
      </c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>
        <f>SUM(X70:X71)-SUM(J70:J71)</f>
        <v>-100000</v>
      </c>
      <c r="AB70" s="85">
        <f>SUM(X70:X71)/SUM(J70:J71)</f>
        <v>0.47368421052632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0.5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>
        <v>1</v>
      </c>
      <c r="BX70" s="127">
        <f>IF(P70=0,"",IF(BW70=0,"",(BW70/P70)))</f>
        <v>0.5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185</v>
      </c>
      <c r="C71" s="203"/>
      <c r="D71" s="203" t="s">
        <v>120</v>
      </c>
      <c r="E71" s="203"/>
      <c r="F71" s="203" t="s">
        <v>76</v>
      </c>
      <c r="G71" s="203"/>
      <c r="H71" s="90"/>
      <c r="I71" s="90"/>
      <c r="J71" s="188"/>
      <c r="K71" s="81">
        <v>0</v>
      </c>
      <c r="L71" s="81">
        <v>0</v>
      </c>
      <c r="M71" s="81">
        <v>35</v>
      </c>
      <c r="N71" s="91">
        <v>3</v>
      </c>
      <c r="O71" s="92">
        <v>0</v>
      </c>
      <c r="P71" s="93">
        <f>N71+O71</f>
        <v>3</v>
      </c>
      <c r="Q71" s="82">
        <f>IFERROR(P71/M71,"-")</f>
        <v>0.085714285714286</v>
      </c>
      <c r="R71" s="81">
        <v>1</v>
      </c>
      <c r="S71" s="81">
        <v>0</v>
      </c>
      <c r="T71" s="82">
        <f>IFERROR(S71/(O71+P71),"-")</f>
        <v>0</v>
      </c>
      <c r="U71" s="182"/>
      <c r="V71" s="84">
        <v>1</v>
      </c>
      <c r="W71" s="82">
        <f>IF(P71=0,"-",V71/P71)</f>
        <v>0.33333333333333</v>
      </c>
      <c r="X71" s="186">
        <v>90000</v>
      </c>
      <c r="Y71" s="187">
        <f>IFERROR(X71/P71,"-")</f>
        <v>30000</v>
      </c>
      <c r="Z71" s="187">
        <f>IFERROR(X71/V71,"-")</f>
        <v>90000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2</v>
      </c>
      <c r="BO71" s="120">
        <f>IF(P71=0,"",IF(BN71=0,"",(BN71/P71)))</f>
        <v>0.66666666666667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1</v>
      </c>
      <c r="BX71" s="127">
        <f>IF(P71=0,"",IF(BW71=0,"",(BW71/P71)))</f>
        <v>0.33333333333333</v>
      </c>
      <c r="BY71" s="128">
        <v>1</v>
      </c>
      <c r="BZ71" s="129">
        <f>IFERROR(BY71/BW71,"-")</f>
        <v>1</v>
      </c>
      <c r="CA71" s="130">
        <v>90000</v>
      </c>
      <c r="CB71" s="131">
        <f>IFERROR(CA71/BW71,"-")</f>
        <v>90000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90000</v>
      </c>
      <c r="CQ71" s="141">
        <v>90000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1.164</v>
      </c>
      <c r="B72" s="203" t="s">
        <v>186</v>
      </c>
      <c r="C72" s="203"/>
      <c r="D72" s="203" t="s">
        <v>187</v>
      </c>
      <c r="E72" s="203" t="s">
        <v>100</v>
      </c>
      <c r="F72" s="203" t="s">
        <v>63</v>
      </c>
      <c r="G72" s="203" t="s">
        <v>188</v>
      </c>
      <c r="H72" s="90" t="s">
        <v>189</v>
      </c>
      <c r="I72" s="90" t="s">
        <v>190</v>
      </c>
      <c r="J72" s="188">
        <v>250000</v>
      </c>
      <c r="K72" s="81">
        <v>0</v>
      </c>
      <c r="L72" s="81">
        <v>0</v>
      </c>
      <c r="M72" s="81">
        <v>73</v>
      </c>
      <c r="N72" s="91">
        <v>1</v>
      </c>
      <c r="O72" s="92">
        <v>0</v>
      </c>
      <c r="P72" s="93">
        <f>N72+O72</f>
        <v>1</v>
      </c>
      <c r="Q72" s="82">
        <f>IFERROR(P72/M72,"-")</f>
        <v>0.013698630136986</v>
      </c>
      <c r="R72" s="81">
        <v>0</v>
      </c>
      <c r="S72" s="81">
        <v>0</v>
      </c>
      <c r="T72" s="82">
        <f>IFERROR(S72/(O72+P72),"-")</f>
        <v>0</v>
      </c>
      <c r="U72" s="182">
        <f>IFERROR(J72/SUM(P72:P75),"-")</f>
        <v>20833.333333333</v>
      </c>
      <c r="V72" s="84">
        <v>1</v>
      </c>
      <c r="W72" s="82">
        <f>IF(P72=0,"-",V72/P72)</f>
        <v>1</v>
      </c>
      <c r="X72" s="186">
        <v>16000</v>
      </c>
      <c r="Y72" s="187">
        <f>IFERROR(X72/P72,"-")</f>
        <v>16000</v>
      </c>
      <c r="Z72" s="187">
        <f>IFERROR(X72/V72,"-")</f>
        <v>16000</v>
      </c>
      <c r="AA72" s="188">
        <f>SUM(X72:X75)-SUM(J72:J75)</f>
        <v>41000</v>
      </c>
      <c r="AB72" s="85">
        <f>SUM(X72:X75)/SUM(J72:J75)</f>
        <v>1.164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1</v>
      </c>
      <c r="BX72" s="127">
        <f>IF(P72=0,"",IF(BW72=0,"",(BW72/P72)))</f>
        <v>1</v>
      </c>
      <c r="BY72" s="128">
        <v>1</v>
      </c>
      <c r="BZ72" s="129">
        <f>IFERROR(BY72/BW72,"-")</f>
        <v>1</v>
      </c>
      <c r="CA72" s="130">
        <v>16000</v>
      </c>
      <c r="CB72" s="131">
        <f>IFERROR(CA72/BW72,"-")</f>
        <v>16000</v>
      </c>
      <c r="CC72" s="132"/>
      <c r="CD72" s="132"/>
      <c r="CE72" s="132">
        <v>1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16000</v>
      </c>
      <c r="CQ72" s="141">
        <v>16000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191</v>
      </c>
      <c r="C73" s="203"/>
      <c r="D73" s="203" t="s">
        <v>192</v>
      </c>
      <c r="E73" s="203" t="s">
        <v>104</v>
      </c>
      <c r="F73" s="203" t="s">
        <v>63</v>
      </c>
      <c r="G73" s="203"/>
      <c r="H73" s="90" t="s">
        <v>189</v>
      </c>
      <c r="I73" s="90"/>
      <c r="J73" s="188"/>
      <c r="K73" s="81">
        <v>0</v>
      </c>
      <c r="L73" s="81">
        <v>0</v>
      </c>
      <c r="M73" s="81">
        <v>25</v>
      </c>
      <c r="N73" s="91">
        <v>1</v>
      </c>
      <c r="O73" s="92">
        <v>0</v>
      </c>
      <c r="P73" s="93">
        <f>N73+O73</f>
        <v>1</v>
      </c>
      <c r="Q73" s="82">
        <f>IFERROR(P73/M73,"-")</f>
        <v>0.04</v>
      </c>
      <c r="R73" s="81">
        <v>0</v>
      </c>
      <c r="S73" s="81">
        <v>1</v>
      </c>
      <c r="T73" s="82">
        <f>IFERROR(S73/(O73+P73),"-")</f>
        <v>1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>
        <v>1</v>
      </c>
      <c r="BX73" s="127">
        <f>IF(P73=0,"",IF(BW73=0,"",(BW73/P73)))</f>
        <v>1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193</v>
      </c>
      <c r="C74" s="203"/>
      <c r="D74" s="203" t="s">
        <v>194</v>
      </c>
      <c r="E74" s="203" t="s">
        <v>106</v>
      </c>
      <c r="F74" s="203" t="s">
        <v>63</v>
      </c>
      <c r="G74" s="203"/>
      <c r="H74" s="90" t="s">
        <v>189</v>
      </c>
      <c r="I74" s="90"/>
      <c r="J74" s="188"/>
      <c r="K74" s="81">
        <v>0</v>
      </c>
      <c r="L74" s="81">
        <v>0</v>
      </c>
      <c r="M74" s="81">
        <v>69</v>
      </c>
      <c r="N74" s="91">
        <v>7</v>
      </c>
      <c r="O74" s="92">
        <v>0</v>
      </c>
      <c r="P74" s="93">
        <f>N74+O74</f>
        <v>7</v>
      </c>
      <c r="Q74" s="82">
        <f>IFERROR(P74/M74,"-")</f>
        <v>0.10144927536232</v>
      </c>
      <c r="R74" s="81">
        <v>0</v>
      </c>
      <c r="S74" s="81">
        <v>2</v>
      </c>
      <c r="T74" s="82">
        <f>IFERROR(S74/(O74+P74),"-")</f>
        <v>0.28571428571429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5</v>
      </c>
      <c r="BF74" s="113">
        <f>IF(P74=0,"",IF(BE74=0,"",(BE74/P74)))</f>
        <v>0.71428571428571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2</v>
      </c>
      <c r="BO74" s="120">
        <f>IF(P74=0,"",IF(BN74=0,"",(BN74/P74)))</f>
        <v>0.28571428571429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195</v>
      </c>
      <c r="C75" s="203"/>
      <c r="D75" s="203" t="s">
        <v>75</v>
      </c>
      <c r="E75" s="203" t="s">
        <v>75</v>
      </c>
      <c r="F75" s="203" t="s">
        <v>76</v>
      </c>
      <c r="G75" s="203"/>
      <c r="H75" s="90"/>
      <c r="I75" s="90"/>
      <c r="J75" s="188"/>
      <c r="K75" s="81">
        <v>0</v>
      </c>
      <c r="L75" s="81">
        <v>0</v>
      </c>
      <c r="M75" s="81">
        <v>29</v>
      </c>
      <c r="N75" s="91">
        <v>3</v>
      </c>
      <c r="O75" s="92">
        <v>0</v>
      </c>
      <c r="P75" s="93">
        <f>N75+O75</f>
        <v>3</v>
      </c>
      <c r="Q75" s="82">
        <f>IFERROR(P75/M75,"-")</f>
        <v>0.10344827586207</v>
      </c>
      <c r="R75" s="81">
        <v>1</v>
      </c>
      <c r="S75" s="81">
        <v>0</v>
      </c>
      <c r="T75" s="82">
        <f>IFERROR(S75/(O75+P75),"-")</f>
        <v>0</v>
      </c>
      <c r="U75" s="182"/>
      <c r="V75" s="84">
        <v>2</v>
      </c>
      <c r="W75" s="82">
        <f>IF(P75=0,"-",V75/P75)</f>
        <v>0.66666666666667</v>
      </c>
      <c r="X75" s="186">
        <v>275000</v>
      </c>
      <c r="Y75" s="187">
        <f>IFERROR(X75/P75,"-")</f>
        <v>91666.666666667</v>
      </c>
      <c r="Z75" s="187">
        <f>IFERROR(X75/V75,"-")</f>
        <v>137500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1</v>
      </c>
      <c r="BF75" s="113">
        <f>IF(P75=0,"",IF(BE75=0,"",(BE75/P75)))</f>
        <v>0.33333333333333</v>
      </c>
      <c r="BG75" s="112">
        <v>1</v>
      </c>
      <c r="BH75" s="114">
        <f>IFERROR(BG75/BE75,"-")</f>
        <v>1</v>
      </c>
      <c r="BI75" s="115">
        <v>3000</v>
      </c>
      <c r="BJ75" s="116">
        <f>IFERROR(BI75/BE75,"-")</f>
        <v>3000</v>
      </c>
      <c r="BK75" s="117">
        <v>1</v>
      </c>
      <c r="BL75" s="117"/>
      <c r="BM75" s="117"/>
      <c r="BN75" s="119">
        <v>1</v>
      </c>
      <c r="BO75" s="120">
        <f>IF(P75=0,"",IF(BN75=0,"",(BN75/P75)))</f>
        <v>0.33333333333333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1</v>
      </c>
      <c r="BX75" s="127">
        <f>IF(P75=0,"",IF(BW75=0,"",(BW75/P75)))</f>
        <v>0.33333333333333</v>
      </c>
      <c r="BY75" s="128">
        <v>1</v>
      </c>
      <c r="BZ75" s="129">
        <f>IFERROR(BY75/BW75,"-")</f>
        <v>1</v>
      </c>
      <c r="CA75" s="130">
        <v>272000</v>
      </c>
      <c r="CB75" s="131">
        <f>IFERROR(CA75/BW75,"-")</f>
        <v>272000</v>
      </c>
      <c r="CC75" s="132"/>
      <c r="CD75" s="132"/>
      <c r="CE75" s="132">
        <v>1</v>
      </c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2</v>
      </c>
      <c r="CP75" s="141">
        <v>275000</v>
      </c>
      <c r="CQ75" s="141">
        <v>272000</v>
      </c>
      <c r="CR75" s="141"/>
      <c r="CS75" s="142" t="str">
        <f>IF(AND(CQ75=0,CR75=0),"",IF(AND(CQ75&lt;=100000,CR75&lt;=100000),"",IF(CQ75/CP75&gt;0.7,"男高",IF(CR75/CP75&gt;0.7,"女高",""))))</f>
        <v>男高</v>
      </c>
    </row>
    <row r="76" spans="1:98">
      <c r="A76" s="80" t="str">
        <f>AB76</f>
        <v>0</v>
      </c>
      <c r="B76" s="203" t="s">
        <v>196</v>
      </c>
      <c r="C76" s="203"/>
      <c r="D76" s="203"/>
      <c r="E76" s="203"/>
      <c r="F76" s="203"/>
      <c r="G76" s="203" t="s">
        <v>168</v>
      </c>
      <c r="H76" s="90" t="s">
        <v>197</v>
      </c>
      <c r="I76" s="205" t="s">
        <v>132</v>
      </c>
      <c r="J76" s="188">
        <v>0</v>
      </c>
      <c r="K76" s="81">
        <v>0</v>
      </c>
      <c r="L76" s="81">
        <v>0</v>
      </c>
      <c r="M76" s="81">
        <v>111</v>
      </c>
      <c r="N76" s="91">
        <v>3</v>
      </c>
      <c r="O76" s="92">
        <v>0</v>
      </c>
      <c r="P76" s="93">
        <f>N76+O76</f>
        <v>3</v>
      </c>
      <c r="Q76" s="82">
        <f>IFERROR(P76/M76,"-")</f>
        <v>0.027027027027027</v>
      </c>
      <c r="R76" s="81">
        <v>0</v>
      </c>
      <c r="S76" s="81">
        <v>1</v>
      </c>
      <c r="T76" s="82">
        <f>IFERROR(S76/(O76+P76),"-")</f>
        <v>0.33333333333333</v>
      </c>
      <c r="U76" s="182">
        <f>IFERROR(J76/SUM(P76:P77),"-")</f>
        <v>0</v>
      </c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>
        <f>SUM(X76:X77)-SUM(J76:J77)</f>
        <v>0</v>
      </c>
      <c r="AB76" s="85" t="str">
        <f>SUM(X76:X77)/SUM(J76:J77)</f>
        <v>0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>
        <v>2</v>
      </c>
      <c r="AN76" s="101">
        <f>IF(P76=0,"",IF(AM76=0,"",(AM76/P76)))</f>
        <v>0.66666666666667</v>
      </c>
      <c r="AO76" s="100"/>
      <c r="AP76" s="102">
        <f>IFERROR(AP76/AM76,"-")</f>
        <v>0</v>
      </c>
      <c r="AQ76" s="103"/>
      <c r="AR76" s="104">
        <f>IFERROR(AQ76/AM76,"-")</f>
        <v>0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0.33333333333333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198</v>
      </c>
      <c r="C77" s="203"/>
      <c r="D77" s="203"/>
      <c r="E77" s="203"/>
      <c r="F77" s="203"/>
      <c r="G77" s="203"/>
      <c r="H77" s="90"/>
      <c r="I77" s="90"/>
      <c r="J77" s="188"/>
      <c r="K77" s="81">
        <v>0</v>
      </c>
      <c r="L77" s="81">
        <v>0</v>
      </c>
      <c r="M77" s="81">
        <v>0</v>
      </c>
      <c r="N77" s="91">
        <v>0</v>
      </c>
      <c r="O77" s="92">
        <v>0</v>
      </c>
      <c r="P77" s="93">
        <f>N77+O77</f>
        <v>0</v>
      </c>
      <c r="Q77" s="82" t="str">
        <f>IFERROR(P77/M77,"-")</f>
        <v>-</v>
      </c>
      <c r="R77" s="81">
        <v>0</v>
      </c>
      <c r="S77" s="81">
        <v>0</v>
      </c>
      <c r="T77" s="82" t="str">
        <f>IFERROR(S77/(O77+P77),"-")</f>
        <v>-</v>
      </c>
      <c r="U77" s="182"/>
      <c r="V77" s="84">
        <v>0</v>
      </c>
      <c r="W77" s="82" t="str">
        <f>IF(P77=0,"-",V77/P77)</f>
        <v>-</v>
      </c>
      <c r="X77" s="186">
        <v>0</v>
      </c>
      <c r="Y77" s="187" t="str">
        <f>IFERROR(X77/P77,"-")</f>
        <v>-</v>
      </c>
      <c r="Z77" s="187" t="str">
        <f>IFERROR(X77/V77,"-")</f>
        <v>-</v>
      </c>
      <c r="AA77" s="188"/>
      <c r="AB77" s="85"/>
      <c r="AC77" s="79"/>
      <c r="AD77" s="94"/>
      <c r="AE77" s="95" t="str">
        <f>IF(P77=0,"",IF(AD77=0,"",(AD77/P77)))</f>
        <v/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 t="str">
        <f>IF(P77=0,"",IF(AM77=0,"",(AM77/P77)))</f>
        <v/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 t="str">
        <f>IF(P77=0,"",IF(AV77=0,"",(AV77/P77)))</f>
        <v/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 t="str">
        <f>IF(P77=0,"",IF(BE77=0,"",(BE77/P77)))</f>
        <v/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 t="str">
        <f>IF(P77=0,"",IF(BN77=0,"",(BN77/P77)))</f>
        <v/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 t="str">
        <f>IF(P77=0,"",IF(BW77=0,"",(BW77/P77)))</f>
        <v/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 t="str">
        <f>IF(P77=0,"",IF(CF77=0,"",(CF77/P77)))</f>
        <v/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30"/>
      <c r="B78" s="87"/>
      <c r="C78" s="88"/>
      <c r="D78" s="88"/>
      <c r="E78" s="88"/>
      <c r="F78" s="89"/>
      <c r="G78" s="90"/>
      <c r="H78" s="90"/>
      <c r="I78" s="90"/>
      <c r="J78" s="192"/>
      <c r="K78" s="34"/>
      <c r="L78" s="34"/>
      <c r="M78" s="31"/>
      <c r="N78" s="23"/>
      <c r="O78" s="23"/>
      <c r="P78" s="23"/>
      <c r="Q78" s="33"/>
      <c r="R78" s="32"/>
      <c r="S78" s="23"/>
      <c r="T78" s="32"/>
      <c r="U78" s="183"/>
      <c r="V78" s="25"/>
      <c r="W78" s="25"/>
      <c r="X78" s="189"/>
      <c r="Y78" s="189"/>
      <c r="Z78" s="189"/>
      <c r="AA78" s="189"/>
      <c r="AB78" s="33"/>
      <c r="AC78" s="59"/>
      <c r="AD78" s="63"/>
      <c r="AE78" s="64"/>
      <c r="AF78" s="63"/>
      <c r="AG78" s="67"/>
      <c r="AH78" s="68"/>
      <c r="AI78" s="69"/>
      <c r="AJ78" s="70"/>
      <c r="AK78" s="70"/>
      <c r="AL78" s="70"/>
      <c r="AM78" s="63"/>
      <c r="AN78" s="64"/>
      <c r="AO78" s="63"/>
      <c r="AP78" s="67"/>
      <c r="AQ78" s="68"/>
      <c r="AR78" s="69"/>
      <c r="AS78" s="70"/>
      <c r="AT78" s="70"/>
      <c r="AU78" s="70"/>
      <c r="AV78" s="63"/>
      <c r="AW78" s="64"/>
      <c r="AX78" s="63"/>
      <c r="AY78" s="67"/>
      <c r="AZ78" s="68"/>
      <c r="BA78" s="69"/>
      <c r="BB78" s="70"/>
      <c r="BC78" s="70"/>
      <c r="BD78" s="70"/>
      <c r="BE78" s="63"/>
      <c r="BF78" s="64"/>
      <c r="BG78" s="63"/>
      <c r="BH78" s="67"/>
      <c r="BI78" s="68"/>
      <c r="BJ78" s="69"/>
      <c r="BK78" s="70"/>
      <c r="BL78" s="70"/>
      <c r="BM78" s="70"/>
      <c r="BN78" s="65"/>
      <c r="BO78" s="66"/>
      <c r="BP78" s="63"/>
      <c r="BQ78" s="67"/>
      <c r="BR78" s="68"/>
      <c r="BS78" s="69"/>
      <c r="BT78" s="70"/>
      <c r="BU78" s="70"/>
      <c r="BV78" s="70"/>
      <c r="BW78" s="65"/>
      <c r="BX78" s="66"/>
      <c r="BY78" s="63"/>
      <c r="BZ78" s="67"/>
      <c r="CA78" s="68"/>
      <c r="CB78" s="69"/>
      <c r="CC78" s="70"/>
      <c r="CD78" s="70"/>
      <c r="CE78" s="70"/>
      <c r="CF78" s="65"/>
      <c r="CG78" s="66"/>
      <c r="CH78" s="63"/>
      <c r="CI78" s="67"/>
      <c r="CJ78" s="68"/>
      <c r="CK78" s="69"/>
      <c r="CL78" s="70"/>
      <c r="CM78" s="70"/>
      <c r="CN78" s="70"/>
      <c r="CO78" s="71"/>
      <c r="CP78" s="68"/>
      <c r="CQ78" s="68"/>
      <c r="CR78" s="68"/>
      <c r="CS78" s="72"/>
    </row>
    <row r="79" spans="1:98">
      <c r="A79" s="30"/>
      <c r="B79" s="37"/>
      <c r="C79" s="21"/>
      <c r="D79" s="21"/>
      <c r="E79" s="21"/>
      <c r="F79" s="22"/>
      <c r="G79" s="36"/>
      <c r="H79" s="36"/>
      <c r="I79" s="75"/>
      <c r="J79" s="193"/>
      <c r="K79" s="34"/>
      <c r="L79" s="34"/>
      <c r="M79" s="31"/>
      <c r="N79" s="23"/>
      <c r="O79" s="23"/>
      <c r="P79" s="23"/>
      <c r="Q79" s="33"/>
      <c r="R79" s="32"/>
      <c r="S79" s="23"/>
      <c r="T79" s="32"/>
      <c r="U79" s="183"/>
      <c r="V79" s="25"/>
      <c r="W79" s="25"/>
      <c r="X79" s="189"/>
      <c r="Y79" s="189"/>
      <c r="Z79" s="189"/>
      <c r="AA79" s="189"/>
      <c r="AB79" s="33"/>
      <c r="AC79" s="61"/>
      <c r="AD79" s="63"/>
      <c r="AE79" s="64"/>
      <c r="AF79" s="63"/>
      <c r="AG79" s="67"/>
      <c r="AH79" s="68"/>
      <c r="AI79" s="69"/>
      <c r="AJ79" s="70"/>
      <c r="AK79" s="70"/>
      <c r="AL79" s="70"/>
      <c r="AM79" s="63"/>
      <c r="AN79" s="64"/>
      <c r="AO79" s="63"/>
      <c r="AP79" s="67"/>
      <c r="AQ79" s="68"/>
      <c r="AR79" s="69"/>
      <c r="AS79" s="70"/>
      <c r="AT79" s="70"/>
      <c r="AU79" s="70"/>
      <c r="AV79" s="63"/>
      <c r="AW79" s="64"/>
      <c r="AX79" s="63"/>
      <c r="AY79" s="67"/>
      <c r="AZ79" s="68"/>
      <c r="BA79" s="69"/>
      <c r="BB79" s="70"/>
      <c r="BC79" s="70"/>
      <c r="BD79" s="70"/>
      <c r="BE79" s="63"/>
      <c r="BF79" s="64"/>
      <c r="BG79" s="63"/>
      <c r="BH79" s="67"/>
      <c r="BI79" s="68"/>
      <c r="BJ79" s="69"/>
      <c r="BK79" s="70"/>
      <c r="BL79" s="70"/>
      <c r="BM79" s="70"/>
      <c r="BN79" s="65"/>
      <c r="BO79" s="66"/>
      <c r="BP79" s="63"/>
      <c r="BQ79" s="67"/>
      <c r="BR79" s="68"/>
      <c r="BS79" s="69"/>
      <c r="BT79" s="70"/>
      <c r="BU79" s="70"/>
      <c r="BV79" s="70"/>
      <c r="BW79" s="65"/>
      <c r="BX79" s="66"/>
      <c r="BY79" s="63"/>
      <c r="BZ79" s="67"/>
      <c r="CA79" s="68"/>
      <c r="CB79" s="69"/>
      <c r="CC79" s="70"/>
      <c r="CD79" s="70"/>
      <c r="CE79" s="70"/>
      <c r="CF79" s="65"/>
      <c r="CG79" s="66"/>
      <c r="CH79" s="63"/>
      <c r="CI79" s="67"/>
      <c r="CJ79" s="68"/>
      <c r="CK79" s="69"/>
      <c r="CL79" s="70"/>
      <c r="CM79" s="70"/>
      <c r="CN79" s="70"/>
      <c r="CO79" s="71"/>
      <c r="CP79" s="68"/>
      <c r="CQ79" s="68"/>
      <c r="CR79" s="68"/>
      <c r="CS79" s="72"/>
    </row>
    <row r="80" spans="1:98">
      <c r="A80" s="19">
        <f>AB80</f>
        <v>1.1216626698641</v>
      </c>
      <c r="B80" s="39"/>
      <c r="C80" s="39"/>
      <c r="D80" s="39"/>
      <c r="E80" s="39"/>
      <c r="F80" s="39"/>
      <c r="G80" s="40" t="s">
        <v>199</v>
      </c>
      <c r="H80" s="40"/>
      <c r="I80" s="40"/>
      <c r="J80" s="190">
        <f>SUM(J6:J79)</f>
        <v>6255000</v>
      </c>
      <c r="K80" s="41">
        <f>SUM(K6:K79)</f>
        <v>0</v>
      </c>
      <c r="L80" s="41">
        <f>SUM(L6:L79)</f>
        <v>0</v>
      </c>
      <c r="M80" s="41">
        <f>SUM(M6:M79)</f>
        <v>3280</v>
      </c>
      <c r="N80" s="41">
        <f>SUM(N6:N79)</f>
        <v>359</v>
      </c>
      <c r="O80" s="41">
        <f>SUM(O6:O79)</f>
        <v>3</v>
      </c>
      <c r="P80" s="41">
        <f>SUM(P6:P79)</f>
        <v>362</v>
      </c>
      <c r="Q80" s="42">
        <f>IFERROR(P80/M80,"-")</f>
        <v>0.11036585365854</v>
      </c>
      <c r="R80" s="78">
        <f>SUM(R6:R79)</f>
        <v>26</v>
      </c>
      <c r="S80" s="78">
        <f>SUM(S6:S79)</f>
        <v>88</v>
      </c>
      <c r="T80" s="42">
        <f>IFERROR(R80/P80,"-")</f>
        <v>0.071823204419889</v>
      </c>
      <c r="U80" s="184">
        <f>IFERROR(J80/P80,"-")</f>
        <v>17279.005524862</v>
      </c>
      <c r="V80" s="44">
        <f>SUM(V6:V79)</f>
        <v>88</v>
      </c>
      <c r="W80" s="42">
        <f>IFERROR(V80/P80,"-")</f>
        <v>0.24309392265193</v>
      </c>
      <c r="X80" s="190">
        <f>SUM(X6:X79)</f>
        <v>7016000</v>
      </c>
      <c r="Y80" s="190">
        <f>IFERROR(X80/P80,"-")</f>
        <v>19381.215469613</v>
      </c>
      <c r="Z80" s="190">
        <f>IFERROR(X80/V80,"-")</f>
        <v>79727.272727273</v>
      </c>
      <c r="AA80" s="190">
        <f>X80-J80</f>
        <v>761000</v>
      </c>
      <c r="AB80" s="47">
        <f>X80/J80</f>
        <v>1.1216626698641</v>
      </c>
      <c r="AC80" s="60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2"/>
      <c r="CA80" s="62"/>
      <c r="CB80" s="62"/>
      <c r="CC80" s="62"/>
      <c r="CD80" s="62"/>
      <c r="CE80" s="62"/>
      <c r="CF80" s="62"/>
      <c r="CG80" s="62"/>
      <c r="CH80" s="62"/>
      <c r="CI80" s="62"/>
      <c r="CJ80" s="62"/>
      <c r="CK80" s="62"/>
      <c r="CL80" s="62"/>
      <c r="CM80" s="62"/>
      <c r="CN80" s="62"/>
      <c r="CO80" s="62"/>
      <c r="CP80" s="62"/>
      <c r="CQ80" s="62"/>
      <c r="CR80" s="62"/>
      <c r="CS8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7"/>
    <mergeCell ref="J24:J27"/>
    <mergeCell ref="U24:U27"/>
    <mergeCell ref="AA24:AA27"/>
    <mergeCell ref="AB24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5"/>
    <mergeCell ref="J72:J75"/>
    <mergeCell ref="U72:U75"/>
    <mergeCell ref="AA72:AA75"/>
    <mergeCell ref="AB72:AB75"/>
    <mergeCell ref="A76:A77"/>
    <mergeCell ref="J76:J77"/>
    <mergeCell ref="U76:U77"/>
    <mergeCell ref="AA76:AA77"/>
    <mergeCell ref="AB76:AB7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