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<sst xmlns="http://schemas.openxmlformats.org/spreadsheetml/2006/main" uniqueCount="215">
  <si>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</si>
  <si>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</si>
  <si>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</si>
  <si>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</si>
  <si>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</si>
  <si>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</si>
  <si>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</si>
  <si>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</si>
  <si>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</si>
  <si>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</si>
  <si>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</si>
  <si>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</si>
  <si>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</si>
  <si>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</si>
  <si>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</si>
  <si>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</si>
  <si>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</si>
  <si>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</si>
  <si>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</si>
  <si>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</si>
  <si>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</si>
  <si>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</si>
  <si>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</si>
  <si>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</si>
  <si>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</si>
  <si>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07月</t>
  </si>
  <si>
    <t>アイメール</t>
  </si>
  <si>
    <t>最終更新日</t>
  </si>
  <si>
    <t>10月31日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</si>
  <si>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</si>
  <si>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</si>
  <si>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</si>
  <si>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</si>
  <si>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</si>
  <si>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</si>
  <si>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</si>
  <si>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</si>
  <si>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</si>
  <si>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</si>
  <si>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</si>
  <si>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</si>
  <si>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</si>
  <si>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</si>
  <si>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</si>
  <si>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</si>
  <si>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</si>
  <si>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</si>
  <si>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</si>
  <si>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</si>
  <si>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</si>
  <si>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</si>
  <si>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</si>
  <si>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</si>
  <si>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</si>
  <si>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</si>
  <si>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</si>
  <si>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</si>
  <si>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</si>
  <si>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</si>
  <si>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</si>
  <si>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</si>
  <si>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smss1739</t>
  </si>
  <si>
    <t>いろいろ</t>
  </si>
  <si>
    <t>企画枠たかし漫画２赤</t>
  </si>
  <si>
    <t>空電</t>
  </si>
  <si>
    <t>実話カタログ企画</t>
  </si>
  <si>
    <t>企画枠</t>
  </si>
  <si>
    <t>7/1～</t>
  </si>
  <si>
    <t>smss1740</t>
  </si>
  <si>
    <t>企画枠ラーメン信夫</t>
  </si>
  <si>
    <t>ガイドワークス編集企画枠</t>
  </si>
  <si>
    <t>7月01日(月)</t>
  </si>
  <si>
    <t>sms_a882</t>
  </si>
  <si>
    <t>コアマガジン</t>
  </si>
  <si>
    <t>5P風俗(森下さん)</t>
  </si>
  <si>
    <t>i34</t>
  </si>
  <si>
    <t>実話BUNKA超タブー</t>
  </si>
  <si>
    <t>1C5P</t>
  </si>
  <si>
    <t>smss1782</t>
  </si>
  <si>
    <t>sms_a883</t>
  </si>
  <si>
    <t>大洋図書</t>
  </si>
  <si>
    <t>2Pスポーツ新聞_v02_アイ(下着)桃瀬さん</t>
  </si>
  <si>
    <t>昭和の謎99</t>
  </si>
  <si>
    <t>1C2P</t>
  </si>
  <si>
    <t>7月08日(月)</t>
  </si>
  <si>
    <t>smss1783</t>
  </si>
  <si>
    <t>sms_a884</t>
  </si>
  <si>
    <t>2P中心でか文字</t>
  </si>
  <si>
    <t>実話ナックルズGOLD</t>
  </si>
  <si>
    <t>7月09日(火)</t>
  </si>
  <si>
    <t>smss1784</t>
  </si>
  <si>
    <t>sms_a885</t>
  </si>
  <si>
    <t>実話BUNKAタブー</t>
  </si>
  <si>
    <t>7月16日(火)</t>
  </si>
  <si>
    <t>smss1785</t>
  </si>
  <si>
    <t>sms_a886</t>
  </si>
  <si>
    <t>2P_対談風原稿_アイ</t>
  </si>
  <si>
    <t>臨増ナックルズDX</t>
  </si>
  <si>
    <t>smss1786</t>
  </si>
  <si>
    <t>sms_a887</t>
  </si>
  <si>
    <t>まんが令和で業界 最初の悪特盛</t>
  </si>
  <si>
    <t>smss1787</t>
  </si>
  <si>
    <t>sms_a888</t>
  </si>
  <si>
    <t>封印発禁TV SP</t>
  </si>
  <si>
    <t>4C2P</t>
  </si>
  <si>
    <t>7月29日(月)</t>
  </si>
  <si>
    <t>smss1788</t>
  </si>
  <si>
    <t>sms_a889</t>
  </si>
  <si>
    <t>マイウェイ出版</t>
  </si>
  <si>
    <t>熟女封印 禁断のお宝映像ご開帳スペシャル</t>
  </si>
  <si>
    <t>smss1789</t>
  </si>
  <si>
    <t>sms_a890</t>
  </si>
  <si>
    <t>まんが日本の殺人鬼たち</t>
  </si>
  <si>
    <t>smss1790</t>
  </si>
  <si>
    <t>sms_a891</t>
  </si>
  <si>
    <t>劇画ロマンス</t>
  </si>
  <si>
    <t>smss1791</t>
  </si>
  <si>
    <t>sms_a892</t>
  </si>
  <si>
    <t>楽楽出版</t>
  </si>
  <si>
    <t>EXCITING MAX!DELUXE 特別総集編2019夏</t>
  </si>
  <si>
    <t>7月31日(水)</t>
  </si>
  <si>
    <t>smss1792</t>
  </si>
  <si>
    <t>sms_a893</t>
  </si>
  <si>
    <t>ダイアプレス</t>
  </si>
  <si>
    <t>1P記事_求む！中高年男性版_アイ</t>
  </si>
  <si>
    <t>浪漫デラックス</t>
  </si>
  <si>
    <t>表4　4C1P</t>
  </si>
  <si>
    <t>smss1793</t>
  </si>
  <si>
    <t>雑誌 TOTAL</t>
  </si>
  <si>
    <t>●DVD 広告</t>
  </si>
  <si>
    <t>sms_a865</t>
  </si>
  <si>
    <t>一水社</t>
  </si>
  <si>
    <t>DVD漫画まさお</t>
  </si>
  <si>
    <t>mv20i</t>
  </si>
  <si>
    <t>実録最新しろうと美人妻地下DVD270分GOLD</t>
  </si>
  <si>
    <t>DVD袋表4C</t>
  </si>
  <si>
    <t>smss1729</t>
  </si>
  <si>
    <t>sms_a866</t>
  </si>
  <si>
    <t>三和出版</t>
  </si>
  <si>
    <t>DVD4コマ</t>
  </si>
  <si>
    <t>A5判、日版PB、680円、4c32P、7万部</t>
  </si>
  <si>
    <t>エロガチャ×300分</t>
  </si>
  <si>
    <t>DVD対向4C1P</t>
  </si>
  <si>
    <t>7月04日(木)</t>
  </si>
  <si>
    <t>smss1730</t>
  </si>
  <si>
    <t>sms_a867</t>
  </si>
  <si>
    <t>A4判、日版PB、780円、4c68P</t>
  </si>
  <si>
    <t>高嶺の女the FINAL</t>
  </si>
  <si>
    <t>7月05日(金)</t>
  </si>
  <si>
    <t>smss1731</t>
  </si>
  <si>
    <t>sms_a875</t>
  </si>
  <si>
    <t>A5判、CVSセブン以外、540円</t>
  </si>
  <si>
    <t>しろうと美人妻中出し新作裏DVD270分</t>
  </si>
  <si>
    <t>smss1741</t>
  </si>
  <si>
    <t>sms_a876</t>
  </si>
  <si>
    <t>インフォメディア</t>
  </si>
  <si>
    <t>A4判、書店売、1250円、4c32P</t>
  </si>
  <si>
    <t>極上盗撮！（秘）DVDのぞき部屋</t>
  </si>
  <si>
    <t>DVD袋表1C+コンテンツ枠</t>
  </si>
  <si>
    <t>smss1735</t>
  </si>
  <si>
    <t>sms_a868</t>
  </si>
  <si>
    <t>若生出版</t>
  </si>
  <si>
    <t>A4判、990円、4c64P</t>
  </si>
  <si>
    <t>絶対美人secret</t>
  </si>
  <si>
    <t>DVD袋表4C+コンテンツ枠</t>
  </si>
  <si>
    <t>7月11日(木)</t>
  </si>
  <si>
    <t>smss1732</t>
  </si>
  <si>
    <t>sms_a869</t>
  </si>
  <si>
    <t>ぶんか社</t>
  </si>
  <si>
    <t>EXCITING MAX!SPECIAL</t>
  </si>
  <si>
    <t>DVD袋裏1C+コンテンツ枠 　</t>
  </si>
  <si>
    <t>smss1733</t>
  </si>
  <si>
    <t>sms_a870</t>
  </si>
  <si>
    <t>A5判、日版PB、650円、4c32P、7万部</t>
  </si>
  <si>
    <t>オール長尺ベスト版 真夏の熟女祭スペシャル!</t>
  </si>
  <si>
    <t>sms_a871</t>
  </si>
  <si>
    <t>A4判、840円、4c48P、7万部</t>
  </si>
  <si>
    <t>俺たちのエロ本!全部のせスペシャル!</t>
  </si>
  <si>
    <t>smss1734</t>
  </si>
  <si>
    <t>共通</t>
  </si>
  <si>
    <t>sms_a877</t>
  </si>
  <si>
    <t>B5判、700円、4c68P</t>
  </si>
  <si>
    <t>五十路マダムの異常な性欲</t>
  </si>
  <si>
    <t>7月13日(土)</t>
  </si>
  <si>
    <t>smss1777</t>
  </si>
  <si>
    <t>sms_a872</t>
  </si>
  <si>
    <t>素人娘 秘蔵映像集</t>
  </si>
  <si>
    <t>smss1736</t>
  </si>
  <si>
    <t>sms_a878</t>
  </si>
  <si>
    <t>メディアックス</t>
  </si>
  <si>
    <t>A4判、書店売、1998円、4c32P</t>
  </si>
  <si>
    <t>しろうと美人妻中出し地下DVD18時間熱い穴で締めつける</t>
  </si>
  <si>
    <t>DVD貼付け面4C1/2P</t>
  </si>
  <si>
    <t>7月18日(木)</t>
  </si>
  <si>
    <t>smss1778</t>
  </si>
  <si>
    <t>sms_a873</t>
  </si>
  <si>
    <t>極上人妻DX</t>
  </si>
  <si>
    <t>7月19日(金)</t>
  </si>
  <si>
    <t>smss1737</t>
  </si>
  <si>
    <t>sms_a874</t>
  </si>
  <si>
    <t>MAZI!</t>
  </si>
  <si>
    <t>DVD袋裏4C+コンテンツ枠</t>
  </si>
  <si>
    <t>smss1738</t>
  </si>
  <si>
    <t>sms_a879</t>
  </si>
  <si>
    <t>至高の純潔制服娘</t>
  </si>
  <si>
    <t>7月20日(土)</t>
  </si>
  <si>
    <t>smss1779</t>
  </si>
  <si>
    <t>sms_a880</t>
  </si>
  <si>
    <t>しろうと美人妻地下DVD270分BLACK</t>
  </si>
  <si>
    <t>smss1780</t>
  </si>
  <si>
    <t>sms_a881</t>
  </si>
  <si>
    <t>36時間地下DVDしろうと美人妻中出し</t>
  </si>
  <si>
    <t>7月22日(月)</t>
  </si>
  <si>
    <t>smss1781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</si>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</sst>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26</v>
      </c>
      <c r="D6" s="195">
        <v>840000</v>
      </c>
      <c r="E6" s="81">
        <v>0</v>
      </c>
      <c r="F6" s="81">
        <v>0</v>
      </c>
      <c r="G6" s="81">
        <v>538</v>
      </c>
      <c r="H6" s="91">
        <v>140</v>
      </c>
      <c r="I6" s="92">
        <v>2</v>
      </c>
      <c r="J6" s="145">
        <f>H6+I6</f>
        <v>142</v>
      </c>
      <c r="K6" s="82">
        <f>IFERROR(J6/G6,"-")</f>
        <v>0.2639405204461</v>
      </c>
      <c r="L6" s="81">
        <v>18</v>
      </c>
      <c r="M6" s="81">
        <v>33</v>
      </c>
      <c r="N6" s="82">
        <f>IFERROR(L6/J6,"-")</f>
        <v>0.12676056338028</v>
      </c>
      <c r="O6" s="83">
        <f>IFERROR(D6/J6,"-")</f>
        <v>5915.4929577465</v>
      </c>
      <c r="P6" s="84">
        <v>32</v>
      </c>
      <c r="Q6" s="82">
        <f>IFERROR(P6/J6,"-")</f>
        <v>0.22535211267606</v>
      </c>
      <c r="R6" s="200">
        <v>1607103</v>
      </c>
      <c r="S6" s="201">
        <f>IFERROR(R6/J6,"-")</f>
        <v>11317.626760563</v>
      </c>
      <c r="T6" s="201">
        <f>IFERROR(R6/P6,"-")</f>
        <v>50221.96875</v>
      </c>
      <c r="U6" s="195">
        <f>IFERROR(R6-D6,"-")</f>
        <v>767103</v>
      </c>
      <c r="V6" s="85">
        <f>R6/D6</f>
        <v>1.9132178571429</v>
      </c>
      <c r="W6" s="79"/>
      <c r="X6" s="144"/>
    </row>
    <row r="7" spans="1:24">
      <c r="A7" s="80"/>
      <c r="B7" s="86" t="s">
        <v>24</v>
      </c>
      <c r="C7" s="86">
        <v>33</v>
      </c>
      <c r="D7" s="195">
        <v>1565000</v>
      </c>
      <c r="E7" s="81">
        <v>0</v>
      </c>
      <c r="F7" s="81">
        <v>0</v>
      </c>
      <c r="G7" s="81">
        <v>4697</v>
      </c>
      <c r="H7" s="91">
        <v>1588</v>
      </c>
      <c r="I7" s="92">
        <v>33</v>
      </c>
      <c r="J7" s="145">
        <f>H7+I7</f>
        <v>1621</v>
      </c>
      <c r="K7" s="82">
        <f>IFERROR(J7/G7,"-")</f>
        <v>0.34511390249095</v>
      </c>
      <c r="L7" s="81">
        <v>54</v>
      </c>
      <c r="M7" s="81">
        <v>344</v>
      </c>
      <c r="N7" s="82">
        <f>IFERROR(L7/J7,"-")</f>
        <v>0.033312769895126</v>
      </c>
      <c r="O7" s="83">
        <f>IFERROR(D7/J7,"-")</f>
        <v>965.45342381246</v>
      </c>
      <c r="P7" s="84">
        <v>92</v>
      </c>
      <c r="Q7" s="82">
        <f>IFERROR(P7/J7,"-")</f>
        <v>0.056755089450956</v>
      </c>
      <c r="R7" s="200">
        <v>9010000</v>
      </c>
      <c r="S7" s="201">
        <f>IFERROR(R7/J7,"-")</f>
        <v>5558.2973473165</v>
      </c>
      <c r="T7" s="201">
        <f>IFERROR(R7/P7,"-")</f>
        <v>97934.782608696</v>
      </c>
      <c r="U7" s="195">
        <f>IFERROR(R7-D7,"-")</f>
        <v>7445000</v>
      </c>
      <c r="V7" s="85">
        <f>R7/D7</f>
        <v>5.7571884984026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2405000</v>
      </c>
      <c r="E10" s="41">
        <f>SUM(E6:E8)</f>
        <v>0</v>
      </c>
      <c r="F10" s="41">
        <f>SUM(F6:F8)</f>
        <v>0</v>
      </c>
      <c r="G10" s="41">
        <f>SUM(G6:G8)</f>
        <v>5235</v>
      </c>
      <c r="H10" s="41">
        <f>SUM(H6:H8)</f>
        <v>1728</v>
      </c>
      <c r="I10" s="41">
        <f>SUM(I6:I8)</f>
        <v>35</v>
      </c>
      <c r="J10" s="41">
        <f>SUM(J6:J8)</f>
        <v>1763</v>
      </c>
      <c r="K10" s="42">
        <f>IFERROR(J10/G10,"-")</f>
        <v>0.33677172874881</v>
      </c>
      <c r="L10" s="78">
        <f>SUM(L6:L8)</f>
        <v>72</v>
      </c>
      <c r="M10" s="78">
        <f>SUM(M6:M8)</f>
        <v>377</v>
      </c>
      <c r="N10" s="42">
        <f>IFERROR(L10/J10,"-")</f>
        <v>0.040839478162223</v>
      </c>
      <c r="O10" s="43">
        <f>IFERROR(D10/J10,"-")</f>
        <v>1364.1520136132</v>
      </c>
      <c r="P10" s="44">
        <f>SUM(P6:P8)</f>
        <v>124</v>
      </c>
      <c r="Q10" s="42">
        <f>IFERROR(P10/J10,"-")</f>
        <v>0.07033465683494</v>
      </c>
      <c r="R10" s="45">
        <f>SUM(R6:R8)</f>
        <v>10617103</v>
      </c>
      <c r="S10" s="45">
        <f>IFERROR(R10/J10,"-")</f>
        <v>6022.1798071469</v>
      </c>
      <c r="T10" s="45">
        <f>IFERROR(R10/P10,"-")</f>
        <v>85621.798387097</v>
      </c>
      <c r="U10" s="46">
        <f>SUM(U6:U8)</f>
        <v>8212103</v>
      </c>
      <c r="V10" s="47">
        <f>IFERROR(R10/D10,"-")</f>
        <v>4.4145958419958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7.7428571428571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70000</v>
      </c>
      <c r="K6" s="81">
        <v>0</v>
      </c>
      <c r="L6" s="81">
        <v>0</v>
      </c>
      <c r="M6" s="81">
        <v>117</v>
      </c>
      <c r="N6" s="91">
        <v>55</v>
      </c>
      <c r="O6" s="92">
        <v>0</v>
      </c>
      <c r="P6" s="93">
        <f>N6+O6</f>
        <v>55</v>
      </c>
      <c r="Q6" s="82">
        <f>IFERROR(P6/M6,"-")</f>
        <v>0.47008547008547</v>
      </c>
      <c r="R6" s="81">
        <v>12</v>
      </c>
      <c r="S6" s="81">
        <v>12</v>
      </c>
      <c r="T6" s="82">
        <f>IFERROR(S6/(O6+P6),"-")</f>
        <v>0.21818181818182</v>
      </c>
      <c r="U6" s="182">
        <f>IFERROR(J6/SUM(P6:P6),"-")</f>
        <v>1272.7272727273</v>
      </c>
      <c r="V6" s="84">
        <v>9</v>
      </c>
      <c r="W6" s="82">
        <f>IF(P6=0,"-",V6/P6)</f>
        <v>0.16363636363636</v>
      </c>
      <c r="X6" s="186">
        <v>542000</v>
      </c>
      <c r="Y6" s="187">
        <f>IFERROR(X6/P6,"-")</f>
        <v>9854.5454545455</v>
      </c>
      <c r="Z6" s="187">
        <f>IFERROR(X6/V6,"-")</f>
        <v>60222.222222222</v>
      </c>
      <c r="AA6" s="188">
        <f>SUM(X6:X6)-SUM(J6:J6)</f>
        <v>472000</v>
      </c>
      <c r="AB6" s="85">
        <f>SUM(X6:X6)/SUM(J6:J6)</f>
        <v>7.7428571428571</v>
      </c>
      <c r="AC6" s="79"/>
      <c r="AD6" s="94">
        <v>1</v>
      </c>
      <c r="AE6" s="95">
        <f>IF(P6=0,"",IF(AD6=0,"",(AD6/P6)))</f>
        <v>0.018181818181818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6</v>
      </c>
      <c r="AN6" s="101">
        <f>IF(P6=0,"",IF(AM6=0,"",(AM6/P6)))</f>
        <v>0.10909090909091</v>
      </c>
      <c r="AO6" s="100">
        <v>1</v>
      </c>
      <c r="AP6" s="102">
        <f>IFERROR(AP6/AM6,"-")</f>
        <v>0</v>
      </c>
      <c r="AQ6" s="103">
        <v>1000</v>
      </c>
      <c r="AR6" s="104">
        <f>IFERROR(AQ6/AM6,"-")</f>
        <v>166.66666666667</v>
      </c>
      <c r="AS6" s="105">
        <v>1</v>
      </c>
      <c r="AT6" s="105"/>
      <c r="AU6" s="105"/>
      <c r="AV6" s="106">
        <v>6</v>
      </c>
      <c r="AW6" s="107">
        <f>IF(P6=0,"",IF(AV6=0,"",(AV6/P6)))</f>
        <v>0.10909090909091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10</v>
      </c>
      <c r="BF6" s="113">
        <f>IF(P6=0,"",IF(BE6=0,"",(BE6/P6)))</f>
        <v>0.18181818181818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28</v>
      </c>
      <c r="BO6" s="120">
        <f>IF(P6=0,"",IF(BN6=0,"",(BN6/P6)))</f>
        <v>0.50909090909091</v>
      </c>
      <c r="BP6" s="121">
        <v>8</v>
      </c>
      <c r="BQ6" s="122">
        <f>IFERROR(BP6/BN6,"-")</f>
        <v>0.28571428571429</v>
      </c>
      <c r="BR6" s="123">
        <v>541000</v>
      </c>
      <c r="BS6" s="124">
        <f>IFERROR(BR6/BN6,"-")</f>
        <v>19321.428571429</v>
      </c>
      <c r="BT6" s="125">
        <v>4</v>
      </c>
      <c r="BU6" s="125"/>
      <c r="BV6" s="125">
        <v>4</v>
      </c>
      <c r="BW6" s="126">
        <v>4</v>
      </c>
      <c r="BX6" s="127">
        <f>IF(P6=0,"",IF(BW6=0,"",(BW6/P6)))</f>
        <v>0.072727272727273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9</v>
      </c>
      <c r="CP6" s="141">
        <v>542000</v>
      </c>
      <c r="CQ6" s="141">
        <v>273000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>
        <f>AB7</f>
        <v>0</v>
      </c>
      <c r="B7" s="203" t="s">
        <v>68</v>
      </c>
      <c r="C7" s="203" t="s">
        <v>62</v>
      </c>
      <c r="D7" s="203" t="s">
        <v>69</v>
      </c>
      <c r="E7" s="203"/>
      <c r="F7" s="203" t="s">
        <v>64</v>
      </c>
      <c r="G7" s="203" t="s">
        <v>70</v>
      </c>
      <c r="H7" s="90" t="s">
        <v>66</v>
      </c>
      <c r="I7" s="90" t="s">
        <v>71</v>
      </c>
      <c r="J7" s="188">
        <v>70000</v>
      </c>
      <c r="K7" s="81">
        <v>0</v>
      </c>
      <c r="L7" s="81">
        <v>0</v>
      </c>
      <c r="M7" s="81">
        <v>17</v>
      </c>
      <c r="N7" s="91">
        <v>6</v>
      </c>
      <c r="O7" s="92">
        <v>0</v>
      </c>
      <c r="P7" s="93">
        <f>N7+O7</f>
        <v>6</v>
      </c>
      <c r="Q7" s="82">
        <f>IFERROR(P7/M7,"-")</f>
        <v>0.35294117647059</v>
      </c>
      <c r="R7" s="81">
        <v>1</v>
      </c>
      <c r="S7" s="81">
        <v>0</v>
      </c>
      <c r="T7" s="82">
        <f>IFERROR(S7/(O7+P7),"-")</f>
        <v>0</v>
      </c>
      <c r="U7" s="182">
        <f>IFERROR(J7/SUM(P7:P7),"-")</f>
        <v>11666.666666667</v>
      </c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>
        <f>SUM(X7:X7)-SUM(J7:J7)</f>
        <v>-70000</v>
      </c>
      <c r="AB7" s="85">
        <f>SUM(X7:X7)/SUM(J7:J7)</f>
        <v>0</v>
      </c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0.33333333333333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0.33333333333333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0.16666666666667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0.16666666666667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0.52307692307692</v>
      </c>
      <c r="B8" s="203" t="s">
        <v>72</v>
      </c>
      <c r="C8" s="203" t="s">
        <v>73</v>
      </c>
      <c r="D8" s="203" t="s">
        <v>74</v>
      </c>
      <c r="E8" s="203"/>
      <c r="F8" s="203" t="s">
        <v>75</v>
      </c>
      <c r="G8" s="203" t="s">
        <v>76</v>
      </c>
      <c r="H8" s="90" t="s">
        <v>77</v>
      </c>
      <c r="I8" s="90" t="s">
        <v>71</v>
      </c>
      <c r="J8" s="188">
        <v>65000</v>
      </c>
      <c r="K8" s="81">
        <v>0</v>
      </c>
      <c r="L8" s="81">
        <v>0</v>
      </c>
      <c r="M8" s="81">
        <v>22</v>
      </c>
      <c r="N8" s="91">
        <v>4</v>
      </c>
      <c r="O8" s="92">
        <v>0</v>
      </c>
      <c r="P8" s="93">
        <f>N8+O8</f>
        <v>4</v>
      </c>
      <c r="Q8" s="82">
        <f>IFERROR(P8/M8,"-")</f>
        <v>0.18181818181818</v>
      </c>
      <c r="R8" s="81">
        <v>0</v>
      </c>
      <c r="S8" s="81">
        <v>1</v>
      </c>
      <c r="T8" s="82">
        <f>IFERROR(S8/(O8+P8),"-")</f>
        <v>0.25</v>
      </c>
      <c r="U8" s="182">
        <f>IFERROR(J8/SUM(P8:P9),"-")</f>
        <v>7222.2222222222</v>
      </c>
      <c r="V8" s="84">
        <v>2</v>
      </c>
      <c r="W8" s="82">
        <f>IF(P8=0,"-",V8/P8)</f>
        <v>0.5</v>
      </c>
      <c r="X8" s="186">
        <v>29000</v>
      </c>
      <c r="Y8" s="187">
        <f>IFERROR(X8/P8,"-")</f>
        <v>7250</v>
      </c>
      <c r="Z8" s="187">
        <f>IFERROR(X8/V8,"-")</f>
        <v>14500</v>
      </c>
      <c r="AA8" s="188">
        <f>SUM(X8:X9)-SUM(J8:J9)</f>
        <v>-31000</v>
      </c>
      <c r="AB8" s="85">
        <f>SUM(X8:X9)/SUM(J8:J9)</f>
        <v>0.52307692307692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0.25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0.5</v>
      </c>
      <c r="BG8" s="112">
        <v>1</v>
      </c>
      <c r="BH8" s="114">
        <f>IFERROR(BG8/BE8,"-")</f>
        <v>0.5</v>
      </c>
      <c r="BI8" s="115">
        <v>14000</v>
      </c>
      <c r="BJ8" s="116">
        <f>IFERROR(BI8/BE8,"-")</f>
        <v>7000</v>
      </c>
      <c r="BK8" s="117"/>
      <c r="BL8" s="117"/>
      <c r="BM8" s="117">
        <v>1</v>
      </c>
      <c r="BN8" s="119">
        <v>1</v>
      </c>
      <c r="BO8" s="120">
        <f>IF(P8=0,"",IF(BN8=0,"",(BN8/P8)))</f>
        <v>0.25</v>
      </c>
      <c r="BP8" s="121">
        <v>1</v>
      </c>
      <c r="BQ8" s="122">
        <f>IFERROR(BP8/BN8,"-")</f>
        <v>1</v>
      </c>
      <c r="BR8" s="123">
        <v>15000</v>
      </c>
      <c r="BS8" s="124">
        <f>IFERROR(BR8/BN8,"-")</f>
        <v>15000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29000</v>
      </c>
      <c r="CQ8" s="141">
        <v>15000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78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0</v>
      </c>
      <c r="L9" s="81">
        <v>0</v>
      </c>
      <c r="M9" s="81">
        <v>9</v>
      </c>
      <c r="N9" s="91">
        <v>5</v>
      </c>
      <c r="O9" s="92">
        <v>0</v>
      </c>
      <c r="P9" s="93">
        <f>N9+O9</f>
        <v>5</v>
      </c>
      <c r="Q9" s="82">
        <f>IFERROR(P9/M9,"-")</f>
        <v>0.55555555555556</v>
      </c>
      <c r="R9" s="81">
        <v>0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0.2</v>
      </c>
      <c r="X9" s="186">
        <v>5000</v>
      </c>
      <c r="Y9" s="187">
        <f>IFERROR(X9/P9,"-")</f>
        <v>1000</v>
      </c>
      <c r="Z9" s="187">
        <f>IFERROR(X9/V9,"-")</f>
        <v>5000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0.4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0.4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0.2</v>
      </c>
      <c r="BY9" s="128">
        <v>1</v>
      </c>
      <c r="BZ9" s="129">
        <f>IFERROR(BY9/BW9,"-")</f>
        <v>1</v>
      </c>
      <c r="CA9" s="130">
        <v>5000</v>
      </c>
      <c r="CB9" s="131">
        <f>IFERROR(CA9/BW9,"-")</f>
        <v>5000</v>
      </c>
      <c r="CC9" s="132">
        <v>1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5000</v>
      </c>
      <c r="CQ9" s="141">
        <v>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79</v>
      </c>
      <c r="C10" s="203" t="s">
        <v>80</v>
      </c>
      <c r="D10" s="203" t="s">
        <v>81</v>
      </c>
      <c r="E10" s="203"/>
      <c r="F10" s="203" t="s">
        <v>75</v>
      </c>
      <c r="G10" s="203" t="s">
        <v>82</v>
      </c>
      <c r="H10" s="90" t="s">
        <v>83</v>
      </c>
      <c r="I10" s="90" t="s">
        <v>84</v>
      </c>
      <c r="J10" s="188">
        <v>45000</v>
      </c>
      <c r="K10" s="81">
        <v>0</v>
      </c>
      <c r="L10" s="81">
        <v>0</v>
      </c>
      <c r="M10" s="81">
        <v>7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>
        <f>IFERROR(J10/SUM(P10:P11),"-")</f>
        <v>22500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SUM(X10:X11)-SUM(J10:J11)</f>
        <v>-45000</v>
      </c>
      <c r="AB10" s="85">
        <f>SUM(X10:X11)/SUM(J10:J11)</f>
        <v>0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85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0</v>
      </c>
      <c r="L11" s="81">
        <v>0</v>
      </c>
      <c r="M11" s="81">
        <v>2</v>
      </c>
      <c r="N11" s="91">
        <v>2</v>
      </c>
      <c r="O11" s="92">
        <v>0</v>
      </c>
      <c r="P11" s="93">
        <f>N11+O11</f>
        <v>2</v>
      </c>
      <c r="Q11" s="82">
        <f>IFERROR(P11/M11,"-")</f>
        <v>1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2.5111111111111</v>
      </c>
      <c r="B12" s="203" t="s">
        <v>86</v>
      </c>
      <c r="C12" s="203" t="s">
        <v>80</v>
      </c>
      <c r="D12" s="203" t="s">
        <v>87</v>
      </c>
      <c r="E12" s="203"/>
      <c r="F12" s="203" t="s">
        <v>75</v>
      </c>
      <c r="G12" s="203" t="s">
        <v>88</v>
      </c>
      <c r="H12" s="90" t="s">
        <v>83</v>
      </c>
      <c r="I12" s="90" t="s">
        <v>89</v>
      </c>
      <c r="J12" s="188">
        <v>45000</v>
      </c>
      <c r="K12" s="81">
        <v>0</v>
      </c>
      <c r="L12" s="81">
        <v>0</v>
      </c>
      <c r="M12" s="81">
        <v>23</v>
      </c>
      <c r="N12" s="91">
        <v>2</v>
      </c>
      <c r="O12" s="92">
        <v>0</v>
      </c>
      <c r="P12" s="93">
        <f>N12+O12</f>
        <v>2</v>
      </c>
      <c r="Q12" s="82">
        <f>IFERROR(P12/M12,"-")</f>
        <v>0.08695652173913</v>
      </c>
      <c r="R12" s="81">
        <v>0</v>
      </c>
      <c r="S12" s="81">
        <v>0</v>
      </c>
      <c r="T12" s="82">
        <f>IFERROR(S12/(O12+P12),"-")</f>
        <v>0</v>
      </c>
      <c r="U12" s="182">
        <f>IFERROR(J12/SUM(P12:P13),"-")</f>
        <v>6428.5714285714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68000</v>
      </c>
      <c r="AB12" s="85">
        <f>SUM(X12:X13)/SUM(J12:J13)</f>
        <v>2.5111111111111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1</v>
      </c>
      <c r="BO12" s="120">
        <f>IF(P12=0,"",IF(BN12=0,"",(BN12/P12)))</f>
        <v>0.5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1</v>
      </c>
      <c r="BX12" s="127">
        <f>IF(P12=0,"",IF(BW12=0,"",(BW12/P12)))</f>
        <v>0.5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90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0</v>
      </c>
      <c r="L13" s="81">
        <v>0</v>
      </c>
      <c r="M13" s="81">
        <v>25</v>
      </c>
      <c r="N13" s="91">
        <v>5</v>
      </c>
      <c r="O13" s="92">
        <v>0</v>
      </c>
      <c r="P13" s="93">
        <f>N13+O13</f>
        <v>5</v>
      </c>
      <c r="Q13" s="82">
        <f>IFERROR(P13/M13,"-")</f>
        <v>0.2</v>
      </c>
      <c r="R13" s="81">
        <v>0</v>
      </c>
      <c r="S13" s="81">
        <v>1</v>
      </c>
      <c r="T13" s="82">
        <f>IFERROR(S13/(O13+P13),"-")</f>
        <v>0.2</v>
      </c>
      <c r="U13" s="182"/>
      <c r="V13" s="84">
        <v>1</v>
      </c>
      <c r="W13" s="82">
        <f>IF(P13=0,"-",V13/P13)</f>
        <v>0.2</v>
      </c>
      <c r="X13" s="186">
        <v>113000</v>
      </c>
      <c r="Y13" s="187">
        <f>IFERROR(X13/P13,"-")</f>
        <v>22600</v>
      </c>
      <c r="Z13" s="187">
        <f>IFERROR(X13/V13,"-")</f>
        <v>113000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0.2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0.2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</v>
      </c>
      <c r="BO13" s="120">
        <f>IF(P13=0,"",IF(BN13=0,"",(BN13/P13)))</f>
        <v>0.2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0.4</v>
      </c>
      <c r="BY13" s="128">
        <v>1</v>
      </c>
      <c r="BZ13" s="129">
        <f>IFERROR(BY13/BW13,"-")</f>
        <v>0.5</v>
      </c>
      <c r="CA13" s="130">
        <v>113000</v>
      </c>
      <c r="CB13" s="131">
        <f>IFERROR(CA13/BW13,"-")</f>
        <v>56500</v>
      </c>
      <c r="CC13" s="132"/>
      <c r="CD13" s="132"/>
      <c r="CE13" s="132">
        <v>1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113000</v>
      </c>
      <c r="CQ13" s="141">
        <v>113000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>
        <f>AB14</f>
        <v>11.215384615385</v>
      </c>
      <c r="B14" s="203" t="s">
        <v>91</v>
      </c>
      <c r="C14" s="203" t="s">
        <v>73</v>
      </c>
      <c r="D14" s="203" t="s">
        <v>74</v>
      </c>
      <c r="E14" s="203"/>
      <c r="F14" s="203" t="s">
        <v>75</v>
      </c>
      <c r="G14" s="203" t="s">
        <v>92</v>
      </c>
      <c r="H14" s="90" t="s">
        <v>77</v>
      </c>
      <c r="I14" s="90" t="s">
        <v>93</v>
      </c>
      <c r="J14" s="188">
        <v>65000</v>
      </c>
      <c r="K14" s="81">
        <v>0</v>
      </c>
      <c r="L14" s="81">
        <v>0</v>
      </c>
      <c r="M14" s="81">
        <v>47</v>
      </c>
      <c r="N14" s="91">
        <v>6</v>
      </c>
      <c r="O14" s="92">
        <v>0</v>
      </c>
      <c r="P14" s="93">
        <f>N14+O14</f>
        <v>6</v>
      </c>
      <c r="Q14" s="82">
        <f>IFERROR(P14/M14,"-")</f>
        <v>0.12765957446809</v>
      </c>
      <c r="R14" s="81">
        <v>1</v>
      </c>
      <c r="S14" s="81">
        <v>2</v>
      </c>
      <c r="T14" s="82">
        <f>IFERROR(S14/(O14+P14),"-")</f>
        <v>0.33333333333333</v>
      </c>
      <c r="U14" s="182">
        <f>IFERROR(J14/SUM(P14:P15),"-")</f>
        <v>3421.0526315789</v>
      </c>
      <c r="V14" s="84">
        <v>1</v>
      </c>
      <c r="W14" s="82">
        <f>IF(P14=0,"-",V14/P14)</f>
        <v>0.16666666666667</v>
      </c>
      <c r="X14" s="186">
        <v>6000</v>
      </c>
      <c r="Y14" s="187">
        <f>IFERROR(X14/P14,"-")</f>
        <v>1000</v>
      </c>
      <c r="Z14" s="187">
        <f>IFERROR(X14/V14,"-")</f>
        <v>6000</v>
      </c>
      <c r="AA14" s="188">
        <f>SUM(X14:X15)-SUM(J14:J15)</f>
        <v>664000</v>
      </c>
      <c r="AB14" s="85">
        <f>SUM(X14:X15)/SUM(J14:J15)</f>
        <v>11.215384615385</v>
      </c>
      <c r="AC14" s="79"/>
      <c r="AD14" s="94">
        <v>1</v>
      </c>
      <c r="AE14" s="95">
        <f>IF(P14=0,"",IF(AD14=0,"",(AD14/P14)))</f>
        <v>0.16666666666667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0.16666666666667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3</v>
      </c>
      <c r="BO14" s="120">
        <f>IF(P14=0,"",IF(BN14=0,"",(BN14/P14)))</f>
        <v>0.5</v>
      </c>
      <c r="BP14" s="121">
        <v>1</v>
      </c>
      <c r="BQ14" s="122">
        <f>IFERROR(BP14/BN14,"-")</f>
        <v>0.33333333333333</v>
      </c>
      <c r="BR14" s="123">
        <v>6000</v>
      </c>
      <c r="BS14" s="124">
        <f>IFERROR(BR14/BN14,"-")</f>
        <v>2000</v>
      </c>
      <c r="BT14" s="125"/>
      <c r="BU14" s="125">
        <v>1</v>
      </c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>
        <v>1</v>
      </c>
      <c r="CG14" s="134">
        <f>IF(P14=0,"",IF(CF14=0,"",(CF14/P14)))</f>
        <v>0.16666666666667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1</v>
      </c>
      <c r="CP14" s="141">
        <v>6000</v>
      </c>
      <c r="CQ14" s="141">
        <v>6000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94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0</v>
      </c>
      <c r="L15" s="81">
        <v>0</v>
      </c>
      <c r="M15" s="81">
        <v>22</v>
      </c>
      <c r="N15" s="91">
        <v>13</v>
      </c>
      <c r="O15" s="92">
        <v>0</v>
      </c>
      <c r="P15" s="93">
        <f>N15+O15</f>
        <v>13</v>
      </c>
      <c r="Q15" s="82">
        <f>IFERROR(P15/M15,"-")</f>
        <v>0.59090909090909</v>
      </c>
      <c r="R15" s="81">
        <v>2</v>
      </c>
      <c r="S15" s="81">
        <v>1</v>
      </c>
      <c r="T15" s="82">
        <f>IFERROR(S15/(O15+P15),"-")</f>
        <v>0.076923076923077</v>
      </c>
      <c r="U15" s="182"/>
      <c r="V15" s="84">
        <v>6</v>
      </c>
      <c r="W15" s="82">
        <f>IF(P15=0,"-",V15/P15)</f>
        <v>0.46153846153846</v>
      </c>
      <c r="X15" s="186">
        <v>723000</v>
      </c>
      <c r="Y15" s="187">
        <f>IFERROR(X15/P15,"-")</f>
        <v>55615.384615385</v>
      </c>
      <c r="Z15" s="187">
        <f>IFERROR(X15/V15,"-")</f>
        <v>120500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0.076923076923077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1</v>
      </c>
      <c r="AW15" s="107">
        <f>IF(P15=0,"",IF(AV15=0,"",(AV15/P15)))</f>
        <v>0.076923076923077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2</v>
      </c>
      <c r="BF15" s="113">
        <f>IF(P15=0,"",IF(BE15=0,"",(BE15/P15)))</f>
        <v>0.15384615384615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9</v>
      </c>
      <c r="BO15" s="120">
        <f>IF(P15=0,"",IF(BN15=0,"",(BN15/P15)))</f>
        <v>0.69230769230769</v>
      </c>
      <c r="BP15" s="121">
        <v>6</v>
      </c>
      <c r="BQ15" s="122">
        <f>IFERROR(BP15/BN15,"-")</f>
        <v>0.66666666666667</v>
      </c>
      <c r="BR15" s="123">
        <v>723000</v>
      </c>
      <c r="BS15" s="124">
        <f>IFERROR(BR15/BN15,"-")</f>
        <v>80333.333333333</v>
      </c>
      <c r="BT15" s="125">
        <v>1</v>
      </c>
      <c r="BU15" s="125">
        <v>1</v>
      </c>
      <c r="BV15" s="125">
        <v>4</v>
      </c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6</v>
      </c>
      <c r="CP15" s="141">
        <v>723000</v>
      </c>
      <c r="CQ15" s="141">
        <v>420000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0.12857142857143</v>
      </c>
      <c r="B16" s="203" t="s">
        <v>95</v>
      </c>
      <c r="C16" s="203" t="s">
        <v>80</v>
      </c>
      <c r="D16" s="203" t="s">
        <v>96</v>
      </c>
      <c r="E16" s="203"/>
      <c r="F16" s="203" t="s">
        <v>75</v>
      </c>
      <c r="G16" s="203" t="s">
        <v>97</v>
      </c>
      <c r="H16" s="90" t="s">
        <v>83</v>
      </c>
      <c r="I16" s="90" t="s">
        <v>93</v>
      </c>
      <c r="J16" s="188">
        <v>70000</v>
      </c>
      <c r="K16" s="81">
        <v>0</v>
      </c>
      <c r="L16" s="81">
        <v>0</v>
      </c>
      <c r="M16" s="81">
        <v>23</v>
      </c>
      <c r="N16" s="91">
        <v>2</v>
      </c>
      <c r="O16" s="92">
        <v>0</v>
      </c>
      <c r="P16" s="93">
        <f>N16+O16</f>
        <v>2</v>
      </c>
      <c r="Q16" s="82">
        <f>IFERROR(P16/M16,"-")</f>
        <v>0.08695652173913</v>
      </c>
      <c r="R16" s="81">
        <v>0</v>
      </c>
      <c r="S16" s="81">
        <v>1</v>
      </c>
      <c r="T16" s="82">
        <f>IFERROR(S16/(O16+P16),"-")</f>
        <v>0.5</v>
      </c>
      <c r="U16" s="182">
        <f>IFERROR(J16/SUM(P16:P17),"-")</f>
        <v>14000</v>
      </c>
      <c r="V16" s="84">
        <v>1</v>
      </c>
      <c r="W16" s="82">
        <f>IF(P16=0,"-",V16/P16)</f>
        <v>0.5</v>
      </c>
      <c r="X16" s="186">
        <v>9000</v>
      </c>
      <c r="Y16" s="187">
        <f>IFERROR(X16/P16,"-")</f>
        <v>4500</v>
      </c>
      <c r="Z16" s="187">
        <f>IFERROR(X16/V16,"-")</f>
        <v>9000</v>
      </c>
      <c r="AA16" s="188">
        <f>SUM(X16:X17)-SUM(J16:J17)</f>
        <v>-61000</v>
      </c>
      <c r="AB16" s="85">
        <f>SUM(X16:X17)/SUM(J16:J17)</f>
        <v>0.12857142857143</v>
      </c>
      <c r="AC16" s="79"/>
      <c r="AD16" s="94">
        <v>1</v>
      </c>
      <c r="AE16" s="95">
        <f>IF(P16=0,"",IF(AD16=0,"",(AD16/P16)))</f>
        <v>0.5</v>
      </c>
      <c r="AF16" s="94">
        <v>1</v>
      </c>
      <c r="AG16" s="96">
        <f>IFERROR(AF16/AD16,"-")</f>
        <v>1</v>
      </c>
      <c r="AH16" s="97">
        <v>9000</v>
      </c>
      <c r="AI16" s="98">
        <f>IFERROR(AH16/AD16,"-")</f>
        <v>9000</v>
      </c>
      <c r="AJ16" s="99"/>
      <c r="AK16" s="99"/>
      <c r="AL16" s="99">
        <v>1</v>
      </c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9000</v>
      </c>
      <c r="CQ16" s="141">
        <v>9000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98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0</v>
      </c>
      <c r="L17" s="81">
        <v>0</v>
      </c>
      <c r="M17" s="81">
        <v>8</v>
      </c>
      <c r="N17" s="91">
        <v>3</v>
      </c>
      <c r="O17" s="92">
        <v>0</v>
      </c>
      <c r="P17" s="93">
        <f>N17+O17</f>
        <v>3</v>
      </c>
      <c r="Q17" s="82">
        <f>IFERROR(P17/M17,"-")</f>
        <v>0.375</v>
      </c>
      <c r="R17" s="81">
        <v>0</v>
      </c>
      <c r="S17" s="81">
        <v>1</v>
      </c>
      <c r="T17" s="82">
        <f>IFERROR(S17/(O17+P17),"-")</f>
        <v>0.33333333333333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2</v>
      </c>
      <c r="BF17" s="113">
        <f>IF(P17=0,"",IF(BE17=0,"",(BE17/P17)))</f>
        <v>0.66666666666667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</v>
      </c>
      <c r="BO17" s="120">
        <f>IF(P17=0,"",IF(BN17=0,"",(BN17/P17)))</f>
        <v>0.33333333333333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</v>
      </c>
      <c r="B18" s="203" t="s">
        <v>99</v>
      </c>
      <c r="C18" s="203" t="s">
        <v>73</v>
      </c>
      <c r="D18" s="203" t="s">
        <v>74</v>
      </c>
      <c r="E18" s="203"/>
      <c r="F18" s="203" t="s">
        <v>75</v>
      </c>
      <c r="G18" s="203" t="s">
        <v>100</v>
      </c>
      <c r="H18" s="90" t="s">
        <v>77</v>
      </c>
      <c r="I18" s="90" t="s">
        <v>93</v>
      </c>
      <c r="J18" s="188">
        <v>45000</v>
      </c>
      <c r="K18" s="81">
        <v>0</v>
      </c>
      <c r="L18" s="81">
        <v>0</v>
      </c>
      <c r="M18" s="81">
        <v>9</v>
      </c>
      <c r="N18" s="91">
        <v>1</v>
      </c>
      <c r="O18" s="92">
        <v>0</v>
      </c>
      <c r="P18" s="93">
        <f>N18+O18</f>
        <v>1</v>
      </c>
      <c r="Q18" s="82">
        <f>IFERROR(P18/M18,"-")</f>
        <v>0.11111111111111</v>
      </c>
      <c r="R18" s="81">
        <v>0</v>
      </c>
      <c r="S18" s="81">
        <v>1</v>
      </c>
      <c r="T18" s="82">
        <f>IFERROR(S18/(O18+P18),"-")</f>
        <v>1</v>
      </c>
      <c r="U18" s="182">
        <f>IFERROR(J18/SUM(P18:P19),"-")</f>
        <v>22500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-45000</v>
      </c>
      <c r="AB18" s="85">
        <f>SUM(X18:X19)/SUM(J18:J19)</f>
        <v>0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1</v>
      </c>
      <c r="AN18" s="101">
        <f>IF(P18=0,"",IF(AM18=0,"",(AM18/P18)))</f>
        <v>1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101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0</v>
      </c>
      <c r="L19" s="81">
        <v>0</v>
      </c>
      <c r="M19" s="81">
        <v>1</v>
      </c>
      <c r="N19" s="91">
        <v>1</v>
      </c>
      <c r="O19" s="92">
        <v>0</v>
      </c>
      <c r="P19" s="93">
        <f>N19+O19</f>
        <v>1</v>
      </c>
      <c r="Q19" s="82">
        <f>IFERROR(P19/M19,"-")</f>
        <v>1</v>
      </c>
      <c r="R19" s="81">
        <v>0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1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0.425</v>
      </c>
      <c r="B20" s="203" t="s">
        <v>102</v>
      </c>
      <c r="C20" s="203" t="s">
        <v>80</v>
      </c>
      <c r="D20" s="203" t="s">
        <v>96</v>
      </c>
      <c r="E20" s="203"/>
      <c r="F20" s="203" t="s">
        <v>75</v>
      </c>
      <c r="G20" s="203" t="s">
        <v>103</v>
      </c>
      <c r="H20" s="90" t="s">
        <v>104</v>
      </c>
      <c r="I20" s="90" t="s">
        <v>105</v>
      </c>
      <c r="J20" s="188">
        <v>80000</v>
      </c>
      <c r="K20" s="81">
        <v>0</v>
      </c>
      <c r="L20" s="81">
        <v>0</v>
      </c>
      <c r="M20" s="81">
        <v>19</v>
      </c>
      <c r="N20" s="91">
        <v>4</v>
      </c>
      <c r="O20" s="92">
        <v>0</v>
      </c>
      <c r="P20" s="93">
        <f>N20+O20</f>
        <v>4</v>
      </c>
      <c r="Q20" s="82">
        <f>IFERROR(P20/M20,"-")</f>
        <v>0.21052631578947</v>
      </c>
      <c r="R20" s="81">
        <v>1</v>
      </c>
      <c r="S20" s="81">
        <v>2</v>
      </c>
      <c r="T20" s="82">
        <f>IFERROR(S20/(O20+P20),"-")</f>
        <v>0.5</v>
      </c>
      <c r="U20" s="182">
        <f>IFERROR(J20/SUM(P20:P21),"-")</f>
        <v>11428.571428571</v>
      </c>
      <c r="V20" s="84">
        <v>2</v>
      </c>
      <c r="W20" s="82">
        <f>IF(P20=0,"-",V20/P20)</f>
        <v>0.5</v>
      </c>
      <c r="X20" s="186">
        <v>33000</v>
      </c>
      <c r="Y20" s="187">
        <f>IFERROR(X20/P20,"-")</f>
        <v>8250</v>
      </c>
      <c r="Z20" s="187">
        <f>IFERROR(X20/V20,"-")</f>
        <v>16500</v>
      </c>
      <c r="AA20" s="188">
        <f>SUM(X20:X21)-SUM(J20:J21)</f>
        <v>-46000</v>
      </c>
      <c r="AB20" s="85">
        <f>SUM(X20:X21)/SUM(J20:J21)</f>
        <v>0.425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0.25</v>
      </c>
      <c r="BG20" s="112">
        <v>1</v>
      </c>
      <c r="BH20" s="114">
        <f>IFERROR(BG20/BE20,"-")</f>
        <v>1</v>
      </c>
      <c r="BI20" s="115">
        <v>13000</v>
      </c>
      <c r="BJ20" s="116">
        <f>IFERROR(BI20/BE20,"-")</f>
        <v>13000</v>
      </c>
      <c r="BK20" s="117"/>
      <c r="BL20" s="117">
        <v>1</v>
      </c>
      <c r="BM20" s="117"/>
      <c r="BN20" s="119">
        <v>2</v>
      </c>
      <c r="BO20" s="120">
        <f>IF(P20=0,"",IF(BN20=0,"",(BN20/P20)))</f>
        <v>0.5</v>
      </c>
      <c r="BP20" s="121">
        <v>1</v>
      </c>
      <c r="BQ20" s="122">
        <f>IFERROR(BP20/BN20,"-")</f>
        <v>0.5</v>
      </c>
      <c r="BR20" s="123">
        <v>20000</v>
      </c>
      <c r="BS20" s="124">
        <f>IFERROR(BR20/BN20,"-")</f>
        <v>10000</v>
      </c>
      <c r="BT20" s="125"/>
      <c r="BU20" s="125">
        <v>1</v>
      </c>
      <c r="BV20" s="125"/>
      <c r="BW20" s="126">
        <v>1</v>
      </c>
      <c r="BX20" s="127">
        <f>IF(P20=0,"",IF(BW20=0,"",(BW20/P20)))</f>
        <v>0.25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2</v>
      </c>
      <c r="CP20" s="141">
        <v>33000</v>
      </c>
      <c r="CQ20" s="141">
        <v>20000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106</v>
      </c>
      <c r="C21" s="203"/>
      <c r="D21" s="203"/>
      <c r="E21" s="203"/>
      <c r="F21" s="203" t="s">
        <v>64</v>
      </c>
      <c r="G21" s="203"/>
      <c r="H21" s="90"/>
      <c r="I21" s="90"/>
      <c r="J21" s="188"/>
      <c r="K21" s="81">
        <v>0</v>
      </c>
      <c r="L21" s="81">
        <v>0</v>
      </c>
      <c r="M21" s="81">
        <v>5</v>
      </c>
      <c r="N21" s="91">
        <v>3</v>
      </c>
      <c r="O21" s="92">
        <v>0</v>
      </c>
      <c r="P21" s="93">
        <f>N21+O21</f>
        <v>3</v>
      </c>
      <c r="Q21" s="82">
        <f>IFERROR(P21/M21,"-")</f>
        <v>0.6</v>
      </c>
      <c r="R21" s="81">
        <v>0</v>
      </c>
      <c r="S21" s="81">
        <v>1</v>
      </c>
      <c r="T21" s="82">
        <f>IFERROR(S21/(O21+P21),"-")</f>
        <v>0.33333333333333</v>
      </c>
      <c r="U21" s="182"/>
      <c r="V21" s="84">
        <v>1</v>
      </c>
      <c r="W21" s="82">
        <f>IF(P21=0,"-",V21/P21)</f>
        <v>0.33333333333333</v>
      </c>
      <c r="X21" s="186">
        <v>1000</v>
      </c>
      <c r="Y21" s="187">
        <f>IFERROR(X21/P21,"-")</f>
        <v>333.33333333333</v>
      </c>
      <c r="Z21" s="187">
        <f>IFERROR(X21/V21,"-")</f>
        <v>1000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0.33333333333333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2</v>
      </c>
      <c r="BO21" s="120">
        <f>IF(P21=0,"",IF(BN21=0,"",(BN21/P21)))</f>
        <v>0.66666666666667</v>
      </c>
      <c r="BP21" s="121">
        <v>1</v>
      </c>
      <c r="BQ21" s="122">
        <f>IFERROR(BP21/BN21,"-")</f>
        <v>0.5</v>
      </c>
      <c r="BR21" s="123">
        <v>1000</v>
      </c>
      <c r="BS21" s="124">
        <f>IFERROR(BR21/BN21,"-")</f>
        <v>500</v>
      </c>
      <c r="BT21" s="125">
        <v>1</v>
      </c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1000</v>
      </c>
      <c r="CQ21" s="141">
        <v>1000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0.054545454545455</v>
      </c>
      <c r="B22" s="203" t="s">
        <v>107</v>
      </c>
      <c r="C22" s="203" t="s">
        <v>108</v>
      </c>
      <c r="D22" s="203" t="s">
        <v>81</v>
      </c>
      <c r="E22" s="203"/>
      <c r="F22" s="203" t="s">
        <v>75</v>
      </c>
      <c r="G22" s="203" t="s">
        <v>109</v>
      </c>
      <c r="H22" s="90" t="s">
        <v>104</v>
      </c>
      <c r="I22" s="90" t="s">
        <v>105</v>
      </c>
      <c r="J22" s="188">
        <v>55000</v>
      </c>
      <c r="K22" s="81">
        <v>0</v>
      </c>
      <c r="L22" s="81">
        <v>0</v>
      </c>
      <c r="M22" s="81">
        <v>5</v>
      </c>
      <c r="N22" s="91">
        <v>0</v>
      </c>
      <c r="O22" s="92">
        <v>0</v>
      </c>
      <c r="P22" s="93">
        <f>N22+O22</f>
        <v>0</v>
      </c>
      <c r="Q22" s="82">
        <f>IFERROR(P22/M22,"-")</f>
        <v>0</v>
      </c>
      <c r="R22" s="81">
        <v>0</v>
      </c>
      <c r="S22" s="81">
        <v>0</v>
      </c>
      <c r="T22" s="82" t="str">
        <f>IFERROR(S22/(O22+P22),"-")</f>
        <v>-</v>
      </c>
      <c r="U22" s="182">
        <f>IFERROR(J22/SUM(P22:P23),"-")</f>
        <v>55000</v>
      </c>
      <c r="V22" s="84">
        <v>0</v>
      </c>
      <c r="W22" s="82" t="str">
        <f>IF(P22=0,"-",V22/P22)</f>
        <v>-</v>
      </c>
      <c r="X22" s="186">
        <v>0</v>
      </c>
      <c r="Y22" s="187" t="str">
        <f>IFERROR(X22/P22,"-")</f>
        <v>-</v>
      </c>
      <c r="Z22" s="187" t="str">
        <f>IFERROR(X22/V22,"-")</f>
        <v>-</v>
      </c>
      <c r="AA22" s="188">
        <f>SUM(X22:X23)-SUM(J22:J23)</f>
        <v>-52000</v>
      </c>
      <c r="AB22" s="85">
        <f>SUM(X22:X23)/SUM(J22:J23)</f>
        <v>0.054545454545455</v>
      </c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110</v>
      </c>
      <c r="C23" s="203"/>
      <c r="D23" s="203"/>
      <c r="E23" s="203"/>
      <c r="F23" s="203" t="s">
        <v>64</v>
      </c>
      <c r="G23" s="203"/>
      <c r="H23" s="90"/>
      <c r="I23" s="90"/>
      <c r="J23" s="188"/>
      <c r="K23" s="81">
        <v>0</v>
      </c>
      <c r="L23" s="81">
        <v>0</v>
      </c>
      <c r="M23" s="81">
        <v>1</v>
      </c>
      <c r="N23" s="91">
        <v>1</v>
      </c>
      <c r="O23" s="92">
        <v>0</v>
      </c>
      <c r="P23" s="93">
        <f>N23+O23</f>
        <v>1</v>
      </c>
      <c r="Q23" s="82">
        <f>IFERROR(P23/M23,"-")</f>
        <v>1</v>
      </c>
      <c r="R23" s="81">
        <v>1</v>
      </c>
      <c r="S23" s="81">
        <v>0</v>
      </c>
      <c r="T23" s="82">
        <f>IFERROR(S23/(O23+P23),"-")</f>
        <v>0</v>
      </c>
      <c r="U23" s="182"/>
      <c r="V23" s="84">
        <v>1</v>
      </c>
      <c r="W23" s="82">
        <f>IF(P23=0,"-",V23/P23)</f>
        <v>1</v>
      </c>
      <c r="X23" s="186">
        <v>3000</v>
      </c>
      <c r="Y23" s="187">
        <f>IFERROR(X23/P23,"-")</f>
        <v>3000</v>
      </c>
      <c r="Z23" s="187">
        <f>IFERROR(X23/V23,"-")</f>
        <v>3000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1</v>
      </c>
      <c r="BP23" s="121">
        <v>1</v>
      </c>
      <c r="BQ23" s="122">
        <f>IFERROR(BP23/BN23,"-")</f>
        <v>1</v>
      </c>
      <c r="BR23" s="123">
        <v>3000</v>
      </c>
      <c r="BS23" s="124">
        <f>IFERROR(BR23/BN23,"-")</f>
        <v>3000</v>
      </c>
      <c r="BT23" s="125">
        <v>1</v>
      </c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3000</v>
      </c>
      <c r="CQ23" s="141">
        <v>3000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0.11111111111111</v>
      </c>
      <c r="B24" s="203" t="s">
        <v>111</v>
      </c>
      <c r="C24" s="203" t="s">
        <v>73</v>
      </c>
      <c r="D24" s="203" t="s">
        <v>74</v>
      </c>
      <c r="E24" s="203"/>
      <c r="F24" s="203" t="s">
        <v>75</v>
      </c>
      <c r="G24" s="203" t="s">
        <v>112</v>
      </c>
      <c r="H24" s="90" t="s">
        <v>77</v>
      </c>
      <c r="I24" s="90" t="s">
        <v>105</v>
      </c>
      <c r="J24" s="188">
        <v>45000</v>
      </c>
      <c r="K24" s="81">
        <v>0</v>
      </c>
      <c r="L24" s="81">
        <v>0</v>
      </c>
      <c r="M24" s="81">
        <v>4</v>
      </c>
      <c r="N24" s="91">
        <v>1</v>
      </c>
      <c r="O24" s="92">
        <v>0</v>
      </c>
      <c r="P24" s="93">
        <f>N24+O24</f>
        <v>1</v>
      </c>
      <c r="Q24" s="82">
        <f>IFERROR(P24/M24,"-")</f>
        <v>0.25</v>
      </c>
      <c r="R24" s="81">
        <v>0</v>
      </c>
      <c r="S24" s="81">
        <v>1</v>
      </c>
      <c r="T24" s="82">
        <f>IFERROR(S24/(O24+P24),"-")</f>
        <v>1</v>
      </c>
      <c r="U24" s="182">
        <f>IFERROR(J24/SUM(P24:P25),"-")</f>
        <v>9000</v>
      </c>
      <c r="V24" s="84">
        <v>1</v>
      </c>
      <c r="W24" s="82">
        <f>IF(P24=0,"-",V24/P24)</f>
        <v>1</v>
      </c>
      <c r="X24" s="186">
        <v>5000</v>
      </c>
      <c r="Y24" s="187">
        <f>IFERROR(X24/P24,"-")</f>
        <v>5000</v>
      </c>
      <c r="Z24" s="187">
        <f>IFERROR(X24/V24,"-")</f>
        <v>5000</v>
      </c>
      <c r="AA24" s="188">
        <f>SUM(X24:X25)-SUM(J24:J25)</f>
        <v>-40000</v>
      </c>
      <c r="AB24" s="85">
        <f>SUM(X24:X25)/SUM(J24:J25)</f>
        <v>0.11111111111111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1</v>
      </c>
      <c r="AX24" s="106">
        <v>1</v>
      </c>
      <c r="AY24" s="108">
        <f>IFERROR(AX24/AV24,"-")</f>
        <v>1</v>
      </c>
      <c r="AZ24" s="109">
        <v>5000</v>
      </c>
      <c r="BA24" s="110">
        <f>IFERROR(AZ24/AV24,"-")</f>
        <v>5000</v>
      </c>
      <c r="BB24" s="111">
        <v>1</v>
      </c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5000</v>
      </c>
      <c r="CQ24" s="141">
        <v>5000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113</v>
      </c>
      <c r="C25" s="203"/>
      <c r="D25" s="203"/>
      <c r="E25" s="203"/>
      <c r="F25" s="203" t="s">
        <v>64</v>
      </c>
      <c r="G25" s="203"/>
      <c r="H25" s="90"/>
      <c r="I25" s="90"/>
      <c r="J25" s="188"/>
      <c r="K25" s="81">
        <v>0</v>
      </c>
      <c r="L25" s="81">
        <v>0</v>
      </c>
      <c r="M25" s="81">
        <v>4</v>
      </c>
      <c r="N25" s="91">
        <v>4</v>
      </c>
      <c r="O25" s="92">
        <v>0</v>
      </c>
      <c r="P25" s="93">
        <f>N25+O25</f>
        <v>4</v>
      </c>
      <c r="Q25" s="82">
        <f>IFERROR(P25/M25,"-")</f>
        <v>1</v>
      </c>
      <c r="R25" s="81">
        <v>0</v>
      </c>
      <c r="S25" s="81">
        <v>1</v>
      </c>
      <c r="T25" s="82">
        <f>IFERROR(S25/(O25+P25),"-")</f>
        <v>0.25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2</v>
      </c>
      <c r="AN25" s="101">
        <f>IF(P25=0,"",IF(AM25=0,"",(AM25/P25)))</f>
        <v>0.5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0.25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</v>
      </c>
      <c r="BO25" s="120">
        <f>IF(P25=0,"",IF(BN25=0,"",(BN25/P25)))</f>
        <v>0.25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0.20121176470588</v>
      </c>
      <c r="B26" s="203" t="s">
        <v>114</v>
      </c>
      <c r="C26" s="203" t="s">
        <v>80</v>
      </c>
      <c r="D26" s="203" t="s">
        <v>74</v>
      </c>
      <c r="E26" s="203"/>
      <c r="F26" s="203" t="s">
        <v>75</v>
      </c>
      <c r="G26" s="203" t="s">
        <v>115</v>
      </c>
      <c r="H26" s="90" t="s">
        <v>77</v>
      </c>
      <c r="I26" s="90" t="s">
        <v>105</v>
      </c>
      <c r="J26" s="188">
        <v>85000</v>
      </c>
      <c r="K26" s="81">
        <v>0</v>
      </c>
      <c r="L26" s="81">
        <v>0</v>
      </c>
      <c r="M26" s="81">
        <v>32</v>
      </c>
      <c r="N26" s="91">
        <v>2</v>
      </c>
      <c r="O26" s="92">
        <v>0</v>
      </c>
      <c r="P26" s="93">
        <f>N26+O26</f>
        <v>2</v>
      </c>
      <c r="Q26" s="82">
        <f>IFERROR(P26/M26,"-")</f>
        <v>0.0625</v>
      </c>
      <c r="R26" s="81">
        <v>0</v>
      </c>
      <c r="S26" s="81">
        <v>1</v>
      </c>
      <c r="T26" s="82">
        <f>IFERROR(S26/(O26+P26),"-")</f>
        <v>0.5</v>
      </c>
      <c r="U26" s="182">
        <f>IFERROR(J26/SUM(P26:P27),"-")</f>
        <v>14166.666666667</v>
      </c>
      <c r="V26" s="84">
        <v>1</v>
      </c>
      <c r="W26" s="82">
        <f>IF(P26=0,"-",V26/P26)</f>
        <v>0.5</v>
      </c>
      <c r="X26" s="186">
        <v>3000</v>
      </c>
      <c r="Y26" s="187">
        <f>IFERROR(X26/P26,"-")</f>
        <v>1500</v>
      </c>
      <c r="Z26" s="187">
        <f>IFERROR(X26/V26,"-")</f>
        <v>3000</v>
      </c>
      <c r="AA26" s="188">
        <f>SUM(X26:X27)-SUM(J26:J27)</f>
        <v>-67897</v>
      </c>
      <c r="AB26" s="85">
        <f>SUM(X26:X27)/SUM(J26:J27)</f>
        <v>0.20121176470588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0.5</v>
      </c>
      <c r="BG26" s="112">
        <v>1</v>
      </c>
      <c r="BH26" s="114">
        <f>IFERROR(BG26/BE26,"-")</f>
        <v>1</v>
      </c>
      <c r="BI26" s="115">
        <v>3000</v>
      </c>
      <c r="BJ26" s="116">
        <f>IFERROR(BI26/BE26,"-")</f>
        <v>3000</v>
      </c>
      <c r="BK26" s="117">
        <v>1</v>
      </c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>
        <v>1</v>
      </c>
      <c r="BX26" s="127">
        <f>IF(P26=0,"",IF(BW26=0,"",(BW26/P26)))</f>
        <v>0.5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3000</v>
      </c>
      <c r="CQ26" s="141">
        <v>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116</v>
      </c>
      <c r="C27" s="203"/>
      <c r="D27" s="203"/>
      <c r="E27" s="203"/>
      <c r="F27" s="203" t="s">
        <v>64</v>
      </c>
      <c r="G27" s="203"/>
      <c r="H27" s="90"/>
      <c r="I27" s="90"/>
      <c r="J27" s="188"/>
      <c r="K27" s="81">
        <v>0</v>
      </c>
      <c r="L27" s="81">
        <v>0</v>
      </c>
      <c r="M27" s="81">
        <v>62</v>
      </c>
      <c r="N27" s="91">
        <v>4</v>
      </c>
      <c r="O27" s="92">
        <v>0</v>
      </c>
      <c r="P27" s="93">
        <f>N27+O27</f>
        <v>4</v>
      </c>
      <c r="Q27" s="82">
        <f>IFERROR(P27/M27,"-")</f>
        <v>0.064516129032258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2</v>
      </c>
      <c r="W27" s="82">
        <f>IF(P27=0,"-",V27/P27)</f>
        <v>0.5</v>
      </c>
      <c r="X27" s="186">
        <v>14103</v>
      </c>
      <c r="Y27" s="187">
        <f>IFERROR(X27/P27,"-")</f>
        <v>3525.75</v>
      </c>
      <c r="Z27" s="187">
        <f>IFERROR(X27/V27,"-")</f>
        <v>7051.5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2</v>
      </c>
      <c r="BO27" s="120">
        <f>IF(P27=0,"",IF(BN27=0,"",(BN27/P27)))</f>
        <v>0.5</v>
      </c>
      <c r="BP27" s="121">
        <v>2</v>
      </c>
      <c r="BQ27" s="122">
        <f>IFERROR(BP27/BN27,"-")</f>
        <v>1</v>
      </c>
      <c r="BR27" s="123">
        <v>14000</v>
      </c>
      <c r="BS27" s="124">
        <f>IFERROR(BR27/BN27,"-")</f>
        <v>7000</v>
      </c>
      <c r="BT27" s="125"/>
      <c r="BU27" s="125">
        <v>2</v>
      </c>
      <c r="BV27" s="125"/>
      <c r="BW27" s="126">
        <v>2</v>
      </c>
      <c r="BX27" s="127">
        <f>IF(P27=0,"",IF(BW27=0,"",(BW27/P27)))</f>
        <v>0.5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2</v>
      </c>
      <c r="CP27" s="141">
        <v>14103</v>
      </c>
      <c r="CQ27" s="141">
        <v>10000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2.0545454545455</v>
      </c>
      <c r="B28" s="203" t="s">
        <v>117</v>
      </c>
      <c r="C28" s="203" t="s">
        <v>118</v>
      </c>
      <c r="D28" s="203" t="s">
        <v>81</v>
      </c>
      <c r="E28" s="203"/>
      <c r="F28" s="203" t="s">
        <v>75</v>
      </c>
      <c r="G28" s="203" t="s">
        <v>119</v>
      </c>
      <c r="H28" s="90" t="s">
        <v>104</v>
      </c>
      <c r="I28" s="90" t="s">
        <v>120</v>
      </c>
      <c r="J28" s="188">
        <v>55000</v>
      </c>
      <c r="K28" s="81">
        <v>0</v>
      </c>
      <c r="L28" s="81">
        <v>0</v>
      </c>
      <c r="M28" s="81">
        <v>18</v>
      </c>
      <c r="N28" s="91">
        <v>2</v>
      </c>
      <c r="O28" s="92">
        <v>0</v>
      </c>
      <c r="P28" s="93">
        <f>N28+O28</f>
        <v>2</v>
      </c>
      <c r="Q28" s="82">
        <f>IFERROR(P28/M28,"-")</f>
        <v>0.11111111111111</v>
      </c>
      <c r="R28" s="81">
        <v>0</v>
      </c>
      <c r="S28" s="81">
        <v>1</v>
      </c>
      <c r="T28" s="82">
        <f>IFERROR(S28/(O28+P28),"-")</f>
        <v>0.5</v>
      </c>
      <c r="U28" s="182">
        <f>IFERROR(J28/SUM(P28:P29),"-")</f>
        <v>6111.1111111111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SUM(X28:X29)-SUM(J28:J29)</f>
        <v>58000</v>
      </c>
      <c r="AB28" s="85">
        <f>SUM(X28:X29)/SUM(J28:J29)</f>
        <v>2.0545454545455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2</v>
      </c>
      <c r="BO28" s="120">
        <f>IF(P28=0,"",IF(BN28=0,"",(BN28/P28)))</f>
        <v>1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121</v>
      </c>
      <c r="C29" s="203"/>
      <c r="D29" s="203"/>
      <c r="E29" s="203"/>
      <c r="F29" s="203" t="s">
        <v>64</v>
      </c>
      <c r="G29" s="203"/>
      <c r="H29" s="90"/>
      <c r="I29" s="90"/>
      <c r="J29" s="188"/>
      <c r="K29" s="81">
        <v>0</v>
      </c>
      <c r="L29" s="81">
        <v>0</v>
      </c>
      <c r="M29" s="81">
        <v>16</v>
      </c>
      <c r="N29" s="91">
        <v>6</v>
      </c>
      <c r="O29" s="92">
        <v>1</v>
      </c>
      <c r="P29" s="93">
        <f>N29+O29</f>
        <v>7</v>
      </c>
      <c r="Q29" s="82">
        <f>IFERROR(P29/M29,"-")</f>
        <v>0.4375</v>
      </c>
      <c r="R29" s="81">
        <v>0</v>
      </c>
      <c r="S29" s="81">
        <v>4</v>
      </c>
      <c r="T29" s="82">
        <f>IFERROR(S29/(O29+P29),"-")</f>
        <v>0.5</v>
      </c>
      <c r="U29" s="182"/>
      <c r="V29" s="84">
        <v>2</v>
      </c>
      <c r="W29" s="82">
        <f>IF(P29=0,"-",V29/P29)</f>
        <v>0.28571428571429</v>
      </c>
      <c r="X29" s="186">
        <v>113000</v>
      </c>
      <c r="Y29" s="187">
        <f>IFERROR(X29/P29,"-")</f>
        <v>16142.857142857</v>
      </c>
      <c r="Z29" s="187">
        <f>IFERROR(X29/V29,"-")</f>
        <v>56500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0.14285714285714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>
        <v>1</v>
      </c>
      <c r="AW29" s="107">
        <f>IF(P29=0,"",IF(AV29=0,"",(AV29/P29)))</f>
        <v>0.14285714285714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2</v>
      </c>
      <c r="BF29" s="113">
        <f>IF(P29=0,"",IF(BE29=0,"",(BE29/P29)))</f>
        <v>0.28571428571429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2</v>
      </c>
      <c r="BO29" s="120">
        <f>IF(P29=0,"",IF(BN29=0,"",(BN29/P29)))</f>
        <v>0.28571428571429</v>
      </c>
      <c r="BP29" s="121">
        <v>2</v>
      </c>
      <c r="BQ29" s="122">
        <f>IFERROR(BP29/BN29,"-")</f>
        <v>1</v>
      </c>
      <c r="BR29" s="123">
        <v>113000</v>
      </c>
      <c r="BS29" s="124">
        <f>IFERROR(BR29/BN29,"-")</f>
        <v>56500</v>
      </c>
      <c r="BT29" s="125"/>
      <c r="BU29" s="125">
        <v>1</v>
      </c>
      <c r="BV29" s="125">
        <v>1</v>
      </c>
      <c r="BW29" s="126">
        <v>1</v>
      </c>
      <c r="BX29" s="127">
        <f>IF(P29=0,"",IF(BW29=0,"",(BW29/P29)))</f>
        <v>0.14285714285714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2</v>
      </c>
      <c r="CP29" s="141">
        <v>113000</v>
      </c>
      <c r="CQ29" s="141">
        <v>105000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80">
        <f>AB30</f>
        <v>0.17777777777778</v>
      </c>
      <c r="B30" s="203" t="s">
        <v>122</v>
      </c>
      <c r="C30" s="203" t="s">
        <v>123</v>
      </c>
      <c r="D30" s="203" t="s">
        <v>124</v>
      </c>
      <c r="E30" s="203"/>
      <c r="F30" s="203" t="s">
        <v>75</v>
      </c>
      <c r="G30" s="203" t="s">
        <v>125</v>
      </c>
      <c r="H30" s="90" t="s">
        <v>126</v>
      </c>
      <c r="I30" s="90" t="s">
        <v>120</v>
      </c>
      <c r="J30" s="188">
        <v>45000</v>
      </c>
      <c r="K30" s="81">
        <v>0</v>
      </c>
      <c r="L30" s="81">
        <v>0</v>
      </c>
      <c r="M30" s="81">
        <v>11</v>
      </c>
      <c r="N30" s="91">
        <v>2</v>
      </c>
      <c r="O30" s="92">
        <v>0</v>
      </c>
      <c r="P30" s="93">
        <f>N30+O30</f>
        <v>2</v>
      </c>
      <c r="Q30" s="82">
        <f>IFERROR(P30/M30,"-")</f>
        <v>0.18181818181818</v>
      </c>
      <c r="R30" s="81">
        <v>0</v>
      </c>
      <c r="S30" s="81">
        <v>0</v>
      </c>
      <c r="T30" s="82">
        <f>IFERROR(S30/(O30+P30),"-")</f>
        <v>0</v>
      </c>
      <c r="U30" s="182">
        <f>IFERROR(J30/SUM(P30:P31),"-")</f>
        <v>5000</v>
      </c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>
        <f>SUM(X30:X31)-SUM(J30:J31)</f>
        <v>-37000</v>
      </c>
      <c r="AB30" s="85">
        <f>SUM(X30:X31)/SUM(J30:J31)</f>
        <v>0.17777777777778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2</v>
      </c>
      <c r="BF30" s="113">
        <f>IF(P30=0,"",IF(BE30=0,"",(BE30/P30)))</f>
        <v>1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127</v>
      </c>
      <c r="C31" s="203"/>
      <c r="D31" s="203"/>
      <c r="E31" s="203"/>
      <c r="F31" s="203" t="s">
        <v>64</v>
      </c>
      <c r="G31" s="203"/>
      <c r="H31" s="90"/>
      <c r="I31" s="90"/>
      <c r="J31" s="188"/>
      <c r="K31" s="81">
        <v>0</v>
      </c>
      <c r="L31" s="81">
        <v>0</v>
      </c>
      <c r="M31" s="81">
        <v>29</v>
      </c>
      <c r="N31" s="91">
        <v>6</v>
      </c>
      <c r="O31" s="92">
        <v>1</v>
      </c>
      <c r="P31" s="93">
        <f>N31+O31</f>
        <v>7</v>
      </c>
      <c r="Q31" s="82">
        <f>IFERROR(P31/M31,"-")</f>
        <v>0.24137931034483</v>
      </c>
      <c r="R31" s="81">
        <v>0</v>
      </c>
      <c r="S31" s="81">
        <v>2</v>
      </c>
      <c r="T31" s="82">
        <f>IFERROR(S31/(O31+P31),"-")</f>
        <v>0.25</v>
      </c>
      <c r="U31" s="182"/>
      <c r="V31" s="84">
        <v>1</v>
      </c>
      <c r="W31" s="82">
        <f>IF(P31=0,"-",V31/P31)</f>
        <v>0.14285714285714</v>
      </c>
      <c r="X31" s="186">
        <v>8000</v>
      </c>
      <c r="Y31" s="187">
        <f>IFERROR(X31/P31,"-")</f>
        <v>1142.8571428571</v>
      </c>
      <c r="Z31" s="187">
        <f>IFERROR(X31/V31,"-")</f>
        <v>8000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1</v>
      </c>
      <c r="AN31" s="101">
        <f>IF(P31=0,"",IF(AM31=0,"",(AM31/P31)))</f>
        <v>0.14285714285714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2</v>
      </c>
      <c r="BF31" s="113">
        <f>IF(P31=0,"",IF(BE31=0,"",(BE31/P31)))</f>
        <v>0.28571428571429</v>
      </c>
      <c r="BG31" s="112">
        <v>1</v>
      </c>
      <c r="BH31" s="114">
        <f>IFERROR(BG31/BE31,"-")</f>
        <v>0.5</v>
      </c>
      <c r="BI31" s="115">
        <v>8000</v>
      </c>
      <c r="BJ31" s="116">
        <f>IFERROR(BI31/BE31,"-")</f>
        <v>4000</v>
      </c>
      <c r="BK31" s="117"/>
      <c r="BL31" s="117">
        <v>1</v>
      </c>
      <c r="BM31" s="117"/>
      <c r="BN31" s="119">
        <v>3</v>
      </c>
      <c r="BO31" s="120">
        <f>IF(P31=0,"",IF(BN31=0,"",(BN31/P31)))</f>
        <v>0.42857142857143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1</v>
      </c>
      <c r="BX31" s="127">
        <f>IF(P31=0,"",IF(BW31=0,"",(BW31/P31)))</f>
        <v>0.14285714285714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8000</v>
      </c>
      <c r="CQ31" s="141">
        <v>8000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30"/>
      <c r="B32" s="87"/>
      <c r="C32" s="88"/>
      <c r="D32" s="88"/>
      <c r="E32" s="88"/>
      <c r="F32" s="89"/>
      <c r="G32" s="90"/>
      <c r="H32" s="90"/>
      <c r="I32" s="90"/>
      <c r="J32" s="192"/>
      <c r="K32" s="34"/>
      <c r="L32" s="34"/>
      <c r="M32" s="31"/>
      <c r="N32" s="23"/>
      <c r="O32" s="23"/>
      <c r="P32" s="23"/>
      <c r="Q32" s="33"/>
      <c r="R32" s="32"/>
      <c r="S32" s="23"/>
      <c r="T32" s="32"/>
      <c r="U32" s="183"/>
      <c r="V32" s="25"/>
      <c r="W32" s="25"/>
      <c r="X32" s="189"/>
      <c r="Y32" s="189"/>
      <c r="Z32" s="189"/>
      <c r="AA32" s="189"/>
      <c r="AB32" s="33"/>
      <c r="AC32" s="59"/>
      <c r="AD32" s="63"/>
      <c r="AE32" s="64"/>
      <c r="AF32" s="63"/>
      <c r="AG32" s="67"/>
      <c r="AH32" s="68"/>
      <c r="AI32" s="69"/>
      <c r="AJ32" s="70"/>
      <c r="AK32" s="70"/>
      <c r="AL32" s="70"/>
      <c r="AM32" s="63"/>
      <c r="AN32" s="64"/>
      <c r="AO32" s="63"/>
      <c r="AP32" s="67"/>
      <c r="AQ32" s="68"/>
      <c r="AR32" s="69"/>
      <c r="AS32" s="70"/>
      <c r="AT32" s="70"/>
      <c r="AU32" s="70"/>
      <c r="AV32" s="63"/>
      <c r="AW32" s="64"/>
      <c r="AX32" s="63"/>
      <c r="AY32" s="67"/>
      <c r="AZ32" s="68"/>
      <c r="BA32" s="69"/>
      <c r="BB32" s="70"/>
      <c r="BC32" s="70"/>
      <c r="BD32" s="70"/>
      <c r="BE32" s="63"/>
      <c r="BF32" s="64"/>
      <c r="BG32" s="63"/>
      <c r="BH32" s="67"/>
      <c r="BI32" s="68"/>
      <c r="BJ32" s="69"/>
      <c r="BK32" s="70"/>
      <c r="BL32" s="70"/>
      <c r="BM32" s="70"/>
      <c r="BN32" s="65"/>
      <c r="BO32" s="66"/>
      <c r="BP32" s="63"/>
      <c r="BQ32" s="67"/>
      <c r="BR32" s="68"/>
      <c r="BS32" s="69"/>
      <c r="BT32" s="70"/>
      <c r="BU32" s="70"/>
      <c r="BV32" s="70"/>
      <c r="BW32" s="65"/>
      <c r="BX32" s="66"/>
      <c r="BY32" s="63"/>
      <c r="BZ32" s="67"/>
      <c r="CA32" s="68"/>
      <c r="CB32" s="69"/>
      <c r="CC32" s="70"/>
      <c r="CD32" s="70"/>
      <c r="CE32" s="70"/>
      <c r="CF32" s="65"/>
      <c r="CG32" s="66"/>
      <c r="CH32" s="63"/>
      <c r="CI32" s="67"/>
      <c r="CJ32" s="68"/>
      <c r="CK32" s="69"/>
      <c r="CL32" s="70"/>
      <c r="CM32" s="70"/>
      <c r="CN32" s="70"/>
      <c r="CO32" s="71"/>
      <c r="CP32" s="68"/>
      <c r="CQ32" s="68"/>
      <c r="CR32" s="68"/>
      <c r="CS32" s="72"/>
    </row>
    <row r="33" spans="1:98">
      <c r="A33" s="30"/>
      <c r="B33" s="37"/>
      <c r="C33" s="21"/>
      <c r="D33" s="21"/>
      <c r="E33" s="21"/>
      <c r="F33" s="22"/>
      <c r="G33" s="36"/>
      <c r="H33" s="36"/>
      <c r="I33" s="75"/>
      <c r="J33" s="193"/>
      <c r="K33" s="34"/>
      <c r="L33" s="34"/>
      <c r="M33" s="31"/>
      <c r="N33" s="23"/>
      <c r="O33" s="23"/>
      <c r="P33" s="23"/>
      <c r="Q33" s="33"/>
      <c r="R33" s="32"/>
      <c r="S33" s="23"/>
      <c r="T33" s="32"/>
      <c r="U33" s="183"/>
      <c r="V33" s="25"/>
      <c r="W33" s="25"/>
      <c r="X33" s="189"/>
      <c r="Y33" s="189"/>
      <c r="Z33" s="189"/>
      <c r="AA33" s="189"/>
      <c r="AB33" s="33"/>
      <c r="AC33" s="61"/>
      <c r="AD33" s="63"/>
      <c r="AE33" s="64"/>
      <c r="AF33" s="63"/>
      <c r="AG33" s="67"/>
      <c r="AH33" s="68"/>
      <c r="AI33" s="69"/>
      <c r="AJ33" s="70"/>
      <c r="AK33" s="70"/>
      <c r="AL33" s="70"/>
      <c r="AM33" s="63"/>
      <c r="AN33" s="64"/>
      <c r="AO33" s="63"/>
      <c r="AP33" s="67"/>
      <c r="AQ33" s="68"/>
      <c r="AR33" s="69"/>
      <c r="AS33" s="70"/>
      <c r="AT33" s="70"/>
      <c r="AU33" s="70"/>
      <c r="AV33" s="63"/>
      <c r="AW33" s="64"/>
      <c r="AX33" s="63"/>
      <c r="AY33" s="67"/>
      <c r="AZ33" s="68"/>
      <c r="BA33" s="69"/>
      <c r="BB33" s="70"/>
      <c r="BC33" s="70"/>
      <c r="BD33" s="70"/>
      <c r="BE33" s="63"/>
      <c r="BF33" s="64"/>
      <c r="BG33" s="63"/>
      <c r="BH33" s="67"/>
      <c r="BI33" s="68"/>
      <c r="BJ33" s="69"/>
      <c r="BK33" s="70"/>
      <c r="BL33" s="70"/>
      <c r="BM33" s="70"/>
      <c r="BN33" s="65"/>
      <c r="BO33" s="66"/>
      <c r="BP33" s="63"/>
      <c r="BQ33" s="67"/>
      <c r="BR33" s="68"/>
      <c r="BS33" s="69"/>
      <c r="BT33" s="70"/>
      <c r="BU33" s="70"/>
      <c r="BV33" s="70"/>
      <c r="BW33" s="65"/>
      <c r="BX33" s="66"/>
      <c r="BY33" s="63"/>
      <c r="BZ33" s="67"/>
      <c r="CA33" s="68"/>
      <c r="CB33" s="69"/>
      <c r="CC33" s="70"/>
      <c r="CD33" s="70"/>
      <c r="CE33" s="70"/>
      <c r="CF33" s="65"/>
      <c r="CG33" s="66"/>
      <c r="CH33" s="63"/>
      <c r="CI33" s="67"/>
      <c r="CJ33" s="68"/>
      <c r="CK33" s="69"/>
      <c r="CL33" s="70"/>
      <c r="CM33" s="70"/>
      <c r="CN33" s="70"/>
      <c r="CO33" s="71"/>
      <c r="CP33" s="68"/>
      <c r="CQ33" s="68"/>
      <c r="CR33" s="68"/>
      <c r="CS33" s="72"/>
    </row>
    <row r="34" spans="1:98">
      <c r="A34" s="19">
        <f>AB34</f>
        <v>1.9132178571429</v>
      </c>
      <c r="B34" s="39"/>
      <c r="C34" s="39"/>
      <c r="D34" s="39"/>
      <c r="E34" s="39"/>
      <c r="F34" s="39"/>
      <c r="G34" s="40" t="s">
        <v>128</v>
      </c>
      <c r="H34" s="40"/>
      <c r="I34" s="40"/>
      <c r="J34" s="190">
        <f>SUM(J6:J33)</f>
        <v>840000</v>
      </c>
      <c r="K34" s="41">
        <f>SUM(K6:K33)</f>
        <v>0</v>
      </c>
      <c r="L34" s="41">
        <f>SUM(L6:L33)</f>
        <v>0</v>
      </c>
      <c r="M34" s="41">
        <f>SUM(M6:M33)</f>
        <v>538</v>
      </c>
      <c r="N34" s="41">
        <f>SUM(N6:N33)</f>
        <v>140</v>
      </c>
      <c r="O34" s="41">
        <f>SUM(O6:O33)</f>
        <v>2</v>
      </c>
      <c r="P34" s="41">
        <f>SUM(P6:P33)</f>
        <v>142</v>
      </c>
      <c r="Q34" s="42">
        <f>IFERROR(P34/M34,"-")</f>
        <v>0.2639405204461</v>
      </c>
      <c r="R34" s="78">
        <f>SUM(R6:R33)</f>
        <v>18</v>
      </c>
      <c r="S34" s="78">
        <f>SUM(S6:S33)</f>
        <v>33</v>
      </c>
      <c r="T34" s="42">
        <f>IFERROR(R34/P34,"-")</f>
        <v>0.12676056338028</v>
      </c>
      <c r="U34" s="184">
        <f>IFERROR(J34/P34,"-")</f>
        <v>5915.4929577465</v>
      </c>
      <c r="V34" s="44">
        <f>SUM(V6:V33)</f>
        <v>32</v>
      </c>
      <c r="W34" s="42">
        <f>IFERROR(V34/P34,"-")</f>
        <v>0.22535211267606</v>
      </c>
      <c r="X34" s="190">
        <f>SUM(X6:X33)</f>
        <v>1607103</v>
      </c>
      <c r="Y34" s="190">
        <f>IFERROR(X34/P34,"-")</f>
        <v>11317.626760563</v>
      </c>
      <c r="Z34" s="190">
        <f>IFERROR(X34/V34,"-")</f>
        <v>50221.96875</v>
      </c>
      <c r="AA34" s="190">
        <f>X34-J34</f>
        <v>767103</v>
      </c>
      <c r="AB34" s="47">
        <f>X34/J34</f>
        <v>1.9132178571429</v>
      </c>
      <c r="AC34" s="60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7"/>
    <mergeCell ref="J7:J7"/>
    <mergeCell ref="U7:U7"/>
    <mergeCell ref="AA7:AA7"/>
    <mergeCell ref="AB7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129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7.92</v>
      </c>
      <c r="B6" s="203" t="s">
        <v>130</v>
      </c>
      <c r="C6" s="203" t="s">
        <v>131</v>
      </c>
      <c r="D6" s="203" t="s">
        <v>132</v>
      </c>
      <c r="E6" s="203"/>
      <c r="F6" s="203" t="s">
        <v>133</v>
      </c>
      <c r="G6" s="203" t="s">
        <v>134</v>
      </c>
      <c r="H6" s="90" t="s">
        <v>135</v>
      </c>
      <c r="I6" s="90" t="s">
        <v>71</v>
      </c>
      <c r="J6" s="188">
        <v>75000</v>
      </c>
      <c r="K6" s="81">
        <v>0</v>
      </c>
      <c r="L6" s="81">
        <v>0</v>
      </c>
      <c r="M6" s="81">
        <v>58</v>
      </c>
      <c r="N6" s="91">
        <v>9</v>
      </c>
      <c r="O6" s="92">
        <v>0</v>
      </c>
      <c r="P6" s="93">
        <f>N6+O6</f>
        <v>9</v>
      </c>
      <c r="Q6" s="82">
        <f>IFERROR(P6/M6,"-")</f>
        <v>0.1551724137931</v>
      </c>
      <c r="R6" s="81">
        <v>0</v>
      </c>
      <c r="S6" s="81">
        <v>2</v>
      </c>
      <c r="T6" s="82">
        <f>IFERROR(S6/(O6+P6),"-")</f>
        <v>0.22222222222222</v>
      </c>
      <c r="U6" s="182">
        <f>IFERROR(J6/SUM(P6:P7),"-")</f>
        <v>646.55172413793</v>
      </c>
      <c r="V6" s="84">
        <v>1</v>
      </c>
      <c r="W6" s="82">
        <f>IF(P6=0,"-",V6/P6)</f>
        <v>0.11111111111111</v>
      </c>
      <c r="X6" s="186">
        <v>69000</v>
      </c>
      <c r="Y6" s="187">
        <f>IFERROR(X6/P6,"-")</f>
        <v>7666.6666666667</v>
      </c>
      <c r="Z6" s="187">
        <f>IFERROR(X6/V6,"-")</f>
        <v>69000</v>
      </c>
      <c r="AA6" s="188">
        <f>SUM(X6:X7)-SUM(J6:J7)</f>
        <v>519000</v>
      </c>
      <c r="AB6" s="85">
        <f>SUM(X6:X7)/SUM(J6:J7)</f>
        <v>7.92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0.11111111111111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0.11111111111111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0.22222222222222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0.33333333333333</v>
      </c>
      <c r="BP6" s="121">
        <v>1</v>
      </c>
      <c r="BQ6" s="122">
        <f>IFERROR(BP6/BN6,"-")</f>
        <v>0.33333333333333</v>
      </c>
      <c r="BR6" s="123">
        <v>69000</v>
      </c>
      <c r="BS6" s="124">
        <f>IFERROR(BR6/BN6,"-")</f>
        <v>23000</v>
      </c>
      <c r="BT6" s="125"/>
      <c r="BU6" s="125"/>
      <c r="BV6" s="125">
        <v>1</v>
      </c>
      <c r="BW6" s="126">
        <v>2</v>
      </c>
      <c r="BX6" s="127">
        <f>IF(P6=0,"",IF(BW6=0,"",(BW6/P6)))</f>
        <v>0.22222222222222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69000</v>
      </c>
      <c r="CQ6" s="141">
        <v>69000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136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0</v>
      </c>
      <c r="L7" s="81">
        <v>0</v>
      </c>
      <c r="M7" s="81">
        <v>228</v>
      </c>
      <c r="N7" s="91">
        <v>105</v>
      </c>
      <c r="O7" s="92">
        <v>2</v>
      </c>
      <c r="P7" s="93">
        <f>N7+O7</f>
        <v>107</v>
      </c>
      <c r="Q7" s="82">
        <f>IFERROR(P7/M7,"-")</f>
        <v>0.46929824561404</v>
      </c>
      <c r="R7" s="81">
        <v>4</v>
      </c>
      <c r="S7" s="81">
        <v>27</v>
      </c>
      <c r="T7" s="82">
        <f>IFERROR(S7/(O7+P7),"-")</f>
        <v>0.24770642201835</v>
      </c>
      <c r="U7" s="182"/>
      <c r="V7" s="84">
        <v>6</v>
      </c>
      <c r="W7" s="82">
        <f>IF(P7=0,"-",V7/P7)</f>
        <v>0.05607476635514</v>
      </c>
      <c r="X7" s="186">
        <v>525000</v>
      </c>
      <c r="Y7" s="187">
        <f>IFERROR(X7/P7,"-")</f>
        <v>4906.5420560748</v>
      </c>
      <c r="Z7" s="187">
        <f>IFERROR(X7/V7,"-")</f>
        <v>87500</v>
      </c>
      <c r="AA7" s="188"/>
      <c r="AB7" s="85"/>
      <c r="AC7" s="79"/>
      <c r="AD7" s="94">
        <v>1</v>
      </c>
      <c r="AE7" s="95">
        <f>IF(P7=0,"",IF(AD7=0,"",(AD7/P7)))</f>
        <v>0.0093457943925234</v>
      </c>
      <c r="AF7" s="94">
        <v>1</v>
      </c>
      <c r="AG7" s="96">
        <f>IFERROR(AF7/AD7,"-")</f>
        <v>1</v>
      </c>
      <c r="AH7" s="97">
        <v>9000</v>
      </c>
      <c r="AI7" s="98">
        <f>IFERROR(AH7/AD7,"-")</f>
        <v>9000</v>
      </c>
      <c r="AJ7" s="99"/>
      <c r="AK7" s="99"/>
      <c r="AL7" s="99">
        <v>1</v>
      </c>
      <c r="AM7" s="100">
        <v>11</v>
      </c>
      <c r="AN7" s="101">
        <f>IF(P7=0,"",IF(AM7=0,"",(AM7/P7)))</f>
        <v>0.10280373831776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16</v>
      </c>
      <c r="AW7" s="107">
        <f>IF(P7=0,"",IF(AV7=0,"",(AV7/P7)))</f>
        <v>0.14953271028037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21</v>
      </c>
      <c r="BF7" s="113">
        <f>IF(P7=0,"",IF(BE7=0,"",(BE7/P7)))</f>
        <v>0.19626168224299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37</v>
      </c>
      <c r="BO7" s="120">
        <f>IF(P7=0,"",IF(BN7=0,"",(BN7/P7)))</f>
        <v>0.34579439252336</v>
      </c>
      <c r="BP7" s="121">
        <v>3</v>
      </c>
      <c r="BQ7" s="122">
        <f>IFERROR(BP7/BN7,"-")</f>
        <v>0.081081081081081</v>
      </c>
      <c r="BR7" s="123">
        <v>45000</v>
      </c>
      <c r="BS7" s="124">
        <f>IFERROR(BR7/BN7,"-")</f>
        <v>1216.2162162162</v>
      </c>
      <c r="BT7" s="125">
        <v>1</v>
      </c>
      <c r="BU7" s="125"/>
      <c r="BV7" s="125">
        <v>2</v>
      </c>
      <c r="BW7" s="126">
        <v>15</v>
      </c>
      <c r="BX7" s="127">
        <f>IF(P7=0,"",IF(BW7=0,"",(BW7/P7)))</f>
        <v>0.14018691588785</v>
      </c>
      <c r="BY7" s="128">
        <v>2</v>
      </c>
      <c r="BZ7" s="129">
        <f>IFERROR(BY7/BW7,"-")</f>
        <v>0.13333333333333</v>
      </c>
      <c r="CA7" s="130">
        <v>471000</v>
      </c>
      <c r="CB7" s="131">
        <f>IFERROR(CA7/BW7,"-")</f>
        <v>31400</v>
      </c>
      <c r="CC7" s="132"/>
      <c r="CD7" s="132"/>
      <c r="CE7" s="132">
        <v>2</v>
      </c>
      <c r="CF7" s="133">
        <v>6</v>
      </c>
      <c r="CG7" s="134">
        <f>IF(P7=0,"",IF(CF7=0,"",(CF7/P7)))</f>
        <v>0.05607476635514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6</v>
      </c>
      <c r="CP7" s="141">
        <v>525000</v>
      </c>
      <c r="CQ7" s="141">
        <v>311000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0.23636363636364</v>
      </c>
      <c r="B8" s="203" t="s">
        <v>137</v>
      </c>
      <c r="C8" s="203" t="s">
        <v>138</v>
      </c>
      <c r="D8" s="203" t="s">
        <v>139</v>
      </c>
      <c r="E8" s="203" t="s">
        <v>140</v>
      </c>
      <c r="F8" s="203" t="s">
        <v>133</v>
      </c>
      <c r="G8" s="203" t="s">
        <v>141</v>
      </c>
      <c r="H8" s="90" t="s">
        <v>142</v>
      </c>
      <c r="I8" s="90" t="s">
        <v>143</v>
      </c>
      <c r="J8" s="188">
        <v>110000</v>
      </c>
      <c r="K8" s="81">
        <v>0</v>
      </c>
      <c r="L8" s="81">
        <v>0</v>
      </c>
      <c r="M8" s="81">
        <v>178</v>
      </c>
      <c r="N8" s="91">
        <v>31</v>
      </c>
      <c r="O8" s="92">
        <v>0</v>
      </c>
      <c r="P8" s="93">
        <f>N8+O8</f>
        <v>31</v>
      </c>
      <c r="Q8" s="82">
        <f>IFERROR(P8/M8,"-")</f>
        <v>0.17415730337079</v>
      </c>
      <c r="R8" s="81">
        <v>0</v>
      </c>
      <c r="S8" s="81">
        <v>11</v>
      </c>
      <c r="T8" s="82">
        <f>IFERROR(S8/(O8+P8),"-")</f>
        <v>0.35483870967742</v>
      </c>
      <c r="U8" s="182">
        <f>IFERROR(J8/SUM(P8:P9),"-")</f>
        <v>1325.3012048193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-84000</v>
      </c>
      <c r="AB8" s="85">
        <f>SUM(X8:X9)/SUM(J8:J9)</f>
        <v>0.23636363636364</v>
      </c>
      <c r="AC8" s="79"/>
      <c r="AD8" s="94">
        <v>4</v>
      </c>
      <c r="AE8" s="95">
        <f>IF(P8=0,"",IF(AD8=0,"",(AD8/P8)))</f>
        <v>0.12903225806452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10</v>
      </c>
      <c r="AN8" s="101">
        <f>IF(P8=0,"",IF(AM8=0,"",(AM8/P8)))</f>
        <v>0.32258064516129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7</v>
      </c>
      <c r="AW8" s="107">
        <f>IF(P8=0,"",IF(AV8=0,"",(AV8/P8)))</f>
        <v>0.2258064516129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7</v>
      </c>
      <c r="BF8" s="113">
        <f>IF(P8=0,"",IF(BE8=0,"",(BE8/P8)))</f>
        <v>0.2258064516129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0.096774193548387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144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0</v>
      </c>
      <c r="L9" s="81">
        <v>0</v>
      </c>
      <c r="M9" s="81">
        <v>92</v>
      </c>
      <c r="N9" s="91">
        <v>49</v>
      </c>
      <c r="O9" s="92">
        <v>3</v>
      </c>
      <c r="P9" s="93">
        <f>N9+O9</f>
        <v>52</v>
      </c>
      <c r="Q9" s="82">
        <f>IFERROR(P9/M9,"-")</f>
        <v>0.56521739130435</v>
      </c>
      <c r="R9" s="81">
        <v>0</v>
      </c>
      <c r="S9" s="81">
        <v>13</v>
      </c>
      <c r="T9" s="82">
        <f>IFERROR(S9/(O9+P9),"-")</f>
        <v>0.23636363636364</v>
      </c>
      <c r="U9" s="182"/>
      <c r="V9" s="84">
        <v>1</v>
      </c>
      <c r="W9" s="82">
        <f>IF(P9=0,"-",V9/P9)</f>
        <v>0.019230769230769</v>
      </c>
      <c r="X9" s="186">
        <v>26000</v>
      </c>
      <c r="Y9" s="187">
        <f>IFERROR(X9/P9,"-")</f>
        <v>500</v>
      </c>
      <c r="Z9" s="187">
        <f>IFERROR(X9/V9,"-")</f>
        <v>26000</v>
      </c>
      <c r="AA9" s="188"/>
      <c r="AB9" s="85"/>
      <c r="AC9" s="79"/>
      <c r="AD9" s="94">
        <v>3</v>
      </c>
      <c r="AE9" s="95">
        <f>IF(P9=0,"",IF(AD9=0,"",(AD9/P9)))</f>
        <v>0.057692307692308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9</v>
      </c>
      <c r="AN9" s="101">
        <f>IF(P9=0,"",IF(AM9=0,"",(AM9/P9)))</f>
        <v>0.17307692307692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9</v>
      </c>
      <c r="AW9" s="107">
        <f>IF(P9=0,"",IF(AV9=0,"",(AV9/P9)))</f>
        <v>0.17307692307692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16</v>
      </c>
      <c r="BF9" s="113">
        <f>IF(P9=0,"",IF(BE9=0,"",(BE9/P9)))</f>
        <v>0.30769230769231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8</v>
      </c>
      <c r="BO9" s="120">
        <f>IF(P9=0,"",IF(BN9=0,"",(BN9/P9)))</f>
        <v>0.15384615384615</v>
      </c>
      <c r="BP9" s="121">
        <v>1</v>
      </c>
      <c r="BQ9" s="122">
        <f>IFERROR(BP9/BN9,"-")</f>
        <v>0.125</v>
      </c>
      <c r="BR9" s="123">
        <v>26000</v>
      </c>
      <c r="BS9" s="124">
        <f>IFERROR(BR9/BN9,"-")</f>
        <v>3250</v>
      </c>
      <c r="BT9" s="125"/>
      <c r="BU9" s="125"/>
      <c r="BV9" s="125">
        <v>1</v>
      </c>
      <c r="BW9" s="126">
        <v>6</v>
      </c>
      <c r="BX9" s="127">
        <f>IF(P9=0,"",IF(BW9=0,"",(BW9/P9)))</f>
        <v>0.11538461538462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0.019230769230769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1</v>
      </c>
      <c r="CP9" s="141">
        <v>26000</v>
      </c>
      <c r="CQ9" s="141">
        <v>26000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3.55</v>
      </c>
      <c r="B10" s="203" t="s">
        <v>145</v>
      </c>
      <c r="C10" s="203" t="s">
        <v>123</v>
      </c>
      <c r="D10" s="203" t="s">
        <v>132</v>
      </c>
      <c r="E10" s="203" t="s">
        <v>146</v>
      </c>
      <c r="F10" s="203" t="s">
        <v>133</v>
      </c>
      <c r="G10" s="203" t="s">
        <v>147</v>
      </c>
      <c r="H10" s="90" t="s">
        <v>135</v>
      </c>
      <c r="I10" s="90" t="s">
        <v>148</v>
      </c>
      <c r="J10" s="188">
        <v>80000</v>
      </c>
      <c r="K10" s="81">
        <v>0</v>
      </c>
      <c r="L10" s="81">
        <v>0</v>
      </c>
      <c r="M10" s="81">
        <v>93</v>
      </c>
      <c r="N10" s="91">
        <v>21</v>
      </c>
      <c r="O10" s="92">
        <v>0</v>
      </c>
      <c r="P10" s="93">
        <f>N10+O10</f>
        <v>21</v>
      </c>
      <c r="Q10" s="82">
        <f>IFERROR(P10/M10,"-")</f>
        <v>0.2258064516129</v>
      </c>
      <c r="R10" s="81">
        <v>0</v>
      </c>
      <c r="S10" s="81">
        <v>6</v>
      </c>
      <c r="T10" s="82">
        <f>IFERROR(S10/(O10+P10),"-")</f>
        <v>0.28571428571429</v>
      </c>
      <c r="U10" s="182">
        <f>IFERROR(J10/SUM(P10:P11),"-")</f>
        <v>747.66355140187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204000</v>
      </c>
      <c r="AB10" s="85">
        <f>SUM(X10:X11)/SUM(J10:J11)</f>
        <v>3.55</v>
      </c>
      <c r="AC10" s="79"/>
      <c r="AD10" s="94">
        <v>4</v>
      </c>
      <c r="AE10" s="95">
        <f>IF(P10=0,"",IF(AD10=0,"",(AD10/P10)))</f>
        <v>0.19047619047619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8</v>
      </c>
      <c r="AN10" s="101">
        <f>IF(P10=0,"",IF(AM10=0,"",(AM10/P10)))</f>
        <v>0.38095238095238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5</v>
      </c>
      <c r="AW10" s="107">
        <f>IF(P10=0,"",IF(AV10=0,"",(AV10/P10)))</f>
        <v>0.23809523809524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3</v>
      </c>
      <c r="BF10" s="113">
        <f>IF(P10=0,"",IF(BE10=0,"",(BE10/P10)))</f>
        <v>0.14285714285714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</v>
      </c>
      <c r="BO10" s="120">
        <f>IF(P10=0,"",IF(BN10=0,"",(BN10/P10)))</f>
        <v>0.047619047619048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149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0</v>
      </c>
      <c r="L11" s="81">
        <v>0</v>
      </c>
      <c r="M11" s="81">
        <v>171</v>
      </c>
      <c r="N11" s="91">
        <v>85</v>
      </c>
      <c r="O11" s="92">
        <v>1</v>
      </c>
      <c r="P11" s="93">
        <f>N11+O11</f>
        <v>86</v>
      </c>
      <c r="Q11" s="82">
        <f>IFERROR(P11/M11,"-")</f>
        <v>0.50292397660819</v>
      </c>
      <c r="R11" s="81">
        <v>2</v>
      </c>
      <c r="S11" s="81">
        <v>21</v>
      </c>
      <c r="T11" s="82">
        <f>IFERROR(S11/(O11+P11),"-")</f>
        <v>0.24137931034483</v>
      </c>
      <c r="U11" s="182"/>
      <c r="V11" s="84">
        <v>6</v>
      </c>
      <c r="W11" s="82">
        <f>IF(P11=0,"-",V11/P11)</f>
        <v>0.069767441860465</v>
      </c>
      <c r="X11" s="186">
        <v>284000</v>
      </c>
      <c r="Y11" s="187">
        <f>IFERROR(X11/P11,"-")</f>
        <v>3302.3255813953</v>
      </c>
      <c r="Z11" s="187">
        <f>IFERROR(X11/V11,"-")</f>
        <v>47333.333333333</v>
      </c>
      <c r="AA11" s="188"/>
      <c r="AB11" s="85"/>
      <c r="AC11" s="79"/>
      <c r="AD11" s="94">
        <v>7</v>
      </c>
      <c r="AE11" s="95">
        <f>IF(P11=0,"",IF(AD11=0,"",(AD11/P11)))</f>
        <v>0.081395348837209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16</v>
      </c>
      <c r="AN11" s="101">
        <f>IF(P11=0,"",IF(AM11=0,"",(AM11/P11)))</f>
        <v>0.18604651162791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11</v>
      </c>
      <c r="AW11" s="107">
        <f>IF(P11=0,"",IF(AV11=0,"",(AV11/P11)))</f>
        <v>0.12790697674419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20</v>
      </c>
      <c r="BF11" s="113">
        <f>IF(P11=0,"",IF(BE11=0,"",(BE11/P11)))</f>
        <v>0.23255813953488</v>
      </c>
      <c r="BG11" s="112">
        <v>4</v>
      </c>
      <c r="BH11" s="114">
        <f>IFERROR(BG11/BE11,"-")</f>
        <v>0.2</v>
      </c>
      <c r="BI11" s="115">
        <v>61000</v>
      </c>
      <c r="BJ11" s="116">
        <f>IFERROR(BI11/BE11,"-")</f>
        <v>3050</v>
      </c>
      <c r="BK11" s="117">
        <v>2</v>
      </c>
      <c r="BL11" s="117"/>
      <c r="BM11" s="117">
        <v>2</v>
      </c>
      <c r="BN11" s="119">
        <v>25</v>
      </c>
      <c r="BO11" s="120">
        <f>IF(P11=0,"",IF(BN11=0,"",(BN11/P11)))</f>
        <v>0.2906976744186</v>
      </c>
      <c r="BP11" s="121">
        <v>1</v>
      </c>
      <c r="BQ11" s="122">
        <f>IFERROR(BP11/BN11,"-")</f>
        <v>0.04</v>
      </c>
      <c r="BR11" s="123">
        <v>35000</v>
      </c>
      <c r="BS11" s="124">
        <f>IFERROR(BR11/BN11,"-")</f>
        <v>1400</v>
      </c>
      <c r="BT11" s="125"/>
      <c r="BU11" s="125"/>
      <c r="BV11" s="125">
        <v>1</v>
      </c>
      <c r="BW11" s="126">
        <v>4</v>
      </c>
      <c r="BX11" s="127">
        <f>IF(P11=0,"",IF(BW11=0,"",(BW11/P11)))</f>
        <v>0.046511627906977</v>
      </c>
      <c r="BY11" s="128">
        <v>1</v>
      </c>
      <c r="BZ11" s="129">
        <f>IFERROR(BY11/BW11,"-")</f>
        <v>0.25</v>
      </c>
      <c r="CA11" s="130">
        <v>188000</v>
      </c>
      <c r="CB11" s="131">
        <f>IFERROR(CA11/BW11,"-")</f>
        <v>47000</v>
      </c>
      <c r="CC11" s="132"/>
      <c r="CD11" s="132"/>
      <c r="CE11" s="132">
        <v>1</v>
      </c>
      <c r="CF11" s="133">
        <v>3</v>
      </c>
      <c r="CG11" s="134">
        <f>IF(P11=0,"",IF(CF11=0,"",(CF11/P11)))</f>
        <v>0.034883720930233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6</v>
      </c>
      <c r="CP11" s="141">
        <v>284000</v>
      </c>
      <c r="CQ11" s="141">
        <v>188000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15.68</v>
      </c>
      <c r="B12" s="203" t="s">
        <v>150</v>
      </c>
      <c r="C12" s="203" t="s">
        <v>131</v>
      </c>
      <c r="D12" s="203" t="s">
        <v>139</v>
      </c>
      <c r="E12" s="203" t="s">
        <v>151</v>
      </c>
      <c r="F12" s="203" t="s">
        <v>133</v>
      </c>
      <c r="G12" s="203" t="s">
        <v>152</v>
      </c>
      <c r="H12" s="90" t="s">
        <v>142</v>
      </c>
      <c r="I12" s="90" t="s">
        <v>148</v>
      </c>
      <c r="J12" s="188">
        <v>75000</v>
      </c>
      <c r="K12" s="81">
        <v>0</v>
      </c>
      <c r="L12" s="81">
        <v>0</v>
      </c>
      <c r="M12" s="81">
        <v>78</v>
      </c>
      <c r="N12" s="91">
        <v>14</v>
      </c>
      <c r="O12" s="92">
        <v>0</v>
      </c>
      <c r="P12" s="93">
        <f>N12+O12</f>
        <v>14</v>
      </c>
      <c r="Q12" s="82">
        <f>IFERROR(P12/M12,"-")</f>
        <v>0.17948717948718</v>
      </c>
      <c r="R12" s="81">
        <v>0</v>
      </c>
      <c r="S12" s="81">
        <v>1</v>
      </c>
      <c r="T12" s="82">
        <f>IFERROR(S12/(O12+P12),"-")</f>
        <v>0.071428571428571</v>
      </c>
      <c r="U12" s="182">
        <f>IFERROR(J12/SUM(P12:P13),"-")</f>
        <v>728.15533980583</v>
      </c>
      <c r="V12" s="84">
        <v>1</v>
      </c>
      <c r="W12" s="82">
        <f>IF(P12=0,"-",V12/P12)</f>
        <v>0.071428571428571</v>
      </c>
      <c r="X12" s="186">
        <v>155000</v>
      </c>
      <c r="Y12" s="187">
        <f>IFERROR(X12/P12,"-")</f>
        <v>11071.428571429</v>
      </c>
      <c r="Z12" s="187">
        <f>IFERROR(X12/V12,"-")</f>
        <v>155000</v>
      </c>
      <c r="AA12" s="188">
        <f>SUM(X12:X13)-SUM(J12:J13)</f>
        <v>1101000</v>
      </c>
      <c r="AB12" s="85">
        <f>SUM(X12:X13)/SUM(J12:J13)</f>
        <v>15.68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2</v>
      </c>
      <c r="AN12" s="101">
        <f>IF(P12=0,"",IF(AM12=0,"",(AM12/P12)))</f>
        <v>0.14285714285714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3</v>
      </c>
      <c r="AW12" s="107">
        <f>IF(P12=0,"",IF(AV12=0,"",(AV12/P12)))</f>
        <v>0.21428571428571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4</v>
      </c>
      <c r="BF12" s="113">
        <f>IF(P12=0,"",IF(BE12=0,"",(BE12/P12)))</f>
        <v>0.28571428571429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0.14285714285714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3</v>
      </c>
      <c r="BX12" s="127">
        <f>IF(P12=0,"",IF(BW12=0,"",(BW12/P12)))</f>
        <v>0.21428571428571</v>
      </c>
      <c r="BY12" s="128">
        <v>1</v>
      </c>
      <c r="BZ12" s="129">
        <f>IFERROR(BY12/BW12,"-")</f>
        <v>0.33333333333333</v>
      </c>
      <c r="CA12" s="130">
        <v>155000</v>
      </c>
      <c r="CB12" s="131">
        <f>IFERROR(CA12/BW12,"-")</f>
        <v>51666.666666667</v>
      </c>
      <c r="CC12" s="132"/>
      <c r="CD12" s="132"/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155000</v>
      </c>
      <c r="CQ12" s="141">
        <v>155000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153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0</v>
      </c>
      <c r="L13" s="81">
        <v>0</v>
      </c>
      <c r="M13" s="81">
        <v>222</v>
      </c>
      <c r="N13" s="91">
        <v>83</v>
      </c>
      <c r="O13" s="92">
        <v>6</v>
      </c>
      <c r="P13" s="93">
        <f>N13+O13</f>
        <v>89</v>
      </c>
      <c r="Q13" s="82">
        <f>IFERROR(P13/M13,"-")</f>
        <v>0.4009009009009</v>
      </c>
      <c r="R13" s="81">
        <v>7</v>
      </c>
      <c r="S13" s="81">
        <v>9</v>
      </c>
      <c r="T13" s="82">
        <f>IFERROR(S13/(O13+P13),"-")</f>
        <v>0.094736842105263</v>
      </c>
      <c r="U13" s="182"/>
      <c r="V13" s="84">
        <v>4</v>
      </c>
      <c r="W13" s="82">
        <f>IF(P13=0,"-",V13/P13)</f>
        <v>0.044943820224719</v>
      </c>
      <c r="X13" s="186">
        <v>1021000</v>
      </c>
      <c r="Y13" s="187">
        <f>IFERROR(X13/P13,"-")</f>
        <v>11471.91011236</v>
      </c>
      <c r="Z13" s="187">
        <f>IFERROR(X13/V13,"-")</f>
        <v>255250</v>
      </c>
      <c r="AA13" s="188"/>
      <c r="AB13" s="85"/>
      <c r="AC13" s="79"/>
      <c r="AD13" s="94">
        <v>2</v>
      </c>
      <c r="AE13" s="95">
        <f>IF(P13=0,"",IF(AD13=0,"",(AD13/P13)))</f>
        <v>0.02247191011236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14</v>
      </c>
      <c r="AN13" s="101">
        <f>IF(P13=0,"",IF(AM13=0,"",(AM13/P13)))</f>
        <v>0.15730337078652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12</v>
      </c>
      <c r="AW13" s="107">
        <f>IF(P13=0,"",IF(AV13=0,"",(AV13/P13)))</f>
        <v>0.13483146067416</v>
      </c>
      <c r="AX13" s="106">
        <v>1</v>
      </c>
      <c r="AY13" s="108">
        <f>IFERROR(AX13/AV13,"-")</f>
        <v>0.083333333333333</v>
      </c>
      <c r="AZ13" s="109">
        <v>3000</v>
      </c>
      <c r="BA13" s="110">
        <f>IFERROR(AZ13/AV13,"-")</f>
        <v>250</v>
      </c>
      <c r="BB13" s="111">
        <v>1</v>
      </c>
      <c r="BC13" s="111"/>
      <c r="BD13" s="111"/>
      <c r="BE13" s="112">
        <v>23</v>
      </c>
      <c r="BF13" s="113">
        <f>IF(P13=0,"",IF(BE13=0,"",(BE13/P13)))</f>
        <v>0.25842696629213</v>
      </c>
      <c r="BG13" s="112">
        <v>2</v>
      </c>
      <c r="BH13" s="114">
        <f>IFERROR(BG13/BE13,"-")</f>
        <v>0.08695652173913</v>
      </c>
      <c r="BI13" s="115">
        <v>114000</v>
      </c>
      <c r="BJ13" s="116">
        <f>IFERROR(BI13/BE13,"-")</f>
        <v>4956.5217391304</v>
      </c>
      <c r="BK13" s="117"/>
      <c r="BL13" s="117"/>
      <c r="BM13" s="117">
        <v>2</v>
      </c>
      <c r="BN13" s="119">
        <v>17</v>
      </c>
      <c r="BO13" s="120">
        <f>IF(P13=0,"",IF(BN13=0,"",(BN13/P13)))</f>
        <v>0.19101123595506</v>
      </c>
      <c r="BP13" s="121">
        <v>1</v>
      </c>
      <c r="BQ13" s="122">
        <f>IFERROR(BP13/BN13,"-")</f>
        <v>0.058823529411765</v>
      </c>
      <c r="BR13" s="123">
        <v>385000</v>
      </c>
      <c r="BS13" s="124">
        <f>IFERROR(BR13/BN13,"-")</f>
        <v>22647.058823529</v>
      </c>
      <c r="BT13" s="125"/>
      <c r="BU13" s="125"/>
      <c r="BV13" s="125">
        <v>1</v>
      </c>
      <c r="BW13" s="126">
        <v>16</v>
      </c>
      <c r="BX13" s="127">
        <f>IF(P13=0,"",IF(BW13=0,"",(BW13/P13)))</f>
        <v>0.17977528089888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5</v>
      </c>
      <c r="CG13" s="134">
        <f>IF(P13=0,"",IF(CF13=0,"",(CF13/P13)))</f>
        <v>0.056179775280899</v>
      </c>
      <c r="CH13" s="135">
        <v>1</v>
      </c>
      <c r="CI13" s="136">
        <f>IFERROR(CH13/CF13,"-")</f>
        <v>0.2</v>
      </c>
      <c r="CJ13" s="137">
        <v>522000</v>
      </c>
      <c r="CK13" s="138">
        <f>IFERROR(CJ13/CF13,"-")</f>
        <v>104400</v>
      </c>
      <c r="CL13" s="139"/>
      <c r="CM13" s="139"/>
      <c r="CN13" s="139">
        <v>1</v>
      </c>
      <c r="CO13" s="140">
        <v>4</v>
      </c>
      <c r="CP13" s="141">
        <v>1021000</v>
      </c>
      <c r="CQ13" s="141">
        <v>522000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8.2769230769231</v>
      </c>
      <c r="B14" s="203" t="s">
        <v>154</v>
      </c>
      <c r="C14" s="203" t="s">
        <v>155</v>
      </c>
      <c r="D14" s="203" t="s">
        <v>132</v>
      </c>
      <c r="E14" s="203" t="s">
        <v>156</v>
      </c>
      <c r="F14" s="203" t="s">
        <v>133</v>
      </c>
      <c r="G14" s="203" t="s">
        <v>157</v>
      </c>
      <c r="H14" s="90" t="s">
        <v>158</v>
      </c>
      <c r="I14" s="90" t="s">
        <v>84</v>
      </c>
      <c r="J14" s="188">
        <v>65000</v>
      </c>
      <c r="K14" s="81">
        <v>0</v>
      </c>
      <c r="L14" s="81">
        <v>0</v>
      </c>
      <c r="M14" s="81">
        <v>5</v>
      </c>
      <c r="N14" s="91">
        <v>1</v>
      </c>
      <c r="O14" s="92">
        <v>0</v>
      </c>
      <c r="P14" s="93">
        <f>N14+O14</f>
        <v>1</v>
      </c>
      <c r="Q14" s="82">
        <f>IFERROR(P14/M14,"-")</f>
        <v>0.2</v>
      </c>
      <c r="R14" s="81">
        <v>0</v>
      </c>
      <c r="S14" s="81">
        <v>0</v>
      </c>
      <c r="T14" s="82">
        <f>IFERROR(S14/(O14+P14),"-")</f>
        <v>0</v>
      </c>
      <c r="U14" s="182">
        <f>IFERROR(J14/SUM(P14:P15),"-")</f>
        <v>1477.2727272727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473000</v>
      </c>
      <c r="AB14" s="85">
        <f>SUM(X14:X15)/SUM(J14:J15)</f>
        <v>8.2769230769231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1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159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0</v>
      </c>
      <c r="L15" s="81">
        <v>0</v>
      </c>
      <c r="M15" s="81">
        <v>102</v>
      </c>
      <c r="N15" s="91">
        <v>40</v>
      </c>
      <c r="O15" s="92">
        <v>3</v>
      </c>
      <c r="P15" s="93">
        <f>N15+O15</f>
        <v>43</v>
      </c>
      <c r="Q15" s="82">
        <f>IFERROR(P15/M15,"-")</f>
        <v>0.42156862745098</v>
      </c>
      <c r="R15" s="81">
        <v>2</v>
      </c>
      <c r="S15" s="81">
        <v>8</v>
      </c>
      <c r="T15" s="82">
        <f>IFERROR(S15/(O15+P15),"-")</f>
        <v>0.17391304347826</v>
      </c>
      <c r="U15" s="182"/>
      <c r="V15" s="84">
        <v>3</v>
      </c>
      <c r="W15" s="82">
        <f>IF(P15=0,"-",V15/P15)</f>
        <v>0.069767441860465</v>
      </c>
      <c r="X15" s="186">
        <v>538000</v>
      </c>
      <c r="Y15" s="187">
        <f>IFERROR(X15/P15,"-")</f>
        <v>12511.627906977</v>
      </c>
      <c r="Z15" s="187">
        <f>IFERROR(X15/V15,"-")</f>
        <v>179333.33333333</v>
      </c>
      <c r="AA15" s="188"/>
      <c r="AB15" s="85"/>
      <c r="AC15" s="79"/>
      <c r="AD15" s="94">
        <v>1</v>
      </c>
      <c r="AE15" s="95">
        <f>IF(P15=0,"",IF(AD15=0,"",(AD15/P15)))</f>
        <v>0.023255813953488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6</v>
      </c>
      <c r="AN15" s="101">
        <f>IF(P15=0,"",IF(AM15=0,"",(AM15/P15)))</f>
        <v>0.13953488372093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3</v>
      </c>
      <c r="AW15" s="107">
        <f>IF(P15=0,"",IF(AV15=0,"",(AV15/P15)))</f>
        <v>0.069767441860465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18</v>
      </c>
      <c r="BF15" s="113">
        <f>IF(P15=0,"",IF(BE15=0,"",(BE15/P15)))</f>
        <v>0.41860465116279</v>
      </c>
      <c r="BG15" s="112">
        <v>1</v>
      </c>
      <c r="BH15" s="114">
        <f>IFERROR(BG15/BE15,"-")</f>
        <v>0.055555555555556</v>
      </c>
      <c r="BI15" s="115">
        <v>8000</v>
      </c>
      <c r="BJ15" s="116">
        <f>IFERROR(BI15/BE15,"-")</f>
        <v>444.44444444444</v>
      </c>
      <c r="BK15" s="117"/>
      <c r="BL15" s="117">
        <v>1</v>
      </c>
      <c r="BM15" s="117"/>
      <c r="BN15" s="119">
        <v>7</v>
      </c>
      <c r="BO15" s="120">
        <f>IF(P15=0,"",IF(BN15=0,"",(BN15/P15)))</f>
        <v>0.16279069767442</v>
      </c>
      <c r="BP15" s="121">
        <v>1</v>
      </c>
      <c r="BQ15" s="122">
        <f>IFERROR(BP15/BN15,"-")</f>
        <v>0.14285714285714</v>
      </c>
      <c r="BR15" s="123">
        <v>368000</v>
      </c>
      <c r="BS15" s="124">
        <f>IFERROR(BR15/BN15,"-")</f>
        <v>52571.428571429</v>
      </c>
      <c r="BT15" s="125"/>
      <c r="BU15" s="125"/>
      <c r="BV15" s="125">
        <v>1</v>
      </c>
      <c r="BW15" s="126">
        <v>7</v>
      </c>
      <c r="BX15" s="127">
        <f>IF(P15=0,"",IF(BW15=0,"",(BW15/P15)))</f>
        <v>0.16279069767442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1</v>
      </c>
      <c r="CG15" s="134">
        <f>IF(P15=0,"",IF(CF15=0,"",(CF15/P15)))</f>
        <v>0.023255813953488</v>
      </c>
      <c r="CH15" s="135">
        <v>1</v>
      </c>
      <c r="CI15" s="136">
        <f>IFERROR(CH15/CF15,"-")</f>
        <v>1</v>
      </c>
      <c r="CJ15" s="137">
        <v>162000</v>
      </c>
      <c r="CK15" s="138">
        <f>IFERROR(CJ15/CF15,"-")</f>
        <v>162000</v>
      </c>
      <c r="CL15" s="139"/>
      <c r="CM15" s="139"/>
      <c r="CN15" s="139">
        <v>1</v>
      </c>
      <c r="CO15" s="140">
        <v>3</v>
      </c>
      <c r="CP15" s="141">
        <v>538000</v>
      </c>
      <c r="CQ15" s="141">
        <v>368000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3.0875</v>
      </c>
      <c r="B16" s="203" t="s">
        <v>160</v>
      </c>
      <c r="C16" s="203" t="s">
        <v>161</v>
      </c>
      <c r="D16" s="203" t="s">
        <v>139</v>
      </c>
      <c r="E16" s="203" t="s">
        <v>162</v>
      </c>
      <c r="F16" s="203" t="s">
        <v>133</v>
      </c>
      <c r="G16" s="203" t="s">
        <v>163</v>
      </c>
      <c r="H16" s="90" t="s">
        <v>164</v>
      </c>
      <c r="I16" s="90" t="s">
        <v>165</v>
      </c>
      <c r="J16" s="188">
        <v>80000</v>
      </c>
      <c r="K16" s="81">
        <v>0</v>
      </c>
      <c r="L16" s="81">
        <v>0</v>
      </c>
      <c r="M16" s="81">
        <v>433</v>
      </c>
      <c r="N16" s="91">
        <v>63</v>
      </c>
      <c r="O16" s="92">
        <v>0</v>
      </c>
      <c r="P16" s="93">
        <f>N16+O16</f>
        <v>63</v>
      </c>
      <c r="Q16" s="82">
        <f>IFERROR(P16/M16,"-")</f>
        <v>0.14549653579677</v>
      </c>
      <c r="R16" s="81">
        <v>1</v>
      </c>
      <c r="S16" s="81">
        <v>21</v>
      </c>
      <c r="T16" s="82">
        <f>IFERROR(S16/(O16+P16),"-")</f>
        <v>0.33333333333333</v>
      </c>
      <c r="U16" s="182">
        <f>IFERROR(J16/SUM(P16:P17),"-")</f>
        <v>400</v>
      </c>
      <c r="V16" s="84">
        <v>4</v>
      </c>
      <c r="W16" s="82">
        <f>IF(P16=0,"-",V16/P16)</f>
        <v>0.063492063492063</v>
      </c>
      <c r="X16" s="186">
        <v>26000</v>
      </c>
      <c r="Y16" s="187">
        <f>IFERROR(X16/P16,"-")</f>
        <v>412.69841269841</v>
      </c>
      <c r="Z16" s="187">
        <f>IFERROR(X16/V16,"-")</f>
        <v>6500</v>
      </c>
      <c r="AA16" s="188">
        <f>SUM(X16:X17)-SUM(J16:J17)</f>
        <v>167000</v>
      </c>
      <c r="AB16" s="85">
        <f>SUM(X16:X17)/SUM(J16:J17)</f>
        <v>3.0875</v>
      </c>
      <c r="AC16" s="79"/>
      <c r="AD16" s="94">
        <v>16</v>
      </c>
      <c r="AE16" s="95">
        <f>IF(P16=0,"",IF(AD16=0,"",(AD16/P16)))</f>
        <v>0.25396825396825</v>
      </c>
      <c r="AF16" s="94">
        <v>1</v>
      </c>
      <c r="AG16" s="96">
        <f>IFERROR(AF16/AD16,"-")</f>
        <v>0.0625</v>
      </c>
      <c r="AH16" s="97">
        <v>8000</v>
      </c>
      <c r="AI16" s="98">
        <f>IFERROR(AH16/AD16,"-")</f>
        <v>500</v>
      </c>
      <c r="AJ16" s="99"/>
      <c r="AK16" s="99">
        <v>1</v>
      </c>
      <c r="AL16" s="99"/>
      <c r="AM16" s="100">
        <v>13</v>
      </c>
      <c r="AN16" s="101">
        <f>IF(P16=0,"",IF(AM16=0,"",(AM16/P16)))</f>
        <v>0.20634920634921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>
        <v>13</v>
      </c>
      <c r="AW16" s="107">
        <f>IF(P16=0,"",IF(AV16=0,"",(AV16/P16)))</f>
        <v>0.20634920634921</v>
      </c>
      <c r="AX16" s="106">
        <v>2</v>
      </c>
      <c r="AY16" s="108">
        <f>IFERROR(AX16/AV16,"-")</f>
        <v>0.15384615384615</v>
      </c>
      <c r="AZ16" s="109">
        <v>9000</v>
      </c>
      <c r="BA16" s="110">
        <f>IFERROR(AZ16/AV16,"-")</f>
        <v>692.30769230769</v>
      </c>
      <c r="BB16" s="111">
        <v>2</v>
      </c>
      <c r="BC16" s="111"/>
      <c r="BD16" s="111"/>
      <c r="BE16" s="112">
        <v>6</v>
      </c>
      <c r="BF16" s="113">
        <f>IF(P16=0,"",IF(BE16=0,"",(BE16/P16)))</f>
        <v>0.095238095238095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10</v>
      </c>
      <c r="BO16" s="120">
        <f>IF(P16=0,"",IF(BN16=0,"",(BN16/P16)))</f>
        <v>0.15873015873016</v>
      </c>
      <c r="BP16" s="121">
        <v>1</v>
      </c>
      <c r="BQ16" s="122">
        <f>IFERROR(BP16/BN16,"-")</f>
        <v>0.1</v>
      </c>
      <c r="BR16" s="123">
        <v>9000</v>
      </c>
      <c r="BS16" s="124">
        <f>IFERROR(BR16/BN16,"-")</f>
        <v>900</v>
      </c>
      <c r="BT16" s="125"/>
      <c r="BU16" s="125"/>
      <c r="BV16" s="125">
        <v>1</v>
      </c>
      <c r="BW16" s="126">
        <v>3</v>
      </c>
      <c r="BX16" s="127">
        <f>IF(P16=0,"",IF(BW16=0,"",(BW16/P16)))</f>
        <v>0.047619047619048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2</v>
      </c>
      <c r="CG16" s="134">
        <f>IF(P16=0,"",IF(CF16=0,"",(CF16/P16)))</f>
        <v>0.031746031746032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4</v>
      </c>
      <c r="CP16" s="141">
        <v>26000</v>
      </c>
      <c r="CQ16" s="141">
        <v>9000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166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0</v>
      </c>
      <c r="L17" s="81">
        <v>0</v>
      </c>
      <c r="M17" s="81">
        <v>256</v>
      </c>
      <c r="N17" s="91">
        <v>136</v>
      </c>
      <c r="O17" s="92">
        <v>1</v>
      </c>
      <c r="P17" s="93">
        <f>N17+O17</f>
        <v>137</v>
      </c>
      <c r="Q17" s="82">
        <f>IFERROR(P17/M17,"-")</f>
        <v>0.53515625</v>
      </c>
      <c r="R17" s="81">
        <v>2</v>
      </c>
      <c r="S17" s="81">
        <v>28</v>
      </c>
      <c r="T17" s="82">
        <f>IFERROR(S17/(O17+P17),"-")</f>
        <v>0.20289855072464</v>
      </c>
      <c r="U17" s="182"/>
      <c r="V17" s="84">
        <v>6</v>
      </c>
      <c r="W17" s="82">
        <f>IF(P17=0,"-",V17/P17)</f>
        <v>0.043795620437956</v>
      </c>
      <c r="X17" s="186">
        <v>221000</v>
      </c>
      <c r="Y17" s="187">
        <f>IFERROR(X17/P17,"-")</f>
        <v>1613.1386861314</v>
      </c>
      <c r="Z17" s="187">
        <f>IFERROR(X17/V17,"-")</f>
        <v>36833.333333333</v>
      </c>
      <c r="AA17" s="188"/>
      <c r="AB17" s="85"/>
      <c r="AC17" s="79"/>
      <c r="AD17" s="94">
        <v>3</v>
      </c>
      <c r="AE17" s="95">
        <f>IF(P17=0,"",IF(AD17=0,"",(AD17/P17)))</f>
        <v>0.021897810218978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>
        <v>38</v>
      </c>
      <c r="AN17" s="101">
        <f>IF(P17=0,"",IF(AM17=0,"",(AM17/P17)))</f>
        <v>0.27737226277372</v>
      </c>
      <c r="AO17" s="100">
        <v>1</v>
      </c>
      <c r="AP17" s="102">
        <f>IFERROR(AP17/AM17,"-")</f>
        <v>0</v>
      </c>
      <c r="AQ17" s="103">
        <v>3000</v>
      </c>
      <c r="AR17" s="104">
        <f>IFERROR(AQ17/AM17,"-")</f>
        <v>78.947368421053</v>
      </c>
      <c r="AS17" s="105">
        <v>1</v>
      </c>
      <c r="AT17" s="105"/>
      <c r="AU17" s="105"/>
      <c r="AV17" s="106">
        <v>18</v>
      </c>
      <c r="AW17" s="107">
        <f>IF(P17=0,"",IF(AV17=0,"",(AV17/P17)))</f>
        <v>0.13138686131387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34</v>
      </c>
      <c r="BF17" s="113">
        <f>IF(P17=0,"",IF(BE17=0,"",(BE17/P17)))</f>
        <v>0.24817518248175</v>
      </c>
      <c r="BG17" s="112">
        <v>2</v>
      </c>
      <c r="BH17" s="114">
        <f>IFERROR(BG17/BE17,"-")</f>
        <v>0.058823529411765</v>
      </c>
      <c r="BI17" s="115">
        <v>131000</v>
      </c>
      <c r="BJ17" s="116">
        <f>IFERROR(BI17/BE17,"-")</f>
        <v>3852.9411764706</v>
      </c>
      <c r="BK17" s="117"/>
      <c r="BL17" s="117"/>
      <c r="BM17" s="117">
        <v>2</v>
      </c>
      <c r="BN17" s="119">
        <v>28</v>
      </c>
      <c r="BO17" s="120">
        <f>IF(P17=0,"",IF(BN17=0,"",(BN17/P17)))</f>
        <v>0.2043795620438</v>
      </c>
      <c r="BP17" s="121">
        <v>3</v>
      </c>
      <c r="BQ17" s="122">
        <f>IFERROR(BP17/BN17,"-")</f>
        <v>0.10714285714286</v>
      </c>
      <c r="BR17" s="123">
        <v>87000</v>
      </c>
      <c r="BS17" s="124">
        <f>IFERROR(BR17/BN17,"-")</f>
        <v>3107.1428571429</v>
      </c>
      <c r="BT17" s="125"/>
      <c r="BU17" s="125">
        <v>1</v>
      </c>
      <c r="BV17" s="125">
        <v>2</v>
      </c>
      <c r="BW17" s="126">
        <v>16</v>
      </c>
      <c r="BX17" s="127">
        <f>IF(P17=0,"",IF(BW17=0,"",(BW17/P17)))</f>
        <v>0.11678832116788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6</v>
      </c>
      <c r="CP17" s="141">
        <v>221000</v>
      </c>
      <c r="CQ17" s="141">
        <v>118000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3.4648648648649</v>
      </c>
      <c r="B18" s="203" t="s">
        <v>167</v>
      </c>
      <c r="C18" s="203" t="s">
        <v>168</v>
      </c>
      <c r="D18" s="203" t="s">
        <v>132</v>
      </c>
      <c r="E18" s="203"/>
      <c r="F18" s="203" t="s">
        <v>133</v>
      </c>
      <c r="G18" s="203" t="s">
        <v>169</v>
      </c>
      <c r="H18" s="90" t="s">
        <v>170</v>
      </c>
      <c r="I18" s="90" t="s">
        <v>165</v>
      </c>
      <c r="J18" s="188">
        <v>185000</v>
      </c>
      <c r="K18" s="81">
        <v>0</v>
      </c>
      <c r="L18" s="81">
        <v>0</v>
      </c>
      <c r="M18" s="81">
        <v>126</v>
      </c>
      <c r="N18" s="91">
        <v>18</v>
      </c>
      <c r="O18" s="92">
        <v>0</v>
      </c>
      <c r="P18" s="93">
        <f>N18+O18</f>
        <v>18</v>
      </c>
      <c r="Q18" s="82">
        <f>IFERROR(P18/M18,"-")</f>
        <v>0.14285714285714</v>
      </c>
      <c r="R18" s="81">
        <v>0</v>
      </c>
      <c r="S18" s="81">
        <v>4</v>
      </c>
      <c r="T18" s="82">
        <f>IFERROR(S18/(O18+P18),"-")</f>
        <v>0.22222222222222</v>
      </c>
      <c r="U18" s="182">
        <f>IFERROR(J18/SUM(P18:P19),"-")</f>
        <v>2126.4367816092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456000</v>
      </c>
      <c r="AB18" s="85">
        <f>SUM(X18:X19)/SUM(J18:J19)</f>
        <v>3.4648648648649</v>
      </c>
      <c r="AC18" s="79"/>
      <c r="AD18" s="94">
        <v>4</v>
      </c>
      <c r="AE18" s="95">
        <f>IF(P18=0,"",IF(AD18=0,"",(AD18/P18)))</f>
        <v>0.22222222222222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>
        <v>6</v>
      </c>
      <c r="AN18" s="101">
        <f>IF(P18=0,"",IF(AM18=0,"",(AM18/P18)))</f>
        <v>0.33333333333333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6</v>
      </c>
      <c r="BF18" s="113">
        <f>IF(P18=0,"",IF(BE18=0,"",(BE18/P18)))</f>
        <v>0.33333333333333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1</v>
      </c>
      <c r="BO18" s="120">
        <f>IF(P18=0,"",IF(BN18=0,"",(BN18/P18)))</f>
        <v>0.055555555555556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0.055555555555556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171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0</v>
      </c>
      <c r="L19" s="81">
        <v>0</v>
      </c>
      <c r="M19" s="81">
        <v>137</v>
      </c>
      <c r="N19" s="91">
        <v>67</v>
      </c>
      <c r="O19" s="92">
        <v>2</v>
      </c>
      <c r="P19" s="93">
        <f>N19+O19</f>
        <v>69</v>
      </c>
      <c r="Q19" s="82">
        <f>IFERROR(P19/M19,"-")</f>
        <v>0.5036496350365</v>
      </c>
      <c r="R19" s="81">
        <v>5</v>
      </c>
      <c r="S19" s="81">
        <v>13</v>
      </c>
      <c r="T19" s="82">
        <f>IFERROR(S19/(O19+P19),"-")</f>
        <v>0.1830985915493</v>
      </c>
      <c r="U19" s="182"/>
      <c r="V19" s="84">
        <v>6</v>
      </c>
      <c r="W19" s="82">
        <f>IF(P19=0,"-",V19/P19)</f>
        <v>0.08695652173913</v>
      </c>
      <c r="X19" s="186">
        <v>641000</v>
      </c>
      <c r="Y19" s="187">
        <f>IFERROR(X19/P19,"-")</f>
        <v>9289.8550724638</v>
      </c>
      <c r="Z19" s="187">
        <f>IFERROR(X19/V19,"-")</f>
        <v>106833.33333333</v>
      </c>
      <c r="AA19" s="188"/>
      <c r="AB19" s="85"/>
      <c r="AC19" s="79"/>
      <c r="AD19" s="94">
        <v>3</v>
      </c>
      <c r="AE19" s="95">
        <f>IF(P19=0,"",IF(AD19=0,"",(AD19/P19)))</f>
        <v>0.043478260869565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15</v>
      </c>
      <c r="AN19" s="101">
        <f>IF(P19=0,"",IF(AM19=0,"",(AM19/P19)))</f>
        <v>0.21739130434783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10</v>
      </c>
      <c r="AW19" s="107">
        <f>IF(P19=0,"",IF(AV19=0,"",(AV19/P19)))</f>
        <v>0.14492753623188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11</v>
      </c>
      <c r="BF19" s="113">
        <f>IF(P19=0,"",IF(BE19=0,"",(BE19/P19)))</f>
        <v>0.15942028985507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21</v>
      </c>
      <c r="BO19" s="120">
        <f>IF(P19=0,"",IF(BN19=0,"",(BN19/P19)))</f>
        <v>0.30434782608696</v>
      </c>
      <c r="BP19" s="121">
        <v>2</v>
      </c>
      <c r="BQ19" s="122">
        <f>IFERROR(BP19/BN19,"-")</f>
        <v>0.095238095238095</v>
      </c>
      <c r="BR19" s="123">
        <v>73000</v>
      </c>
      <c r="BS19" s="124">
        <f>IFERROR(BR19/BN19,"-")</f>
        <v>3476.1904761905</v>
      </c>
      <c r="BT19" s="125"/>
      <c r="BU19" s="125"/>
      <c r="BV19" s="125">
        <v>2</v>
      </c>
      <c r="BW19" s="126">
        <v>9</v>
      </c>
      <c r="BX19" s="127">
        <f>IF(P19=0,"",IF(BW19=0,"",(BW19/P19)))</f>
        <v>0.1304347826087</v>
      </c>
      <c r="BY19" s="128">
        <v>4</v>
      </c>
      <c r="BZ19" s="129">
        <f>IFERROR(BY19/BW19,"-")</f>
        <v>0.44444444444444</v>
      </c>
      <c r="CA19" s="130">
        <v>568000</v>
      </c>
      <c r="CB19" s="131">
        <f>IFERROR(CA19/BW19,"-")</f>
        <v>63111.111111111</v>
      </c>
      <c r="CC19" s="132"/>
      <c r="CD19" s="132"/>
      <c r="CE19" s="132">
        <v>4</v>
      </c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6</v>
      </c>
      <c r="CP19" s="141">
        <v>641000</v>
      </c>
      <c r="CQ19" s="141">
        <v>413000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4.1636363636364</v>
      </c>
      <c r="B20" s="203" t="s">
        <v>172</v>
      </c>
      <c r="C20" s="203" t="s">
        <v>138</v>
      </c>
      <c r="D20" s="203" t="s">
        <v>132</v>
      </c>
      <c r="E20" s="203" t="s">
        <v>173</v>
      </c>
      <c r="F20" s="203" t="s">
        <v>133</v>
      </c>
      <c r="G20" s="203" t="s">
        <v>174</v>
      </c>
      <c r="H20" s="90" t="s">
        <v>142</v>
      </c>
      <c r="I20" s="90" t="s">
        <v>165</v>
      </c>
      <c r="J20" s="188">
        <v>220000</v>
      </c>
      <c r="K20" s="81">
        <v>0</v>
      </c>
      <c r="L20" s="81">
        <v>0</v>
      </c>
      <c r="M20" s="81">
        <v>120</v>
      </c>
      <c r="N20" s="91">
        <v>11</v>
      </c>
      <c r="O20" s="92">
        <v>0</v>
      </c>
      <c r="P20" s="93">
        <f>N20+O20</f>
        <v>11</v>
      </c>
      <c r="Q20" s="82">
        <f>IFERROR(P20/M20,"-")</f>
        <v>0.091666666666667</v>
      </c>
      <c r="R20" s="81">
        <v>1</v>
      </c>
      <c r="S20" s="81">
        <v>2</v>
      </c>
      <c r="T20" s="82">
        <f>IFERROR(S20/(O20+P20),"-")</f>
        <v>0.18181818181818</v>
      </c>
      <c r="U20" s="182">
        <f>IFERROR(J20/SUM(P20:P22),"-")</f>
        <v>1057.6923076923</v>
      </c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>
        <f>SUM(X20:X22)-SUM(J20:J22)</f>
        <v>696000</v>
      </c>
      <c r="AB20" s="85">
        <f>SUM(X20:X22)/SUM(J20:J22)</f>
        <v>4.1636363636364</v>
      </c>
      <c r="AC20" s="79"/>
      <c r="AD20" s="94">
        <v>3</v>
      </c>
      <c r="AE20" s="95">
        <f>IF(P20=0,"",IF(AD20=0,"",(AD20/P20)))</f>
        <v>0.27272727272727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>
        <v>1</v>
      </c>
      <c r="AN20" s="101">
        <f>IF(P20=0,"",IF(AM20=0,"",(AM20/P20)))</f>
        <v>0.090909090909091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>
        <v>1</v>
      </c>
      <c r="AW20" s="107">
        <f>IF(P20=0,"",IF(AV20=0,"",(AV20/P20)))</f>
        <v>0.090909090909091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3</v>
      </c>
      <c r="BF20" s="113">
        <f>IF(P20=0,"",IF(BE20=0,"",(BE20/P20)))</f>
        <v>0.27272727272727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3</v>
      </c>
      <c r="BO20" s="120">
        <f>IF(P20=0,"",IF(BN20=0,"",(BN20/P20)))</f>
        <v>0.27272727272727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175</v>
      </c>
      <c r="C21" s="203" t="s">
        <v>138</v>
      </c>
      <c r="D21" s="203" t="s">
        <v>139</v>
      </c>
      <c r="E21" s="203" t="s">
        <v>176</v>
      </c>
      <c r="F21" s="203" t="s">
        <v>133</v>
      </c>
      <c r="G21" s="203" t="s">
        <v>177</v>
      </c>
      <c r="H21" s="90" t="s">
        <v>135</v>
      </c>
      <c r="I21" s="90" t="s">
        <v>165</v>
      </c>
      <c r="J21" s="188"/>
      <c r="K21" s="81">
        <v>0</v>
      </c>
      <c r="L21" s="81">
        <v>0</v>
      </c>
      <c r="M21" s="81">
        <v>193</v>
      </c>
      <c r="N21" s="91">
        <v>54</v>
      </c>
      <c r="O21" s="92">
        <v>0</v>
      </c>
      <c r="P21" s="93">
        <f>N21+O21</f>
        <v>54</v>
      </c>
      <c r="Q21" s="82">
        <f>IFERROR(P21/M21,"-")</f>
        <v>0.27979274611399</v>
      </c>
      <c r="R21" s="81">
        <v>2</v>
      </c>
      <c r="S21" s="81">
        <v>14</v>
      </c>
      <c r="T21" s="82">
        <f>IFERROR(S21/(O21+P21),"-")</f>
        <v>0.25925925925926</v>
      </c>
      <c r="U21" s="182"/>
      <c r="V21" s="84">
        <v>4</v>
      </c>
      <c r="W21" s="82">
        <f>IF(P21=0,"-",V21/P21)</f>
        <v>0.074074074074074</v>
      </c>
      <c r="X21" s="186">
        <v>14000</v>
      </c>
      <c r="Y21" s="187">
        <f>IFERROR(X21/P21,"-")</f>
        <v>259.25925925926</v>
      </c>
      <c r="Z21" s="187">
        <f>IFERROR(X21/V21,"-")</f>
        <v>3500</v>
      </c>
      <c r="AA21" s="188"/>
      <c r="AB21" s="85"/>
      <c r="AC21" s="79"/>
      <c r="AD21" s="94">
        <v>13</v>
      </c>
      <c r="AE21" s="95">
        <f>IF(P21=0,"",IF(AD21=0,"",(AD21/P21)))</f>
        <v>0.24074074074074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13</v>
      </c>
      <c r="AN21" s="101">
        <f>IF(P21=0,"",IF(AM21=0,"",(AM21/P21)))</f>
        <v>0.24074074074074</v>
      </c>
      <c r="AO21" s="100">
        <v>1</v>
      </c>
      <c r="AP21" s="102">
        <f>IFERROR(AP21/AM21,"-")</f>
        <v>0</v>
      </c>
      <c r="AQ21" s="103">
        <v>6000</v>
      </c>
      <c r="AR21" s="104">
        <f>IFERROR(AQ21/AM21,"-")</f>
        <v>461.53846153846</v>
      </c>
      <c r="AS21" s="105"/>
      <c r="AT21" s="105">
        <v>1</v>
      </c>
      <c r="AU21" s="105"/>
      <c r="AV21" s="106">
        <v>10</v>
      </c>
      <c r="AW21" s="107">
        <f>IF(P21=0,"",IF(AV21=0,"",(AV21/P21)))</f>
        <v>0.18518518518519</v>
      </c>
      <c r="AX21" s="106">
        <v>1</v>
      </c>
      <c r="AY21" s="108">
        <f>IFERROR(AX21/AV21,"-")</f>
        <v>0.1</v>
      </c>
      <c r="AZ21" s="109">
        <v>3000</v>
      </c>
      <c r="BA21" s="110">
        <f>IFERROR(AZ21/AV21,"-")</f>
        <v>300</v>
      </c>
      <c r="BB21" s="111">
        <v>1</v>
      </c>
      <c r="BC21" s="111"/>
      <c r="BD21" s="111"/>
      <c r="BE21" s="112">
        <v>9</v>
      </c>
      <c r="BF21" s="113">
        <f>IF(P21=0,"",IF(BE21=0,"",(BE21/P21)))</f>
        <v>0.16666666666667</v>
      </c>
      <c r="BG21" s="112">
        <v>1</v>
      </c>
      <c r="BH21" s="114">
        <f>IFERROR(BG21/BE21,"-")</f>
        <v>0.11111111111111</v>
      </c>
      <c r="BI21" s="115">
        <v>2000</v>
      </c>
      <c r="BJ21" s="116">
        <f>IFERROR(BI21/BE21,"-")</f>
        <v>222.22222222222</v>
      </c>
      <c r="BK21" s="117">
        <v>1</v>
      </c>
      <c r="BL21" s="117"/>
      <c r="BM21" s="117"/>
      <c r="BN21" s="119">
        <v>7</v>
      </c>
      <c r="BO21" s="120">
        <f>IF(P21=0,"",IF(BN21=0,"",(BN21/P21)))</f>
        <v>0.12962962962963</v>
      </c>
      <c r="BP21" s="121">
        <v>1</v>
      </c>
      <c r="BQ21" s="122">
        <f>IFERROR(BP21/BN21,"-")</f>
        <v>0.14285714285714</v>
      </c>
      <c r="BR21" s="123">
        <v>3000</v>
      </c>
      <c r="BS21" s="124">
        <f>IFERROR(BR21/BN21,"-")</f>
        <v>428.57142857143</v>
      </c>
      <c r="BT21" s="125">
        <v>1</v>
      </c>
      <c r="BU21" s="125"/>
      <c r="BV21" s="125"/>
      <c r="BW21" s="126">
        <v>2</v>
      </c>
      <c r="BX21" s="127">
        <f>IF(P21=0,"",IF(BW21=0,"",(BW21/P21)))</f>
        <v>0.037037037037037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4</v>
      </c>
      <c r="CP21" s="141">
        <v>14000</v>
      </c>
      <c r="CQ21" s="141">
        <v>6000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178</v>
      </c>
      <c r="C22" s="203"/>
      <c r="D22" s="203"/>
      <c r="E22" s="203"/>
      <c r="F22" s="203" t="s">
        <v>64</v>
      </c>
      <c r="G22" s="203" t="s">
        <v>179</v>
      </c>
      <c r="H22" s="90"/>
      <c r="I22" s="90"/>
      <c r="J22" s="188"/>
      <c r="K22" s="81">
        <v>0</v>
      </c>
      <c r="L22" s="81">
        <v>0</v>
      </c>
      <c r="M22" s="81">
        <v>287</v>
      </c>
      <c r="N22" s="91">
        <v>136</v>
      </c>
      <c r="O22" s="92">
        <v>7</v>
      </c>
      <c r="P22" s="93">
        <f>N22+O22</f>
        <v>143</v>
      </c>
      <c r="Q22" s="82">
        <f>IFERROR(P22/M22,"-")</f>
        <v>0.49825783972125</v>
      </c>
      <c r="R22" s="81">
        <v>3</v>
      </c>
      <c r="S22" s="81">
        <v>30</v>
      </c>
      <c r="T22" s="82">
        <f>IFERROR(S22/(O22+P22),"-")</f>
        <v>0.2</v>
      </c>
      <c r="U22" s="182"/>
      <c r="V22" s="84">
        <v>4</v>
      </c>
      <c r="W22" s="82">
        <f>IF(P22=0,"-",V22/P22)</f>
        <v>0.027972027972028</v>
      </c>
      <c r="X22" s="186">
        <v>902000</v>
      </c>
      <c r="Y22" s="187">
        <f>IFERROR(X22/P22,"-")</f>
        <v>6307.6923076923</v>
      </c>
      <c r="Z22" s="187">
        <f>IFERROR(X22/V22,"-")</f>
        <v>225500</v>
      </c>
      <c r="AA22" s="188"/>
      <c r="AB22" s="85"/>
      <c r="AC22" s="79"/>
      <c r="AD22" s="94">
        <v>7</v>
      </c>
      <c r="AE22" s="95">
        <f>IF(P22=0,"",IF(AD22=0,"",(AD22/P22)))</f>
        <v>0.048951048951049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>
        <v>24</v>
      </c>
      <c r="AN22" s="101">
        <f>IF(P22=0,"",IF(AM22=0,"",(AM22/P22)))</f>
        <v>0.16783216783217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23</v>
      </c>
      <c r="AW22" s="107">
        <f>IF(P22=0,"",IF(AV22=0,"",(AV22/P22)))</f>
        <v>0.16083916083916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38</v>
      </c>
      <c r="BF22" s="113">
        <f>IF(P22=0,"",IF(BE22=0,"",(BE22/P22)))</f>
        <v>0.26573426573427</v>
      </c>
      <c r="BG22" s="112">
        <v>2</v>
      </c>
      <c r="BH22" s="114">
        <f>IFERROR(BG22/BE22,"-")</f>
        <v>0.052631578947368</v>
      </c>
      <c r="BI22" s="115">
        <v>24000</v>
      </c>
      <c r="BJ22" s="116">
        <f>IFERROR(BI22/BE22,"-")</f>
        <v>631.57894736842</v>
      </c>
      <c r="BK22" s="117">
        <v>1</v>
      </c>
      <c r="BL22" s="117"/>
      <c r="BM22" s="117">
        <v>1</v>
      </c>
      <c r="BN22" s="119">
        <v>34</v>
      </c>
      <c r="BO22" s="120">
        <f>IF(P22=0,"",IF(BN22=0,"",(BN22/P22)))</f>
        <v>0.23776223776224</v>
      </c>
      <c r="BP22" s="121">
        <v>1</v>
      </c>
      <c r="BQ22" s="122">
        <f>IFERROR(BP22/BN22,"-")</f>
        <v>0.029411764705882</v>
      </c>
      <c r="BR22" s="123">
        <v>245000</v>
      </c>
      <c r="BS22" s="124">
        <f>IFERROR(BR22/BN22,"-")</f>
        <v>7205.8823529412</v>
      </c>
      <c r="BT22" s="125"/>
      <c r="BU22" s="125"/>
      <c r="BV22" s="125">
        <v>1</v>
      </c>
      <c r="BW22" s="126">
        <v>14</v>
      </c>
      <c r="BX22" s="127">
        <f>IF(P22=0,"",IF(BW22=0,"",(BW22/P22)))</f>
        <v>0.097902097902098</v>
      </c>
      <c r="BY22" s="128">
        <v>1</v>
      </c>
      <c r="BZ22" s="129">
        <f>IFERROR(BY22/BW22,"-")</f>
        <v>0.071428571428571</v>
      </c>
      <c r="CA22" s="130">
        <v>633000</v>
      </c>
      <c r="CB22" s="131">
        <f>IFERROR(CA22/BW22,"-")</f>
        <v>45214.285714286</v>
      </c>
      <c r="CC22" s="132"/>
      <c r="CD22" s="132"/>
      <c r="CE22" s="132">
        <v>1</v>
      </c>
      <c r="CF22" s="133">
        <v>3</v>
      </c>
      <c r="CG22" s="134">
        <f>IF(P22=0,"",IF(CF22=0,"",(CF22/P22)))</f>
        <v>0.020979020979021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4</v>
      </c>
      <c r="CP22" s="141">
        <v>902000</v>
      </c>
      <c r="CQ22" s="141">
        <v>633000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>
        <f>AB23</f>
        <v>3.2125</v>
      </c>
      <c r="B23" s="203" t="s">
        <v>180</v>
      </c>
      <c r="C23" s="203" t="s">
        <v>123</v>
      </c>
      <c r="D23" s="203" t="s">
        <v>132</v>
      </c>
      <c r="E23" s="203" t="s">
        <v>181</v>
      </c>
      <c r="F23" s="203" t="s">
        <v>133</v>
      </c>
      <c r="G23" s="203" t="s">
        <v>182</v>
      </c>
      <c r="H23" s="90" t="s">
        <v>135</v>
      </c>
      <c r="I23" s="204" t="s">
        <v>183</v>
      </c>
      <c r="J23" s="188">
        <v>80000</v>
      </c>
      <c r="K23" s="81">
        <v>0</v>
      </c>
      <c r="L23" s="81">
        <v>0</v>
      </c>
      <c r="M23" s="81">
        <v>49</v>
      </c>
      <c r="N23" s="91">
        <v>7</v>
      </c>
      <c r="O23" s="92">
        <v>0</v>
      </c>
      <c r="P23" s="93">
        <f>N23+O23</f>
        <v>7</v>
      </c>
      <c r="Q23" s="82">
        <f>IFERROR(P23/M23,"-")</f>
        <v>0.14285714285714</v>
      </c>
      <c r="R23" s="81">
        <v>0</v>
      </c>
      <c r="S23" s="81">
        <v>1</v>
      </c>
      <c r="T23" s="82">
        <f>IFERROR(S23/(O23+P23),"-")</f>
        <v>0.14285714285714</v>
      </c>
      <c r="U23" s="182">
        <f>IFERROR(J23/SUM(P23:P24),"-")</f>
        <v>1568.6274509804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SUM(X23:X24)-SUM(J23:J24)</f>
        <v>177000</v>
      </c>
      <c r="AB23" s="85">
        <f>SUM(X23:X24)/SUM(J23:J24)</f>
        <v>3.2125</v>
      </c>
      <c r="AC23" s="79"/>
      <c r="AD23" s="94">
        <v>1</v>
      </c>
      <c r="AE23" s="95">
        <f>IF(P23=0,"",IF(AD23=0,"",(AD23/P23)))</f>
        <v>0.14285714285714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2</v>
      </c>
      <c r="BF23" s="113">
        <f>IF(P23=0,"",IF(BE23=0,"",(BE23/P23)))</f>
        <v>0.28571428571429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3</v>
      </c>
      <c r="BO23" s="120">
        <f>IF(P23=0,"",IF(BN23=0,"",(BN23/P23)))</f>
        <v>0.42857142857143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1</v>
      </c>
      <c r="BX23" s="127">
        <f>IF(P23=0,"",IF(BW23=0,"",(BW23/P23)))</f>
        <v>0.14285714285714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184</v>
      </c>
      <c r="C24" s="203"/>
      <c r="D24" s="203"/>
      <c r="E24" s="203"/>
      <c r="F24" s="203" t="s">
        <v>64</v>
      </c>
      <c r="G24" s="203"/>
      <c r="H24" s="90"/>
      <c r="I24" s="90"/>
      <c r="J24" s="188"/>
      <c r="K24" s="81">
        <v>0</v>
      </c>
      <c r="L24" s="81">
        <v>0</v>
      </c>
      <c r="M24" s="81">
        <v>92</v>
      </c>
      <c r="N24" s="91">
        <v>44</v>
      </c>
      <c r="O24" s="92">
        <v>0</v>
      </c>
      <c r="P24" s="93">
        <f>N24+O24</f>
        <v>44</v>
      </c>
      <c r="Q24" s="82">
        <f>IFERROR(P24/M24,"-")</f>
        <v>0.47826086956522</v>
      </c>
      <c r="R24" s="81">
        <v>1</v>
      </c>
      <c r="S24" s="81">
        <v>7</v>
      </c>
      <c r="T24" s="82">
        <f>IFERROR(S24/(O24+P24),"-")</f>
        <v>0.15909090909091</v>
      </c>
      <c r="U24" s="182"/>
      <c r="V24" s="84">
        <v>4</v>
      </c>
      <c r="W24" s="82">
        <f>IF(P24=0,"-",V24/P24)</f>
        <v>0.090909090909091</v>
      </c>
      <c r="X24" s="186">
        <v>257000</v>
      </c>
      <c r="Y24" s="187">
        <f>IFERROR(X24/P24,"-")</f>
        <v>5840.9090909091</v>
      </c>
      <c r="Z24" s="187">
        <f>IFERROR(X24/V24,"-")</f>
        <v>64250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4</v>
      </c>
      <c r="AN24" s="101">
        <f>IF(P24=0,"",IF(AM24=0,"",(AM24/P24)))</f>
        <v>0.090909090909091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>
        <v>6</v>
      </c>
      <c r="AW24" s="107">
        <f>IF(P24=0,"",IF(AV24=0,"",(AV24/P24)))</f>
        <v>0.13636363636364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11</v>
      </c>
      <c r="BF24" s="113">
        <f>IF(P24=0,"",IF(BE24=0,"",(BE24/P24)))</f>
        <v>0.25</v>
      </c>
      <c r="BG24" s="112">
        <v>1</v>
      </c>
      <c r="BH24" s="114">
        <f>IFERROR(BG24/BE24,"-")</f>
        <v>0.090909090909091</v>
      </c>
      <c r="BI24" s="115">
        <v>5000</v>
      </c>
      <c r="BJ24" s="116">
        <f>IFERROR(BI24/BE24,"-")</f>
        <v>454.54545454545</v>
      </c>
      <c r="BK24" s="117">
        <v>1</v>
      </c>
      <c r="BL24" s="117"/>
      <c r="BM24" s="117"/>
      <c r="BN24" s="119">
        <v>13</v>
      </c>
      <c r="BO24" s="120">
        <f>IF(P24=0,"",IF(BN24=0,"",(BN24/P24)))</f>
        <v>0.29545454545455</v>
      </c>
      <c r="BP24" s="121">
        <v>1</v>
      </c>
      <c r="BQ24" s="122">
        <f>IFERROR(BP24/BN24,"-")</f>
        <v>0.076923076923077</v>
      </c>
      <c r="BR24" s="123">
        <v>3000</v>
      </c>
      <c r="BS24" s="124">
        <f>IFERROR(BR24/BN24,"-")</f>
        <v>230.76923076923</v>
      </c>
      <c r="BT24" s="125">
        <v>1</v>
      </c>
      <c r="BU24" s="125"/>
      <c r="BV24" s="125"/>
      <c r="BW24" s="126">
        <v>8</v>
      </c>
      <c r="BX24" s="127">
        <f>IF(P24=0,"",IF(BW24=0,"",(BW24/P24)))</f>
        <v>0.18181818181818</v>
      </c>
      <c r="BY24" s="128">
        <v>2</v>
      </c>
      <c r="BZ24" s="129">
        <f>IFERROR(BY24/BW24,"-")</f>
        <v>0.25</v>
      </c>
      <c r="CA24" s="130">
        <v>249000</v>
      </c>
      <c r="CB24" s="131">
        <f>IFERROR(CA24/BW24,"-")</f>
        <v>31125</v>
      </c>
      <c r="CC24" s="132"/>
      <c r="CD24" s="132"/>
      <c r="CE24" s="132">
        <v>2</v>
      </c>
      <c r="CF24" s="133">
        <v>2</v>
      </c>
      <c r="CG24" s="134">
        <f>IF(P24=0,"",IF(CF24=0,"",(CF24/P24)))</f>
        <v>0.045454545454545</v>
      </c>
      <c r="CH24" s="135"/>
      <c r="CI24" s="136">
        <f>IFERROR(CH24/CF24,"-")</f>
        <v>0</v>
      </c>
      <c r="CJ24" s="137"/>
      <c r="CK24" s="138">
        <f>IFERROR(CJ24/CF24,"-")</f>
        <v>0</v>
      </c>
      <c r="CL24" s="139"/>
      <c r="CM24" s="139"/>
      <c r="CN24" s="139"/>
      <c r="CO24" s="140">
        <v>4</v>
      </c>
      <c r="CP24" s="141">
        <v>257000</v>
      </c>
      <c r="CQ24" s="141">
        <v>178000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0.51818181818182</v>
      </c>
      <c r="B25" s="203" t="s">
        <v>185</v>
      </c>
      <c r="C25" s="203" t="s">
        <v>138</v>
      </c>
      <c r="D25" s="203" t="s">
        <v>139</v>
      </c>
      <c r="E25" s="203" t="s">
        <v>173</v>
      </c>
      <c r="F25" s="203" t="s">
        <v>133</v>
      </c>
      <c r="G25" s="203" t="s">
        <v>186</v>
      </c>
      <c r="H25" s="90" t="s">
        <v>142</v>
      </c>
      <c r="I25" s="90" t="s">
        <v>93</v>
      </c>
      <c r="J25" s="188">
        <v>110000</v>
      </c>
      <c r="K25" s="81">
        <v>0</v>
      </c>
      <c r="L25" s="81">
        <v>0</v>
      </c>
      <c r="M25" s="81">
        <v>145</v>
      </c>
      <c r="N25" s="91">
        <v>30</v>
      </c>
      <c r="O25" s="92">
        <v>0</v>
      </c>
      <c r="P25" s="93">
        <f>N25+O25</f>
        <v>30</v>
      </c>
      <c r="Q25" s="82">
        <f>IFERROR(P25/M25,"-")</f>
        <v>0.20689655172414</v>
      </c>
      <c r="R25" s="81">
        <v>0</v>
      </c>
      <c r="S25" s="81">
        <v>15</v>
      </c>
      <c r="T25" s="82">
        <f>IFERROR(S25/(O25+P25),"-")</f>
        <v>0.5</v>
      </c>
      <c r="U25" s="182">
        <f>IFERROR(J25/SUM(P25:P26),"-")</f>
        <v>1089.1089108911</v>
      </c>
      <c r="V25" s="84">
        <v>2</v>
      </c>
      <c r="W25" s="82">
        <f>IF(P25=0,"-",V25/P25)</f>
        <v>0.066666666666667</v>
      </c>
      <c r="X25" s="186">
        <v>13000</v>
      </c>
      <c r="Y25" s="187">
        <f>IFERROR(X25/P25,"-")</f>
        <v>433.33333333333</v>
      </c>
      <c r="Z25" s="187">
        <f>IFERROR(X25/V25,"-")</f>
        <v>6500</v>
      </c>
      <c r="AA25" s="188">
        <f>SUM(X25:X26)-SUM(J25:J26)</f>
        <v>-53000</v>
      </c>
      <c r="AB25" s="85">
        <f>SUM(X25:X26)/SUM(J25:J26)</f>
        <v>0.51818181818182</v>
      </c>
      <c r="AC25" s="79"/>
      <c r="AD25" s="94">
        <v>7</v>
      </c>
      <c r="AE25" s="95">
        <f>IF(P25=0,"",IF(AD25=0,"",(AD25/P25)))</f>
        <v>0.23333333333333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10</v>
      </c>
      <c r="AN25" s="101">
        <f>IF(P25=0,"",IF(AM25=0,"",(AM25/P25)))</f>
        <v>0.33333333333333</v>
      </c>
      <c r="AO25" s="100">
        <v>1</v>
      </c>
      <c r="AP25" s="102">
        <f>IFERROR(AP25/AM25,"-")</f>
        <v>0</v>
      </c>
      <c r="AQ25" s="103">
        <v>8000</v>
      </c>
      <c r="AR25" s="104">
        <f>IFERROR(AQ25/AM25,"-")</f>
        <v>800</v>
      </c>
      <c r="AS25" s="105"/>
      <c r="AT25" s="105">
        <v>1</v>
      </c>
      <c r="AU25" s="105"/>
      <c r="AV25" s="106">
        <v>8</v>
      </c>
      <c r="AW25" s="107">
        <f>IF(P25=0,"",IF(AV25=0,"",(AV25/P25)))</f>
        <v>0.26666666666667</v>
      </c>
      <c r="AX25" s="106">
        <v>1</v>
      </c>
      <c r="AY25" s="108">
        <f>IFERROR(AX25/AV25,"-")</f>
        <v>0.125</v>
      </c>
      <c r="AZ25" s="109">
        <v>5000</v>
      </c>
      <c r="BA25" s="110">
        <f>IFERROR(AZ25/AV25,"-")</f>
        <v>625</v>
      </c>
      <c r="BB25" s="111">
        <v>1</v>
      </c>
      <c r="BC25" s="111"/>
      <c r="BD25" s="111"/>
      <c r="BE25" s="112">
        <v>2</v>
      </c>
      <c r="BF25" s="113">
        <f>IF(P25=0,"",IF(BE25=0,"",(BE25/P25)))</f>
        <v>0.066666666666667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2</v>
      </c>
      <c r="BO25" s="120">
        <f>IF(P25=0,"",IF(BN25=0,"",(BN25/P25)))</f>
        <v>0.066666666666667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1</v>
      </c>
      <c r="BX25" s="127">
        <f>IF(P25=0,"",IF(BW25=0,"",(BW25/P25)))</f>
        <v>0.033333333333333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2</v>
      </c>
      <c r="CP25" s="141">
        <v>13000</v>
      </c>
      <c r="CQ25" s="141">
        <v>8000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187</v>
      </c>
      <c r="C26" s="203"/>
      <c r="D26" s="203"/>
      <c r="E26" s="203"/>
      <c r="F26" s="203" t="s">
        <v>64</v>
      </c>
      <c r="G26" s="203"/>
      <c r="H26" s="90"/>
      <c r="I26" s="90"/>
      <c r="J26" s="188"/>
      <c r="K26" s="81">
        <v>0</v>
      </c>
      <c r="L26" s="81">
        <v>0</v>
      </c>
      <c r="M26" s="81">
        <v>159</v>
      </c>
      <c r="N26" s="91">
        <v>71</v>
      </c>
      <c r="O26" s="92">
        <v>0</v>
      </c>
      <c r="P26" s="93">
        <f>N26+O26</f>
        <v>71</v>
      </c>
      <c r="Q26" s="82">
        <f>IFERROR(P26/M26,"-")</f>
        <v>0.44654088050314</v>
      </c>
      <c r="R26" s="81">
        <v>0</v>
      </c>
      <c r="S26" s="81">
        <v>12</v>
      </c>
      <c r="T26" s="82">
        <f>IFERROR(S26/(O26+P26),"-")</f>
        <v>0.16901408450704</v>
      </c>
      <c r="U26" s="182"/>
      <c r="V26" s="84">
        <v>5</v>
      </c>
      <c r="W26" s="82">
        <f>IF(P26=0,"-",V26/P26)</f>
        <v>0.070422535211268</v>
      </c>
      <c r="X26" s="186">
        <v>44000</v>
      </c>
      <c r="Y26" s="187">
        <f>IFERROR(X26/P26,"-")</f>
        <v>619.71830985915</v>
      </c>
      <c r="Z26" s="187">
        <f>IFERROR(X26/V26,"-")</f>
        <v>8800</v>
      </c>
      <c r="AA26" s="188"/>
      <c r="AB26" s="85"/>
      <c r="AC26" s="79"/>
      <c r="AD26" s="94">
        <v>4</v>
      </c>
      <c r="AE26" s="95">
        <f>IF(P26=0,"",IF(AD26=0,"",(AD26/P26)))</f>
        <v>0.056338028169014</v>
      </c>
      <c r="AF26" s="94">
        <v>1</v>
      </c>
      <c r="AG26" s="96">
        <f>IFERROR(AF26/AD26,"-")</f>
        <v>0.25</v>
      </c>
      <c r="AH26" s="97">
        <v>13000</v>
      </c>
      <c r="AI26" s="98">
        <f>IFERROR(AH26/AD26,"-")</f>
        <v>3250</v>
      </c>
      <c r="AJ26" s="99"/>
      <c r="AK26" s="99"/>
      <c r="AL26" s="99">
        <v>1</v>
      </c>
      <c r="AM26" s="100">
        <v>14</v>
      </c>
      <c r="AN26" s="101">
        <f>IF(P26=0,"",IF(AM26=0,"",(AM26/P26)))</f>
        <v>0.19718309859155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13</v>
      </c>
      <c r="AW26" s="107">
        <f>IF(P26=0,"",IF(AV26=0,"",(AV26/P26)))</f>
        <v>0.1830985915493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17</v>
      </c>
      <c r="BF26" s="113">
        <f>IF(P26=0,"",IF(BE26=0,"",(BE26/P26)))</f>
        <v>0.23943661971831</v>
      </c>
      <c r="BG26" s="112">
        <v>2</v>
      </c>
      <c r="BH26" s="114">
        <f>IFERROR(BG26/BE26,"-")</f>
        <v>0.11764705882353</v>
      </c>
      <c r="BI26" s="115">
        <v>23000</v>
      </c>
      <c r="BJ26" s="116">
        <f>IFERROR(BI26/BE26,"-")</f>
        <v>1352.9411764706</v>
      </c>
      <c r="BK26" s="117">
        <v>1</v>
      </c>
      <c r="BL26" s="117"/>
      <c r="BM26" s="117">
        <v>1</v>
      </c>
      <c r="BN26" s="119">
        <v>14</v>
      </c>
      <c r="BO26" s="120">
        <f>IF(P26=0,"",IF(BN26=0,"",(BN26/P26)))</f>
        <v>0.19718309859155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8</v>
      </c>
      <c r="BX26" s="127">
        <f>IF(P26=0,"",IF(BW26=0,"",(BW26/P26)))</f>
        <v>0.11267605633803</v>
      </c>
      <c r="BY26" s="128">
        <v>2</v>
      </c>
      <c r="BZ26" s="129">
        <f>IFERROR(BY26/BW26,"-")</f>
        <v>0.25</v>
      </c>
      <c r="CA26" s="130">
        <v>8000</v>
      </c>
      <c r="CB26" s="131">
        <f>IFERROR(CA26/BW26,"-")</f>
        <v>1000</v>
      </c>
      <c r="CC26" s="132">
        <v>2</v>
      </c>
      <c r="CD26" s="132"/>
      <c r="CE26" s="132"/>
      <c r="CF26" s="133">
        <v>1</v>
      </c>
      <c r="CG26" s="134">
        <f>IF(P26=0,"",IF(CF26=0,"",(CF26/P26)))</f>
        <v>0.014084507042254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5</v>
      </c>
      <c r="CP26" s="141">
        <v>44000</v>
      </c>
      <c r="CQ26" s="141">
        <v>18000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</v>
      </c>
      <c r="B27" s="203" t="s">
        <v>188</v>
      </c>
      <c r="C27" s="203" t="s">
        <v>189</v>
      </c>
      <c r="D27" s="203" t="s">
        <v>139</v>
      </c>
      <c r="E27" s="203" t="s">
        <v>190</v>
      </c>
      <c r="F27" s="203" t="s">
        <v>133</v>
      </c>
      <c r="G27" s="203" t="s">
        <v>191</v>
      </c>
      <c r="H27" s="90" t="s">
        <v>192</v>
      </c>
      <c r="I27" s="90" t="s">
        <v>193</v>
      </c>
      <c r="J27" s="188">
        <v>65000</v>
      </c>
      <c r="K27" s="81">
        <v>0</v>
      </c>
      <c r="L27" s="81">
        <v>0</v>
      </c>
      <c r="M27" s="81">
        <v>2</v>
      </c>
      <c r="N27" s="91">
        <v>0</v>
      </c>
      <c r="O27" s="92">
        <v>0</v>
      </c>
      <c r="P27" s="93">
        <f>N27+O27</f>
        <v>0</v>
      </c>
      <c r="Q27" s="82">
        <f>IFERROR(P27/M27,"-")</f>
        <v>0</v>
      </c>
      <c r="R27" s="81">
        <v>0</v>
      </c>
      <c r="S27" s="81">
        <v>0</v>
      </c>
      <c r="T27" s="82" t="str">
        <f>IFERROR(S27/(O27+P27),"-")</f>
        <v>-</v>
      </c>
      <c r="U27" s="182">
        <f>IFERROR(J27/SUM(P27:P28),"-")</f>
        <v>1444.4444444444</v>
      </c>
      <c r="V27" s="84">
        <v>0</v>
      </c>
      <c r="W27" s="82" t="str">
        <f>IF(P27=0,"-",V27/P27)</f>
        <v>-</v>
      </c>
      <c r="X27" s="186">
        <v>0</v>
      </c>
      <c r="Y27" s="187" t="str">
        <f>IFERROR(X27/P27,"-")</f>
        <v>-</v>
      </c>
      <c r="Z27" s="187" t="str">
        <f>IFERROR(X27/V27,"-")</f>
        <v>-</v>
      </c>
      <c r="AA27" s="188">
        <f>SUM(X27:X28)-SUM(J27:J28)</f>
        <v>-65000</v>
      </c>
      <c r="AB27" s="85">
        <f>SUM(X27:X28)/SUM(J27:J28)</f>
        <v>0</v>
      </c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194</v>
      </c>
      <c r="C28" s="203"/>
      <c r="D28" s="203"/>
      <c r="E28" s="203"/>
      <c r="F28" s="203" t="s">
        <v>64</v>
      </c>
      <c r="G28" s="203"/>
      <c r="H28" s="90"/>
      <c r="I28" s="90"/>
      <c r="J28" s="188"/>
      <c r="K28" s="81">
        <v>0</v>
      </c>
      <c r="L28" s="81">
        <v>0</v>
      </c>
      <c r="M28" s="81">
        <v>118</v>
      </c>
      <c r="N28" s="91">
        <v>43</v>
      </c>
      <c r="O28" s="92">
        <v>2</v>
      </c>
      <c r="P28" s="93">
        <f>N28+O28</f>
        <v>45</v>
      </c>
      <c r="Q28" s="82">
        <f>IFERROR(P28/M28,"-")</f>
        <v>0.38135593220339</v>
      </c>
      <c r="R28" s="81">
        <v>5</v>
      </c>
      <c r="S28" s="81">
        <v>7</v>
      </c>
      <c r="T28" s="82">
        <f>IFERROR(S28/(O28+P28),"-")</f>
        <v>0.14893617021277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>
        <v>1</v>
      </c>
      <c r="AE28" s="95">
        <f>IF(P28=0,"",IF(AD28=0,"",(AD28/P28)))</f>
        <v>0.022222222222222</v>
      </c>
      <c r="AF28" s="94"/>
      <c r="AG28" s="96">
        <f>IFERROR(AF28/AD28,"-")</f>
        <v>0</v>
      </c>
      <c r="AH28" s="97"/>
      <c r="AI28" s="98">
        <f>IFERROR(AH28/AD28,"-")</f>
        <v>0</v>
      </c>
      <c r="AJ28" s="99"/>
      <c r="AK28" s="99"/>
      <c r="AL28" s="99"/>
      <c r="AM28" s="100">
        <v>3</v>
      </c>
      <c r="AN28" s="101">
        <f>IF(P28=0,"",IF(AM28=0,"",(AM28/P28)))</f>
        <v>0.066666666666667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>
        <v>3</v>
      </c>
      <c r="AW28" s="107">
        <f>IF(P28=0,"",IF(AV28=0,"",(AV28/P28)))</f>
        <v>0.066666666666667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15</v>
      </c>
      <c r="BF28" s="113">
        <f>IF(P28=0,"",IF(BE28=0,"",(BE28/P28)))</f>
        <v>0.33333333333333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14</v>
      </c>
      <c r="BO28" s="120">
        <f>IF(P28=0,"",IF(BN28=0,"",(BN28/P28)))</f>
        <v>0.31111111111111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7</v>
      </c>
      <c r="BX28" s="127">
        <f>IF(P28=0,"",IF(BW28=0,"",(BW28/P28)))</f>
        <v>0.15555555555556</v>
      </c>
      <c r="BY28" s="128">
        <v>1</v>
      </c>
      <c r="BZ28" s="129">
        <f>IFERROR(BY28/BW28,"-")</f>
        <v>0.14285714285714</v>
      </c>
      <c r="CA28" s="130">
        <v>4000</v>
      </c>
      <c r="CB28" s="131">
        <f>IFERROR(CA28/BW28,"-")</f>
        <v>571.42857142857</v>
      </c>
      <c r="CC28" s="132"/>
      <c r="CD28" s="132">
        <v>1</v>
      </c>
      <c r="CE28" s="132"/>
      <c r="CF28" s="133">
        <v>2</v>
      </c>
      <c r="CG28" s="134">
        <f>IF(P28=0,"",IF(CF28=0,"",(CF28/P28)))</f>
        <v>0.044444444444444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0</v>
      </c>
      <c r="CP28" s="141">
        <v>0</v>
      </c>
      <c r="CQ28" s="141">
        <v>4000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8.9583333333333</v>
      </c>
      <c r="B29" s="203" t="s">
        <v>195</v>
      </c>
      <c r="C29" s="203" t="s">
        <v>138</v>
      </c>
      <c r="D29" s="203" t="s">
        <v>132</v>
      </c>
      <c r="E29" s="203"/>
      <c r="F29" s="203" t="s">
        <v>133</v>
      </c>
      <c r="G29" s="203" t="s">
        <v>196</v>
      </c>
      <c r="H29" s="90" t="s">
        <v>135</v>
      </c>
      <c r="I29" s="90" t="s">
        <v>197</v>
      </c>
      <c r="J29" s="188">
        <v>120000</v>
      </c>
      <c r="K29" s="81">
        <v>0</v>
      </c>
      <c r="L29" s="81">
        <v>0</v>
      </c>
      <c r="M29" s="81">
        <v>140</v>
      </c>
      <c r="N29" s="91">
        <v>29</v>
      </c>
      <c r="O29" s="92">
        <v>0</v>
      </c>
      <c r="P29" s="93">
        <f>N29+O29</f>
        <v>29</v>
      </c>
      <c r="Q29" s="82">
        <f>IFERROR(P29/M29,"-")</f>
        <v>0.20714285714286</v>
      </c>
      <c r="R29" s="81">
        <v>1</v>
      </c>
      <c r="S29" s="81">
        <v>8</v>
      </c>
      <c r="T29" s="82">
        <f>IFERROR(S29/(O29+P29),"-")</f>
        <v>0.27586206896552</v>
      </c>
      <c r="U29" s="182">
        <f>IFERROR(J29/SUM(P29:P30),"-")</f>
        <v>769.23076923077</v>
      </c>
      <c r="V29" s="84">
        <v>1</v>
      </c>
      <c r="W29" s="82">
        <f>IF(P29=0,"-",V29/P29)</f>
        <v>0.03448275862069</v>
      </c>
      <c r="X29" s="186">
        <v>360000</v>
      </c>
      <c r="Y29" s="187">
        <f>IFERROR(X29/P29,"-")</f>
        <v>12413.793103448</v>
      </c>
      <c r="Z29" s="187">
        <f>IFERROR(X29/V29,"-")</f>
        <v>360000</v>
      </c>
      <c r="AA29" s="188">
        <f>SUM(X29:X30)-SUM(J29:J30)</f>
        <v>955000</v>
      </c>
      <c r="AB29" s="85">
        <f>SUM(X29:X30)/SUM(J29:J30)</f>
        <v>8.9583333333333</v>
      </c>
      <c r="AC29" s="79"/>
      <c r="AD29" s="94">
        <v>5</v>
      </c>
      <c r="AE29" s="95">
        <f>IF(P29=0,"",IF(AD29=0,"",(AD29/P29)))</f>
        <v>0.17241379310345</v>
      </c>
      <c r="AF29" s="94"/>
      <c r="AG29" s="96">
        <f>IFERROR(AF29/AD29,"-")</f>
        <v>0</v>
      </c>
      <c r="AH29" s="97"/>
      <c r="AI29" s="98">
        <f>IFERROR(AH29/AD29,"-")</f>
        <v>0</v>
      </c>
      <c r="AJ29" s="99"/>
      <c r="AK29" s="99"/>
      <c r="AL29" s="99"/>
      <c r="AM29" s="100">
        <v>3</v>
      </c>
      <c r="AN29" s="101">
        <f>IF(P29=0,"",IF(AM29=0,"",(AM29/P29)))</f>
        <v>0.10344827586207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>
        <v>5</v>
      </c>
      <c r="AW29" s="107">
        <f>IF(P29=0,"",IF(AV29=0,"",(AV29/P29)))</f>
        <v>0.17241379310345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8</v>
      </c>
      <c r="BF29" s="113">
        <f>IF(P29=0,"",IF(BE29=0,"",(BE29/P29)))</f>
        <v>0.27586206896552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7</v>
      </c>
      <c r="BO29" s="120">
        <f>IF(P29=0,"",IF(BN29=0,"",(BN29/P29)))</f>
        <v>0.24137931034483</v>
      </c>
      <c r="BP29" s="121">
        <v>1</v>
      </c>
      <c r="BQ29" s="122">
        <f>IFERROR(BP29/BN29,"-")</f>
        <v>0.14285714285714</v>
      </c>
      <c r="BR29" s="123">
        <v>360000</v>
      </c>
      <c r="BS29" s="124">
        <f>IFERROR(BR29/BN29,"-")</f>
        <v>51428.571428571</v>
      </c>
      <c r="BT29" s="125"/>
      <c r="BU29" s="125"/>
      <c r="BV29" s="125">
        <v>1</v>
      </c>
      <c r="BW29" s="126">
        <v>1</v>
      </c>
      <c r="BX29" s="127">
        <f>IF(P29=0,"",IF(BW29=0,"",(BW29/P29)))</f>
        <v>0.03448275862069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360000</v>
      </c>
      <c r="CQ29" s="141">
        <v>360000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80"/>
      <c r="B30" s="203" t="s">
        <v>198</v>
      </c>
      <c r="C30" s="203"/>
      <c r="D30" s="203"/>
      <c r="E30" s="203"/>
      <c r="F30" s="203" t="s">
        <v>64</v>
      </c>
      <c r="G30" s="203"/>
      <c r="H30" s="90"/>
      <c r="I30" s="90"/>
      <c r="J30" s="188"/>
      <c r="K30" s="81">
        <v>0</v>
      </c>
      <c r="L30" s="81">
        <v>0</v>
      </c>
      <c r="M30" s="81">
        <v>286</v>
      </c>
      <c r="N30" s="91">
        <v>126</v>
      </c>
      <c r="O30" s="92">
        <v>1</v>
      </c>
      <c r="P30" s="93">
        <f>N30+O30</f>
        <v>127</v>
      </c>
      <c r="Q30" s="82">
        <f>IFERROR(P30/M30,"-")</f>
        <v>0.44405594405594</v>
      </c>
      <c r="R30" s="81">
        <v>3</v>
      </c>
      <c r="S30" s="81">
        <v>23</v>
      </c>
      <c r="T30" s="82">
        <f>IFERROR(S30/(O30+P30),"-")</f>
        <v>0.1796875</v>
      </c>
      <c r="U30" s="182"/>
      <c r="V30" s="84">
        <v>11</v>
      </c>
      <c r="W30" s="82">
        <f>IF(P30=0,"-",V30/P30)</f>
        <v>0.086614173228346</v>
      </c>
      <c r="X30" s="186">
        <v>715000</v>
      </c>
      <c r="Y30" s="187">
        <f>IFERROR(X30/P30,"-")</f>
        <v>5629.9212598425</v>
      </c>
      <c r="Z30" s="187">
        <f>IFERROR(X30/V30,"-")</f>
        <v>65000</v>
      </c>
      <c r="AA30" s="188"/>
      <c r="AB30" s="85"/>
      <c r="AC30" s="79"/>
      <c r="AD30" s="94">
        <v>3</v>
      </c>
      <c r="AE30" s="95">
        <f>IF(P30=0,"",IF(AD30=0,"",(AD30/P30)))</f>
        <v>0.023622047244094</v>
      </c>
      <c r="AF30" s="94"/>
      <c r="AG30" s="96">
        <f>IFERROR(AF30/AD30,"-")</f>
        <v>0</v>
      </c>
      <c r="AH30" s="97"/>
      <c r="AI30" s="98">
        <f>IFERROR(AH30/AD30,"-")</f>
        <v>0</v>
      </c>
      <c r="AJ30" s="99"/>
      <c r="AK30" s="99"/>
      <c r="AL30" s="99"/>
      <c r="AM30" s="100">
        <v>19</v>
      </c>
      <c r="AN30" s="101">
        <f>IF(P30=0,"",IF(AM30=0,"",(AM30/P30)))</f>
        <v>0.1496062992126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>
        <v>11</v>
      </c>
      <c r="AW30" s="107">
        <f>IF(P30=0,"",IF(AV30=0,"",(AV30/P30)))</f>
        <v>0.086614173228346</v>
      </c>
      <c r="AX30" s="106">
        <v>1</v>
      </c>
      <c r="AY30" s="108">
        <f>IFERROR(AX30/AV30,"-")</f>
        <v>0.090909090909091</v>
      </c>
      <c r="AZ30" s="109">
        <v>8000</v>
      </c>
      <c r="BA30" s="110">
        <f>IFERROR(AZ30/AV30,"-")</f>
        <v>727.27272727273</v>
      </c>
      <c r="BB30" s="111"/>
      <c r="BC30" s="111">
        <v>1</v>
      </c>
      <c r="BD30" s="111"/>
      <c r="BE30" s="112">
        <v>27</v>
      </c>
      <c r="BF30" s="113">
        <f>IF(P30=0,"",IF(BE30=0,"",(BE30/P30)))</f>
        <v>0.21259842519685</v>
      </c>
      <c r="BG30" s="112">
        <v>3</v>
      </c>
      <c r="BH30" s="114">
        <f>IFERROR(BG30/BE30,"-")</f>
        <v>0.11111111111111</v>
      </c>
      <c r="BI30" s="115">
        <v>23000</v>
      </c>
      <c r="BJ30" s="116">
        <f>IFERROR(BI30/BE30,"-")</f>
        <v>851.85185185185</v>
      </c>
      <c r="BK30" s="117"/>
      <c r="BL30" s="117">
        <v>2</v>
      </c>
      <c r="BM30" s="117">
        <v>1</v>
      </c>
      <c r="BN30" s="119">
        <v>35</v>
      </c>
      <c r="BO30" s="120">
        <f>IF(P30=0,"",IF(BN30=0,"",(BN30/P30)))</f>
        <v>0.2755905511811</v>
      </c>
      <c r="BP30" s="121">
        <v>3</v>
      </c>
      <c r="BQ30" s="122">
        <f>IFERROR(BP30/BN30,"-")</f>
        <v>0.085714285714286</v>
      </c>
      <c r="BR30" s="123">
        <v>174000</v>
      </c>
      <c r="BS30" s="124">
        <f>IFERROR(BR30/BN30,"-")</f>
        <v>4971.4285714286</v>
      </c>
      <c r="BT30" s="125"/>
      <c r="BU30" s="125">
        <v>1</v>
      </c>
      <c r="BV30" s="125">
        <v>2</v>
      </c>
      <c r="BW30" s="126">
        <v>26</v>
      </c>
      <c r="BX30" s="127">
        <f>IF(P30=0,"",IF(BW30=0,"",(BW30/P30)))</f>
        <v>0.20472440944882</v>
      </c>
      <c r="BY30" s="128">
        <v>2</v>
      </c>
      <c r="BZ30" s="129">
        <f>IFERROR(BY30/BW30,"-")</f>
        <v>0.076923076923077</v>
      </c>
      <c r="CA30" s="130">
        <v>483000</v>
      </c>
      <c r="CB30" s="131">
        <f>IFERROR(CA30/BW30,"-")</f>
        <v>18576.923076923</v>
      </c>
      <c r="CC30" s="132"/>
      <c r="CD30" s="132"/>
      <c r="CE30" s="132">
        <v>2</v>
      </c>
      <c r="CF30" s="133">
        <v>6</v>
      </c>
      <c r="CG30" s="134">
        <f>IF(P30=0,"",IF(CF30=0,"",(CF30/P30)))</f>
        <v>0.047244094488189</v>
      </c>
      <c r="CH30" s="135">
        <v>2</v>
      </c>
      <c r="CI30" s="136">
        <f>IFERROR(CH30/CF30,"-")</f>
        <v>0.33333333333333</v>
      </c>
      <c r="CJ30" s="137">
        <v>27000</v>
      </c>
      <c r="CK30" s="138">
        <f>IFERROR(CJ30/CF30,"-")</f>
        <v>4500</v>
      </c>
      <c r="CL30" s="139"/>
      <c r="CM30" s="139">
        <v>1</v>
      </c>
      <c r="CN30" s="139">
        <v>1</v>
      </c>
      <c r="CO30" s="140">
        <v>11</v>
      </c>
      <c r="CP30" s="141">
        <v>715000</v>
      </c>
      <c r="CQ30" s="141">
        <v>381000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14.2875</v>
      </c>
      <c r="B31" s="203" t="s">
        <v>199</v>
      </c>
      <c r="C31" s="203" t="s">
        <v>80</v>
      </c>
      <c r="D31" s="203" t="s">
        <v>132</v>
      </c>
      <c r="E31" s="203"/>
      <c r="F31" s="203" t="s">
        <v>133</v>
      </c>
      <c r="G31" s="203" t="s">
        <v>200</v>
      </c>
      <c r="H31" s="90" t="s">
        <v>201</v>
      </c>
      <c r="I31" s="90" t="s">
        <v>197</v>
      </c>
      <c r="J31" s="188">
        <v>80000</v>
      </c>
      <c r="K31" s="81">
        <v>0</v>
      </c>
      <c r="L31" s="81">
        <v>0</v>
      </c>
      <c r="M31" s="81">
        <v>126</v>
      </c>
      <c r="N31" s="91">
        <v>21</v>
      </c>
      <c r="O31" s="92">
        <v>0</v>
      </c>
      <c r="P31" s="93">
        <f>N31+O31</f>
        <v>21</v>
      </c>
      <c r="Q31" s="82">
        <f>IFERROR(P31/M31,"-")</f>
        <v>0.16666666666667</v>
      </c>
      <c r="R31" s="81">
        <v>1</v>
      </c>
      <c r="S31" s="81">
        <v>5</v>
      </c>
      <c r="T31" s="82">
        <f>IFERROR(S31/(O31+P31),"-")</f>
        <v>0.23809523809524</v>
      </c>
      <c r="U31" s="182">
        <f>IFERROR(J31/SUM(P31:P32),"-")</f>
        <v>720.72072072072</v>
      </c>
      <c r="V31" s="84">
        <v>2</v>
      </c>
      <c r="W31" s="82">
        <f>IF(P31=0,"-",V31/P31)</f>
        <v>0.095238095238095</v>
      </c>
      <c r="X31" s="186">
        <v>13000</v>
      </c>
      <c r="Y31" s="187">
        <f>IFERROR(X31/P31,"-")</f>
        <v>619.04761904762</v>
      </c>
      <c r="Z31" s="187">
        <f>IFERROR(X31/V31,"-")</f>
        <v>6500</v>
      </c>
      <c r="AA31" s="188">
        <f>SUM(X31:X32)-SUM(J31:J32)</f>
        <v>1063000</v>
      </c>
      <c r="AB31" s="85">
        <f>SUM(X31:X32)/SUM(J31:J32)</f>
        <v>14.2875</v>
      </c>
      <c r="AC31" s="79"/>
      <c r="AD31" s="94">
        <v>2</v>
      </c>
      <c r="AE31" s="95">
        <f>IF(P31=0,"",IF(AD31=0,"",(AD31/P31)))</f>
        <v>0.095238095238095</v>
      </c>
      <c r="AF31" s="94"/>
      <c r="AG31" s="96">
        <f>IFERROR(AF31/AD31,"-")</f>
        <v>0</v>
      </c>
      <c r="AH31" s="97"/>
      <c r="AI31" s="98">
        <f>IFERROR(AH31/AD31,"-")</f>
        <v>0</v>
      </c>
      <c r="AJ31" s="99"/>
      <c r="AK31" s="99"/>
      <c r="AL31" s="99"/>
      <c r="AM31" s="100">
        <v>7</v>
      </c>
      <c r="AN31" s="101">
        <f>IF(P31=0,"",IF(AM31=0,"",(AM31/P31)))</f>
        <v>0.33333333333333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>
        <v>1</v>
      </c>
      <c r="AW31" s="107">
        <f>IF(P31=0,"",IF(AV31=0,"",(AV31/P31)))</f>
        <v>0.047619047619048</v>
      </c>
      <c r="AX31" s="106">
        <v>1</v>
      </c>
      <c r="AY31" s="108">
        <f>IFERROR(AX31/AV31,"-")</f>
        <v>1</v>
      </c>
      <c r="AZ31" s="109">
        <v>3000</v>
      </c>
      <c r="BA31" s="110">
        <f>IFERROR(AZ31/AV31,"-")</f>
        <v>3000</v>
      </c>
      <c r="BB31" s="111">
        <v>1</v>
      </c>
      <c r="BC31" s="111"/>
      <c r="BD31" s="111"/>
      <c r="BE31" s="112">
        <v>4</v>
      </c>
      <c r="BF31" s="113">
        <f>IF(P31=0,"",IF(BE31=0,"",(BE31/P31)))</f>
        <v>0.19047619047619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6</v>
      </c>
      <c r="BO31" s="120">
        <f>IF(P31=0,"",IF(BN31=0,"",(BN31/P31)))</f>
        <v>0.28571428571429</v>
      </c>
      <c r="BP31" s="121">
        <v>1</v>
      </c>
      <c r="BQ31" s="122">
        <f>IFERROR(BP31/BN31,"-")</f>
        <v>0.16666666666667</v>
      </c>
      <c r="BR31" s="123">
        <v>10000</v>
      </c>
      <c r="BS31" s="124">
        <f>IFERROR(BR31/BN31,"-")</f>
        <v>1666.6666666667</v>
      </c>
      <c r="BT31" s="125">
        <v>1</v>
      </c>
      <c r="BU31" s="125"/>
      <c r="BV31" s="125"/>
      <c r="BW31" s="126">
        <v>1</v>
      </c>
      <c r="BX31" s="127">
        <f>IF(P31=0,"",IF(BW31=0,"",(BW31/P31)))</f>
        <v>0.047619047619048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2</v>
      </c>
      <c r="CP31" s="141">
        <v>13000</v>
      </c>
      <c r="CQ31" s="141">
        <v>10000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202</v>
      </c>
      <c r="C32" s="203"/>
      <c r="D32" s="203"/>
      <c r="E32" s="203"/>
      <c r="F32" s="203" t="s">
        <v>64</v>
      </c>
      <c r="G32" s="203"/>
      <c r="H32" s="90"/>
      <c r="I32" s="90"/>
      <c r="J32" s="188"/>
      <c r="K32" s="81">
        <v>0</v>
      </c>
      <c r="L32" s="81">
        <v>0</v>
      </c>
      <c r="M32" s="81">
        <v>170</v>
      </c>
      <c r="N32" s="91">
        <v>88</v>
      </c>
      <c r="O32" s="92">
        <v>2</v>
      </c>
      <c r="P32" s="93">
        <f>N32+O32</f>
        <v>90</v>
      </c>
      <c r="Q32" s="82">
        <f>IFERROR(P32/M32,"-")</f>
        <v>0.52941176470588</v>
      </c>
      <c r="R32" s="81">
        <v>4</v>
      </c>
      <c r="S32" s="81">
        <v>13</v>
      </c>
      <c r="T32" s="82">
        <f>IFERROR(S32/(O32+P32),"-")</f>
        <v>0.14130434782609</v>
      </c>
      <c r="U32" s="182"/>
      <c r="V32" s="84">
        <v>5</v>
      </c>
      <c r="W32" s="82">
        <f>IF(P32=0,"-",V32/P32)</f>
        <v>0.055555555555556</v>
      </c>
      <c r="X32" s="186">
        <v>1130000</v>
      </c>
      <c r="Y32" s="187">
        <f>IFERROR(X32/P32,"-")</f>
        <v>12555.555555556</v>
      </c>
      <c r="Z32" s="187">
        <f>IFERROR(X32/V32,"-")</f>
        <v>226000</v>
      </c>
      <c r="AA32" s="188"/>
      <c r="AB32" s="85"/>
      <c r="AC32" s="79"/>
      <c r="AD32" s="94">
        <v>6</v>
      </c>
      <c r="AE32" s="95">
        <f>IF(P32=0,"",IF(AD32=0,"",(AD32/P32)))</f>
        <v>0.066666666666667</v>
      </c>
      <c r="AF32" s="94">
        <v>1</v>
      </c>
      <c r="AG32" s="96">
        <f>IFERROR(AF32/AD32,"-")</f>
        <v>0.16666666666667</v>
      </c>
      <c r="AH32" s="97">
        <v>13000</v>
      </c>
      <c r="AI32" s="98">
        <f>IFERROR(AH32/AD32,"-")</f>
        <v>2166.6666666667</v>
      </c>
      <c r="AJ32" s="99"/>
      <c r="AK32" s="99">
        <v>1</v>
      </c>
      <c r="AL32" s="99"/>
      <c r="AM32" s="100">
        <v>13</v>
      </c>
      <c r="AN32" s="101">
        <f>IF(P32=0,"",IF(AM32=0,"",(AM32/P32)))</f>
        <v>0.14444444444444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>
        <v>14</v>
      </c>
      <c r="AW32" s="107">
        <f>IF(P32=0,"",IF(AV32=0,"",(AV32/P32)))</f>
        <v>0.15555555555556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>
        <v>20</v>
      </c>
      <c r="BF32" s="113">
        <f>IF(P32=0,"",IF(BE32=0,"",(BE32/P32)))</f>
        <v>0.22222222222222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21</v>
      </c>
      <c r="BO32" s="120">
        <f>IF(P32=0,"",IF(BN32=0,"",(BN32/P32)))</f>
        <v>0.23333333333333</v>
      </c>
      <c r="BP32" s="121">
        <v>3</v>
      </c>
      <c r="BQ32" s="122">
        <f>IFERROR(BP32/BN32,"-")</f>
        <v>0.14285714285714</v>
      </c>
      <c r="BR32" s="123">
        <v>1114000</v>
      </c>
      <c r="BS32" s="124">
        <f>IFERROR(BR32/BN32,"-")</f>
        <v>53047.619047619</v>
      </c>
      <c r="BT32" s="125"/>
      <c r="BU32" s="125"/>
      <c r="BV32" s="125">
        <v>3</v>
      </c>
      <c r="BW32" s="126">
        <v>14</v>
      </c>
      <c r="BX32" s="127">
        <f>IF(P32=0,"",IF(BW32=0,"",(BW32/P32)))</f>
        <v>0.15555555555556</v>
      </c>
      <c r="BY32" s="128">
        <v>1</v>
      </c>
      <c r="BZ32" s="129">
        <f>IFERROR(BY32/BW32,"-")</f>
        <v>0.071428571428571</v>
      </c>
      <c r="CA32" s="130">
        <v>3000</v>
      </c>
      <c r="CB32" s="131">
        <f>IFERROR(CA32/BW32,"-")</f>
        <v>214.28571428571</v>
      </c>
      <c r="CC32" s="132">
        <v>1</v>
      </c>
      <c r="CD32" s="132"/>
      <c r="CE32" s="132"/>
      <c r="CF32" s="133">
        <v>2</v>
      </c>
      <c r="CG32" s="134">
        <f>IF(P32=0,"",IF(CF32=0,"",(CF32/P32)))</f>
        <v>0.022222222222222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5</v>
      </c>
      <c r="CP32" s="141">
        <v>1130000</v>
      </c>
      <c r="CQ32" s="141">
        <v>643000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14.1625</v>
      </c>
      <c r="B33" s="203" t="s">
        <v>203</v>
      </c>
      <c r="C33" s="203" t="s">
        <v>123</v>
      </c>
      <c r="D33" s="203" t="s">
        <v>139</v>
      </c>
      <c r="E33" s="203" t="s">
        <v>181</v>
      </c>
      <c r="F33" s="203" t="s">
        <v>133</v>
      </c>
      <c r="G33" s="203" t="s">
        <v>204</v>
      </c>
      <c r="H33" s="90" t="s">
        <v>135</v>
      </c>
      <c r="I33" s="204" t="s">
        <v>205</v>
      </c>
      <c r="J33" s="188">
        <v>80000</v>
      </c>
      <c r="K33" s="81">
        <v>0</v>
      </c>
      <c r="L33" s="81">
        <v>0</v>
      </c>
      <c r="M33" s="81">
        <v>136</v>
      </c>
      <c r="N33" s="91">
        <v>20</v>
      </c>
      <c r="O33" s="92">
        <v>0</v>
      </c>
      <c r="P33" s="93">
        <f>N33+O33</f>
        <v>20</v>
      </c>
      <c r="Q33" s="82">
        <f>IFERROR(P33/M33,"-")</f>
        <v>0.14705882352941</v>
      </c>
      <c r="R33" s="81">
        <v>0</v>
      </c>
      <c r="S33" s="81">
        <v>8</v>
      </c>
      <c r="T33" s="82">
        <f>IFERROR(S33/(O33+P33),"-")</f>
        <v>0.4</v>
      </c>
      <c r="U33" s="182">
        <f>IFERROR(J33/SUM(P33:P34),"-")</f>
        <v>941.17647058824</v>
      </c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>
        <f>SUM(X33:X34)-SUM(J33:J34)</f>
        <v>1053000</v>
      </c>
      <c r="AB33" s="85">
        <f>SUM(X33:X34)/SUM(J33:J34)</f>
        <v>14.1625</v>
      </c>
      <c r="AC33" s="79"/>
      <c r="AD33" s="94">
        <v>5</v>
      </c>
      <c r="AE33" s="95">
        <f>IF(P33=0,"",IF(AD33=0,"",(AD33/P33)))</f>
        <v>0.25</v>
      </c>
      <c r="AF33" s="94"/>
      <c r="AG33" s="96">
        <f>IFERROR(AF33/AD33,"-")</f>
        <v>0</v>
      </c>
      <c r="AH33" s="97"/>
      <c r="AI33" s="98">
        <f>IFERROR(AH33/AD33,"-")</f>
        <v>0</v>
      </c>
      <c r="AJ33" s="99"/>
      <c r="AK33" s="99"/>
      <c r="AL33" s="99"/>
      <c r="AM33" s="100">
        <v>2</v>
      </c>
      <c r="AN33" s="101">
        <f>IF(P33=0,"",IF(AM33=0,"",(AM33/P33)))</f>
        <v>0.1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3</v>
      </c>
      <c r="AW33" s="107">
        <f>IF(P33=0,"",IF(AV33=0,"",(AV33/P33)))</f>
        <v>0.15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6</v>
      </c>
      <c r="BF33" s="113">
        <f>IF(P33=0,"",IF(BE33=0,"",(BE33/P33)))</f>
        <v>0.3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3</v>
      </c>
      <c r="BO33" s="120">
        <f>IF(P33=0,"",IF(BN33=0,"",(BN33/P33)))</f>
        <v>0.15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0.05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206</v>
      </c>
      <c r="C34" s="203"/>
      <c r="D34" s="203"/>
      <c r="E34" s="203"/>
      <c r="F34" s="203" t="s">
        <v>64</v>
      </c>
      <c r="G34" s="203"/>
      <c r="H34" s="90"/>
      <c r="I34" s="90"/>
      <c r="J34" s="188"/>
      <c r="K34" s="81">
        <v>0</v>
      </c>
      <c r="L34" s="81">
        <v>0</v>
      </c>
      <c r="M34" s="81">
        <v>157</v>
      </c>
      <c r="N34" s="91">
        <v>64</v>
      </c>
      <c r="O34" s="92">
        <v>1</v>
      </c>
      <c r="P34" s="93">
        <f>N34+O34</f>
        <v>65</v>
      </c>
      <c r="Q34" s="82">
        <f>IFERROR(P34/M34,"-")</f>
        <v>0.4140127388535</v>
      </c>
      <c r="R34" s="81">
        <v>2</v>
      </c>
      <c r="S34" s="81">
        <v>13</v>
      </c>
      <c r="T34" s="82">
        <f>IFERROR(S34/(O34+P34),"-")</f>
        <v>0.1969696969697</v>
      </c>
      <c r="U34" s="182"/>
      <c r="V34" s="84">
        <v>7</v>
      </c>
      <c r="W34" s="82">
        <f>IF(P34=0,"-",V34/P34)</f>
        <v>0.10769230769231</v>
      </c>
      <c r="X34" s="186">
        <v>1133000</v>
      </c>
      <c r="Y34" s="187">
        <f>IFERROR(X34/P34,"-")</f>
        <v>17430.769230769</v>
      </c>
      <c r="Z34" s="187">
        <f>IFERROR(X34/V34,"-")</f>
        <v>161857.14285714</v>
      </c>
      <c r="AA34" s="188"/>
      <c r="AB34" s="85"/>
      <c r="AC34" s="79"/>
      <c r="AD34" s="94">
        <v>3</v>
      </c>
      <c r="AE34" s="95">
        <f>IF(P34=0,"",IF(AD34=0,"",(AD34/P34)))</f>
        <v>0.046153846153846</v>
      </c>
      <c r="AF34" s="94">
        <v>1</v>
      </c>
      <c r="AG34" s="96">
        <f>IFERROR(AF34/AD34,"-")</f>
        <v>0.33333333333333</v>
      </c>
      <c r="AH34" s="97">
        <v>5000</v>
      </c>
      <c r="AI34" s="98">
        <f>IFERROR(AH34/AD34,"-")</f>
        <v>1666.6666666667</v>
      </c>
      <c r="AJ34" s="99">
        <v>1</v>
      </c>
      <c r="AK34" s="99"/>
      <c r="AL34" s="99"/>
      <c r="AM34" s="100">
        <v>8</v>
      </c>
      <c r="AN34" s="101">
        <f>IF(P34=0,"",IF(AM34=0,"",(AM34/P34)))</f>
        <v>0.12307692307692</v>
      </c>
      <c r="AO34" s="100">
        <v>1</v>
      </c>
      <c r="AP34" s="102">
        <f>IFERROR(AP34/AM34,"-")</f>
        <v>0</v>
      </c>
      <c r="AQ34" s="103">
        <v>10000</v>
      </c>
      <c r="AR34" s="104">
        <f>IFERROR(AQ34/AM34,"-")</f>
        <v>1250</v>
      </c>
      <c r="AS34" s="105"/>
      <c r="AT34" s="105">
        <v>1</v>
      </c>
      <c r="AU34" s="105"/>
      <c r="AV34" s="106">
        <v>16</v>
      </c>
      <c r="AW34" s="107">
        <f>IF(P34=0,"",IF(AV34=0,"",(AV34/P34)))</f>
        <v>0.24615384615385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>
        <v>19</v>
      </c>
      <c r="BF34" s="113">
        <f>IF(P34=0,"",IF(BE34=0,"",(BE34/P34)))</f>
        <v>0.29230769230769</v>
      </c>
      <c r="BG34" s="112">
        <v>2</v>
      </c>
      <c r="BH34" s="114">
        <f>IFERROR(BG34/BE34,"-")</f>
        <v>0.10526315789474</v>
      </c>
      <c r="BI34" s="115">
        <v>698000</v>
      </c>
      <c r="BJ34" s="116">
        <f>IFERROR(BI34/BE34,"-")</f>
        <v>36736.842105263</v>
      </c>
      <c r="BK34" s="117">
        <v>1</v>
      </c>
      <c r="BL34" s="117"/>
      <c r="BM34" s="117">
        <v>1</v>
      </c>
      <c r="BN34" s="119">
        <v>14</v>
      </c>
      <c r="BO34" s="120">
        <f>IF(P34=0,"",IF(BN34=0,"",(BN34/P34)))</f>
        <v>0.21538461538462</v>
      </c>
      <c r="BP34" s="121">
        <v>2</v>
      </c>
      <c r="BQ34" s="122">
        <f>IFERROR(BP34/BN34,"-")</f>
        <v>0.14285714285714</v>
      </c>
      <c r="BR34" s="123">
        <v>417000</v>
      </c>
      <c r="BS34" s="124">
        <f>IFERROR(BR34/BN34,"-")</f>
        <v>29785.714285714</v>
      </c>
      <c r="BT34" s="125"/>
      <c r="BU34" s="125"/>
      <c r="BV34" s="125">
        <v>2</v>
      </c>
      <c r="BW34" s="126">
        <v>5</v>
      </c>
      <c r="BX34" s="127">
        <f>IF(P34=0,"",IF(BW34=0,"",(BW34/P34)))</f>
        <v>0.076923076923077</v>
      </c>
      <c r="BY34" s="128">
        <v>1</v>
      </c>
      <c r="BZ34" s="129">
        <f>IFERROR(BY34/BW34,"-")</f>
        <v>0.2</v>
      </c>
      <c r="CA34" s="130">
        <v>3000</v>
      </c>
      <c r="CB34" s="131">
        <f>IFERROR(CA34/BW34,"-")</f>
        <v>600</v>
      </c>
      <c r="CC34" s="132">
        <v>1</v>
      </c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7</v>
      </c>
      <c r="CP34" s="141">
        <v>1133000</v>
      </c>
      <c r="CQ34" s="141">
        <v>695000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12.306666666667</v>
      </c>
      <c r="B35" s="203" t="s">
        <v>207</v>
      </c>
      <c r="C35" s="203" t="s">
        <v>131</v>
      </c>
      <c r="D35" s="203" t="s">
        <v>139</v>
      </c>
      <c r="E35" s="203"/>
      <c r="F35" s="203" t="s">
        <v>133</v>
      </c>
      <c r="G35" s="203" t="s">
        <v>208</v>
      </c>
      <c r="H35" s="90" t="s">
        <v>135</v>
      </c>
      <c r="I35" s="204" t="s">
        <v>205</v>
      </c>
      <c r="J35" s="188">
        <v>75000</v>
      </c>
      <c r="K35" s="81">
        <v>0</v>
      </c>
      <c r="L35" s="81">
        <v>0</v>
      </c>
      <c r="M35" s="81">
        <v>97</v>
      </c>
      <c r="N35" s="91">
        <v>19</v>
      </c>
      <c r="O35" s="92">
        <v>0</v>
      </c>
      <c r="P35" s="93">
        <f>N35+O35</f>
        <v>19</v>
      </c>
      <c r="Q35" s="82">
        <f>IFERROR(P35/M35,"-")</f>
        <v>0.19587628865979</v>
      </c>
      <c r="R35" s="81">
        <v>1</v>
      </c>
      <c r="S35" s="81">
        <v>4</v>
      </c>
      <c r="T35" s="82">
        <f>IFERROR(S35/(O35+P35),"-")</f>
        <v>0.21052631578947</v>
      </c>
      <c r="U35" s="182">
        <f>IFERROR(J35/SUM(P35:P36),"-")</f>
        <v>728.15533980583</v>
      </c>
      <c r="V35" s="84">
        <v>1</v>
      </c>
      <c r="W35" s="82">
        <f>IF(P35=0,"-",V35/P35)</f>
        <v>0.052631578947368</v>
      </c>
      <c r="X35" s="186">
        <v>6000</v>
      </c>
      <c r="Y35" s="187">
        <f>IFERROR(X35/P35,"-")</f>
        <v>315.78947368421</v>
      </c>
      <c r="Z35" s="187">
        <f>IFERROR(X35/V35,"-")</f>
        <v>6000</v>
      </c>
      <c r="AA35" s="188">
        <f>SUM(X35:X36)-SUM(J35:J36)</f>
        <v>848000</v>
      </c>
      <c r="AB35" s="85">
        <f>SUM(X35:X36)/SUM(J35:J36)</f>
        <v>12.306666666667</v>
      </c>
      <c r="AC35" s="79"/>
      <c r="AD35" s="94">
        <v>2</v>
      </c>
      <c r="AE35" s="95">
        <f>IF(P35=0,"",IF(AD35=0,"",(AD35/P35)))</f>
        <v>0.10526315789474</v>
      </c>
      <c r="AF35" s="94"/>
      <c r="AG35" s="96">
        <f>IFERROR(AF35/AD35,"-")</f>
        <v>0</v>
      </c>
      <c r="AH35" s="97"/>
      <c r="AI35" s="98">
        <f>IFERROR(AH35/AD35,"-")</f>
        <v>0</v>
      </c>
      <c r="AJ35" s="99"/>
      <c r="AK35" s="99"/>
      <c r="AL35" s="99"/>
      <c r="AM35" s="100">
        <v>4</v>
      </c>
      <c r="AN35" s="101">
        <f>IF(P35=0,"",IF(AM35=0,"",(AM35/P35)))</f>
        <v>0.21052631578947</v>
      </c>
      <c r="AO35" s="100"/>
      <c r="AP35" s="102">
        <f>IFERROR(AP35/AM35,"-")</f>
        <v>0</v>
      </c>
      <c r="AQ35" s="103"/>
      <c r="AR35" s="104">
        <f>IFERROR(AQ35/AM35,"-")</f>
        <v>0</v>
      </c>
      <c r="AS35" s="105"/>
      <c r="AT35" s="105"/>
      <c r="AU35" s="105"/>
      <c r="AV35" s="106">
        <v>3</v>
      </c>
      <c r="AW35" s="107">
        <f>IF(P35=0,"",IF(AV35=0,"",(AV35/P35)))</f>
        <v>0.15789473684211</v>
      </c>
      <c r="AX35" s="106">
        <v>1</v>
      </c>
      <c r="AY35" s="108">
        <f>IFERROR(AX35/AV35,"-")</f>
        <v>0.33333333333333</v>
      </c>
      <c r="AZ35" s="109">
        <v>6000</v>
      </c>
      <c r="BA35" s="110">
        <f>IFERROR(AZ35/AV35,"-")</f>
        <v>2000</v>
      </c>
      <c r="BB35" s="111"/>
      <c r="BC35" s="111">
        <v>1</v>
      </c>
      <c r="BD35" s="111"/>
      <c r="BE35" s="112">
        <v>6</v>
      </c>
      <c r="BF35" s="113">
        <f>IF(P35=0,"",IF(BE35=0,"",(BE35/P35)))</f>
        <v>0.31578947368421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4</v>
      </c>
      <c r="BO35" s="120">
        <f>IF(P35=0,"",IF(BN35=0,"",(BN35/P35)))</f>
        <v>0.21052631578947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6000</v>
      </c>
      <c r="CQ35" s="141">
        <v>6000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209</v>
      </c>
      <c r="C36" s="203"/>
      <c r="D36" s="203"/>
      <c r="E36" s="203"/>
      <c r="F36" s="203" t="s">
        <v>64</v>
      </c>
      <c r="G36" s="203"/>
      <c r="H36" s="90"/>
      <c r="I36" s="90"/>
      <c r="J36" s="188"/>
      <c r="K36" s="81">
        <v>0</v>
      </c>
      <c r="L36" s="81">
        <v>0</v>
      </c>
      <c r="M36" s="81">
        <v>197</v>
      </c>
      <c r="N36" s="91">
        <v>82</v>
      </c>
      <c r="O36" s="92">
        <v>2</v>
      </c>
      <c r="P36" s="93">
        <f>N36+O36</f>
        <v>84</v>
      </c>
      <c r="Q36" s="82">
        <f>IFERROR(P36/M36,"-")</f>
        <v>0.42639593908629</v>
      </c>
      <c r="R36" s="81">
        <v>7</v>
      </c>
      <c r="S36" s="81">
        <v>13</v>
      </c>
      <c r="T36" s="82">
        <f>IFERROR(S36/(O36+P36),"-")</f>
        <v>0.15116279069767</v>
      </c>
      <c r="U36" s="182"/>
      <c r="V36" s="84">
        <v>8</v>
      </c>
      <c r="W36" s="82">
        <f>IF(P36=0,"-",V36/P36)</f>
        <v>0.095238095238095</v>
      </c>
      <c r="X36" s="186">
        <v>917000</v>
      </c>
      <c r="Y36" s="187">
        <f>IFERROR(X36/P36,"-")</f>
        <v>10916.666666667</v>
      </c>
      <c r="Z36" s="187">
        <f>IFERROR(X36/V36,"-")</f>
        <v>114625</v>
      </c>
      <c r="AA36" s="188"/>
      <c r="AB36" s="85"/>
      <c r="AC36" s="79"/>
      <c r="AD36" s="94">
        <v>2</v>
      </c>
      <c r="AE36" s="95">
        <f>IF(P36=0,"",IF(AD36=0,"",(AD36/P36)))</f>
        <v>0.023809523809524</v>
      </c>
      <c r="AF36" s="94"/>
      <c r="AG36" s="96">
        <f>IFERROR(AF36/AD36,"-")</f>
        <v>0</v>
      </c>
      <c r="AH36" s="97"/>
      <c r="AI36" s="98">
        <f>IFERROR(AH36/AD36,"-")</f>
        <v>0</v>
      </c>
      <c r="AJ36" s="99"/>
      <c r="AK36" s="99"/>
      <c r="AL36" s="99"/>
      <c r="AM36" s="100">
        <v>3</v>
      </c>
      <c r="AN36" s="101">
        <f>IF(P36=0,"",IF(AM36=0,"",(AM36/P36)))</f>
        <v>0.035714285714286</v>
      </c>
      <c r="AO36" s="100">
        <v>1</v>
      </c>
      <c r="AP36" s="102">
        <f>IFERROR(AP36/AM36,"-")</f>
        <v>0</v>
      </c>
      <c r="AQ36" s="103">
        <v>113000</v>
      </c>
      <c r="AR36" s="104">
        <f>IFERROR(AQ36/AM36,"-")</f>
        <v>37666.666666667</v>
      </c>
      <c r="AS36" s="105"/>
      <c r="AT36" s="105"/>
      <c r="AU36" s="105">
        <v>1</v>
      </c>
      <c r="AV36" s="106">
        <v>8</v>
      </c>
      <c r="AW36" s="107">
        <f>IF(P36=0,"",IF(AV36=0,"",(AV36/P36)))</f>
        <v>0.095238095238095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21</v>
      </c>
      <c r="BF36" s="113">
        <f>IF(P36=0,"",IF(BE36=0,"",(BE36/P36)))</f>
        <v>0.25</v>
      </c>
      <c r="BG36" s="112">
        <v>1</v>
      </c>
      <c r="BH36" s="114">
        <f>IFERROR(BG36/BE36,"-")</f>
        <v>0.047619047619048</v>
      </c>
      <c r="BI36" s="115">
        <v>15000</v>
      </c>
      <c r="BJ36" s="116">
        <f>IFERROR(BI36/BE36,"-")</f>
        <v>714.28571428571</v>
      </c>
      <c r="BK36" s="117"/>
      <c r="BL36" s="117">
        <v>1</v>
      </c>
      <c r="BM36" s="117"/>
      <c r="BN36" s="119">
        <v>31</v>
      </c>
      <c r="BO36" s="120">
        <f>IF(P36=0,"",IF(BN36=0,"",(BN36/P36)))</f>
        <v>0.36904761904762</v>
      </c>
      <c r="BP36" s="121">
        <v>3</v>
      </c>
      <c r="BQ36" s="122">
        <f>IFERROR(BP36/BN36,"-")</f>
        <v>0.096774193548387</v>
      </c>
      <c r="BR36" s="123">
        <v>75000</v>
      </c>
      <c r="BS36" s="124">
        <f>IFERROR(BR36/BN36,"-")</f>
        <v>2419.3548387097</v>
      </c>
      <c r="BT36" s="125"/>
      <c r="BU36" s="125"/>
      <c r="BV36" s="125">
        <v>3</v>
      </c>
      <c r="BW36" s="126">
        <v>11</v>
      </c>
      <c r="BX36" s="127">
        <f>IF(P36=0,"",IF(BW36=0,"",(BW36/P36)))</f>
        <v>0.13095238095238</v>
      </c>
      <c r="BY36" s="128">
        <v>2</v>
      </c>
      <c r="BZ36" s="129">
        <f>IFERROR(BY36/BW36,"-")</f>
        <v>0.18181818181818</v>
      </c>
      <c r="CA36" s="130">
        <v>46000</v>
      </c>
      <c r="CB36" s="131">
        <f>IFERROR(CA36/BW36,"-")</f>
        <v>4181.8181818182</v>
      </c>
      <c r="CC36" s="132">
        <v>1</v>
      </c>
      <c r="CD36" s="132"/>
      <c r="CE36" s="132">
        <v>1</v>
      </c>
      <c r="CF36" s="133">
        <v>8</v>
      </c>
      <c r="CG36" s="134">
        <f>IF(P36=0,"",IF(CF36=0,"",(CF36/P36)))</f>
        <v>0.095238095238095</v>
      </c>
      <c r="CH36" s="135">
        <v>1</v>
      </c>
      <c r="CI36" s="136">
        <f>IFERROR(CH36/CF36,"-")</f>
        <v>0.125</v>
      </c>
      <c r="CJ36" s="137">
        <v>668000</v>
      </c>
      <c r="CK36" s="138">
        <f>IFERROR(CJ36/CF36,"-")</f>
        <v>83500</v>
      </c>
      <c r="CL36" s="139"/>
      <c r="CM36" s="139"/>
      <c r="CN36" s="139">
        <v>1</v>
      </c>
      <c r="CO36" s="140">
        <v>8</v>
      </c>
      <c r="CP36" s="141">
        <v>917000</v>
      </c>
      <c r="CQ36" s="141">
        <v>668000</v>
      </c>
      <c r="CR36" s="141"/>
      <c r="CS36" s="142" t="str">
        <f>IF(AND(CQ36=0,CR36=0),"",IF(AND(CQ36&lt;=100000,CR36&lt;=100000),"",IF(CQ36/CP36&gt;0.7,"男高",IF(CR36/CP36&gt;0.7,"女高",""))))</f>
        <v>男高</v>
      </c>
    </row>
    <row r="37" spans="1:98">
      <c r="A37" s="80">
        <f>AB37</f>
        <v>0</v>
      </c>
      <c r="B37" s="203" t="s">
        <v>210</v>
      </c>
      <c r="C37" s="203" t="s">
        <v>131</v>
      </c>
      <c r="D37" s="203" t="s">
        <v>132</v>
      </c>
      <c r="E37" s="203"/>
      <c r="F37" s="203" t="s">
        <v>133</v>
      </c>
      <c r="G37" s="203" t="s">
        <v>211</v>
      </c>
      <c r="H37" s="90" t="s">
        <v>192</v>
      </c>
      <c r="I37" s="90" t="s">
        <v>212</v>
      </c>
      <c r="J37" s="188">
        <v>65000</v>
      </c>
      <c r="K37" s="81">
        <v>0</v>
      </c>
      <c r="L37" s="81">
        <v>0</v>
      </c>
      <c r="M37" s="81">
        <v>7</v>
      </c>
      <c r="N37" s="91">
        <v>2</v>
      </c>
      <c r="O37" s="92">
        <v>0</v>
      </c>
      <c r="P37" s="93">
        <f>N37+O37</f>
        <v>2</v>
      </c>
      <c r="Q37" s="82">
        <f>IFERROR(P37/M37,"-")</f>
        <v>0.28571428571429</v>
      </c>
      <c r="R37" s="81">
        <v>0</v>
      </c>
      <c r="S37" s="81">
        <v>1</v>
      </c>
      <c r="T37" s="82">
        <f>IFERROR(S37/(O37+P37),"-")</f>
        <v>0.5</v>
      </c>
      <c r="U37" s="182">
        <f>IFERROR(J37/SUM(P37:P38),"-")</f>
        <v>3095.2380952381</v>
      </c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>
        <f>SUM(X37:X38)-SUM(J37:J38)</f>
        <v>-65000</v>
      </c>
      <c r="AB37" s="85">
        <f>SUM(X37:X38)/SUM(J37:J38)</f>
        <v>0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>
        <v>1</v>
      </c>
      <c r="AN37" s="101">
        <f>IF(P37=0,"",IF(AM37=0,"",(AM37/P37)))</f>
        <v>0.5</v>
      </c>
      <c r="AO37" s="100"/>
      <c r="AP37" s="102">
        <f>IFERROR(AP37/AM37,"-")</f>
        <v>0</v>
      </c>
      <c r="AQ37" s="103"/>
      <c r="AR37" s="104">
        <f>IFERROR(AQ37/AM37,"-")</f>
        <v>0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1</v>
      </c>
      <c r="BO37" s="120">
        <f>IF(P37=0,"",IF(BN37=0,"",(BN37/P37)))</f>
        <v>0.5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213</v>
      </c>
      <c r="C38" s="203"/>
      <c r="D38" s="203"/>
      <c r="E38" s="203"/>
      <c r="F38" s="203" t="s">
        <v>64</v>
      </c>
      <c r="G38" s="203"/>
      <c r="H38" s="90"/>
      <c r="I38" s="90"/>
      <c r="J38" s="188"/>
      <c r="K38" s="81">
        <v>0</v>
      </c>
      <c r="L38" s="81">
        <v>0</v>
      </c>
      <c r="M38" s="81">
        <v>37</v>
      </c>
      <c r="N38" s="91">
        <v>19</v>
      </c>
      <c r="O38" s="92">
        <v>0</v>
      </c>
      <c r="P38" s="93">
        <f>N38+O38</f>
        <v>19</v>
      </c>
      <c r="Q38" s="82">
        <f>IFERROR(P38/M38,"-")</f>
        <v>0.51351351351351</v>
      </c>
      <c r="R38" s="81">
        <v>0</v>
      </c>
      <c r="S38" s="81">
        <v>4</v>
      </c>
      <c r="T38" s="82">
        <f>IFERROR(S38/(O38+P38),"-")</f>
        <v>0.21052631578947</v>
      </c>
      <c r="U38" s="182"/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/>
      <c r="AB38" s="85"/>
      <c r="AC38" s="79"/>
      <c r="AD38" s="94">
        <v>1</v>
      </c>
      <c r="AE38" s="95">
        <f>IF(P38=0,"",IF(AD38=0,"",(AD38/P38)))</f>
        <v>0.052631578947368</v>
      </c>
      <c r="AF38" s="94"/>
      <c r="AG38" s="96">
        <f>IFERROR(AF38/AD38,"-")</f>
        <v>0</v>
      </c>
      <c r="AH38" s="97"/>
      <c r="AI38" s="98">
        <f>IFERROR(AH38/AD38,"-")</f>
        <v>0</v>
      </c>
      <c r="AJ38" s="99"/>
      <c r="AK38" s="99"/>
      <c r="AL38" s="99"/>
      <c r="AM38" s="100">
        <v>5</v>
      </c>
      <c r="AN38" s="101">
        <f>IF(P38=0,"",IF(AM38=0,"",(AM38/P38)))</f>
        <v>0.26315789473684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>
        <v>4</v>
      </c>
      <c r="AW38" s="107">
        <f>IF(P38=0,"",IF(AV38=0,"",(AV38/P38)))</f>
        <v>0.21052631578947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>
        <v>4</v>
      </c>
      <c r="BF38" s="113">
        <f>IF(P38=0,"",IF(BE38=0,"",(BE38/P38)))</f>
        <v>0.21052631578947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3</v>
      </c>
      <c r="BO38" s="120">
        <f>IF(P38=0,"",IF(BN38=0,"",(BN38/P38)))</f>
        <v>0.15789473684211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2</v>
      </c>
      <c r="BX38" s="127">
        <f>IF(P38=0,"",IF(BW38=0,"",(BW38/P38)))</f>
        <v>0.10526315789474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30"/>
      <c r="B39" s="87"/>
      <c r="C39" s="88"/>
      <c r="D39" s="88"/>
      <c r="E39" s="88"/>
      <c r="F39" s="89"/>
      <c r="G39" s="90"/>
      <c r="H39" s="90"/>
      <c r="I39" s="90"/>
      <c r="J39" s="192"/>
      <c r="K39" s="34"/>
      <c r="L39" s="34"/>
      <c r="M39" s="31"/>
      <c r="N39" s="23"/>
      <c r="O39" s="23"/>
      <c r="P39" s="23"/>
      <c r="Q39" s="33"/>
      <c r="R39" s="32"/>
      <c r="S39" s="23"/>
      <c r="T39" s="32"/>
      <c r="U39" s="183"/>
      <c r="V39" s="25"/>
      <c r="W39" s="25"/>
      <c r="X39" s="189"/>
      <c r="Y39" s="189"/>
      <c r="Z39" s="189"/>
      <c r="AA39" s="189"/>
      <c r="AB39" s="33"/>
      <c r="AC39" s="59"/>
      <c r="AD39" s="63"/>
      <c r="AE39" s="64"/>
      <c r="AF39" s="63"/>
      <c r="AG39" s="67"/>
      <c r="AH39" s="68"/>
      <c r="AI39" s="69"/>
      <c r="AJ39" s="70"/>
      <c r="AK39" s="70"/>
      <c r="AL39" s="70"/>
      <c r="AM39" s="63"/>
      <c r="AN39" s="64"/>
      <c r="AO39" s="63"/>
      <c r="AP39" s="67"/>
      <c r="AQ39" s="68"/>
      <c r="AR39" s="69"/>
      <c r="AS39" s="70"/>
      <c r="AT39" s="70"/>
      <c r="AU39" s="70"/>
      <c r="AV39" s="63"/>
      <c r="AW39" s="64"/>
      <c r="AX39" s="63"/>
      <c r="AY39" s="67"/>
      <c r="AZ39" s="68"/>
      <c r="BA39" s="69"/>
      <c r="BB39" s="70"/>
      <c r="BC39" s="70"/>
      <c r="BD39" s="70"/>
      <c r="BE39" s="63"/>
      <c r="BF39" s="64"/>
      <c r="BG39" s="63"/>
      <c r="BH39" s="67"/>
      <c r="BI39" s="68"/>
      <c r="BJ39" s="69"/>
      <c r="BK39" s="70"/>
      <c r="BL39" s="70"/>
      <c r="BM39" s="70"/>
      <c r="BN39" s="65"/>
      <c r="BO39" s="66"/>
      <c r="BP39" s="63"/>
      <c r="BQ39" s="67"/>
      <c r="BR39" s="68"/>
      <c r="BS39" s="69"/>
      <c r="BT39" s="70"/>
      <c r="BU39" s="70"/>
      <c r="BV39" s="70"/>
      <c r="BW39" s="65"/>
      <c r="BX39" s="66"/>
      <c r="BY39" s="63"/>
      <c r="BZ39" s="67"/>
      <c r="CA39" s="68"/>
      <c r="CB39" s="69"/>
      <c r="CC39" s="70"/>
      <c r="CD39" s="70"/>
      <c r="CE39" s="70"/>
      <c r="CF39" s="65"/>
      <c r="CG39" s="66"/>
      <c r="CH39" s="63"/>
      <c r="CI39" s="67"/>
      <c r="CJ39" s="68"/>
      <c r="CK39" s="69"/>
      <c r="CL39" s="70"/>
      <c r="CM39" s="70"/>
      <c r="CN39" s="70"/>
      <c r="CO39" s="71"/>
      <c r="CP39" s="68"/>
      <c r="CQ39" s="68"/>
      <c r="CR39" s="68"/>
      <c r="CS39" s="72"/>
    </row>
    <row r="40" spans="1:98">
      <c r="A40" s="30"/>
      <c r="B40" s="37"/>
      <c r="C40" s="21"/>
      <c r="D40" s="21"/>
      <c r="E40" s="21"/>
      <c r="F40" s="22"/>
      <c r="G40" s="36"/>
      <c r="H40" s="36"/>
      <c r="I40" s="75"/>
      <c r="J40" s="193"/>
      <c r="K40" s="34"/>
      <c r="L40" s="34"/>
      <c r="M40" s="31"/>
      <c r="N40" s="23"/>
      <c r="O40" s="23"/>
      <c r="P40" s="23"/>
      <c r="Q40" s="33"/>
      <c r="R40" s="32"/>
      <c r="S40" s="23"/>
      <c r="T40" s="32"/>
      <c r="U40" s="183"/>
      <c r="V40" s="25"/>
      <c r="W40" s="25"/>
      <c r="X40" s="189"/>
      <c r="Y40" s="189"/>
      <c r="Z40" s="189"/>
      <c r="AA40" s="189"/>
      <c r="AB40" s="33"/>
      <c r="AC40" s="61"/>
      <c r="AD40" s="63"/>
      <c r="AE40" s="64"/>
      <c r="AF40" s="63"/>
      <c r="AG40" s="67"/>
      <c r="AH40" s="68"/>
      <c r="AI40" s="69"/>
      <c r="AJ40" s="70"/>
      <c r="AK40" s="70"/>
      <c r="AL40" s="70"/>
      <c r="AM40" s="63"/>
      <c r="AN40" s="64"/>
      <c r="AO40" s="63"/>
      <c r="AP40" s="67"/>
      <c r="AQ40" s="68"/>
      <c r="AR40" s="69"/>
      <c r="AS40" s="70"/>
      <c r="AT40" s="70"/>
      <c r="AU40" s="70"/>
      <c r="AV40" s="63"/>
      <c r="AW40" s="64"/>
      <c r="AX40" s="63"/>
      <c r="AY40" s="67"/>
      <c r="AZ40" s="68"/>
      <c r="BA40" s="69"/>
      <c r="BB40" s="70"/>
      <c r="BC40" s="70"/>
      <c r="BD40" s="70"/>
      <c r="BE40" s="63"/>
      <c r="BF40" s="64"/>
      <c r="BG40" s="63"/>
      <c r="BH40" s="67"/>
      <c r="BI40" s="68"/>
      <c r="BJ40" s="69"/>
      <c r="BK40" s="70"/>
      <c r="BL40" s="70"/>
      <c r="BM40" s="70"/>
      <c r="BN40" s="65"/>
      <c r="BO40" s="66"/>
      <c r="BP40" s="63"/>
      <c r="BQ40" s="67"/>
      <c r="BR40" s="68"/>
      <c r="BS40" s="69"/>
      <c r="BT40" s="70"/>
      <c r="BU40" s="70"/>
      <c r="BV40" s="70"/>
      <c r="BW40" s="65"/>
      <c r="BX40" s="66"/>
      <c r="BY40" s="63"/>
      <c r="BZ40" s="67"/>
      <c r="CA40" s="68"/>
      <c r="CB40" s="69"/>
      <c r="CC40" s="70"/>
      <c r="CD40" s="70"/>
      <c r="CE40" s="70"/>
      <c r="CF40" s="65"/>
      <c r="CG40" s="66"/>
      <c r="CH40" s="63"/>
      <c r="CI40" s="67"/>
      <c r="CJ40" s="68"/>
      <c r="CK40" s="69"/>
      <c r="CL40" s="70"/>
      <c r="CM40" s="70"/>
      <c r="CN40" s="70"/>
      <c r="CO40" s="71"/>
      <c r="CP40" s="68"/>
      <c r="CQ40" s="68"/>
      <c r="CR40" s="68"/>
      <c r="CS40" s="72"/>
    </row>
    <row r="41" spans="1:98">
      <c r="A41" s="19">
        <f>AB41</f>
        <v>5.7571884984026</v>
      </c>
      <c r="B41" s="39"/>
      <c r="C41" s="39"/>
      <c r="D41" s="39"/>
      <c r="E41" s="39"/>
      <c r="F41" s="39"/>
      <c r="G41" s="40" t="s">
        <v>214</v>
      </c>
      <c r="H41" s="40"/>
      <c r="I41" s="40"/>
      <c r="J41" s="190">
        <f>SUM(J6:J40)</f>
        <v>1565000</v>
      </c>
      <c r="K41" s="41">
        <f>SUM(K6:K40)</f>
        <v>0</v>
      </c>
      <c r="L41" s="41">
        <f>SUM(L6:L40)</f>
        <v>0</v>
      </c>
      <c r="M41" s="41">
        <f>SUM(M6:M40)</f>
        <v>4697</v>
      </c>
      <c r="N41" s="41">
        <f>SUM(N6:N40)</f>
        <v>1588</v>
      </c>
      <c r="O41" s="41">
        <f>SUM(O6:O40)</f>
        <v>33</v>
      </c>
      <c r="P41" s="41">
        <f>SUM(P6:P40)</f>
        <v>1621</v>
      </c>
      <c r="Q41" s="42">
        <f>IFERROR(P41/M41,"-")</f>
        <v>0.34511390249095</v>
      </c>
      <c r="R41" s="78">
        <f>SUM(R6:R40)</f>
        <v>54</v>
      </c>
      <c r="S41" s="78">
        <f>SUM(S6:S40)</f>
        <v>344</v>
      </c>
      <c r="T41" s="42">
        <f>IFERROR(R41/P41,"-")</f>
        <v>0.033312769895126</v>
      </c>
      <c r="U41" s="184">
        <f>IFERROR(J41/P41,"-")</f>
        <v>965.45342381246</v>
      </c>
      <c r="V41" s="44">
        <f>SUM(V6:V40)</f>
        <v>92</v>
      </c>
      <c r="W41" s="42">
        <f>IFERROR(V41/P41,"-")</f>
        <v>0.056755089450956</v>
      </c>
      <c r="X41" s="190">
        <f>SUM(X6:X40)</f>
        <v>9010000</v>
      </c>
      <c r="Y41" s="190">
        <f>IFERROR(X41/P41,"-")</f>
        <v>5558.2973473165</v>
      </c>
      <c r="Z41" s="190">
        <f>IFERROR(X41/V41,"-")</f>
        <v>97934.782608696</v>
      </c>
      <c r="AA41" s="190">
        <f>X41-J41</f>
        <v>7445000</v>
      </c>
      <c r="AB41" s="47">
        <f>X41/J41</f>
        <v>5.7571884984026</v>
      </c>
      <c r="AC41" s="60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2"/>
    <mergeCell ref="J20:J22"/>
    <mergeCell ref="U20:U22"/>
    <mergeCell ref="AA20:AA22"/>
    <mergeCell ref="AB20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