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<sst xmlns="http://schemas.openxmlformats.org/spreadsheetml/2006/main" uniqueCount="383">
  <si>
    <t>07月</t>
  </si>
  <si>
    <t>アイメール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</si>
  <si>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</si>
  <si>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</si>
  <si>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</si>
  <si>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</si>
  <si>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</si>
  <si>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</si>
  <si>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</si>
  <si>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</si>
  <si>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</si>
  <si>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</si>
  <si>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</si>
  <si>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</si>
  <si>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</si>
  <si>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</si>
  <si>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</si>
  <si>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</si>
  <si>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</si>
  <si>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</si>
  <si>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</si>
  <si>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</si>
  <si>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</si>
  <si>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</si>
  <si>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</si>
  <si>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</si>
  <si>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</si>
  <si>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</si>
  <si>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</si>
  <si>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</si>
  <si>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</si>
  <si>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</si>
  <si>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</si>
  <si>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</si>
  <si>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</si>
  <si>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</si>
  <si>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</si>
  <si>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</si>
  <si>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</si>
  <si>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</si>
  <si>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</si>
  <si>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</si>
  <si>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</si>
  <si>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</si>
  <si>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</si>
  <si>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</si>
  <si>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</si>
  <si>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</si>
  <si>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</si>
  <si>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</si>
  <si>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</si>
  <si>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</si>
  <si>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</si>
  <si>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</si>
  <si>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</si>
  <si>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</si>
  <si>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</si>
  <si>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sms_w123</t>
  </si>
  <si>
    <t>インターカラー</t>
  </si>
  <si>
    <t>右女３</t>
  </si>
  <si>
    <t>彼女50だけど、すごいんです</t>
  </si>
  <si>
    <t>i34</t>
  </si>
  <si>
    <t>スポニチ関東</t>
  </si>
  <si>
    <t>4C終面全5段</t>
  </si>
  <si>
    <t>7月27日(土)</t>
  </si>
  <si>
    <t>sms_w124</t>
  </si>
  <si>
    <t>スポニチ関西</t>
  </si>
  <si>
    <t>sms_w125</t>
  </si>
  <si>
    <t>スポニチ西部</t>
  </si>
  <si>
    <t>7月28日(日)</t>
  </si>
  <si>
    <t>sms_w126</t>
  </si>
  <si>
    <t>スポニチ北海道</t>
  </si>
  <si>
    <t>smss1794</t>
  </si>
  <si>
    <t>(空電共通)</t>
  </si>
  <si>
    <t>空電</t>
  </si>
  <si>
    <t>空電(共通)</t>
  </si>
  <si>
    <t>sms_w127</t>
  </si>
  <si>
    <t>雑誌版</t>
  </si>
  <si>
    <t>サンスポ関東</t>
  </si>
  <si>
    <t>7月06日(土)</t>
  </si>
  <si>
    <t>smss1795</t>
  </si>
  <si>
    <t>sms_w128</t>
  </si>
  <si>
    <t>GOGO(i31)</t>
  </si>
  <si>
    <t>サンスポ関西</t>
  </si>
  <si>
    <t>全5段</t>
  </si>
  <si>
    <t>7月13日(土)</t>
  </si>
  <si>
    <t>smss1796</t>
  </si>
  <si>
    <t>sms_w129</t>
  </si>
  <si>
    <t>C版</t>
  </si>
  <si>
    <t>50代女性が恋愛リベンジ</t>
  </si>
  <si>
    <t>i38</t>
  </si>
  <si>
    <t>7月21日(日)</t>
  </si>
  <si>
    <t>smss1797</t>
  </si>
  <si>
    <t>sms_w130</t>
  </si>
  <si>
    <t>ニッカン関東</t>
  </si>
  <si>
    <t>7月07日(日)</t>
  </si>
  <si>
    <t>smss1798</t>
  </si>
  <si>
    <t>sms_w131</t>
  </si>
  <si>
    <t>①彼女50だけど、すごいんです</t>
  </si>
  <si>
    <t>半2段つかみ20段保証</t>
  </si>
  <si>
    <t>20段保証</t>
  </si>
  <si>
    <t>sms_w132</t>
  </si>
  <si>
    <t>②久々にすごく興奮した</t>
  </si>
  <si>
    <t>sms_w133</t>
  </si>
  <si>
    <t>③男はみんな若いコが好きではない</t>
  </si>
  <si>
    <t>sms_w134</t>
  </si>
  <si>
    <t>④５分で出会って</t>
  </si>
  <si>
    <t>smss1799</t>
  </si>
  <si>
    <t>sms_w135</t>
  </si>
  <si>
    <t>黒：右女３</t>
  </si>
  <si>
    <t>半2段つかみ10段保証</t>
  </si>
  <si>
    <t>1～10日</t>
  </si>
  <si>
    <t>sms_w136</t>
  </si>
  <si>
    <t>11～20日</t>
  </si>
  <si>
    <t>sms_w137</t>
  </si>
  <si>
    <t>21～31日</t>
  </si>
  <si>
    <t>smss1800</t>
  </si>
  <si>
    <t>sms_w138</t>
  </si>
  <si>
    <t>記事風版</t>
  </si>
  <si>
    <t>7月04日(木)</t>
  </si>
  <si>
    <t>smss1801</t>
  </si>
  <si>
    <t>sms_w139</t>
  </si>
  <si>
    <t>５分で出会って</t>
  </si>
  <si>
    <t>smss1802</t>
  </si>
  <si>
    <t>sms_w140</t>
  </si>
  <si>
    <t>smss1803</t>
  </si>
  <si>
    <t>sms_w141</t>
  </si>
  <si>
    <t>7月20日(土)</t>
  </si>
  <si>
    <t>smss1804</t>
  </si>
  <si>
    <t>sms_w142</t>
  </si>
  <si>
    <t>7月14日(日)</t>
  </si>
  <si>
    <t>smss1805</t>
  </si>
  <si>
    <t>sms_w143</t>
  </si>
  <si>
    <t>４コマ漫画版</t>
  </si>
  <si>
    <t>smss1806</t>
  </si>
  <si>
    <t>sms_w144</t>
  </si>
  <si>
    <t>男はみんな若いコが好きではない</t>
  </si>
  <si>
    <t>smss1807</t>
  </si>
  <si>
    <t>sms_w145</t>
  </si>
  <si>
    <t>スポーツ報知関東</t>
  </si>
  <si>
    <t>終面全5段</t>
  </si>
  <si>
    <t>smss1808</t>
  </si>
  <si>
    <t>sms_w146</t>
  </si>
  <si>
    <t>smss1809</t>
  </si>
  <si>
    <t>sms_w147</t>
  </si>
  <si>
    <t>デイリースポーツ関西</t>
  </si>
  <si>
    <t>smss1810</t>
  </si>
  <si>
    <t>sms_w148</t>
  </si>
  <si>
    <t>7月26日(金)</t>
  </si>
  <si>
    <t>smss1811</t>
  </si>
  <si>
    <t>sms_w149</t>
  </si>
  <si>
    <t>smss1812</t>
  </si>
  <si>
    <t>sms_w150</t>
  </si>
  <si>
    <t>ニッカン関東 平日</t>
  </si>
  <si>
    <t>7月02日(火)</t>
  </si>
  <si>
    <t>smss1813</t>
  </si>
  <si>
    <t>sms_w151</t>
  </si>
  <si>
    <t>ニッカン関東 休刊日</t>
  </si>
  <si>
    <t>7月16日(火)</t>
  </si>
  <si>
    <t>smss1814</t>
  </si>
  <si>
    <t>sms_w152</t>
  </si>
  <si>
    <t>ニッカン関西</t>
  </si>
  <si>
    <t>smss1815</t>
  </si>
  <si>
    <t>sms_w153</t>
  </si>
  <si>
    <t>smss1816</t>
  </si>
  <si>
    <t>sms_w154</t>
  </si>
  <si>
    <t>九スポ</t>
  </si>
  <si>
    <t>smss1817</t>
  </si>
  <si>
    <t>sms_w155</t>
  </si>
  <si>
    <t>smss1818</t>
  </si>
  <si>
    <t>sms_w156</t>
  </si>
  <si>
    <t>スポーツ報知関東 1回目</t>
  </si>
  <si>
    <t>4C終面雑報</t>
  </si>
  <si>
    <t>7月01日(月)</t>
  </si>
  <si>
    <t>smss1819</t>
  </si>
  <si>
    <t>sms_w157</t>
  </si>
  <si>
    <t>スポーツ報知関東 2回目</t>
  </si>
  <si>
    <t>smss1820</t>
  </si>
  <si>
    <t>sms_w158</t>
  </si>
  <si>
    <t>4C全面</t>
  </si>
  <si>
    <t>smss1821</t>
  </si>
  <si>
    <t>sms_w159</t>
  </si>
  <si>
    <t>スポーツ報知関西</t>
  </si>
  <si>
    <t>smss1822</t>
  </si>
  <si>
    <t>sms_w160</t>
  </si>
  <si>
    <t>黒：記事版</t>
  </si>
  <si>
    <t>東スポ 8回セット</t>
  </si>
  <si>
    <t>半2段金土</t>
  </si>
  <si>
    <t>7/1～</t>
  </si>
  <si>
    <t>sms_w161</t>
  </si>
  <si>
    <t>黒：逆説版</t>
  </si>
  <si>
    <t>sms_w162</t>
  </si>
  <si>
    <t>黒：記事版2</t>
  </si>
  <si>
    <t>smss1823</t>
  </si>
  <si>
    <t>sms_w163</t>
  </si>
  <si>
    <t>記事枠</t>
  </si>
  <si>
    <t>smss1824</t>
  </si>
  <si>
    <t>新聞 TOTAL</t>
  </si>
  <si>
    <t>●雑誌 広告</t>
  </si>
  <si>
    <t>smss1739</t>
  </si>
  <si>
    <t>アドライヴ</t>
  </si>
  <si>
    <t>いろいろ</t>
  </si>
  <si>
    <t>企画枠たかし漫画２赤</t>
  </si>
  <si>
    <t>実話カタログ企画</t>
  </si>
  <si>
    <t>企画枠</t>
  </si>
  <si>
    <t>smss1740</t>
  </si>
  <si>
    <t>企画枠ラーメン信夫</t>
  </si>
  <si>
    <t>ガイドワークス編集企画枠</t>
  </si>
  <si>
    <t>sms_a882</t>
  </si>
  <si>
    <t>コアマガジン</t>
  </si>
  <si>
    <t>5P風俗(森下さん)</t>
  </si>
  <si>
    <t>実話BUNKA超タブー</t>
  </si>
  <si>
    <t>1C5P</t>
  </si>
  <si>
    <t>smss1782</t>
  </si>
  <si>
    <t>sms_a883</t>
  </si>
  <si>
    <t>大洋図書</t>
  </si>
  <si>
    <t>2Pスポーツ新聞_v02_アイ(下着)桃瀬さん</t>
  </si>
  <si>
    <t>昭和の謎99</t>
  </si>
  <si>
    <t>1C2P</t>
  </si>
  <si>
    <t>7月08日(月)</t>
  </si>
  <si>
    <t>smss1783</t>
  </si>
  <si>
    <t>sms_a884</t>
  </si>
  <si>
    <t>2P中心でか文字</t>
  </si>
  <si>
    <t>実話ナックルズGOLD</t>
  </si>
  <si>
    <t>7月09日(火)</t>
  </si>
  <si>
    <t>smss1784</t>
  </si>
  <si>
    <t>sms_a885</t>
  </si>
  <si>
    <t>実話BUNKAタブー</t>
  </si>
  <si>
    <t>smss1785</t>
  </si>
  <si>
    <t>sms_a886</t>
  </si>
  <si>
    <t>2P_対談風原稿_アイ</t>
  </si>
  <si>
    <t>臨増ナックルズDX</t>
  </si>
  <si>
    <t>smss1786</t>
  </si>
  <si>
    <t>sms_a887</t>
  </si>
  <si>
    <t>まんが令和で業界 最初の悪特盛</t>
  </si>
  <si>
    <t>smss1787</t>
  </si>
  <si>
    <t>sms_a888</t>
  </si>
  <si>
    <t>封印発禁TV SP</t>
  </si>
  <si>
    <t>4C2P</t>
  </si>
  <si>
    <t>7月29日(月)</t>
  </si>
  <si>
    <t>smss1788</t>
  </si>
  <si>
    <t>sms_a889</t>
  </si>
  <si>
    <t>マイウェイ出版</t>
  </si>
  <si>
    <t>熟女封印 禁断のお宝映像ご開帳スペシャル</t>
  </si>
  <si>
    <t>smss1789</t>
  </si>
  <si>
    <t>sms_a890</t>
  </si>
  <si>
    <t>まんが日本の殺人鬼たち</t>
  </si>
  <si>
    <t>smss1790</t>
  </si>
  <si>
    <t>sms_a891</t>
  </si>
  <si>
    <t>劇画ロマンス</t>
  </si>
  <si>
    <t>smss1791</t>
  </si>
  <si>
    <t>sms_a892</t>
  </si>
  <si>
    <t>楽楽出版</t>
  </si>
  <si>
    <t>EXCITING MAX!DELUXE 特別総集編2019夏</t>
  </si>
  <si>
    <t>7月31日(水)</t>
  </si>
  <si>
    <t>smss1792</t>
  </si>
  <si>
    <t>sms_a893</t>
  </si>
  <si>
    <t>ダイアプレス</t>
  </si>
  <si>
    <t>1P記事_求む！中高年男性版_アイ</t>
  </si>
  <si>
    <t>浪漫デラックス</t>
  </si>
  <si>
    <t>表4　4C1P</t>
  </si>
  <si>
    <t>smss1793</t>
  </si>
  <si>
    <t>雑誌 TOTAL</t>
  </si>
  <si>
    <t>●DVD 広告</t>
  </si>
  <si>
    <t>sms_a865</t>
  </si>
  <si>
    <t>一水社</t>
  </si>
  <si>
    <t>DVD漫画まさお</t>
  </si>
  <si>
    <t>mv20i</t>
  </si>
  <si>
    <t>実録最新しろうと美人妻地下DVD270分GOLD</t>
  </si>
  <si>
    <t>DVD袋表4C</t>
  </si>
  <si>
    <t>smss1729</t>
  </si>
  <si>
    <t>sms_a866</t>
  </si>
  <si>
    <t>三和出版</t>
  </si>
  <si>
    <t>DVD4コマ</t>
  </si>
  <si>
    <t>A5判、日版PB、680円、4c32P、7万部</t>
  </si>
  <si>
    <t>エロガチャ×300分</t>
  </si>
  <si>
    <t>DVD対向4C1P</t>
  </si>
  <si>
    <t>smss1730</t>
  </si>
  <si>
    <t>sms_a867</t>
  </si>
  <si>
    <t>A4判、日版PB、780円、4c68P</t>
  </si>
  <si>
    <t>高嶺の女the FINAL</t>
  </si>
  <si>
    <t>7月05日(金)</t>
  </si>
  <si>
    <t>smss1731</t>
  </si>
  <si>
    <t>sms_a875</t>
  </si>
  <si>
    <t>A5判、CVSセブン以外、540円</t>
  </si>
  <si>
    <t>しろうと美人妻中出し新作裏DVD270分</t>
  </si>
  <si>
    <t>smss1741</t>
  </si>
  <si>
    <t>sms_a876</t>
  </si>
  <si>
    <t>インフォメディア</t>
  </si>
  <si>
    <t>A4判、書店売、1250円、4c32P</t>
  </si>
  <si>
    <t>極上盗撮！（秘）DVDのぞき部屋</t>
  </si>
  <si>
    <t>DVD袋表1C+コンテンツ枠</t>
  </si>
  <si>
    <t>smss1735</t>
  </si>
  <si>
    <t>sms_a868</t>
  </si>
  <si>
    <t>若生出版</t>
  </si>
  <si>
    <t>A4判、990円、4c64P</t>
  </si>
  <si>
    <t>絶対美人secret</t>
  </si>
  <si>
    <t>DVD袋表4C+コンテンツ枠</t>
  </si>
  <si>
    <t>7月11日(木)</t>
  </si>
  <si>
    <t>smss1732</t>
  </si>
  <si>
    <t>sms_a869</t>
  </si>
  <si>
    <t>ぶんか社</t>
  </si>
  <si>
    <t>EXCITING MAX!SPECIAL</t>
  </si>
  <si>
    <t>DVD袋裏1C+コンテンツ枠 　</t>
  </si>
  <si>
    <t>smss1733</t>
  </si>
  <si>
    <t>sms_a870</t>
  </si>
  <si>
    <t>A5判、日版PB、650円、4c32P、7万部</t>
  </si>
  <si>
    <t>オール長尺ベスト版 真夏の熟女祭スペシャル!</t>
  </si>
  <si>
    <t>sms_a871</t>
  </si>
  <si>
    <t>A4判、840円、4c48P、7万部</t>
  </si>
  <si>
    <t>俺たちのエロ本!全部のせスペシャル!</t>
  </si>
  <si>
    <t>smss1734</t>
  </si>
  <si>
    <t>共通</t>
  </si>
  <si>
    <t>sms_a877</t>
  </si>
  <si>
    <t>B5判、700円、4c68P</t>
  </si>
  <si>
    <t>五十路マダムの異常な性欲</t>
  </si>
  <si>
    <t>smss1777</t>
  </si>
  <si>
    <t>sms_a872</t>
  </si>
  <si>
    <t>素人娘 秘蔵映像集</t>
  </si>
  <si>
    <t>smss1736</t>
  </si>
  <si>
    <t>sms_a878</t>
  </si>
  <si>
    <t>メディアックス</t>
  </si>
  <si>
    <t>A4判、書店売、1998円、4c32P</t>
  </si>
  <si>
    <t>しろうと美人妻中出し地下DVD18時間熱い穴で締めつける</t>
  </si>
  <si>
    <t>DVD貼付け面4C1/2P</t>
  </si>
  <si>
    <t>7月18日(木)</t>
  </si>
  <si>
    <t>smss1778</t>
  </si>
  <si>
    <t>sms_a873</t>
  </si>
  <si>
    <t>極上人妻DX</t>
  </si>
  <si>
    <t>7月19日(金)</t>
  </si>
  <si>
    <t>smss1737</t>
  </si>
  <si>
    <t>sms_a874</t>
  </si>
  <si>
    <t>MAZI!</t>
  </si>
  <si>
    <t>DVD袋裏4C+コンテンツ枠</t>
  </si>
  <si>
    <t>smss1738</t>
  </si>
  <si>
    <t>sms_a879</t>
  </si>
  <si>
    <t>至高の純潔制服娘</t>
  </si>
  <si>
    <t>smss1779</t>
  </si>
  <si>
    <t>sms_a880</t>
  </si>
  <si>
    <t>しろうと美人妻地下DVD270分BLACK</t>
  </si>
  <si>
    <t>smss1780</t>
  </si>
  <si>
    <t>sms_a881</t>
  </si>
  <si>
    <t>36時間地下DVDしろうと美人妻中出し</t>
  </si>
  <si>
    <t>7月22日(月)</t>
  </si>
  <si>
    <t>smss1781</t>
  </si>
  <si>
    <t>DVD TOTAL</t>
  </si>
  <si>
    <t>●アフィリエイト 広告</t>
  </si>
  <si>
    <t>UA</t>
  </si>
  <si>
    <t>AF単価</t>
  </si>
  <si>
    <t>20歳以上</t>
  </si>
  <si>
    <t>dsn214</t>
  </si>
  <si>
    <t>レアゾン</t>
  </si>
  <si>
    <t>SP</t>
  </si>
  <si>
    <t>i09</t>
  </si>
  <si>
    <t>悪徳サーチパック PC</t>
  </si>
  <si>
    <t>7/1～7/31</t>
  </si>
  <si>
    <t>dsn291</t>
  </si>
  <si>
    <t>MB</t>
  </si>
  <si>
    <t>ドコモ公式SEO</t>
  </si>
  <si>
    <t>frk005</t>
  </si>
  <si>
    <t>ファーストアール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</si>
  <si>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</si>
  <si>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</si>
  <si>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</si>
  <si>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</si>
  <si>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</si>
  <si>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</si>
  <si>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</si>
  <si>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</si>
  <si>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</si>
  <si>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</t>
  </si>
  <si>
    <t>sms_yss</t>
  </si>
  <si>
    <t>yi06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</si>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</sst>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1.1114285714286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0</v>
      </c>
      <c r="M6" s="80">
        <v>0</v>
      </c>
      <c r="N6" s="80">
        <v>92</v>
      </c>
      <c r="O6" s="91">
        <v>11</v>
      </c>
      <c r="P6" s="92">
        <v>0</v>
      </c>
      <c r="Q6" s="93">
        <f>O6+P6</f>
        <v>11</v>
      </c>
      <c r="R6" s="81">
        <f>IFERROR(Q6/N6,"-")</f>
        <v>0.1195652173913</v>
      </c>
      <c r="S6" s="80">
        <v>0</v>
      </c>
      <c r="T6" s="80">
        <v>4</v>
      </c>
      <c r="U6" s="81">
        <f>IFERROR(T6/(Q6),"-")</f>
        <v>0.36363636363636</v>
      </c>
      <c r="V6" s="82">
        <f>IFERROR(K6/SUM(Q6:Q10),"-")</f>
        <v>16279.069767442</v>
      </c>
      <c r="W6" s="83">
        <v>2</v>
      </c>
      <c r="X6" s="81">
        <f>IF(Q6=0,"-",W6/Q6)</f>
        <v>0.18181818181818</v>
      </c>
      <c r="Y6" s="186">
        <v>11000</v>
      </c>
      <c r="Z6" s="187">
        <f>IFERROR(Y6/Q6,"-")</f>
        <v>1000</v>
      </c>
      <c r="AA6" s="187">
        <f>IFERROR(Y6/W6,"-")</f>
        <v>5500</v>
      </c>
      <c r="AB6" s="181">
        <f>SUM(Y6:Y10)-SUM(K6:K10)</f>
        <v>78000</v>
      </c>
      <c r="AC6" s="85">
        <f>SUM(Y6:Y10)/SUM(K6:K10)</f>
        <v>1.1114285714286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3</v>
      </c>
      <c r="AO6" s="101">
        <f>IF(Q6=0,"",IF(AN6=0,"",(AN6/Q6)))</f>
        <v>0.27272727272727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0.18181818181818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4</v>
      </c>
      <c r="BG6" s="113">
        <f>IF(Q6=0,"",IF(BF6=0,"",(BF6/Q6)))</f>
        <v>0.36363636363636</v>
      </c>
      <c r="BH6" s="112">
        <v>1</v>
      </c>
      <c r="BI6" s="114">
        <f>IFERROR(BH6/BF6,"-")</f>
        <v>0.25</v>
      </c>
      <c r="BJ6" s="115">
        <v>6000</v>
      </c>
      <c r="BK6" s="116">
        <f>IFERROR(BJ6/BF6,"-")</f>
        <v>1500</v>
      </c>
      <c r="BL6" s="117"/>
      <c r="BM6" s="117">
        <v>1</v>
      </c>
      <c r="BN6" s="117"/>
      <c r="BO6" s="119">
        <v>2</v>
      </c>
      <c r="BP6" s="120">
        <f>IF(Q6=0,"",IF(BO6=0,"",(BO6/Q6)))</f>
        <v>0.18181818181818</v>
      </c>
      <c r="BQ6" s="121">
        <v>1</v>
      </c>
      <c r="BR6" s="122">
        <f>IFERROR(BQ6/BO6,"-")</f>
        <v>0.5</v>
      </c>
      <c r="BS6" s="123">
        <v>5000</v>
      </c>
      <c r="BT6" s="124">
        <f>IFERROR(BS6/BO6,"-")</f>
        <v>2500</v>
      </c>
      <c r="BU6" s="125">
        <v>1</v>
      </c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2</v>
      </c>
      <c r="CQ6" s="141">
        <v>11000</v>
      </c>
      <c r="CR6" s="141">
        <v>6000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0</v>
      </c>
      <c r="M7" s="80">
        <v>0</v>
      </c>
      <c r="N7" s="80">
        <v>57</v>
      </c>
      <c r="O7" s="91">
        <v>7</v>
      </c>
      <c r="P7" s="92">
        <v>0</v>
      </c>
      <c r="Q7" s="93">
        <f>O7+P7</f>
        <v>7</v>
      </c>
      <c r="R7" s="81">
        <f>IFERROR(Q7/N7,"-")</f>
        <v>0.12280701754386</v>
      </c>
      <c r="S7" s="80">
        <v>0</v>
      </c>
      <c r="T7" s="80">
        <v>1</v>
      </c>
      <c r="U7" s="81">
        <f>IFERROR(T7/(Q7),"-")</f>
        <v>0.14285714285714</v>
      </c>
      <c r="V7" s="82"/>
      <c r="W7" s="83">
        <v>1</v>
      </c>
      <c r="X7" s="81">
        <f>IF(Q7=0,"-",W7/Q7)</f>
        <v>0.14285714285714</v>
      </c>
      <c r="Y7" s="186">
        <v>3000</v>
      </c>
      <c r="Z7" s="187">
        <f>IFERROR(Y7/Q7,"-")</f>
        <v>428.57142857143</v>
      </c>
      <c r="AA7" s="187">
        <f>IFERROR(Y7/W7,"-")</f>
        <v>3000</v>
      </c>
      <c r="AB7" s="181"/>
      <c r="AC7" s="85"/>
      <c r="AD7" s="78"/>
      <c r="AE7" s="94">
        <v>1</v>
      </c>
      <c r="AF7" s="95">
        <f>IF(Q7=0,"",IF(AE7=0,"",(AE7/Q7)))</f>
        <v>0.14285714285714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0.14285714285714</v>
      </c>
      <c r="BH7" s="112">
        <v>1</v>
      </c>
      <c r="BI7" s="114">
        <f>IFERROR(BH7/BF7,"-")</f>
        <v>1</v>
      </c>
      <c r="BJ7" s="115">
        <v>3000</v>
      </c>
      <c r="BK7" s="116">
        <f>IFERROR(BJ7/BF7,"-")</f>
        <v>3000</v>
      </c>
      <c r="BL7" s="117">
        <v>1</v>
      </c>
      <c r="BM7" s="117"/>
      <c r="BN7" s="117"/>
      <c r="BO7" s="119">
        <v>4</v>
      </c>
      <c r="BP7" s="120">
        <f>IF(Q7=0,"",IF(BO7=0,"",(BO7/Q7)))</f>
        <v>0.57142857142857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0.14285714285714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3000</v>
      </c>
      <c r="CR7" s="141">
        <v>3000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1" t="s">
        <v>69</v>
      </c>
      <c r="K8" s="181"/>
      <c r="L8" s="80">
        <v>0</v>
      </c>
      <c r="M8" s="80">
        <v>0</v>
      </c>
      <c r="N8" s="80">
        <v>40</v>
      </c>
      <c r="O8" s="91">
        <v>3</v>
      </c>
      <c r="P8" s="92">
        <v>0</v>
      </c>
      <c r="Q8" s="93">
        <f>O8+P8</f>
        <v>3</v>
      </c>
      <c r="R8" s="81">
        <f>IFERROR(Q8/N8,"-")</f>
        <v>0.075</v>
      </c>
      <c r="S8" s="80">
        <v>2</v>
      </c>
      <c r="T8" s="80">
        <v>1</v>
      </c>
      <c r="U8" s="81">
        <f>IFERROR(T8/(Q8),"-")</f>
        <v>0.33333333333333</v>
      </c>
      <c r="V8" s="82"/>
      <c r="W8" s="83">
        <v>2</v>
      </c>
      <c r="X8" s="81">
        <f>IF(Q8=0,"-",W8/Q8)</f>
        <v>0.66666666666667</v>
      </c>
      <c r="Y8" s="186">
        <v>52000</v>
      </c>
      <c r="Z8" s="187">
        <f>IFERROR(Y8/Q8,"-")</f>
        <v>17333.333333333</v>
      </c>
      <c r="AA8" s="187">
        <f>IFERROR(Y8/W8,"-")</f>
        <v>26000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>
        <v>1</v>
      </c>
      <c r="AX8" s="107">
        <f>IF(Q8=0,"",IF(AW8=0,"",(AW8/Q8)))</f>
        <v>0.33333333333333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2</v>
      </c>
      <c r="BP8" s="120">
        <f>IF(Q8=0,"",IF(BO8=0,"",(BO8/Q8)))</f>
        <v>0.66666666666667</v>
      </c>
      <c r="BQ8" s="121">
        <v>2</v>
      </c>
      <c r="BR8" s="122">
        <f>IFERROR(BQ8/BO8,"-")</f>
        <v>1</v>
      </c>
      <c r="BS8" s="123">
        <v>52000</v>
      </c>
      <c r="BT8" s="124">
        <f>IFERROR(BS8/BO8,"-")</f>
        <v>26000</v>
      </c>
      <c r="BU8" s="125"/>
      <c r="BV8" s="125"/>
      <c r="BW8" s="125">
        <v>2</v>
      </c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52000</v>
      </c>
      <c r="CR8" s="141">
        <v>43000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70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71</v>
      </c>
      <c r="I9" s="89" t="s">
        <v>63</v>
      </c>
      <c r="J9" s="190" t="s">
        <v>64</v>
      </c>
      <c r="K9" s="181"/>
      <c r="L9" s="80">
        <v>0</v>
      </c>
      <c r="M9" s="80">
        <v>0</v>
      </c>
      <c r="N9" s="80">
        <v>29</v>
      </c>
      <c r="O9" s="91">
        <v>2</v>
      </c>
      <c r="P9" s="92">
        <v>0</v>
      </c>
      <c r="Q9" s="93">
        <f>O9+P9</f>
        <v>2</v>
      </c>
      <c r="R9" s="81">
        <f>IFERROR(Q9/N9,"-")</f>
        <v>0.068965517241379</v>
      </c>
      <c r="S9" s="80">
        <v>0</v>
      </c>
      <c r="T9" s="80">
        <v>0</v>
      </c>
      <c r="U9" s="81">
        <f>IFERROR(T9/(Q9),"-")</f>
        <v>0</v>
      </c>
      <c r="V9" s="82"/>
      <c r="W9" s="83">
        <v>1</v>
      </c>
      <c r="X9" s="81">
        <f>IF(Q9=0,"-",W9/Q9)</f>
        <v>0.5</v>
      </c>
      <c r="Y9" s="186">
        <v>46000</v>
      </c>
      <c r="Z9" s="187">
        <f>IFERROR(Y9/Q9,"-")</f>
        <v>23000</v>
      </c>
      <c r="AA9" s="187">
        <f>IFERROR(Y9/W9,"-")</f>
        <v>46000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1</v>
      </c>
      <c r="BP9" s="120">
        <f>IF(Q9=0,"",IF(BO9=0,"",(BO9/Q9)))</f>
        <v>0.5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1</v>
      </c>
      <c r="BY9" s="127">
        <f>IF(Q9=0,"",IF(BX9=0,"",(BX9/Q9)))</f>
        <v>0.5</v>
      </c>
      <c r="BZ9" s="128">
        <v>1</v>
      </c>
      <c r="CA9" s="129">
        <f>IFERROR(BZ9/BX9,"-")</f>
        <v>1</v>
      </c>
      <c r="CB9" s="130">
        <v>46000</v>
      </c>
      <c r="CC9" s="131">
        <f>IFERROR(CB9/BX9,"-")</f>
        <v>46000</v>
      </c>
      <c r="CD9" s="132"/>
      <c r="CE9" s="132"/>
      <c r="CF9" s="132">
        <v>1</v>
      </c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46000</v>
      </c>
      <c r="CR9" s="141">
        <v>46000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72</v>
      </c>
      <c r="C10" s="189" t="s">
        <v>58</v>
      </c>
      <c r="D10" s="189"/>
      <c r="E10" s="189" t="s">
        <v>73</v>
      </c>
      <c r="F10" s="189" t="s">
        <v>73</v>
      </c>
      <c r="G10" s="189" t="s">
        <v>74</v>
      </c>
      <c r="H10" s="89" t="s">
        <v>75</v>
      </c>
      <c r="I10" s="89"/>
      <c r="J10" s="89"/>
      <c r="K10" s="181"/>
      <c r="L10" s="80">
        <v>0</v>
      </c>
      <c r="M10" s="80">
        <v>0</v>
      </c>
      <c r="N10" s="80">
        <v>48</v>
      </c>
      <c r="O10" s="91">
        <v>20</v>
      </c>
      <c r="P10" s="92">
        <v>0</v>
      </c>
      <c r="Q10" s="93">
        <f>O10+P10</f>
        <v>20</v>
      </c>
      <c r="R10" s="81">
        <f>IFERROR(Q10/N10,"-")</f>
        <v>0.41666666666667</v>
      </c>
      <c r="S10" s="80">
        <v>1</v>
      </c>
      <c r="T10" s="80">
        <v>5</v>
      </c>
      <c r="U10" s="81">
        <f>IFERROR(T10/(Q10),"-")</f>
        <v>0.25</v>
      </c>
      <c r="V10" s="82"/>
      <c r="W10" s="83">
        <v>4</v>
      </c>
      <c r="X10" s="81">
        <f>IF(Q10=0,"-",W10/Q10)</f>
        <v>0.2</v>
      </c>
      <c r="Y10" s="186">
        <v>666000</v>
      </c>
      <c r="Z10" s="187">
        <f>IFERROR(Y10/Q10,"-")</f>
        <v>33300</v>
      </c>
      <c r="AA10" s="187">
        <f>IFERROR(Y10/W10,"-")</f>
        <v>166500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0.05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9</v>
      </c>
      <c r="BP10" s="120">
        <f>IF(Q10=0,"",IF(BO10=0,"",(BO10/Q10)))</f>
        <v>0.45</v>
      </c>
      <c r="BQ10" s="121">
        <v>2</v>
      </c>
      <c r="BR10" s="122">
        <f>IFERROR(BQ10/BO10,"-")</f>
        <v>0.22222222222222</v>
      </c>
      <c r="BS10" s="123">
        <v>40000</v>
      </c>
      <c r="BT10" s="124">
        <f>IFERROR(BS10/BO10,"-")</f>
        <v>4444.4444444444</v>
      </c>
      <c r="BU10" s="125"/>
      <c r="BV10" s="125"/>
      <c r="BW10" s="125">
        <v>2</v>
      </c>
      <c r="BX10" s="126">
        <v>9</v>
      </c>
      <c r="BY10" s="127">
        <f>IF(Q10=0,"",IF(BX10=0,"",(BX10/Q10)))</f>
        <v>0.45</v>
      </c>
      <c r="BZ10" s="128">
        <v>2</v>
      </c>
      <c r="CA10" s="129">
        <f>IFERROR(BZ10/BX10,"-")</f>
        <v>0.22222222222222</v>
      </c>
      <c r="CB10" s="130">
        <v>626000</v>
      </c>
      <c r="CC10" s="131">
        <f>IFERROR(CB10/BX10,"-")</f>
        <v>69555.555555556</v>
      </c>
      <c r="CD10" s="132"/>
      <c r="CE10" s="132">
        <v>1</v>
      </c>
      <c r="CF10" s="132">
        <v>1</v>
      </c>
      <c r="CG10" s="133">
        <v>1</v>
      </c>
      <c r="CH10" s="134">
        <f>IF(Q10=0,"",IF(CG10=0,"",(CG10/Q10)))</f>
        <v>0.05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4</v>
      </c>
      <c r="CQ10" s="141">
        <v>666000</v>
      </c>
      <c r="CR10" s="141">
        <v>623000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>
        <f>AC11</f>
        <v>0.7280701754386</v>
      </c>
      <c r="B11" s="189" t="s">
        <v>76</v>
      </c>
      <c r="C11" s="189" t="s">
        <v>58</v>
      </c>
      <c r="D11" s="189"/>
      <c r="E11" s="189" t="s">
        <v>77</v>
      </c>
      <c r="F11" s="189" t="s">
        <v>60</v>
      </c>
      <c r="G11" s="189" t="s">
        <v>61</v>
      </c>
      <c r="H11" s="89" t="s">
        <v>78</v>
      </c>
      <c r="I11" s="89" t="s">
        <v>63</v>
      </c>
      <c r="J11" s="190" t="s">
        <v>79</v>
      </c>
      <c r="K11" s="181">
        <v>570000</v>
      </c>
      <c r="L11" s="80">
        <v>0</v>
      </c>
      <c r="M11" s="80">
        <v>0</v>
      </c>
      <c r="N11" s="80">
        <v>99</v>
      </c>
      <c r="O11" s="91">
        <v>13</v>
      </c>
      <c r="P11" s="92">
        <v>0</v>
      </c>
      <c r="Q11" s="93">
        <f>O11+P11</f>
        <v>13</v>
      </c>
      <c r="R11" s="81">
        <f>IFERROR(Q11/N11,"-")</f>
        <v>0.13131313131313</v>
      </c>
      <c r="S11" s="80">
        <v>1</v>
      </c>
      <c r="T11" s="80">
        <v>5</v>
      </c>
      <c r="U11" s="81">
        <f>IFERROR(T11/(Q11),"-")</f>
        <v>0.38461538461538</v>
      </c>
      <c r="V11" s="82">
        <f>IFERROR(K11/SUM(Q11:Q16),"-")</f>
        <v>15405.405405405</v>
      </c>
      <c r="W11" s="83">
        <v>3</v>
      </c>
      <c r="X11" s="81">
        <f>IF(Q11=0,"-",W11/Q11)</f>
        <v>0.23076923076923</v>
      </c>
      <c r="Y11" s="186">
        <v>253000</v>
      </c>
      <c r="Z11" s="187">
        <f>IFERROR(Y11/Q11,"-")</f>
        <v>19461.538461538</v>
      </c>
      <c r="AA11" s="187">
        <f>IFERROR(Y11/W11,"-")</f>
        <v>84333.333333333</v>
      </c>
      <c r="AB11" s="181">
        <f>SUM(Y11:Y16)-SUM(K11:K16)</f>
        <v>-155000</v>
      </c>
      <c r="AC11" s="85">
        <f>SUM(Y11:Y16)/SUM(K11:K16)</f>
        <v>0.7280701754386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3</v>
      </c>
      <c r="BG11" s="113">
        <f>IF(Q11=0,"",IF(BF11=0,"",(BF11/Q11)))</f>
        <v>0.23076923076923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8</v>
      </c>
      <c r="BP11" s="120">
        <f>IF(Q11=0,"",IF(BO11=0,"",(BO11/Q11)))</f>
        <v>0.61538461538462</v>
      </c>
      <c r="BQ11" s="121">
        <v>2</v>
      </c>
      <c r="BR11" s="122">
        <f>IFERROR(BQ11/BO11,"-")</f>
        <v>0.25</v>
      </c>
      <c r="BS11" s="123">
        <v>239000</v>
      </c>
      <c r="BT11" s="124">
        <f>IFERROR(BS11/BO11,"-")</f>
        <v>29875</v>
      </c>
      <c r="BU11" s="125">
        <v>1</v>
      </c>
      <c r="BV11" s="125"/>
      <c r="BW11" s="125">
        <v>1</v>
      </c>
      <c r="BX11" s="126">
        <v>1</v>
      </c>
      <c r="BY11" s="127">
        <f>IF(Q11=0,"",IF(BX11=0,"",(BX11/Q11)))</f>
        <v>0.076923076923077</v>
      </c>
      <c r="BZ11" s="128">
        <v>1</v>
      </c>
      <c r="CA11" s="129">
        <f>IFERROR(BZ11/BX11,"-")</f>
        <v>1</v>
      </c>
      <c r="CB11" s="130">
        <v>14000</v>
      </c>
      <c r="CC11" s="131">
        <f>IFERROR(CB11/BX11,"-")</f>
        <v>14000</v>
      </c>
      <c r="CD11" s="132"/>
      <c r="CE11" s="132"/>
      <c r="CF11" s="132">
        <v>1</v>
      </c>
      <c r="CG11" s="133">
        <v>1</v>
      </c>
      <c r="CH11" s="134">
        <f>IF(Q11=0,"",IF(CG11=0,"",(CG11/Q11)))</f>
        <v>0.076923076923077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3</v>
      </c>
      <c r="CQ11" s="141">
        <v>253000</v>
      </c>
      <c r="CR11" s="141">
        <v>236000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/>
      <c r="B12" s="189" t="s">
        <v>80</v>
      </c>
      <c r="C12" s="189" t="s">
        <v>58</v>
      </c>
      <c r="D12" s="189"/>
      <c r="E12" s="189" t="s">
        <v>77</v>
      </c>
      <c r="F12" s="189" t="s">
        <v>60</v>
      </c>
      <c r="G12" s="189" t="s">
        <v>74</v>
      </c>
      <c r="H12" s="89"/>
      <c r="I12" s="89"/>
      <c r="J12" s="89"/>
      <c r="K12" s="181"/>
      <c r="L12" s="80">
        <v>0</v>
      </c>
      <c r="M12" s="80">
        <v>0</v>
      </c>
      <c r="N12" s="80">
        <v>13</v>
      </c>
      <c r="O12" s="91">
        <v>6</v>
      </c>
      <c r="P12" s="92">
        <v>0</v>
      </c>
      <c r="Q12" s="93">
        <f>O12+P12</f>
        <v>6</v>
      </c>
      <c r="R12" s="81">
        <f>IFERROR(Q12/N12,"-")</f>
        <v>0.46153846153846</v>
      </c>
      <c r="S12" s="80">
        <v>0</v>
      </c>
      <c r="T12" s="80">
        <v>1</v>
      </c>
      <c r="U12" s="81">
        <f>IFERROR(T12/(Q12),"-")</f>
        <v>0.16666666666667</v>
      </c>
      <c r="V12" s="82"/>
      <c r="W12" s="83">
        <v>2</v>
      </c>
      <c r="X12" s="81">
        <f>IF(Q12=0,"-",W12/Q12)</f>
        <v>0.33333333333333</v>
      </c>
      <c r="Y12" s="186">
        <v>102000</v>
      </c>
      <c r="Z12" s="187">
        <f>IFERROR(Y12/Q12,"-")</f>
        <v>17000</v>
      </c>
      <c r="AA12" s="187">
        <f>IFERROR(Y12/W12,"-")</f>
        <v>51000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>
        <v>2</v>
      </c>
      <c r="BP12" s="120">
        <f>IF(Q12=0,"",IF(BO12=0,"",(BO12/Q12)))</f>
        <v>0.33333333333333</v>
      </c>
      <c r="BQ12" s="121">
        <v>1</v>
      </c>
      <c r="BR12" s="122">
        <f>IFERROR(BQ12/BO12,"-")</f>
        <v>0.5</v>
      </c>
      <c r="BS12" s="123">
        <v>99000</v>
      </c>
      <c r="BT12" s="124">
        <f>IFERROR(BS12/BO12,"-")</f>
        <v>49500</v>
      </c>
      <c r="BU12" s="125"/>
      <c r="BV12" s="125"/>
      <c r="BW12" s="125">
        <v>1</v>
      </c>
      <c r="BX12" s="126">
        <v>2</v>
      </c>
      <c r="BY12" s="127">
        <f>IF(Q12=0,"",IF(BX12=0,"",(BX12/Q12)))</f>
        <v>0.33333333333333</v>
      </c>
      <c r="BZ12" s="128">
        <v>1</v>
      </c>
      <c r="CA12" s="129">
        <f>IFERROR(BZ12/BX12,"-")</f>
        <v>0.5</v>
      </c>
      <c r="CB12" s="130">
        <v>3000</v>
      </c>
      <c r="CC12" s="131">
        <f>IFERROR(CB12/BX12,"-")</f>
        <v>1500</v>
      </c>
      <c r="CD12" s="132">
        <v>1</v>
      </c>
      <c r="CE12" s="132"/>
      <c r="CF12" s="132"/>
      <c r="CG12" s="133">
        <v>2</v>
      </c>
      <c r="CH12" s="134">
        <f>IF(Q12=0,"",IF(CG12=0,"",(CG12/Q12)))</f>
        <v>0.33333333333333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2</v>
      </c>
      <c r="CQ12" s="141">
        <v>102000</v>
      </c>
      <c r="CR12" s="141">
        <v>99000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81</v>
      </c>
      <c r="C13" s="189" t="s">
        <v>58</v>
      </c>
      <c r="D13" s="189"/>
      <c r="E13" s="189" t="s">
        <v>77</v>
      </c>
      <c r="F13" s="189" t="s">
        <v>60</v>
      </c>
      <c r="G13" s="189" t="s">
        <v>82</v>
      </c>
      <c r="H13" s="89" t="s">
        <v>83</v>
      </c>
      <c r="I13" s="89" t="s">
        <v>84</v>
      </c>
      <c r="J13" s="190" t="s">
        <v>85</v>
      </c>
      <c r="K13" s="181"/>
      <c r="L13" s="80">
        <v>0</v>
      </c>
      <c r="M13" s="80">
        <v>0</v>
      </c>
      <c r="N13" s="80">
        <v>60</v>
      </c>
      <c r="O13" s="91">
        <v>8</v>
      </c>
      <c r="P13" s="92">
        <v>0</v>
      </c>
      <c r="Q13" s="93">
        <f>O13+P13</f>
        <v>8</v>
      </c>
      <c r="R13" s="81">
        <f>IFERROR(Q13/N13,"-")</f>
        <v>0.13333333333333</v>
      </c>
      <c r="S13" s="80">
        <v>1</v>
      </c>
      <c r="T13" s="80">
        <v>3</v>
      </c>
      <c r="U13" s="81">
        <f>IFERROR(T13/(Q13),"-")</f>
        <v>0.375</v>
      </c>
      <c r="V13" s="82"/>
      <c r="W13" s="83">
        <v>2</v>
      </c>
      <c r="X13" s="81">
        <f>IF(Q13=0,"-",W13/Q13)</f>
        <v>0.25</v>
      </c>
      <c r="Y13" s="186">
        <v>51000</v>
      </c>
      <c r="Z13" s="187">
        <f>IFERROR(Y13/Q13,"-")</f>
        <v>6375</v>
      </c>
      <c r="AA13" s="187">
        <f>IFERROR(Y13/W13,"-")</f>
        <v>25500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2</v>
      </c>
      <c r="BG13" s="113">
        <f>IF(Q13=0,"",IF(BF13=0,"",(BF13/Q13)))</f>
        <v>0.25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5</v>
      </c>
      <c r="BP13" s="120">
        <f>IF(Q13=0,"",IF(BO13=0,"",(BO13/Q13)))</f>
        <v>0.625</v>
      </c>
      <c r="BQ13" s="121">
        <v>1</v>
      </c>
      <c r="BR13" s="122">
        <f>IFERROR(BQ13/BO13,"-")</f>
        <v>0.2</v>
      </c>
      <c r="BS13" s="123">
        <v>21000</v>
      </c>
      <c r="BT13" s="124">
        <f>IFERROR(BS13/BO13,"-")</f>
        <v>4200</v>
      </c>
      <c r="BU13" s="125"/>
      <c r="BV13" s="125"/>
      <c r="BW13" s="125">
        <v>1</v>
      </c>
      <c r="BX13" s="126">
        <v>1</v>
      </c>
      <c r="BY13" s="127">
        <f>IF(Q13=0,"",IF(BX13=0,"",(BX13/Q13)))</f>
        <v>0.125</v>
      </c>
      <c r="BZ13" s="128">
        <v>1</v>
      </c>
      <c r="CA13" s="129">
        <f>IFERROR(BZ13/BX13,"-")</f>
        <v>1</v>
      </c>
      <c r="CB13" s="130">
        <v>30000</v>
      </c>
      <c r="CC13" s="131">
        <f>IFERROR(CB13/BX13,"-")</f>
        <v>30000</v>
      </c>
      <c r="CD13" s="132"/>
      <c r="CE13" s="132"/>
      <c r="CF13" s="132">
        <v>1</v>
      </c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2</v>
      </c>
      <c r="CQ13" s="141">
        <v>51000</v>
      </c>
      <c r="CR13" s="141">
        <v>30000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86</v>
      </c>
      <c r="C14" s="189" t="s">
        <v>58</v>
      </c>
      <c r="D14" s="189"/>
      <c r="E14" s="189" t="s">
        <v>77</v>
      </c>
      <c r="F14" s="189" t="s">
        <v>60</v>
      </c>
      <c r="G14" s="189" t="s">
        <v>74</v>
      </c>
      <c r="H14" s="89"/>
      <c r="I14" s="89"/>
      <c r="J14" s="89"/>
      <c r="K14" s="181"/>
      <c r="L14" s="80">
        <v>0</v>
      </c>
      <c r="M14" s="80">
        <v>0</v>
      </c>
      <c r="N14" s="80">
        <v>10</v>
      </c>
      <c r="O14" s="91">
        <v>3</v>
      </c>
      <c r="P14" s="92">
        <v>0</v>
      </c>
      <c r="Q14" s="93">
        <f>O14+P14</f>
        <v>3</v>
      </c>
      <c r="R14" s="81">
        <f>IFERROR(Q14/N14,"-")</f>
        <v>0.3</v>
      </c>
      <c r="S14" s="80">
        <v>0</v>
      </c>
      <c r="T14" s="80">
        <v>0</v>
      </c>
      <c r="U14" s="81">
        <f>IFERROR(T14/(Q14),"-")</f>
        <v>0</v>
      </c>
      <c r="V14" s="82"/>
      <c r="W14" s="83">
        <v>1</v>
      </c>
      <c r="X14" s="81">
        <f>IF(Q14=0,"-",W14/Q14)</f>
        <v>0.33333333333333</v>
      </c>
      <c r="Y14" s="186">
        <v>8000</v>
      </c>
      <c r="Z14" s="187">
        <f>IFERROR(Y14/Q14,"-")</f>
        <v>2666.6666666667</v>
      </c>
      <c r="AA14" s="187">
        <f>IFERROR(Y14/W14,"-")</f>
        <v>8000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0.33333333333333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2</v>
      </c>
      <c r="BP14" s="120">
        <f>IF(Q14=0,"",IF(BO14=0,"",(BO14/Q14)))</f>
        <v>0.66666666666667</v>
      </c>
      <c r="BQ14" s="121">
        <v>1</v>
      </c>
      <c r="BR14" s="122">
        <f>IFERROR(BQ14/BO14,"-")</f>
        <v>0.5</v>
      </c>
      <c r="BS14" s="123">
        <v>8000</v>
      </c>
      <c r="BT14" s="124">
        <f>IFERROR(BS14/BO14,"-")</f>
        <v>4000</v>
      </c>
      <c r="BU14" s="125"/>
      <c r="BV14" s="125">
        <v>1</v>
      </c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8000</v>
      </c>
      <c r="CR14" s="141">
        <v>8000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87</v>
      </c>
      <c r="C15" s="189" t="s">
        <v>58</v>
      </c>
      <c r="D15" s="189"/>
      <c r="E15" s="189" t="s">
        <v>88</v>
      </c>
      <c r="F15" s="189" t="s">
        <v>89</v>
      </c>
      <c r="G15" s="189" t="s">
        <v>90</v>
      </c>
      <c r="H15" s="89" t="s">
        <v>83</v>
      </c>
      <c r="I15" s="89" t="s">
        <v>84</v>
      </c>
      <c r="J15" s="191" t="s">
        <v>91</v>
      </c>
      <c r="K15" s="181"/>
      <c r="L15" s="80">
        <v>0</v>
      </c>
      <c r="M15" s="80">
        <v>0</v>
      </c>
      <c r="N15" s="80">
        <v>61</v>
      </c>
      <c r="O15" s="91">
        <v>1</v>
      </c>
      <c r="P15" s="92">
        <v>0</v>
      </c>
      <c r="Q15" s="93">
        <f>O15+P15</f>
        <v>1</v>
      </c>
      <c r="R15" s="81">
        <f>IFERROR(Q15/N15,"-")</f>
        <v>0.016393442622951</v>
      </c>
      <c r="S15" s="80">
        <v>0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1</v>
      </c>
      <c r="BP15" s="120">
        <f>IF(Q15=0,"",IF(BO15=0,"",(BO15/Q15)))</f>
        <v>1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92</v>
      </c>
      <c r="C16" s="189" t="s">
        <v>58</v>
      </c>
      <c r="D16" s="189"/>
      <c r="E16" s="189" t="s">
        <v>88</v>
      </c>
      <c r="F16" s="189" t="s">
        <v>89</v>
      </c>
      <c r="G16" s="189" t="s">
        <v>74</v>
      </c>
      <c r="H16" s="89"/>
      <c r="I16" s="89"/>
      <c r="J16" s="89"/>
      <c r="K16" s="181"/>
      <c r="L16" s="80">
        <v>0</v>
      </c>
      <c r="M16" s="80">
        <v>0</v>
      </c>
      <c r="N16" s="80">
        <v>18</v>
      </c>
      <c r="O16" s="91">
        <v>6</v>
      </c>
      <c r="P16" s="92">
        <v>0</v>
      </c>
      <c r="Q16" s="93">
        <f>O16+P16</f>
        <v>6</v>
      </c>
      <c r="R16" s="81">
        <f>IFERROR(Q16/N16,"-")</f>
        <v>0.33333333333333</v>
      </c>
      <c r="S16" s="80">
        <v>0</v>
      </c>
      <c r="T16" s="80">
        <v>0</v>
      </c>
      <c r="U16" s="81">
        <f>IFERROR(T16/(Q16),"-")</f>
        <v>0</v>
      </c>
      <c r="V16" s="82"/>
      <c r="W16" s="83">
        <v>1</v>
      </c>
      <c r="X16" s="81">
        <f>IF(Q16=0,"-",W16/Q16)</f>
        <v>0.16666666666667</v>
      </c>
      <c r="Y16" s="186">
        <v>1000</v>
      </c>
      <c r="Z16" s="187">
        <f>IFERROR(Y16/Q16,"-")</f>
        <v>166.66666666667</v>
      </c>
      <c r="AA16" s="187">
        <f>IFERROR(Y16/W16,"-")</f>
        <v>1000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>
        <v>1</v>
      </c>
      <c r="AO16" s="101">
        <f>IF(Q16=0,"",IF(AN16=0,"",(AN16/Q16)))</f>
        <v>0.16666666666667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3</v>
      </c>
      <c r="BP16" s="120">
        <f>IF(Q16=0,"",IF(BO16=0,"",(BO16/Q16)))</f>
        <v>0.5</v>
      </c>
      <c r="BQ16" s="121">
        <v>1</v>
      </c>
      <c r="BR16" s="122">
        <f>IFERROR(BQ16/BO16,"-")</f>
        <v>0.33333333333333</v>
      </c>
      <c r="BS16" s="123">
        <v>1000</v>
      </c>
      <c r="BT16" s="124">
        <f>IFERROR(BS16/BO16,"-")</f>
        <v>333.33333333333</v>
      </c>
      <c r="BU16" s="125">
        <v>1</v>
      </c>
      <c r="BV16" s="125"/>
      <c r="BW16" s="125"/>
      <c r="BX16" s="126">
        <v>1</v>
      </c>
      <c r="BY16" s="127">
        <f>IF(Q16=0,"",IF(BX16=0,"",(BX16/Q16)))</f>
        <v>0.16666666666667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>
        <v>1</v>
      </c>
      <c r="CH16" s="134">
        <f>IF(Q16=0,"",IF(CG16=0,"",(CG16/Q16)))</f>
        <v>0.16666666666667</v>
      </c>
      <c r="CI16" s="135"/>
      <c r="CJ16" s="136">
        <f>IFERROR(CI16/CG16,"-")</f>
        <v>0</v>
      </c>
      <c r="CK16" s="137"/>
      <c r="CL16" s="138">
        <f>IFERROR(CK16/CG16,"-")</f>
        <v>0</v>
      </c>
      <c r="CM16" s="139"/>
      <c r="CN16" s="139"/>
      <c r="CO16" s="139"/>
      <c r="CP16" s="140">
        <v>1</v>
      </c>
      <c r="CQ16" s="141">
        <v>1000</v>
      </c>
      <c r="CR16" s="141">
        <v>1000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0.036666666666667</v>
      </c>
      <c r="B17" s="189" t="s">
        <v>93</v>
      </c>
      <c r="C17" s="189" t="s">
        <v>58</v>
      </c>
      <c r="D17" s="189"/>
      <c r="E17" s="189" t="s">
        <v>59</v>
      </c>
      <c r="F17" s="189" t="s">
        <v>60</v>
      </c>
      <c r="G17" s="189" t="s">
        <v>61</v>
      </c>
      <c r="H17" s="89" t="s">
        <v>94</v>
      </c>
      <c r="I17" s="89" t="s">
        <v>63</v>
      </c>
      <c r="J17" s="191" t="s">
        <v>95</v>
      </c>
      <c r="K17" s="181">
        <v>600000</v>
      </c>
      <c r="L17" s="80">
        <v>0</v>
      </c>
      <c r="M17" s="80">
        <v>0</v>
      </c>
      <c r="N17" s="80">
        <v>185</v>
      </c>
      <c r="O17" s="91">
        <v>12</v>
      </c>
      <c r="P17" s="92">
        <v>0</v>
      </c>
      <c r="Q17" s="93">
        <f>O17+P17</f>
        <v>12</v>
      </c>
      <c r="R17" s="81">
        <f>IFERROR(Q17/N17,"-")</f>
        <v>0.064864864864865</v>
      </c>
      <c r="S17" s="80">
        <v>0</v>
      </c>
      <c r="T17" s="80">
        <v>3</v>
      </c>
      <c r="U17" s="81">
        <f>IFERROR(T17/(Q17),"-")</f>
        <v>0.25</v>
      </c>
      <c r="V17" s="82">
        <f>IFERROR(K17/SUM(Q17:Q18),"-")</f>
        <v>31578.947368421</v>
      </c>
      <c r="W17" s="83">
        <v>3</v>
      </c>
      <c r="X17" s="81">
        <f>IF(Q17=0,"-",W17/Q17)</f>
        <v>0.25</v>
      </c>
      <c r="Y17" s="186">
        <v>13000</v>
      </c>
      <c r="Z17" s="187">
        <f>IFERROR(Y17/Q17,"-")</f>
        <v>1083.3333333333</v>
      </c>
      <c r="AA17" s="187">
        <f>IFERROR(Y17/W17,"-")</f>
        <v>4333.3333333333</v>
      </c>
      <c r="AB17" s="181">
        <f>SUM(Y17:Y18)-SUM(K17:K18)</f>
        <v>-578000</v>
      </c>
      <c r="AC17" s="85">
        <f>SUM(Y17:Y18)/SUM(K17:K18)</f>
        <v>0.036666666666667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4</v>
      </c>
      <c r="BG17" s="113">
        <f>IF(Q17=0,"",IF(BF17=0,"",(BF17/Q17)))</f>
        <v>0.33333333333333</v>
      </c>
      <c r="BH17" s="112">
        <v>1</v>
      </c>
      <c r="BI17" s="114">
        <f>IFERROR(BH17/BF17,"-")</f>
        <v>0.25</v>
      </c>
      <c r="BJ17" s="115">
        <v>5000</v>
      </c>
      <c r="BK17" s="116">
        <f>IFERROR(BJ17/BF17,"-")</f>
        <v>1250</v>
      </c>
      <c r="BL17" s="117">
        <v>1</v>
      </c>
      <c r="BM17" s="117"/>
      <c r="BN17" s="117"/>
      <c r="BO17" s="119">
        <v>6</v>
      </c>
      <c r="BP17" s="120">
        <f>IF(Q17=0,"",IF(BO17=0,"",(BO17/Q17)))</f>
        <v>0.5</v>
      </c>
      <c r="BQ17" s="121">
        <v>1</v>
      </c>
      <c r="BR17" s="122">
        <f>IFERROR(BQ17/BO17,"-")</f>
        <v>0.16666666666667</v>
      </c>
      <c r="BS17" s="123">
        <v>5000</v>
      </c>
      <c r="BT17" s="124">
        <f>IFERROR(BS17/BO17,"-")</f>
        <v>833.33333333333</v>
      </c>
      <c r="BU17" s="125">
        <v>1</v>
      </c>
      <c r="BV17" s="125"/>
      <c r="BW17" s="125"/>
      <c r="BX17" s="126">
        <v>2</v>
      </c>
      <c r="BY17" s="127">
        <f>IF(Q17=0,"",IF(BX17=0,"",(BX17/Q17)))</f>
        <v>0.16666666666667</v>
      </c>
      <c r="BZ17" s="128">
        <v>1</v>
      </c>
      <c r="CA17" s="129">
        <f>IFERROR(BZ17/BX17,"-")</f>
        <v>0.5</v>
      </c>
      <c r="CB17" s="130">
        <v>3000</v>
      </c>
      <c r="CC17" s="131">
        <f>IFERROR(CB17/BX17,"-")</f>
        <v>1500</v>
      </c>
      <c r="CD17" s="132">
        <v>1</v>
      </c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3</v>
      </c>
      <c r="CQ17" s="141">
        <v>13000</v>
      </c>
      <c r="CR17" s="141">
        <v>5000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96</v>
      </c>
      <c r="C18" s="189" t="s">
        <v>58</v>
      </c>
      <c r="D18" s="189"/>
      <c r="E18" s="189" t="s">
        <v>59</v>
      </c>
      <c r="F18" s="189" t="s">
        <v>60</v>
      </c>
      <c r="G18" s="189" t="s">
        <v>74</v>
      </c>
      <c r="H18" s="89"/>
      <c r="I18" s="89"/>
      <c r="J18" s="89"/>
      <c r="K18" s="181"/>
      <c r="L18" s="80">
        <v>0</v>
      </c>
      <c r="M18" s="80">
        <v>0</v>
      </c>
      <c r="N18" s="80">
        <v>49</v>
      </c>
      <c r="O18" s="91">
        <v>7</v>
      </c>
      <c r="P18" s="92">
        <v>0</v>
      </c>
      <c r="Q18" s="93">
        <f>O18+P18</f>
        <v>7</v>
      </c>
      <c r="R18" s="81">
        <f>IFERROR(Q18/N18,"-")</f>
        <v>0.14285714285714</v>
      </c>
      <c r="S18" s="80">
        <v>0</v>
      </c>
      <c r="T18" s="80">
        <v>2</v>
      </c>
      <c r="U18" s="81">
        <f>IFERROR(T18/(Q18),"-")</f>
        <v>0.28571428571429</v>
      </c>
      <c r="V18" s="82"/>
      <c r="W18" s="83">
        <v>1</v>
      </c>
      <c r="X18" s="81">
        <f>IF(Q18=0,"-",W18/Q18)</f>
        <v>0.14285714285714</v>
      </c>
      <c r="Y18" s="186">
        <v>9000</v>
      </c>
      <c r="Z18" s="187">
        <f>IFERROR(Y18/Q18,"-")</f>
        <v>1285.7142857143</v>
      </c>
      <c r="AA18" s="187">
        <f>IFERROR(Y18/W18,"-")</f>
        <v>9000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2</v>
      </c>
      <c r="BG18" s="113">
        <f>IF(Q18=0,"",IF(BF18=0,"",(BF18/Q18)))</f>
        <v>0.28571428571429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2</v>
      </c>
      <c r="BP18" s="120">
        <f>IF(Q18=0,"",IF(BO18=0,"",(BO18/Q18)))</f>
        <v>0.28571428571429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2</v>
      </c>
      <c r="BY18" s="127">
        <f>IF(Q18=0,"",IF(BX18=0,"",(BX18/Q18)))</f>
        <v>0.28571428571429</v>
      </c>
      <c r="BZ18" s="128">
        <v>1</v>
      </c>
      <c r="CA18" s="129">
        <f>IFERROR(BZ18/BX18,"-")</f>
        <v>0.5</v>
      </c>
      <c r="CB18" s="130">
        <v>9000</v>
      </c>
      <c r="CC18" s="131">
        <f>IFERROR(CB18/BX18,"-")</f>
        <v>4500</v>
      </c>
      <c r="CD18" s="132"/>
      <c r="CE18" s="132"/>
      <c r="CF18" s="132">
        <v>1</v>
      </c>
      <c r="CG18" s="133">
        <v>1</v>
      </c>
      <c r="CH18" s="134">
        <f>IF(Q18=0,"",IF(CG18=0,"",(CG18/Q18)))</f>
        <v>0.14285714285714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1</v>
      </c>
      <c r="CQ18" s="141">
        <v>9000</v>
      </c>
      <c r="CR18" s="141">
        <v>9000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>
        <f>AC19</f>
        <v>2.78</v>
      </c>
      <c r="B19" s="189" t="s">
        <v>97</v>
      </c>
      <c r="C19" s="189" t="s">
        <v>58</v>
      </c>
      <c r="D19" s="189"/>
      <c r="E19" s="189" t="s">
        <v>59</v>
      </c>
      <c r="F19" s="189" t="s">
        <v>98</v>
      </c>
      <c r="G19" s="189" t="s">
        <v>61</v>
      </c>
      <c r="H19" s="89" t="s">
        <v>66</v>
      </c>
      <c r="I19" s="89" t="s">
        <v>99</v>
      </c>
      <c r="J19" s="89" t="s">
        <v>100</v>
      </c>
      <c r="K19" s="181">
        <v>400000</v>
      </c>
      <c r="L19" s="80">
        <v>0</v>
      </c>
      <c r="M19" s="80">
        <v>0</v>
      </c>
      <c r="N19" s="80">
        <v>95</v>
      </c>
      <c r="O19" s="91">
        <v>6</v>
      </c>
      <c r="P19" s="92">
        <v>0</v>
      </c>
      <c r="Q19" s="93">
        <f>O19+P19</f>
        <v>6</v>
      </c>
      <c r="R19" s="81">
        <f>IFERROR(Q19/N19,"-")</f>
        <v>0.063157894736842</v>
      </c>
      <c r="S19" s="80">
        <v>0</v>
      </c>
      <c r="T19" s="80">
        <v>0</v>
      </c>
      <c r="U19" s="81">
        <f>IFERROR(T19/(Q19),"-")</f>
        <v>0</v>
      </c>
      <c r="V19" s="82">
        <f>IFERROR(K19/SUM(Q19:Q23),"-")</f>
        <v>10810.810810811</v>
      </c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>
        <f>SUM(Y19:Y23)-SUM(K19:K23)</f>
        <v>712000</v>
      </c>
      <c r="AC19" s="85">
        <f>SUM(Y19:Y23)/SUM(K19:K23)</f>
        <v>2.78</v>
      </c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>
        <v>1</v>
      </c>
      <c r="AO19" s="101">
        <f>IF(Q19=0,"",IF(AN19=0,"",(AN19/Q19)))</f>
        <v>0.16666666666667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2</v>
      </c>
      <c r="BG19" s="113">
        <f>IF(Q19=0,"",IF(BF19=0,"",(BF19/Q19)))</f>
        <v>0.33333333333333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>
        <v>2</v>
      </c>
      <c r="BP19" s="120">
        <f>IF(Q19=0,"",IF(BO19=0,"",(BO19/Q19)))</f>
        <v>0.33333333333333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>
        <v>1</v>
      </c>
      <c r="CH19" s="134">
        <f>IF(Q19=0,"",IF(CG19=0,"",(CG19/Q19)))</f>
        <v>0.16666666666667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101</v>
      </c>
      <c r="C20" s="189" t="s">
        <v>58</v>
      </c>
      <c r="D20" s="189"/>
      <c r="E20" s="189" t="s">
        <v>59</v>
      </c>
      <c r="F20" s="189" t="s">
        <v>102</v>
      </c>
      <c r="G20" s="189" t="s">
        <v>61</v>
      </c>
      <c r="H20" s="89"/>
      <c r="I20" s="89" t="s">
        <v>99</v>
      </c>
      <c r="J20" s="89"/>
      <c r="K20" s="181"/>
      <c r="L20" s="80">
        <v>0</v>
      </c>
      <c r="M20" s="80">
        <v>0</v>
      </c>
      <c r="N20" s="80">
        <v>114</v>
      </c>
      <c r="O20" s="91">
        <v>5</v>
      </c>
      <c r="P20" s="92">
        <v>0</v>
      </c>
      <c r="Q20" s="93">
        <f>O20+P20</f>
        <v>5</v>
      </c>
      <c r="R20" s="81">
        <f>IFERROR(Q20/N20,"-")</f>
        <v>0.043859649122807</v>
      </c>
      <c r="S20" s="80">
        <v>0</v>
      </c>
      <c r="T20" s="80">
        <v>4</v>
      </c>
      <c r="U20" s="81">
        <f>IFERROR(T20/(Q20),"-")</f>
        <v>0.8</v>
      </c>
      <c r="V20" s="82"/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>
        <v>1</v>
      </c>
      <c r="AO20" s="101">
        <f>IF(Q20=0,"",IF(AN20=0,"",(AN20/Q20)))</f>
        <v>0.2</v>
      </c>
      <c r="AP20" s="100"/>
      <c r="AQ20" s="102">
        <f>IFERROR(AP20/AN20,"-")</f>
        <v>0</v>
      </c>
      <c r="AR20" s="103"/>
      <c r="AS20" s="104">
        <f>IFERROR(AR20/AN20,"-")</f>
        <v>0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1</v>
      </c>
      <c r="BG20" s="113">
        <f>IF(Q20=0,"",IF(BF20=0,"",(BF20/Q20)))</f>
        <v>0.2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3</v>
      </c>
      <c r="BP20" s="120">
        <f>IF(Q20=0,"",IF(BO20=0,"",(BO20/Q20)))</f>
        <v>0.6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103</v>
      </c>
      <c r="C21" s="189" t="s">
        <v>58</v>
      </c>
      <c r="D21" s="189"/>
      <c r="E21" s="189" t="s">
        <v>59</v>
      </c>
      <c r="F21" s="189" t="s">
        <v>104</v>
      </c>
      <c r="G21" s="189" t="s">
        <v>61</v>
      </c>
      <c r="H21" s="89"/>
      <c r="I21" s="89" t="s">
        <v>99</v>
      </c>
      <c r="J21" s="89"/>
      <c r="K21" s="181"/>
      <c r="L21" s="80">
        <v>0</v>
      </c>
      <c r="M21" s="80">
        <v>0</v>
      </c>
      <c r="N21" s="80">
        <v>84</v>
      </c>
      <c r="O21" s="91">
        <v>5</v>
      </c>
      <c r="P21" s="92">
        <v>0</v>
      </c>
      <c r="Q21" s="93">
        <f>O21+P21</f>
        <v>5</v>
      </c>
      <c r="R21" s="81">
        <f>IFERROR(Q21/N21,"-")</f>
        <v>0.05952380952381</v>
      </c>
      <c r="S21" s="80">
        <v>1</v>
      </c>
      <c r="T21" s="80">
        <v>1</v>
      </c>
      <c r="U21" s="81">
        <f>IFERROR(T21/(Q21),"-")</f>
        <v>0.2</v>
      </c>
      <c r="V21" s="82"/>
      <c r="W21" s="83">
        <v>1</v>
      </c>
      <c r="X21" s="81">
        <f>IF(Q21=0,"-",W21/Q21)</f>
        <v>0.2</v>
      </c>
      <c r="Y21" s="186">
        <v>26000</v>
      </c>
      <c r="Z21" s="187">
        <f>IFERROR(Y21/Q21,"-")</f>
        <v>5200</v>
      </c>
      <c r="AA21" s="187">
        <f>IFERROR(Y21/W21,"-")</f>
        <v>26000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>
        <v>1</v>
      </c>
      <c r="BG21" s="113">
        <f>IF(Q21=0,"",IF(BF21=0,"",(BF21/Q21)))</f>
        <v>0.2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1</v>
      </c>
      <c r="BP21" s="120">
        <f>IF(Q21=0,"",IF(BO21=0,"",(BO21/Q21)))</f>
        <v>0.2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>
        <v>3</v>
      </c>
      <c r="BY21" s="127">
        <f>IF(Q21=0,"",IF(BX21=0,"",(BX21/Q21)))</f>
        <v>0.6</v>
      </c>
      <c r="BZ21" s="128">
        <v>1</v>
      </c>
      <c r="CA21" s="129">
        <f>IFERROR(BZ21/BX21,"-")</f>
        <v>0.33333333333333</v>
      </c>
      <c r="CB21" s="130">
        <v>26000</v>
      </c>
      <c r="CC21" s="131">
        <f>IFERROR(CB21/BX21,"-")</f>
        <v>8666.6666666667</v>
      </c>
      <c r="CD21" s="132"/>
      <c r="CE21" s="132"/>
      <c r="CF21" s="132">
        <v>1</v>
      </c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1</v>
      </c>
      <c r="CQ21" s="141">
        <v>26000</v>
      </c>
      <c r="CR21" s="141">
        <v>26000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105</v>
      </c>
      <c r="C22" s="189" t="s">
        <v>58</v>
      </c>
      <c r="D22" s="189"/>
      <c r="E22" s="189" t="s">
        <v>59</v>
      </c>
      <c r="F22" s="189" t="s">
        <v>106</v>
      </c>
      <c r="G22" s="189" t="s">
        <v>61</v>
      </c>
      <c r="H22" s="89"/>
      <c r="I22" s="89" t="s">
        <v>99</v>
      </c>
      <c r="J22" s="89"/>
      <c r="K22" s="181"/>
      <c r="L22" s="80">
        <v>0</v>
      </c>
      <c r="M22" s="80">
        <v>0</v>
      </c>
      <c r="N22" s="80">
        <v>48</v>
      </c>
      <c r="O22" s="91">
        <v>3</v>
      </c>
      <c r="P22" s="92">
        <v>0</v>
      </c>
      <c r="Q22" s="93">
        <f>O22+P22</f>
        <v>3</v>
      </c>
      <c r="R22" s="81">
        <f>IFERROR(Q22/N22,"-")</f>
        <v>0.0625</v>
      </c>
      <c r="S22" s="80">
        <v>0</v>
      </c>
      <c r="T22" s="80">
        <v>0</v>
      </c>
      <c r="U22" s="81">
        <f>IFERROR(T22/(Q22),"-")</f>
        <v>0</v>
      </c>
      <c r="V22" s="82"/>
      <c r="W22" s="83">
        <v>1</v>
      </c>
      <c r="X22" s="81">
        <f>IF(Q22=0,"-",W22/Q22)</f>
        <v>0.33333333333333</v>
      </c>
      <c r="Y22" s="186">
        <v>7000</v>
      </c>
      <c r="Z22" s="187">
        <f>IFERROR(Y22/Q22,"-")</f>
        <v>2333.3333333333</v>
      </c>
      <c r="AA22" s="187">
        <f>IFERROR(Y22/W22,"-")</f>
        <v>7000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>
        <v>1</v>
      </c>
      <c r="AO22" s="101">
        <f>IF(Q22=0,"",IF(AN22=0,"",(AN22/Q22)))</f>
        <v>0.33333333333333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2</v>
      </c>
      <c r="BG22" s="113">
        <f>IF(Q22=0,"",IF(BF22=0,"",(BF22/Q22)))</f>
        <v>0.66666666666667</v>
      </c>
      <c r="BH22" s="112">
        <v>1</v>
      </c>
      <c r="BI22" s="114">
        <f>IFERROR(BH22/BF22,"-")</f>
        <v>0.5</v>
      </c>
      <c r="BJ22" s="115">
        <v>7000</v>
      </c>
      <c r="BK22" s="116">
        <f>IFERROR(BJ22/BF22,"-")</f>
        <v>3500</v>
      </c>
      <c r="BL22" s="117"/>
      <c r="BM22" s="117">
        <v>1</v>
      </c>
      <c r="BN22" s="117"/>
      <c r="BO22" s="119"/>
      <c r="BP22" s="120">
        <f>IF(Q22=0,"",IF(BO22=0,"",(BO22/Q22)))</f>
        <v>0</v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1</v>
      </c>
      <c r="CQ22" s="141">
        <v>7000</v>
      </c>
      <c r="CR22" s="141">
        <v>7000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107</v>
      </c>
      <c r="C23" s="189" t="s">
        <v>58</v>
      </c>
      <c r="D23" s="189"/>
      <c r="E23" s="189" t="s">
        <v>73</v>
      </c>
      <c r="F23" s="189" t="s">
        <v>73</v>
      </c>
      <c r="G23" s="189" t="s">
        <v>74</v>
      </c>
      <c r="H23" s="89"/>
      <c r="I23" s="89"/>
      <c r="J23" s="89"/>
      <c r="K23" s="181"/>
      <c r="L23" s="80">
        <v>0</v>
      </c>
      <c r="M23" s="80">
        <v>0</v>
      </c>
      <c r="N23" s="80">
        <v>77</v>
      </c>
      <c r="O23" s="91">
        <v>16</v>
      </c>
      <c r="P23" s="92">
        <v>2</v>
      </c>
      <c r="Q23" s="93">
        <f>O23+P23</f>
        <v>18</v>
      </c>
      <c r="R23" s="81">
        <f>IFERROR(Q23/N23,"-")</f>
        <v>0.23376623376623</v>
      </c>
      <c r="S23" s="80">
        <v>2</v>
      </c>
      <c r="T23" s="80">
        <v>2</v>
      </c>
      <c r="U23" s="81">
        <f>IFERROR(T23/(Q23),"-")</f>
        <v>0.11111111111111</v>
      </c>
      <c r="V23" s="82"/>
      <c r="W23" s="83">
        <v>4</v>
      </c>
      <c r="X23" s="81">
        <f>IF(Q23=0,"-",W23/Q23)</f>
        <v>0.22222222222222</v>
      </c>
      <c r="Y23" s="186">
        <v>1079000</v>
      </c>
      <c r="Z23" s="187">
        <f>IFERROR(Y23/Q23,"-")</f>
        <v>59944.444444444</v>
      </c>
      <c r="AA23" s="187">
        <f>IFERROR(Y23/W23,"-")</f>
        <v>269750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>
        <v>3</v>
      </c>
      <c r="AO23" s="101">
        <f>IF(Q23=0,"",IF(AN23=0,"",(AN23/Q23)))</f>
        <v>0.16666666666667</v>
      </c>
      <c r="AP23" s="100"/>
      <c r="AQ23" s="102">
        <f>IFERROR(AP23/AN23,"-")</f>
        <v>0</v>
      </c>
      <c r="AR23" s="103"/>
      <c r="AS23" s="104">
        <f>IFERROR(AR23/AN23,"-")</f>
        <v>0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2</v>
      </c>
      <c r="BG23" s="113">
        <f>IF(Q23=0,"",IF(BF23=0,"",(BF23/Q23)))</f>
        <v>0.11111111111111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5</v>
      </c>
      <c r="BP23" s="120">
        <f>IF(Q23=0,"",IF(BO23=0,"",(BO23/Q23)))</f>
        <v>0.27777777777778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6</v>
      </c>
      <c r="BY23" s="127">
        <f>IF(Q23=0,"",IF(BX23=0,"",(BX23/Q23)))</f>
        <v>0.33333333333333</v>
      </c>
      <c r="BZ23" s="128">
        <v>3</v>
      </c>
      <c r="CA23" s="129">
        <f>IFERROR(BZ23/BX23,"-")</f>
        <v>0.5</v>
      </c>
      <c r="CB23" s="130">
        <v>1064000</v>
      </c>
      <c r="CC23" s="131">
        <f>IFERROR(CB23/BX23,"-")</f>
        <v>177333.33333333</v>
      </c>
      <c r="CD23" s="132">
        <v>1</v>
      </c>
      <c r="CE23" s="132"/>
      <c r="CF23" s="132">
        <v>2</v>
      </c>
      <c r="CG23" s="133">
        <v>2</v>
      </c>
      <c r="CH23" s="134">
        <f>IF(Q23=0,"",IF(CG23=0,"",(CG23/Q23)))</f>
        <v>0.11111111111111</v>
      </c>
      <c r="CI23" s="135">
        <v>1</v>
      </c>
      <c r="CJ23" s="136">
        <f>IFERROR(CI23/CG23,"-")</f>
        <v>0.5</v>
      </c>
      <c r="CK23" s="137">
        <v>15000</v>
      </c>
      <c r="CL23" s="138">
        <f>IFERROR(CK23/CG23,"-")</f>
        <v>7500</v>
      </c>
      <c r="CM23" s="139"/>
      <c r="CN23" s="139"/>
      <c r="CO23" s="139">
        <v>1</v>
      </c>
      <c r="CP23" s="140">
        <v>4</v>
      </c>
      <c r="CQ23" s="141">
        <v>1079000</v>
      </c>
      <c r="CR23" s="141">
        <v>886000</v>
      </c>
      <c r="CS23" s="141"/>
      <c r="CT23" s="142" t="str">
        <f>IF(AND(CR23=0,CS23=0),"",IF(AND(CR23&lt;=100000,CS23&lt;=100000),"",IF(CR23/CQ23&gt;0.7,"男高",IF(CS23/CQ23&gt;0.7,"女高",""))))</f>
        <v>男高</v>
      </c>
    </row>
    <row r="24" spans="1:99">
      <c r="A24" s="79">
        <f>AC24</f>
        <v>1.35</v>
      </c>
      <c r="B24" s="189" t="s">
        <v>108</v>
      </c>
      <c r="C24" s="189" t="s">
        <v>58</v>
      </c>
      <c r="D24" s="189"/>
      <c r="E24" s="189" t="s">
        <v>109</v>
      </c>
      <c r="F24" s="189" t="s">
        <v>98</v>
      </c>
      <c r="G24" s="189" t="s">
        <v>61</v>
      </c>
      <c r="H24" s="89" t="s">
        <v>94</v>
      </c>
      <c r="I24" s="89" t="s">
        <v>110</v>
      </c>
      <c r="J24" s="89" t="s">
        <v>111</v>
      </c>
      <c r="K24" s="181">
        <v>500000</v>
      </c>
      <c r="L24" s="80">
        <v>0</v>
      </c>
      <c r="M24" s="80">
        <v>0</v>
      </c>
      <c r="N24" s="80">
        <v>72</v>
      </c>
      <c r="O24" s="91">
        <v>8</v>
      </c>
      <c r="P24" s="92">
        <v>0</v>
      </c>
      <c r="Q24" s="93">
        <f>O24+P24</f>
        <v>8</v>
      </c>
      <c r="R24" s="81">
        <f>IFERROR(Q24/N24,"-")</f>
        <v>0.11111111111111</v>
      </c>
      <c r="S24" s="80">
        <v>1</v>
      </c>
      <c r="T24" s="80">
        <v>3</v>
      </c>
      <c r="U24" s="81">
        <f>IFERROR(T24/(Q24),"-")</f>
        <v>0.375</v>
      </c>
      <c r="V24" s="82">
        <f>IFERROR(K24/SUM(Q24:Q27),"-")</f>
        <v>11627.906976744</v>
      </c>
      <c r="W24" s="83">
        <v>4</v>
      </c>
      <c r="X24" s="81">
        <f>IF(Q24=0,"-",W24/Q24)</f>
        <v>0.5</v>
      </c>
      <c r="Y24" s="186">
        <v>100000</v>
      </c>
      <c r="Z24" s="187">
        <f>IFERROR(Y24/Q24,"-")</f>
        <v>12500</v>
      </c>
      <c r="AA24" s="187">
        <f>IFERROR(Y24/W24,"-")</f>
        <v>25000</v>
      </c>
      <c r="AB24" s="181">
        <f>SUM(Y24:Y27)-SUM(K24:K27)</f>
        <v>175000</v>
      </c>
      <c r="AC24" s="85">
        <f>SUM(Y24:Y27)/SUM(K24:K27)</f>
        <v>1.35</v>
      </c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5</v>
      </c>
      <c r="BG24" s="113">
        <f>IF(Q24=0,"",IF(BF24=0,"",(BF24/Q24)))</f>
        <v>0.625</v>
      </c>
      <c r="BH24" s="112">
        <v>2</v>
      </c>
      <c r="BI24" s="114">
        <f>IFERROR(BH24/BF24,"-")</f>
        <v>0.4</v>
      </c>
      <c r="BJ24" s="115">
        <v>89000</v>
      </c>
      <c r="BK24" s="116">
        <f>IFERROR(BJ24/BF24,"-")</f>
        <v>17800</v>
      </c>
      <c r="BL24" s="117"/>
      <c r="BM24" s="117">
        <v>1</v>
      </c>
      <c r="BN24" s="117">
        <v>1</v>
      </c>
      <c r="BO24" s="119">
        <v>2</v>
      </c>
      <c r="BP24" s="120">
        <f>IF(Q24=0,"",IF(BO24=0,"",(BO24/Q24)))</f>
        <v>0.25</v>
      </c>
      <c r="BQ24" s="121">
        <v>1</v>
      </c>
      <c r="BR24" s="122">
        <f>IFERROR(BQ24/BO24,"-")</f>
        <v>0.5</v>
      </c>
      <c r="BS24" s="123">
        <v>5000</v>
      </c>
      <c r="BT24" s="124">
        <f>IFERROR(BS24/BO24,"-")</f>
        <v>2500</v>
      </c>
      <c r="BU24" s="125">
        <v>1</v>
      </c>
      <c r="BV24" s="125"/>
      <c r="BW24" s="125"/>
      <c r="BX24" s="126">
        <v>1</v>
      </c>
      <c r="BY24" s="127">
        <f>IF(Q24=0,"",IF(BX24=0,"",(BX24/Q24)))</f>
        <v>0.125</v>
      </c>
      <c r="BZ24" s="128">
        <v>1</v>
      </c>
      <c r="CA24" s="129">
        <f>IFERROR(BZ24/BX24,"-")</f>
        <v>1</v>
      </c>
      <c r="CB24" s="130">
        <v>6000</v>
      </c>
      <c r="CC24" s="131">
        <f>IFERROR(CB24/BX24,"-")</f>
        <v>6000</v>
      </c>
      <c r="CD24" s="132"/>
      <c r="CE24" s="132">
        <v>1</v>
      </c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4</v>
      </c>
      <c r="CQ24" s="141">
        <v>100000</v>
      </c>
      <c r="CR24" s="141">
        <v>81000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112</v>
      </c>
      <c r="C25" s="189" t="s">
        <v>58</v>
      </c>
      <c r="D25" s="189"/>
      <c r="E25" s="189" t="s">
        <v>109</v>
      </c>
      <c r="F25" s="189" t="s">
        <v>102</v>
      </c>
      <c r="G25" s="189" t="s">
        <v>61</v>
      </c>
      <c r="H25" s="89"/>
      <c r="I25" s="89" t="s">
        <v>110</v>
      </c>
      <c r="J25" s="89" t="s">
        <v>113</v>
      </c>
      <c r="K25" s="181"/>
      <c r="L25" s="80">
        <v>0</v>
      </c>
      <c r="M25" s="80">
        <v>0</v>
      </c>
      <c r="N25" s="80">
        <v>109</v>
      </c>
      <c r="O25" s="91">
        <v>12</v>
      </c>
      <c r="P25" s="92">
        <v>0</v>
      </c>
      <c r="Q25" s="93">
        <f>O25+P25</f>
        <v>12</v>
      </c>
      <c r="R25" s="81">
        <f>IFERROR(Q25/N25,"-")</f>
        <v>0.11009174311927</v>
      </c>
      <c r="S25" s="80">
        <v>0</v>
      </c>
      <c r="T25" s="80">
        <v>6</v>
      </c>
      <c r="U25" s="81">
        <f>IFERROR(T25/(Q25),"-")</f>
        <v>0.5</v>
      </c>
      <c r="V25" s="82"/>
      <c r="W25" s="83">
        <v>5</v>
      </c>
      <c r="X25" s="81">
        <f>IF(Q25=0,"-",W25/Q25)</f>
        <v>0.41666666666667</v>
      </c>
      <c r="Y25" s="186">
        <v>288000</v>
      </c>
      <c r="Z25" s="187">
        <f>IFERROR(Y25/Q25,"-")</f>
        <v>24000</v>
      </c>
      <c r="AA25" s="187">
        <f>IFERROR(Y25/W25,"-")</f>
        <v>57600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>
        <v>1</v>
      </c>
      <c r="AO25" s="101">
        <f>IF(Q25=0,"",IF(AN25=0,"",(AN25/Q25)))</f>
        <v>0.083333333333333</v>
      </c>
      <c r="AP25" s="100"/>
      <c r="AQ25" s="102">
        <f>IFERROR(AP25/AN25,"-")</f>
        <v>0</v>
      </c>
      <c r="AR25" s="103"/>
      <c r="AS25" s="104">
        <f>IFERROR(AR25/AN25,"-")</f>
        <v>0</v>
      </c>
      <c r="AT25" s="105"/>
      <c r="AU25" s="105"/>
      <c r="AV25" s="105"/>
      <c r="AW25" s="106">
        <v>1</v>
      </c>
      <c r="AX25" s="107">
        <f>IF(Q25=0,"",IF(AW25=0,"",(AW25/Q25)))</f>
        <v>0.083333333333333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>
        <v>5</v>
      </c>
      <c r="BG25" s="113">
        <f>IF(Q25=0,"",IF(BF25=0,"",(BF25/Q25)))</f>
        <v>0.41666666666667</v>
      </c>
      <c r="BH25" s="112">
        <v>2</v>
      </c>
      <c r="BI25" s="114">
        <f>IFERROR(BH25/BF25,"-")</f>
        <v>0.4</v>
      </c>
      <c r="BJ25" s="115">
        <v>88000</v>
      </c>
      <c r="BK25" s="116">
        <f>IFERROR(BJ25/BF25,"-")</f>
        <v>17600</v>
      </c>
      <c r="BL25" s="117">
        <v>1</v>
      </c>
      <c r="BM25" s="117"/>
      <c r="BN25" s="117">
        <v>1</v>
      </c>
      <c r="BO25" s="119">
        <v>3</v>
      </c>
      <c r="BP25" s="120">
        <f>IF(Q25=0,"",IF(BO25=0,"",(BO25/Q25)))</f>
        <v>0.25</v>
      </c>
      <c r="BQ25" s="121">
        <v>2</v>
      </c>
      <c r="BR25" s="122">
        <f>IFERROR(BQ25/BO25,"-")</f>
        <v>0.66666666666667</v>
      </c>
      <c r="BS25" s="123">
        <v>34000</v>
      </c>
      <c r="BT25" s="124">
        <f>IFERROR(BS25/BO25,"-")</f>
        <v>11333.333333333</v>
      </c>
      <c r="BU25" s="125"/>
      <c r="BV25" s="125">
        <v>1</v>
      </c>
      <c r="BW25" s="125">
        <v>1</v>
      </c>
      <c r="BX25" s="126">
        <v>2</v>
      </c>
      <c r="BY25" s="127">
        <f>IF(Q25=0,"",IF(BX25=0,"",(BX25/Q25)))</f>
        <v>0.16666666666667</v>
      </c>
      <c r="BZ25" s="128">
        <v>1</v>
      </c>
      <c r="CA25" s="129">
        <f>IFERROR(BZ25/BX25,"-")</f>
        <v>0.5</v>
      </c>
      <c r="CB25" s="130">
        <v>166000</v>
      </c>
      <c r="CC25" s="131">
        <f>IFERROR(CB25/BX25,"-")</f>
        <v>83000</v>
      </c>
      <c r="CD25" s="132"/>
      <c r="CE25" s="132"/>
      <c r="CF25" s="132">
        <v>1</v>
      </c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5</v>
      </c>
      <c r="CQ25" s="141">
        <v>288000</v>
      </c>
      <c r="CR25" s="141">
        <v>166000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114</v>
      </c>
      <c r="C26" s="189" t="s">
        <v>58</v>
      </c>
      <c r="D26" s="189"/>
      <c r="E26" s="189" t="s">
        <v>109</v>
      </c>
      <c r="F26" s="189" t="s">
        <v>104</v>
      </c>
      <c r="G26" s="189" t="s">
        <v>61</v>
      </c>
      <c r="H26" s="89"/>
      <c r="I26" s="89" t="s">
        <v>110</v>
      </c>
      <c r="J26" s="89" t="s">
        <v>115</v>
      </c>
      <c r="K26" s="181"/>
      <c r="L26" s="80">
        <v>0</v>
      </c>
      <c r="M26" s="80">
        <v>0</v>
      </c>
      <c r="N26" s="80">
        <v>58</v>
      </c>
      <c r="O26" s="91">
        <v>3</v>
      </c>
      <c r="P26" s="92">
        <v>0</v>
      </c>
      <c r="Q26" s="93">
        <f>O26+P26</f>
        <v>3</v>
      </c>
      <c r="R26" s="81">
        <f>IFERROR(Q26/N26,"-")</f>
        <v>0.051724137931034</v>
      </c>
      <c r="S26" s="80">
        <v>1</v>
      </c>
      <c r="T26" s="80">
        <v>0</v>
      </c>
      <c r="U26" s="81">
        <f>IFERROR(T26/(Q26),"-")</f>
        <v>0</v>
      </c>
      <c r="V26" s="82"/>
      <c r="W26" s="83">
        <v>1</v>
      </c>
      <c r="X26" s="81">
        <f>IF(Q26=0,"-",W26/Q26)</f>
        <v>0.33333333333333</v>
      </c>
      <c r="Y26" s="186">
        <v>14000</v>
      </c>
      <c r="Z26" s="187">
        <f>IFERROR(Y26/Q26,"-")</f>
        <v>4666.6666666667</v>
      </c>
      <c r="AA26" s="187">
        <f>IFERROR(Y26/W26,"-")</f>
        <v>14000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>
        <v>1</v>
      </c>
      <c r="AO26" s="101">
        <f>IF(Q26=0,"",IF(AN26=0,"",(AN26/Q26)))</f>
        <v>0.33333333333333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>
        <v>1</v>
      </c>
      <c r="BP26" s="120">
        <f>IF(Q26=0,"",IF(BO26=0,"",(BO26/Q26)))</f>
        <v>0.33333333333333</v>
      </c>
      <c r="BQ26" s="121">
        <v>1</v>
      </c>
      <c r="BR26" s="122">
        <f>IFERROR(BQ26/BO26,"-")</f>
        <v>1</v>
      </c>
      <c r="BS26" s="123">
        <v>14000</v>
      </c>
      <c r="BT26" s="124">
        <f>IFERROR(BS26/BO26,"-")</f>
        <v>14000</v>
      </c>
      <c r="BU26" s="125"/>
      <c r="BV26" s="125"/>
      <c r="BW26" s="125">
        <v>1</v>
      </c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>
        <v>1</v>
      </c>
      <c r="CH26" s="134">
        <f>IF(Q26=0,"",IF(CG26=0,"",(CG26/Q26)))</f>
        <v>0.33333333333333</v>
      </c>
      <c r="CI26" s="135"/>
      <c r="CJ26" s="136">
        <f>IFERROR(CI26/CG26,"-")</f>
        <v>0</v>
      </c>
      <c r="CK26" s="137"/>
      <c r="CL26" s="138">
        <f>IFERROR(CK26/CG26,"-")</f>
        <v>0</v>
      </c>
      <c r="CM26" s="139"/>
      <c r="CN26" s="139"/>
      <c r="CO26" s="139"/>
      <c r="CP26" s="140">
        <v>1</v>
      </c>
      <c r="CQ26" s="141">
        <v>14000</v>
      </c>
      <c r="CR26" s="141">
        <v>14000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116</v>
      </c>
      <c r="C27" s="189" t="s">
        <v>58</v>
      </c>
      <c r="D27" s="189"/>
      <c r="E27" s="189" t="s">
        <v>73</v>
      </c>
      <c r="F27" s="189" t="s">
        <v>73</v>
      </c>
      <c r="G27" s="189" t="s">
        <v>74</v>
      </c>
      <c r="H27" s="89"/>
      <c r="I27" s="89"/>
      <c r="J27" s="89"/>
      <c r="K27" s="181"/>
      <c r="L27" s="80">
        <v>0</v>
      </c>
      <c r="M27" s="80">
        <v>0</v>
      </c>
      <c r="N27" s="80">
        <v>37</v>
      </c>
      <c r="O27" s="91">
        <v>20</v>
      </c>
      <c r="P27" s="92">
        <v>0</v>
      </c>
      <c r="Q27" s="93">
        <f>O27+P27</f>
        <v>20</v>
      </c>
      <c r="R27" s="81">
        <f>IFERROR(Q27/N27,"-")</f>
        <v>0.54054054054054</v>
      </c>
      <c r="S27" s="80">
        <v>1</v>
      </c>
      <c r="T27" s="80">
        <v>3</v>
      </c>
      <c r="U27" s="81">
        <f>IFERROR(T27/(Q27),"-")</f>
        <v>0.15</v>
      </c>
      <c r="V27" s="82"/>
      <c r="W27" s="83">
        <v>5</v>
      </c>
      <c r="X27" s="81">
        <f>IF(Q27=0,"-",W27/Q27)</f>
        <v>0.25</v>
      </c>
      <c r="Y27" s="186">
        <v>273000</v>
      </c>
      <c r="Z27" s="187">
        <f>IFERROR(Y27/Q27,"-")</f>
        <v>13650</v>
      </c>
      <c r="AA27" s="187">
        <f>IFERROR(Y27/W27,"-")</f>
        <v>54600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>
        <v>2</v>
      </c>
      <c r="AX27" s="107">
        <f>IF(Q27=0,"",IF(AW27=0,"",(AW27/Q27)))</f>
        <v>0.1</v>
      </c>
      <c r="AY27" s="106"/>
      <c r="AZ27" s="108">
        <f>IFERROR(AY27/AW27,"-")</f>
        <v>0</v>
      </c>
      <c r="BA27" s="109"/>
      <c r="BB27" s="110">
        <f>IFERROR(BA27/AW27,"-")</f>
        <v>0</v>
      </c>
      <c r="BC27" s="111"/>
      <c r="BD27" s="111"/>
      <c r="BE27" s="111"/>
      <c r="BF27" s="112">
        <v>4</v>
      </c>
      <c r="BG27" s="113">
        <f>IF(Q27=0,"",IF(BF27=0,"",(BF27/Q27)))</f>
        <v>0.2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>
        <v>9</v>
      </c>
      <c r="BP27" s="120">
        <f>IF(Q27=0,"",IF(BO27=0,"",(BO27/Q27)))</f>
        <v>0.45</v>
      </c>
      <c r="BQ27" s="121">
        <v>3</v>
      </c>
      <c r="BR27" s="122">
        <f>IFERROR(BQ27/BO27,"-")</f>
        <v>0.33333333333333</v>
      </c>
      <c r="BS27" s="123">
        <v>203000</v>
      </c>
      <c r="BT27" s="124">
        <f>IFERROR(BS27/BO27,"-")</f>
        <v>22555.555555556</v>
      </c>
      <c r="BU27" s="125">
        <v>2</v>
      </c>
      <c r="BV27" s="125"/>
      <c r="BW27" s="125">
        <v>1</v>
      </c>
      <c r="BX27" s="126">
        <v>4</v>
      </c>
      <c r="BY27" s="127">
        <f>IF(Q27=0,"",IF(BX27=0,"",(BX27/Q27)))</f>
        <v>0.2</v>
      </c>
      <c r="BZ27" s="128">
        <v>1</v>
      </c>
      <c r="CA27" s="129">
        <f>IFERROR(BZ27/BX27,"-")</f>
        <v>0.25</v>
      </c>
      <c r="CB27" s="130">
        <v>5000</v>
      </c>
      <c r="CC27" s="131">
        <f>IFERROR(CB27/BX27,"-")</f>
        <v>1250</v>
      </c>
      <c r="CD27" s="132">
        <v>1</v>
      </c>
      <c r="CE27" s="132"/>
      <c r="CF27" s="132"/>
      <c r="CG27" s="133">
        <v>1</v>
      </c>
      <c r="CH27" s="134">
        <f>IF(Q27=0,"",IF(CG27=0,"",(CG27/Q27)))</f>
        <v>0.05</v>
      </c>
      <c r="CI27" s="135">
        <v>1</v>
      </c>
      <c r="CJ27" s="136">
        <f>IFERROR(CI27/CG27,"-")</f>
        <v>1</v>
      </c>
      <c r="CK27" s="137">
        <v>65000</v>
      </c>
      <c r="CL27" s="138">
        <f>IFERROR(CK27/CG27,"-")</f>
        <v>65000</v>
      </c>
      <c r="CM27" s="139"/>
      <c r="CN27" s="139"/>
      <c r="CO27" s="139">
        <v>1</v>
      </c>
      <c r="CP27" s="140">
        <v>5</v>
      </c>
      <c r="CQ27" s="141">
        <v>273000</v>
      </c>
      <c r="CR27" s="141">
        <v>195000</v>
      </c>
      <c r="CS27" s="141"/>
      <c r="CT27" s="142" t="str">
        <f>IF(AND(CR27=0,CS27=0),"",IF(AND(CR27&lt;=100000,CS27&lt;=100000),"",IF(CR27/CQ27&gt;0.7,"男高",IF(CS27/CQ27&gt;0.7,"女高",""))))</f>
        <v>男高</v>
      </c>
    </row>
    <row r="28" spans="1:99">
      <c r="A28" s="79">
        <f>AC28</f>
        <v>1.2166666666667</v>
      </c>
      <c r="B28" s="189" t="s">
        <v>117</v>
      </c>
      <c r="C28" s="189" t="s">
        <v>58</v>
      </c>
      <c r="D28" s="189"/>
      <c r="E28" s="189" t="s">
        <v>118</v>
      </c>
      <c r="F28" s="189" t="s">
        <v>89</v>
      </c>
      <c r="G28" s="189" t="s">
        <v>90</v>
      </c>
      <c r="H28" s="89" t="s">
        <v>62</v>
      </c>
      <c r="I28" s="89" t="s">
        <v>84</v>
      </c>
      <c r="J28" s="89" t="s">
        <v>119</v>
      </c>
      <c r="K28" s="181">
        <v>120000</v>
      </c>
      <c r="L28" s="80">
        <v>0</v>
      </c>
      <c r="M28" s="80">
        <v>0</v>
      </c>
      <c r="N28" s="80">
        <v>34</v>
      </c>
      <c r="O28" s="91">
        <v>6</v>
      </c>
      <c r="P28" s="92">
        <v>0</v>
      </c>
      <c r="Q28" s="93">
        <f>O28+P28</f>
        <v>6</v>
      </c>
      <c r="R28" s="81">
        <f>IFERROR(Q28/N28,"-")</f>
        <v>0.17647058823529</v>
      </c>
      <c r="S28" s="80">
        <v>1</v>
      </c>
      <c r="T28" s="80">
        <v>0</v>
      </c>
      <c r="U28" s="81">
        <f>IFERROR(T28/(Q28),"-")</f>
        <v>0</v>
      </c>
      <c r="V28" s="82">
        <f>IFERROR(K28/SUM(Q28:Q29),"-")</f>
        <v>9230.7692307692</v>
      </c>
      <c r="W28" s="83">
        <v>1</v>
      </c>
      <c r="X28" s="81">
        <f>IF(Q28=0,"-",W28/Q28)</f>
        <v>0.16666666666667</v>
      </c>
      <c r="Y28" s="186">
        <v>86000</v>
      </c>
      <c r="Z28" s="187">
        <f>IFERROR(Y28/Q28,"-")</f>
        <v>14333.333333333</v>
      </c>
      <c r="AA28" s="187">
        <f>IFERROR(Y28/W28,"-")</f>
        <v>86000</v>
      </c>
      <c r="AB28" s="181">
        <f>SUM(Y28:Y29)-SUM(K28:K29)</f>
        <v>26000</v>
      </c>
      <c r="AC28" s="85">
        <f>SUM(Y28:Y29)/SUM(K28:K29)</f>
        <v>1.2166666666667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4</v>
      </c>
      <c r="BP28" s="120">
        <f>IF(Q28=0,"",IF(BO28=0,"",(BO28/Q28)))</f>
        <v>0.66666666666667</v>
      </c>
      <c r="BQ28" s="121">
        <v>1</v>
      </c>
      <c r="BR28" s="122">
        <f>IFERROR(BQ28/BO28,"-")</f>
        <v>0.25</v>
      </c>
      <c r="BS28" s="123">
        <v>86000</v>
      </c>
      <c r="BT28" s="124">
        <f>IFERROR(BS28/BO28,"-")</f>
        <v>21500</v>
      </c>
      <c r="BU28" s="125"/>
      <c r="BV28" s="125"/>
      <c r="BW28" s="125">
        <v>1</v>
      </c>
      <c r="BX28" s="126">
        <v>1</v>
      </c>
      <c r="BY28" s="127">
        <f>IF(Q28=0,"",IF(BX28=0,"",(BX28/Q28)))</f>
        <v>0.16666666666667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>
        <v>1</v>
      </c>
      <c r="CH28" s="134">
        <f>IF(Q28=0,"",IF(CG28=0,"",(CG28/Q28)))</f>
        <v>0.16666666666667</v>
      </c>
      <c r="CI28" s="135"/>
      <c r="CJ28" s="136">
        <f>IFERROR(CI28/CG28,"-")</f>
        <v>0</v>
      </c>
      <c r="CK28" s="137"/>
      <c r="CL28" s="138">
        <f>IFERROR(CK28/CG28,"-")</f>
        <v>0</v>
      </c>
      <c r="CM28" s="139"/>
      <c r="CN28" s="139"/>
      <c r="CO28" s="139"/>
      <c r="CP28" s="140">
        <v>1</v>
      </c>
      <c r="CQ28" s="141">
        <v>86000</v>
      </c>
      <c r="CR28" s="141">
        <v>86000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120</v>
      </c>
      <c r="C29" s="189" t="s">
        <v>58</v>
      </c>
      <c r="D29" s="189"/>
      <c r="E29" s="189" t="s">
        <v>118</v>
      </c>
      <c r="F29" s="189" t="s">
        <v>89</v>
      </c>
      <c r="G29" s="189" t="s">
        <v>74</v>
      </c>
      <c r="H29" s="89"/>
      <c r="I29" s="89"/>
      <c r="J29" s="89"/>
      <c r="K29" s="181"/>
      <c r="L29" s="80">
        <v>0</v>
      </c>
      <c r="M29" s="80">
        <v>0</v>
      </c>
      <c r="N29" s="80">
        <v>21</v>
      </c>
      <c r="O29" s="91">
        <v>7</v>
      </c>
      <c r="P29" s="92">
        <v>0</v>
      </c>
      <c r="Q29" s="93">
        <f>O29+P29</f>
        <v>7</v>
      </c>
      <c r="R29" s="81">
        <f>IFERROR(Q29/N29,"-")</f>
        <v>0.33333333333333</v>
      </c>
      <c r="S29" s="80">
        <v>1</v>
      </c>
      <c r="T29" s="80">
        <v>2</v>
      </c>
      <c r="U29" s="81">
        <f>IFERROR(T29/(Q29),"-")</f>
        <v>0.28571428571429</v>
      </c>
      <c r="V29" s="82"/>
      <c r="W29" s="83">
        <v>1</v>
      </c>
      <c r="X29" s="81">
        <f>IF(Q29=0,"-",W29/Q29)</f>
        <v>0.14285714285714</v>
      </c>
      <c r="Y29" s="186">
        <v>60000</v>
      </c>
      <c r="Z29" s="187">
        <f>IFERROR(Y29/Q29,"-")</f>
        <v>8571.4285714286</v>
      </c>
      <c r="AA29" s="187">
        <f>IFERROR(Y29/W29,"-")</f>
        <v>60000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>
        <v>1</v>
      </c>
      <c r="AX29" s="107">
        <f>IF(Q29=0,"",IF(AW29=0,"",(AW29/Q29)))</f>
        <v>0.14285714285714</v>
      </c>
      <c r="AY29" s="106"/>
      <c r="AZ29" s="108">
        <f>IFERROR(AY29/AW29,"-")</f>
        <v>0</v>
      </c>
      <c r="BA29" s="109"/>
      <c r="BB29" s="110">
        <f>IFERROR(BA29/AW29,"-")</f>
        <v>0</v>
      </c>
      <c r="BC29" s="111"/>
      <c r="BD29" s="111"/>
      <c r="BE29" s="111"/>
      <c r="BF29" s="112">
        <v>2</v>
      </c>
      <c r="BG29" s="113">
        <f>IF(Q29=0,"",IF(BF29=0,"",(BF29/Q29)))</f>
        <v>0.28571428571429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4</v>
      </c>
      <c r="BP29" s="120">
        <f>IF(Q29=0,"",IF(BO29=0,"",(BO29/Q29)))</f>
        <v>0.57142857142857</v>
      </c>
      <c r="BQ29" s="121">
        <v>1</v>
      </c>
      <c r="BR29" s="122">
        <f>IFERROR(BQ29/BO29,"-")</f>
        <v>0.25</v>
      </c>
      <c r="BS29" s="123">
        <v>60000</v>
      </c>
      <c r="BT29" s="124">
        <f>IFERROR(BS29/BO29,"-")</f>
        <v>15000</v>
      </c>
      <c r="BU29" s="125"/>
      <c r="BV29" s="125"/>
      <c r="BW29" s="125">
        <v>1</v>
      </c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1</v>
      </c>
      <c r="CQ29" s="141">
        <v>60000</v>
      </c>
      <c r="CR29" s="141">
        <v>60000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>
        <f>AC30</f>
        <v>1.0083333333333</v>
      </c>
      <c r="B30" s="189" t="s">
        <v>121</v>
      </c>
      <c r="C30" s="189" t="s">
        <v>58</v>
      </c>
      <c r="D30" s="189"/>
      <c r="E30" s="189" t="s">
        <v>77</v>
      </c>
      <c r="F30" s="189" t="s">
        <v>122</v>
      </c>
      <c r="G30" s="189" t="s">
        <v>82</v>
      </c>
      <c r="H30" s="89" t="s">
        <v>62</v>
      </c>
      <c r="I30" s="89" t="s">
        <v>84</v>
      </c>
      <c r="J30" s="191" t="s">
        <v>69</v>
      </c>
      <c r="K30" s="181">
        <v>120000</v>
      </c>
      <c r="L30" s="80">
        <v>0</v>
      </c>
      <c r="M30" s="80">
        <v>0</v>
      </c>
      <c r="N30" s="80">
        <v>106</v>
      </c>
      <c r="O30" s="91">
        <v>10</v>
      </c>
      <c r="P30" s="92">
        <v>0</v>
      </c>
      <c r="Q30" s="93">
        <f>O30+P30</f>
        <v>10</v>
      </c>
      <c r="R30" s="81">
        <f>IFERROR(Q30/N30,"-")</f>
        <v>0.094339622641509</v>
      </c>
      <c r="S30" s="80">
        <v>1</v>
      </c>
      <c r="T30" s="80">
        <v>2</v>
      </c>
      <c r="U30" s="81">
        <f>IFERROR(T30/(Q30),"-")</f>
        <v>0.2</v>
      </c>
      <c r="V30" s="82">
        <f>IFERROR(K30/SUM(Q30:Q31),"-")</f>
        <v>8571.4285714286</v>
      </c>
      <c r="W30" s="83">
        <v>2</v>
      </c>
      <c r="X30" s="81">
        <f>IF(Q30=0,"-",W30/Q30)</f>
        <v>0.2</v>
      </c>
      <c r="Y30" s="186">
        <v>121000</v>
      </c>
      <c r="Z30" s="187">
        <f>IFERROR(Y30/Q30,"-")</f>
        <v>12100</v>
      </c>
      <c r="AA30" s="187">
        <f>IFERROR(Y30/W30,"-")</f>
        <v>60500</v>
      </c>
      <c r="AB30" s="181">
        <f>SUM(Y30:Y31)-SUM(K30:K31)</f>
        <v>1000</v>
      </c>
      <c r="AC30" s="85">
        <f>SUM(Y30:Y31)/SUM(K30:K31)</f>
        <v>1.0083333333333</v>
      </c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>
        <v>1</v>
      </c>
      <c r="AO30" s="101">
        <f>IF(Q30=0,"",IF(AN30=0,"",(AN30/Q30)))</f>
        <v>0.1</v>
      </c>
      <c r="AP30" s="100"/>
      <c r="AQ30" s="102">
        <f>IFERROR(AP30/AN30,"-")</f>
        <v>0</v>
      </c>
      <c r="AR30" s="103"/>
      <c r="AS30" s="104">
        <f>IFERROR(AR30/AN30,"-")</f>
        <v>0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6</v>
      </c>
      <c r="BG30" s="113">
        <f>IF(Q30=0,"",IF(BF30=0,"",(BF30/Q30)))</f>
        <v>0.6</v>
      </c>
      <c r="BH30" s="112">
        <v>2</v>
      </c>
      <c r="BI30" s="114">
        <f>IFERROR(BH30/BF30,"-")</f>
        <v>0.33333333333333</v>
      </c>
      <c r="BJ30" s="115">
        <v>121000</v>
      </c>
      <c r="BK30" s="116">
        <f>IFERROR(BJ30/BF30,"-")</f>
        <v>20166.666666667</v>
      </c>
      <c r="BL30" s="117">
        <v>1</v>
      </c>
      <c r="BM30" s="117"/>
      <c r="BN30" s="117">
        <v>1</v>
      </c>
      <c r="BO30" s="119">
        <v>3</v>
      </c>
      <c r="BP30" s="120">
        <f>IF(Q30=0,"",IF(BO30=0,"",(BO30/Q30)))</f>
        <v>0.3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/>
      <c r="BY30" s="127">
        <f>IF(Q30=0,"",IF(BX30=0,"",(BX30/Q30)))</f>
        <v>0</v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2</v>
      </c>
      <c r="CQ30" s="141">
        <v>121000</v>
      </c>
      <c r="CR30" s="141">
        <v>119000</v>
      </c>
      <c r="CS30" s="141"/>
      <c r="CT30" s="142" t="str">
        <f>IF(AND(CR30=0,CS30=0),"",IF(AND(CR30&lt;=100000,CS30&lt;=100000),"",IF(CR30/CQ30&gt;0.7,"男高",IF(CS30/CQ30&gt;0.7,"女高",""))))</f>
        <v>男高</v>
      </c>
    </row>
    <row r="31" spans="1:99">
      <c r="A31" s="79"/>
      <c r="B31" s="189" t="s">
        <v>123</v>
      </c>
      <c r="C31" s="189" t="s">
        <v>58</v>
      </c>
      <c r="D31" s="189"/>
      <c r="E31" s="189" t="s">
        <v>77</v>
      </c>
      <c r="F31" s="189" t="s">
        <v>122</v>
      </c>
      <c r="G31" s="189" t="s">
        <v>74</v>
      </c>
      <c r="H31" s="89"/>
      <c r="I31" s="89"/>
      <c r="J31" s="89"/>
      <c r="K31" s="181"/>
      <c r="L31" s="80">
        <v>0</v>
      </c>
      <c r="M31" s="80">
        <v>0</v>
      </c>
      <c r="N31" s="80">
        <v>10</v>
      </c>
      <c r="O31" s="91">
        <v>4</v>
      </c>
      <c r="P31" s="92">
        <v>0</v>
      </c>
      <c r="Q31" s="93">
        <f>O31+P31</f>
        <v>4</v>
      </c>
      <c r="R31" s="81">
        <f>IFERROR(Q31/N31,"-")</f>
        <v>0.4</v>
      </c>
      <c r="S31" s="80">
        <v>0</v>
      </c>
      <c r="T31" s="80">
        <v>0</v>
      </c>
      <c r="U31" s="81">
        <f>IFERROR(T31/(Q31),"-")</f>
        <v>0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1</v>
      </c>
      <c r="BP31" s="120">
        <f>IF(Q31=0,"",IF(BO31=0,"",(BO31/Q31)))</f>
        <v>0.25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3</v>
      </c>
      <c r="BY31" s="127">
        <f>IF(Q31=0,"",IF(BX31=0,"",(BX31/Q31)))</f>
        <v>0.75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>
        <f>AC32</f>
        <v>0.02</v>
      </c>
      <c r="B32" s="189" t="s">
        <v>124</v>
      </c>
      <c r="C32" s="189" t="s">
        <v>58</v>
      </c>
      <c r="D32" s="189"/>
      <c r="E32" s="189" t="s">
        <v>118</v>
      </c>
      <c r="F32" s="189" t="s">
        <v>89</v>
      </c>
      <c r="G32" s="189" t="s">
        <v>82</v>
      </c>
      <c r="H32" s="89" t="s">
        <v>66</v>
      </c>
      <c r="I32" s="89" t="s">
        <v>84</v>
      </c>
      <c r="J32" s="190" t="s">
        <v>79</v>
      </c>
      <c r="K32" s="181">
        <v>150000</v>
      </c>
      <c r="L32" s="80">
        <v>0</v>
      </c>
      <c r="M32" s="80">
        <v>0</v>
      </c>
      <c r="N32" s="80">
        <v>37</v>
      </c>
      <c r="O32" s="91">
        <v>2</v>
      </c>
      <c r="P32" s="92">
        <v>0</v>
      </c>
      <c r="Q32" s="93">
        <f>O32+P32</f>
        <v>2</v>
      </c>
      <c r="R32" s="81">
        <f>IFERROR(Q32/N32,"-")</f>
        <v>0.054054054054054</v>
      </c>
      <c r="S32" s="80">
        <v>0</v>
      </c>
      <c r="T32" s="80">
        <v>1</v>
      </c>
      <c r="U32" s="81">
        <f>IFERROR(T32/(Q32),"-")</f>
        <v>0.5</v>
      </c>
      <c r="V32" s="82">
        <f>IFERROR(K32/SUM(Q32:Q33),"-")</f>
        <v>25000</v>
      </c>
      <c r="W32" s="83">
        <v>1</v>
      </c>
      <c r="X32" s="81">
        <f>IF(Q32=0,"-",W32/Q32)</f>
        <v>0.5</v>
      </c>
      <c r="Y32" s="186">
        <v>3000</v>
      </c>
      <c r="Z32" s="187">
        <f>IFERROR(Y32/Q32,"-")</f>
        <v>1500</v>
      </c>
      <c r="AA32" s="187">
        <f>IFERROR(Y32/W32,"-")</f>
        <v>3000</v>
      </c>
      <c r="AB32" s="181">
        <f>SUM(Y32:Y33)-SUM(K32:K33)</f>
        <v>-147000</v>
      </c>
      <c r="AC32" s="85">
        <f>SUM(Y32:Y33)/SUM(K32:K33)</f>
        <v>0.02</v>
      </c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>
        <v>1</v>
      </c>
      <c r="AO32" s="101">
        <f>IF(Q32=0,"",IF(AN32=0,"",(AN32/Q32)))</f>
        <v>0.5</v>
      </c>
      <c r="AP32" s="100"/>
      <c r="AQ32" s="102">
        <f>IFERROR(AP32/AN32,"-")</f>
        <v>0</v>
      </c>
      <c r="AR32" s="103"/>
      <c r="AS32" s="104">
        <f>IFERROR(AR32/AN32,"-")</f>
        <v>0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1</v>
      </c>
      <c r="BY32" s="127">
        <f>IF(Q32=0,"",IF(BX32=0,"",(BX32/Q32)))</f>
        <v>0.5</v>
      </c>
      <c r="BZ32" s="128">
        <v>1</v>
      </c>
      <c r="CA32" s="129">
        <f>IFERROR(BZ32/BX32,"-")</f>
        <v>1</v>
      </c>
      <c r="CB32" s="130">
        <v>3000</v>
      </c>
      <c r="CC32" s="131">
        <f>IFERROR(CB32/BX32,"-")</f>
        <v>3000</v>
      </c>
      <c r="CD32" s="132">
        <v>1</v>
      </c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1</v>
      </c>
      <c r="CQ32" s="141">
        <v>3000</v>
      </c>
      <c r="CR32" s="141">
        <v>3000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125</v>
      </c>
      <c r="C33" s="189" t="s">
        <v>58</v>
      </c>
      <c r="D33" s="189"/>
      <c r="E33" s="189" t="s">
        <v>118</v>
      </c>
      <c r="F33" s="189" t="s">
        <v>89</v>
      </c>
      <c r="G33" s="189" t="s">
        <v>74</v>
      </c>
      <c r="H33" s="89"/>
      <c r="I33" s="89"/>
      <c r="J33" s="89"/>
      <c r="K33" s="181"/>
      <c r="L33" s="80">
        <v>0</v>
      </c>
      <c r="M33" s="80">
        <v>0</v>
      </c>
      <c r="N33" s="80">
        <v>11</v>
      </c>
      <c r="O33" s="91">
        <v>4</v>
      </c>
      <c r="P33" s="92">
        <v>0</v>
      </c>
      <c r="Q33" s="93">
        <f>O33+P33</f>
        <v>4</v>
      </c>
      <c r="R33" s="81">
        <f>IFERROR(Q33/N33,"-")</f>
        <v>0.36363636363636</v>
      </c>
      <c r="S33" s="80">
        <v>0</v>
      </c>
      <c r="T33" s="80">
        <v>1</v>
      </c>
      <c r="U33" s="81">
        <f>IFERROR(T33/(Q33),"-")</f>
        <v>0.25</v>
      </c>
      <c r="V33" s="82"/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1</v>
      </c>
      <c r="BG33" s="113">
        <f>IF(Q33=0,"",IF(BF33=0,"",(BF33/Q33)))</f>
        <v>0.25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2</v>
      </c>
      <c r="BP33" s="120">
        <f>IF(Q33=0,"",IF(BO33=0,"",(BO33/Q33)))</f>
        <v>0.5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1</v>
      </c>
      <c r="BY33" s="127">
        <f>IF(Q33=0,"",IF(BX33=0,"",(BX33/Q33)))</f>
        <v>0.25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>
        <f>AC34</f>
        <v>0</v>
      </c>
      <c r="B34" s="189" t="s">
        <v>126</v>
      </c>
      <c r="C34" s="189" t="s">
        <v>58</v>
      </c>
      <c r="D34" s="189"/>
      <c r="E34" s="189" t="s">
        <v>77</v>
      </c>
      <c r="F34" s="189" t="s">
        <v>122</v>
      </c>
      <c r="G34" s="189" t="s">
        <v>90</v>
      </c>
      <c r="H34" s="89" t="s">
        <v>66</v>
      </c>
      <c r="I34" s="89" t="s">
        <v>84</v>
      </c>
      <c r="J34" s="190" t="s">
        <v>127</v>
      </c>
      <c r="K34" s="181">
        <v>150000</v>
      </c>
      <c r="L34" s="80">
        <v>0</v>
      </c>
      <c r="M34" s="80">
        <v>0</v>
      </c>
      <c r="N34" s="80">
        <v>59</v>
      </c>
      <c r="O34" s="91">
        <v>1</v>
      </c>
      <c r="P34" s="92">
        <v>0</v>
      </c>
      <c r="Q34" s="93">
        <f>O34+P34</f>
        <v>1</v>
      </c>
      <c r="R34" s="81">
        <f>IFERROR(Q34/N34,"-")</f>
        <v>0.016949152542373</v>
      </c>
      <c r="S34" s="80">
        <v>0</v>
      </c>
      <c r="T34" s="80">
        <v>1</v>
      </c>
      <c r="U34" s="81">
        <f>IFERROR(T34/(Q34),"-")</f>
        <v>1</v>
      </c>
      <c r="V34" s="82">
        <f>IFERROR(K34/SUM(Q34:Q35),"-")</f>
        <v>21428.571428571</v>
      </c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>
        <f>SUM(Y34:Y35)-SUM(K34:K35)</f>
        <v>-150000</v>
      </c>
      <c r="AC34" s="85">
        <f>SUM(Y34:Y35)/SUM(K34:K35)</f>
        <v>0</v>
      </c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/>
      <c r="BP34" s="120">
        <f>IF(Q34=0,"",IF(BO34=0,"",(BO34/Q34)))</f>
        <v>0</v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>
        <v>1</v>
      </c>
      <c r="BY34" s="127">
        <f>IF(Q34=0,"",IF(BX34=0,"",(BX34/Q34)))</f>
        <v>1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128</v>
      </c>
      <c r="C35" s="189" t="s">
        <v>58</v>
      </c>
      <c r="D35" s="189"/>
      <c r="E35" s="189" t="s">
        <v>77</v>
      </c>
      <c r="F35" s="189" t="s">
        <v>122</v>
      </c>
      <c r="G35" s="189" t="s">
        <v>74</v>
      </c>
      <c r="H35" s="89"/>
      <c r="I35" s="89"/>
      <c r="J35" s="89"/>
      <c r="K35" s="181"/>
      <c r="L35" s="80">
        <v>0</v>
      </c>
      <c r="M35" s="80">
        <v>0</v>
      </c>
      <c r="N35" s="80">
        <v>22</v>
      </c>
      <c r="O35" s="91">
        <v>6</v>
      </c>
      <c r="P35" s="92">
        <v>0</v>
      </c>
      <c r="Q35" s="93">
        <f>O35+P35</f>
        <v>6</v>
      </c>
      <c r="R35" s="81">
        <f>IFERROR(Q35/N35,"-")</f>
        <v>0.27272727272727</v>
      </c>
      <c r="S35" s="80">
        <v>0</v>
      </c>
      <c r="T35" s="80">
        <v>0</v>
      </c>
      <c r="U35" s="81">
        <f>IFERROR(T35/(Q35),"-")</f>
        <v>0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3</v>
      </c>
      <c r="BP35" s="120">
        <f>IF(Q35=0,"",IF(BO35=0,"",(BO35/Q35)))</f>
        <v>0.5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2</v>
      </c>
      <c r="BY35" s="127">
        <f>IF(Q35=0,"",IF(BX35=0,"",(BX35/Q35)))</f>
        <v>0.33333333333333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>
        <v>1</v>
      </c>
      <c r="CH35" s="134">
        <f>IF(Q35=0,"",IF(CG35=0,"",(CG35/Q35)))</f>
        <v>0.16666666666667</v>
      </c>
      <c r="CI35" s="135"/>
      <c r="CJ35" s="136">
        <f>IFERROR(CI35/CG35,"-")</f>
        <v>0</v>
      </c>
      <c r="CK35" s="137"/>
      <c r="CL35" s="138">
        <f>IFERROR(CK35/CG35,"-")</f>
        <v>0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>
        <f>AC36</f>
        <v>3.8307692307692</v>
      </c>
      <c r="B36" s="189" t="s">
        <v>129</v>
      </c>
      <c r="C36" s="189" t="s">
        <v>58</v>
      </c>
      <c r="D36" s="189"/>
      <c r="E36" s="189" t="s">
        <v>88</v>
      </c>
      <c r="F36" s="189" t="s">
        <v>89</v>
      </c>
      <c r="G36" s="189" t="s">
        <v>90</v>
      </c>
      <c r="H36" s="89" t="s">
        <v>78</v>
      </c>
      <c r="I36" s="89" t="s">
        <v>84</v>
      </c>
      <c r="J36" s="191" t="s">
        <v>130</v>
      </c>
      <c r="K36" s="181">
        <v>130000</v>
      </c>
      <c r="L36" s="80">
        <v>0</v>
      </c>
      <c r="M36" s="80">
        <v>0</v>
      </c>
      <c r="N36" s="80">
        <v>32</v>
      </c>
      <c r="O36" s="91">
        <v>1</v>
      </c>
      <c r="P36" s="92">
        <v>0</v>
      </c>
      <c r="Q36" s="93">
        <f>O36+P36</f>
        <v>1</v>
      </c>
      <c r="R36" s="81">
        <f>IFERROR(Q36/N36,"-")</f>
        <v>0.03125</v>
      </c>
      <c r="S36" s="80">
        <v>0</v>
      </c>
      <c r="T36" s="80">
        <v>0</v>
      </c>
      <c r="U36" s="81">
        <f>IFERROR(T36/(Q36),"-")</f>
        <v>0</v>
      </c>
      <c r="V36" s="82">
        <f>IFERROR(K36/SUM(Q36:Q37),"-")</f>
        <v>21666.666666667</v>
      </c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>
        <f>SUM(Y36:Y37)-SUM(K36:K37)</f>
        <v>368000</v>
      </c>
      <c r="AC36" s="85">
        <f>SUM(Y36:Y37)/SUM(K36:K37)</f>
        <v>3.8307692307692</v>
      </c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1</v>
      </c>
      <c r="BP36" s="120">
        <f>IF(Q36=0,"",IF(BO36=0,"",(BO36/Q36)))</f>
        <v>1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131</v>
      </c>
      <c r="C37" s="189" t="s">
        <v>58</v>
      </c>
      <c r="D37" s="189"/>
      <c r="E37" s="189" t="s">
        <v>88</v>
      </c>
      <c r="F37" s="189" t="s">
        <v>89</v>
      </c>
      <c r="G37" s="189" t="s">
        <v>74</v>
      </c>
      <c r="H37" s="89"/>
      <c r="I37" s="89"/>
      <c r="J37" s="89"/>
      <c r="K37" s="181"/>
      <c r="L37" s="80">
        <v>0</v>
      </c>
      <c r="M37" s="80">
        <v>0</v>
      </c>
      <c r="N37" s="80">
        <v>14</v>
      </c>
      <c r="O37" s="91">
        <v>5</v>
      </c>
      <c r="P37" s="92">
        <v>0</v>
      </c>
      <c r="Q37" s="93">
        <f>O37+P37</f>
        <v>5</v>
      </c>
      <c r="R37" s="81">
        <f>IFERROR(Q37/N37,"-")</f>
        <v>0.35714285714286</v>
      </c>
      <c r="S37" s="80">
        <v>1</v>
      </c>
      <c r="T37" s="80">
        <v>1</v>
      </c>
      <c r="U37" s="81">
        <f>IFERROR(T37/(Q37),"-")</f>
        <v>0.2</v>
      </c>
      <c r="V37" s="82"/>
      <c r="W37" s="83">
        <v>1</v>
      </c>
      <c r="X37" s="81">
        <f>IF(Q37=0,"-",W37/Q37)</f>
        <v>0.2</v>
      </c>
      <c r="Y37" s="186">
        <v>498000</v>
      </c>
      <c r="Z37" s="187">
        <f>IFERROR(Y37/Q37,"-")</f>
        <v>99600</v>
      </c>
      <c r="AA37" s="187">
        <f>IFERROR(Y37/W37,"-")</f>
        <v>498000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3</v>
      </c>
      <c r="BP37" s="120">
        <f>IF(Q37=0,"",IF(BO37=0,"",(BO37/Q37)))</f>
        <v>0.6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1</v>
      </c>
      <c r="BY37" s="127">
        <f>IF(Q37=0,"",IF(BX37=0,"",(BX37/Q37)))</f>
        <v>0.2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>
        <v>1</v>
      </c>
      <c r="CH37" s="134">
        <f>IF(Q37=0,"",IF(CG37=0,"",(CG37/Q37)))</f>
        <v>0.2</v>
      </c>
      <c r="CI37" s="135">
        <v>1</v>
      </c>
      <c r="CJ37" s="136">
        <f>IFERROR(CI37/CG37,"-")</f>
        <v>1</v>
      </c>
      <c r="CK37" s="137">
        <v>498000</v>
      </c>
      <c r="CL37" s="138">
        <f>IFERROR(CK37/CG37,"-")</f>
        <v>498000</v>
      </c>
      <c r="CM37" s="139"/>
      <c r="CN37" s="139"/>
      <c r="CO37" s="139">
        <v>1</v>
      </c>
      <c r="CP37" s="140">
        <v>1</v>
      </c>
      <c r="CQ37" s="141">
        <v>498000</v>
      </c>
      <c r="CR37" s="141">
        <v>498000</v>
      </c>
      <c r="CS37" s="141"/>
      <c r="CT37" s="142" t="str">
        <f>IF(AND(CR37=0,CS37=0),"",IF(AND(CR37&lt;=100000,CS37&lt;=100000),"",IF(CR37/CQ37&gt;0.7,"男高",IF(CS37/CQ37&gt;0.7,"女高",""))))</f>
        <v>男高</v>
      </c>
    </row>
    <row r="38" spans="1:99">
      <c r="A38" s="79">
        <f>AC38</f>
        <v>0.18461538461538</v>
      </c>
      <c r="B38" s="189" t="s">
        <v>132</v>
      </c>
      <c r="C38" s="189" t="s">
        <v>58</v>
      </c>
      <c r="D38" s="189"/>
      <c r="E38" s="189" t="s">
        <v>133</v>
      </c>
      <c r="F38" s="189" t="s">
        <v>122</v>
      </c>
      <c r="G38" s="189" t="s">
        <v>82</v>
      </c>
      <c r="H38" s="89" t="s">
        <v>78</v>
      </c>
      <c r="I38" s="89" t="s">
        <v>84</v>
      </c>
      <c r="J38" s="191" t="s">
        <v>69</v>
      </c>
      <c r="K38" s="181">
        <v>130000</v>
      </c>
      <c r="L38" s="80">
        <v>0</v>
      </c>
      <c r="M38" s="80">
        <v>0</v>
      </c>
      <c r="N38" s="80">
        <v>65</v>
      </c>
      <c r="O38" s="91">
        <v>4</v>
      </c>
      <c r="P38" s="92">
        <v>0</v>
      </c>
      <c r="Q38" s="93">
        <f>O38+P38</f>
        <v>4</v>
      </c>
      <c r="R38" s="81">
        <f>IFERROR(Q38/N38,"-")</f>
        <v>0.061538461538462</v>
      </c>
      <c r="S38" s="80">
        <v>0</v>
      </c>
      <c r="T38" s="80">
        <v>1</v>
      </c>
      <c r="U38" s="81">
        <f>IFERROR(T38/(Q38),"-")</f>
        <v>0.25</v>
      </c>
      <c r="V38" s="82">
        <f>IFERROR(K38/SUM(Q38:Q39),"-")</f>
        <v>14444.444444444</v>
      </c>
      <c r="W38" s="83">
        <v>1</v>
      </c>
      <c r="X38" s="81">
        <f>IF(Q38=0,"-",W38/Q38)</f>
        <v>0.25</v>
      </c>
      <c r="Y38" s="186">
        <v>6000</v>
      </c>
      <c r="Z38" s="187">
        <f>IFERROR(Y38/Q38,"-")</f>
        <v>1500</v>
      </c>
      <c r="AA38" s="187">
        <f>IFERROR(Y38/W38,"-")</f>
        <v>6000</v>
      </c>
      <c r="AB38" s="181">
        <f>SUM(Y38:Y39)-SUM(K38:K39)</f>
        <v>-106000</v>
      </c>
      <c r="AC38" s="85">
        <f>SUM(Y38:Y39)/SUM(K38:K39)</f>
        <v>0.18461538461538</v>
      </c>
      <c r="AD38" s="78"/>
      <c r="AE38" s="94">
        <v>1</v>
      </c>
      <c r="AF38" s="95">
        <f>IF(Q38=0,"",IF(AE38=0,"",(AE38/Q38)))</f>
        <v>0.25</v>
      </c>
      <c r="AG38" s="94"/>
      <c r="AH38" s="96">
        <f>IFERROR(AG38/AE38,"-")</f>
        <v>0</v>
      </c>
      <c r="AI38" s="97"/>
      <c r="AJ38" s="98">
        <f>IFERROR(AI38/AE38,"-")</f>
        <v>0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1</v>
      </c>
      <c r="BG38" s="113">
        <f>IF(Q38=0,"",IF(BF38=0,"",(BF38/Q38)))</f>
        <v>0.25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1</v>
      </c>
      <c r="BP38" s="120">
        <f>IF(Q38=0,"",IF(BO38=0,"",(BO38/Q38)))</f>
        <v>0.25</v>
      </c>
      <c r="BQ38" s="121">
        <v>1</v>
      </c>
      <c r="BR38" s="122">
        <f>IFERROR(BQ38/BO38,"-")</f>
        <v>1</v>
      </c>
      <c r="BS38" s="123">
        <v>6000</v>
      </c>
      <c r="BT38" s="124">
        <f>IFERROR(BS38/BO38,"-")</f>
        <v>6000</v>
      </c>
      <c r="BU38" s="125"/>
      <c r="BV38" s="125">
        <v>1</v>
      </c>
      <c r="BW38" s="125"/>
      <c r="BX38" s="126">
        <v>1</v>
      </c>
      <c r="BY38" s="127">
        <f>IF(Q38=0,"",IF(BX38=0,"",(BX38/Q38)))</f>
        <v>0.25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1</v>
      </c>
      <c r="CQ38" s="141">
        <v>6000</v>
      </c>
      <c r="CR38" s="141">
        <v>6000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134</v>
      </c>
      <c r="C39" s="189" t="s">
        <v>58</v>
      </c>
      <c r="D39" s="189"/>
      <c r="E39" s="189" t="s">
        <v>133</v>
      </c>
      <c r="F39" s="189" t="s">
        <v>122</v>
      </c>
      <c r="G39" s="189" t="s">
        <v>74</v>
      </c>
      <c r="H39" s="89"/>
      <c r="I39" s="89"/>
      <c r="J39" s="89"/>
      <c r="K39" s="181"/>
      <c r="L39" s="80">
        <v>0</v>
      </c>
      <c r="M39" s="80">
        <v>0</v>
      </c>
      <c r="N39" s="80">
        <v>16</v>
      </c>
      <c r="O39" s="91">
        <v>5</v>
      </c>
      <c r="P39" s="92">
        <v>0</v>
      </c>
      <c r="Q39" s="93">
        <f>O39+P39</f>
        <v>5</v>
      </c>
      <c r="R39" s="81">
        <f>IFERROR(Q39/N39,"-")</f>
        <v>0.3125</v>
      </c>
      <c r="S39" s="80">
        <v>1</v>
      </c>
      <c r="T39" s="80">
        <v>1</v>
      </c>
      <c r="U39" s="81">
        <f>IFERROR(T39/(Q39),"-")</f>
        <v>0.2</v>
      </c>
      <c r="V39" s="82"/>
      <c r="W39" s="83">
        <v>2</v>
      </c>
      <c r="X39" s="81">
        <f>IF(Q39=0,"-",W39/Q39)</f>
        <v>0.4</v>
      </c>
      <c r="Y39" s="186">
        <v>18000</v>
      </c>
      <c r="Z39" s="187">
        <f>IFERROR(Y39/Q39,"-")</f>
        <v>3600</v>
      </c>
      <c r="AA39" s="187">
        <f>IFERROR(Y39/W39,"-")</f>
        <v>9000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>
        <v>1</v>
      </c>
      <c r="AO39" s="101">
        <f>IF(Q39=0,"",IF(AN39=0,"",(AN39/Q39)))</f>
        <v>0.2</v>
      </c>
      <c r="AP39" s="100"/>
      <c r="AQ39" s="102">
        <f>IFERROR(AP39/AN39,"-")</f>
        <v>0</v>
      </c>
      <c r="AR39" s="103"/>
      <c r="AS39" s="104">
        <f>IFERROR(AR39/AN39,"-")</f>
        <v>0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3</v>
      </c>
      <c r="BP39" s="120">
        <f>IF(Q39=0,"",IF(BO39=0,"",(BO39/Q39)))</f>
        <v>0.6</v>
      </c>
      <c r="BQ39" s="121">
        <v>1</v>
      </c>
      <c r="BR39" s="122">
        <f>IFERROR(BQ39/BO39,"-")</f>
        <v>0.33333333333333</v>
      </c>
      <c r="BS39" s="123">
        <v>10000</v>
      </c>
      <c r="BT39" s="124">
        <f>IFERROR(BS39/BO39,"-")</f>
        <v>3333.3333333333</v>
      </c>
      <c r="BU39" s="125"/>
      <c r="BV39" s="125">
        <v>1</v>
      </c>
      <c r="BW39" s="125"/>
      <c r="BX39" s="126">
        <v>1</v>
      </c>
      <c r="BY39" s="127">
        <f>IF(Q39=0,"",IF(BX39=0,"",(BX39/Q39)))</f>
        <v>0.2</v>
      </c>
      <c r="BZ39" s="128">
        <v>1</v>
      </c>
      <c r="CA39" s="129">
        <f>IFERROR(BZ39/BX39,"-")</f>
        <v>1</v>
      </c>
      <c r="CB39" s="130">
        <v>8000</v>
      </c>
      <c r="CC39" s="131">
        <f>IFERROR(CB39/BX39,"-")</f>
        <v>8000</v>
      </c>
      <c r="CD39" s="132"/>
      <c r="CE39" s="132">
        <v>1</v>
      </c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2</v>
      </c>
      <c r="CQ39" s="141">
        <v>18000</v>
      </c>
      <c r="CR39" s="141">
        <v>10000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>
        <f>AC40</f>
        <v>3.4461538461538</v>
      </c>
      <c r="B40" s="189" t="s">
        <v>135</v>
      </c>
      <c r="C40" s="189" t="s">
        <v>58</v>
      </c>
      <c r="D40" s="189"/>
      <c r="E40" s="189" t="s">
        <v>133</v>
      </c>
      <c r="F40" s="189" t="s">
        <v>136</v>
      </c>
      <c r="G40" s="189" t="s">
        <v>61</v>
      </c>
      <c r="H40" s="89" t="s">
        <v>83</v>
      </c>
      <c r="I40" s="89" t="s">
        <v>84</v>
      </c>
      <c r="J40" s="191" t="s">
        <v>69</v>
      </c>
      <c r="K40" s="181">
        <v>130000</v>
      </c>
      <c r="L40" s="80">
        <v>0</v>
      </c>
      <c r="M40" s="80">
        <v>0</v>
      </c>
      <c r="N40" s="80">
        <v>73</v>
      </c>
      <c r="O40" s="91">
        <v>3</v>
      </c>
      <c r="P40" s="92">
        <v>0</v>
      </c>
      <c r="Q40" s="93">
        <f>O40+P40</f>
        <v>3</v>
      </c>
      <c r="R40" s="81">
        <f>IFERROR(Q40/N40,"-")</f>
        <v>0.041095890410959</v>
      </c>
      <c r="S40" s="80">
        <v>0</v>
      </c>
      <c r="T40" s="80">
        <v>2</v>
      </c>
      <c r="U40" s="81">
        <f>IFERROR(T40/(Q40),"-")</f>
        <v>0.66666666666667</v>
      </c>
      <c r="V40" s="82">
        <f>IFERROR(K40/SUM(Q40:Q41),"-")</f>
        <v>21666.666666667</v>
      </c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>
        <f>SUM(Y40:Y41)-SUM(K40:K41)</f>
        <v>318000</v>
      </c>
      <c r="AC40" s="85">
        <f>SUM(Y40:Y41)/SUM(K40:K41)</f>
        <v>3.4461538461538</v>
      </c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>
        <v>1</v>
      </c>
      <c r="AX40" s="107">
        <f>IF(Q40=0,"",IF(AW40=0,"",(AW40/Q40)))</f>
        <v>0.33333333333333</v>
      </c>
      <c r="AY40" s="106"/>
      <c r="AZ40" s="108">
        <f>IFERROR(AY40/AW40,"-")</f>
        <v>0</v>
      </c>
      <c r="BA40" s="109"/>
      <c r="BB40" s="110">
        <f>IFERROR(BA40/AW40,"-")</f>
        <v>0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>
        <v>1</v>
      </c>
      <c r="BP40" s="120">
        <f>IF(Q40=0,"",IF(BO40=0,"",(BO40/Q40)))</f>
        <v>0.33333333333333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>
        <v>1</v>
      </c>
      <c r="BY40" s="127">
        <f>IF(Q40=0,"",IF(BX40=0,"",(BX40/Q40)))</f>
        <v>0.33333333333333</v>
      </c>
      <c r="BZ40" s="128"/>
      <c r="CA40" s="129">
        <f>IFERROR(BZ40/BX40,"-")</f>
        <v>0</v>
      </c>
      <c r="CB40" s="130"/>
      <c r="CC40" s="131">
        <f>IFERROR(CB40/BX40,"-")</f>
        <v>0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137</v>
      </c>
      <c r="C41" s="189" t="s">
        <v>58</v>
      </c>
      <c r="D41" s="189"/>
      <c r="E41" s="189" t="s">
        <v>133</v>
      </c>
      <c r="F41" s="189" t="s">
        <v>136</v>
      </c>
      <c r="G41" s="189" t="s">
        <v>74</v>
      </c>
      <c r="H41" s="89"/>
      <c r="I41" s="89"/>
      <c r="J41" s="89"/>
      <c r="K41" s="181"/>
      <c r="L41" s="80">
        <v>0</v>
      </c>
      <c r="M41" s="80">
        <v>0</v>
      </c>
      <c r="N41" s="80">
        <v>4</v>
      </c>
      <c r="O41" s="91">
        <v>3</v>
      </c>
      <c r="P41" s="92">
        <v>0</v>
      </c>
      <c r="Q41" s="93">
        <f>O41+P41</f>
        <v>3</v>
      </c>
      <c r="R41" s="81">
        <f>IFERROR(Q41/N41,"-")</f>
        <v>0.75</v>
      </c>
      <c r="S41" s="80">
        <v>1</v>
      </c>
      <c r="T41" s="80">
        <v>1</v>
      </c>
      <c r="U41" s="81">
        <f>IFERROR(T41/(Q41),"-")</f>
        <v>0.33333333333333</v>
      </c>
      <c r="V41" s="82"/>
      <c r="W41" s="83">
        <v>2</v>
      </c>
      <c r="X41" s="81">
        <f>IF(Q41=0,"-",W41/Q41)</f>
        <v>0.66666666666667</v>
      </c>
      <c r="Y41" s="186">
        <v>448000</v>
      </c>
      <c r="Z41" s="187">
        <f>IFERROR(Y41/Q41,"-")</f>
        <v>149333.33333333</v>
      </c>
      <c r="AA41" s="187">
        <f>IFERROR(Y41/W41,"-")</f>
        <v>224000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/>
      <c r="BP41" s="120">
        <f>IF(Q41=0,"",IF(BO41=0,"",(BO41/Q41)))</f>
        <v>0</v>
      </c>
      <c r="BQ41" s="121"/>
      <c r="BR41" s="122" t="str">
        <f>IFERROR(BQ41/BO41,"-")</f>
        <v>-</v>
      </c>
      <c r="BS41" s="123"/>
      <c r="BT41" s="124" t="str">
        <f>IFERROR(BS41/BO41,"-")</f>
        <v>-</v>
      </c>
      <c r="BU41" s="125"/>
      <c r="BV41" s="125"/>
      <c r="BW41" s="125"/>
      <c r="BX41" s="126">
        <v>2</v>
      </c>
      <c r="BY41" s="127">
        <f>IF(Q41=0,"",IF(BX41=0,"",(BX41/Q41)))</f>
        <v>0.66666666666667</v>
      </c>
      <c r="BZ41" s="128">
        <v>1</v>
      </c>
      <c r="CA41" s="129">
        <f>IFERROR(BZ41/BX41,"-")</f>
        <v>0.5</v>
      </c>
      <c r="CB41" s="130">
        <v>28000</v>
      </c>
      <c r="CC41" s="131">
        <f>IFERROR(CB41/BX41,"-")</f>
        <v>14000</v>
      </c>
      <c r="CD41" s="132"/>
      <c r="CE41" s="132"/>
      <c r="CF41" s="132">
        <v>1</v>
      </c>
      <c r="CG41" s="133">
        <v>1</v>
      </c>
      <c r="CH41" s="134">
        <f>IF(Q41=0,"",IF(CG41=0,"",(CG41/Q41)))</f>
        <v>0.33333333333333</v>
      </c>
      <c r="CI41" s="135">
        <v>1</v>
      </c>
      <c r="CJ41" s="136">
        <f>IFERROR(CI41/CG41,"-")</f>
        <v>1</v>
      </c>
      <c r="CK41" s="137">
        <v>420000</v>
      </c>
      <c r="CL41" s="138">
        <f>IFERROR(CK41/CG41,"-")</f>
        <v>420000</v>
      </c>
      <c r="CM41" s="139"/>
      <c r="CN41" s="139"/>
      <c r="CO41" s="139">
        <v>1</v>
      </c>
      <c r="CP41" s="140">
        <v>2</v>
      </c>
      <c r="CQ41" s="141">
        <v>448000</v>
      </c>
      <c r="CR41" s="141">
        <v>420000</v>
      </c>
      <c r="CS41" s="141"/>
      <c r="CT41" s="142" t="str">
        <f>IF(AND(CR41=0,CS41=0),"",IF(AND(CR41&lt;=100000,CS41&lt;=100000),"",IF(CR41/CQ41&gt;0.7,"男高",IF(CS41/CQ41&gt;0.7,"女高",""))))</f>
        <v>男高</v>
      </c>
    </row>
    <row r="42" spans="1:99">
      <c r="A42" s="79">
        <f>AC42</f>
        <v>0.024</v>
      </c>
      <c r="B42" s="189" t="s">
        <v>138</v>
      </c>
      <c r="C42" s="189" t="s">
        <v>58</v>
      </c>
      <c r="D42" s="189"/>
      <c r="E42" s="189" t="s">
        <v>88</v>
      </c>
      <c r="F42" s="189" t="s">
        <v>60</v>
      </c>
      <c r="G42" s="189" t="s">
        <v>61</v>
      </c>
      <c r="H42" s="89" t="s">
        <v>139</v>
      </c>
      <c r="I42" s="89" t="s">
        <v>140</v>
      </c>
      <c r="J42" s="190" t="s">
        <v>127</v>
      </c>
      <c r="K42" s="181">
        <v>250000</v>
      </c>
      <c r="L42" s="80">
        <v>0</v>
      </c>
      <c r="M42" s="80">
        <v>0</v>
      </c>
      <c r="N42" s="80">
        <v>72</v>
      </c>
      <c r="O42" s="91">
        <v>6</v>
      </c>
      <c r="P42" s="92">
        <v>0</v>
      </c>
      <c r="Q42" s="93">
        <f>O42+P42</f>
        <v>6</v>
      </c>
      <c r="R42" s="81">
        <f>IFERROR(Q42/N42,"-")</f>
        <v>0.083333333333333</v>
      </c>
      <c r="S42" s="80">
        <v>0</v>
      </c>
      <c r="T42" s="80">
        <v>3</v>
      </c>
      <c r="U42" s="81">
        <f>IFERROR(T42/(Q42),"-")</f>
        <v>0.5</v>
      </c>
      <c r="V42" s="82">
        <f>IFERROR(K42/SUM(Q42:Q43),"-")</f>
        <v>20833.333333333</v>
      </c>
      <c r="W42" s="83">
        <v>2</v>
      </c>
      <c r="X42" s="81">
        <f>IF(Q42=0,"-",W42/Q42)</f>
        <v>0.33333333333333</v>
      </c>
      <c r="Y42" s="186">
        <v>6000</v>
      </c>
      <c r="Z42" s="187">
        <f>IFERROR(Y42/Q42,"-")</f>
        <v>1000</v>
      </c>
      <c r="AA42" s="187">
        <f>IFERROR(Y42/W42,"-")</f>
        <v>3000</v>
      </c>
      <c r="AB42" s="181">
        <f>SUM(Y42:Y43)-SUM(K42:K43)</f>
        <v>-244000</v>
      </c>
      <c r="AC42" s="85">
        <f>SUM(Y42:Y43)/SUM(K42:K43)</f>
        <v>0.024</v>
      </c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>
        <v>3</v>
      </c>
      <c r="BG42" s="113">
        <f>IF(Q42=0,"",IF(BF42=0,"",(BF42/Q42)))</f>
        <v>0.5</v>
      </c>
      <c r="BH42" s="112"/>
      <c r="BI42" s="114">
        <f>IFERROR(BH42/BF42,"-")</f>
        <v>0</v>
      </c>
      <c r="BJ42" s="115"/>
      <c r="BK42" s="116">
        <f>IFERROR(BJ42/BF42,"-")</f>
        <v>0</v>
      </c>
      <c r="BL42" s="117"/>
      <c r="BM42" s="117"/>
      <c r="BN42" s="117"/>
      <c r="BO42" s="119">
        <v>2</v>
      </c>
      <c r="BP42" s="120">
        <f>IF(Q42=0,"",IF(BO42=0,"",(BO42/Q42)))</f>
        <v>0.33333333333333</v>
      </c>
      <c r="BQ42" s="121">
        <v>2</v>
      </c>
      <c r="BR42" s="122">
        <f>IFERROR(BQ42/BO42,"-")</f>
        <v>1</v>
      </c>
      <c r="BS42" s="123">
        <v>6000</v>
      </c>
      <c r="BT42" s="124">
        <f>IFERROR(BS42/BO42,"-")</f>
        <v>3000</v>
      </c>
      <c r="BU42" s="125">
        <v>2</v>
      </c>
      <c r="BV42" s="125"/>
      <c r="BW42" s="125"/>
      <c r="BX42" s="126">
        <v>1</v>
      </c>
      <c r="BY42" s="127">
        <f>IF(Q42=0,"",IF(BX42=0,"",(BX42/Q42)))</f>
        <v>0.16666666666667</v>
      </c>
      <c r="BZ42" s="128"/>
      <c r="CA42" s="129">
        <f>IFERROR(BZ42/BX42,"-")</f>
        <v>0</v>
      </c>
      <c r="CB42" s="130"/>
      <c r="CC42" s="131">
        <f>IFERROR(CB42/BX42,"-")</f>
        <v>0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2</v>
      </c>
      <c r="CQ42" s="141">
        <v>6000</v>
      </c>
      <c r="CR42" s="141">
        <v>3000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141</v>
      </c>
      <c r="C43" s="189" t="s">
        <v>58</v>
      </c>
      <c r="D43" s="189"/>
      <c r="E43" s="189" t="s">
        <v>88</v>
      </c>
      <c r="F43" s="189" t="s">
        <v>60</v>
      </c>
      <c r="G43" s="189" t="s">
        <v>74</v>
      </c>
      <c r="H43" s="89"/>
      <c r="I43" s="89"/>
      <c r="J43" s="89"/>
      <c r="K43" s="181"/>
      <c r="L43" s="80">
        <v>0</v>
      </c>
      <c r="M43" s="80">
        <v>0</v>
      </c>
      <c r="N43" s="80">
        <v>14</v>
      </c>
      <c r="O43" s="91">
        <v>5</v>
      </c>
      <c r="P43" s="92">
        <v>1</v>
      </c>
      <c r="Q43" s="93">
        <f>O43+P43</f>
        <v>6</v>
      </c>
      <c r="R43" s="81">
        <f>IFERROR(Q43/N43,"-")</f>
        <v>0.42857142857143</v>
      </c>
      <c r="S43" s="80">
        <v>0</v>
      </c>
      <c r="T43" s="80">
        <v>1</v>
      </c>
      <c r="U43" s="81">
        <f>IFERROR(T43/(Q43),"-")</f>
        <v>0.16666666666667</v>
      </c>
      <c r="V43" s="82"/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>
        <v>3</v>
      </c>
      <c r="BP43" s="120">
        <f>IF(Q43=0,"",IF(BO43=0,"",(BO43/Q43)))</f>
        <v>0.5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>
        <v>2</v>
      </c>
      <c r="BY43" s="127">
        <f>IF(Q43=0,"",IF(BX43=0,"",(BX43/Q43)))</f>
        <v>0.33333333333333</v>
      </c>
      <c r="BZ43" s="128"/>
      <c r="CA43" s="129">
        <f>IFERROR(BZ43/BX43,"-")</f>
        <v>0</v>
      </c>
      <c r="CB43" s="130"/>
      <c r="CC43" s="131">
        <f>IFERROR(CB43/BX43,"-")</f>
        <v>0</v>
      </c>
      <c r="CD43" s="132"/>
      <c r="CE43" s="132"/>
      <c r="CF43" s="132"/>
      <c r="CG43" s="133">
        <v>1</v>
      </c>
      <c r="CH43" s="134">
        <f>IF(Q43=0,"",IF(CG43=0,"",(CG43/Q43)))</f>
        <v>0.16666666666667</v>
      </c>
      <c r="CI43" s="135"/>
      <c r="CJ43" s="136">
        <f>IFERROR(CI43/CG43,"-")</f>
        <v>0</v>
      </c>
      <c r="CK43" s="137"/>
      <c r="CL43" s="138">
        <f>IFERROR(CK43/CG43,"-")</f>
        <v>0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>
        <f>AC44</f>
        <v>0.046666666666667</v>
      </c>
      <c r="B44" s="189" t="s">
        <v>142</v>
      </c>
      <c r="C44" s="189" t="s">
        <v>58</v>
      </c>
      <c r="D44" s="189"/>
      <c r="E44" s="189" t="s">
        <v>133</v>
      </c>
      <c r="F44" s="189" t="s">
        <v>136</v>
      </c>
      <c r="G44" s="189" t="s">
        <v>90</v>
      </c>
      <c r="H44" s="89" t="s">
        <v>139</v>
      </c>
      <c r="I44" s="89" t="s">
        <v>84</v>
      </c>
      <c r="J44" s="190" t="s">
        <v>79</v>
      </c>
      <c r="K44" s="181">
        <v>150000</v>
      </c>
      <c r="L44" s="80">
        <v>0</v>
      </c>
      <c r="M44" s="80">
        <v>0</v>
      </c>
      <c r="N44" s="80">
        <v>41</v>
      </c>
      <c r="O44" s="91">
        <v>2</v>
      </c>
      <c r="P44" s="92">
        <v>0</v>
      </c>
      <c r="Q44" s="93">
        <f>O44+P44</f>
        <v>2</v>
      </c>
      <c r="R44" s="81">
        <f>IFERROR(Q44/N44,"-")</f>
        <v>0.048780487804878</v>
      </c>
      <c r="S44" s="80">
        <v>0</v>
      </c>
      <c r="T44" s="80">
        <v>1</v>
      </c>
      <c r="U44" s="81">
        <f>IFERROR(T44/(Q44),"-")</f>
        <v>0.5</v>
      </c>
      <c r="V44" s="82">
        <f>IFERROR(K44/SUM(Q44:Q45),"-")</f>
        <v>21428.571428571</v>
      </c>
      <c r="W44" s="83">
        <v>1</v>
      </c>
      <c r="X44" s="81">
        <f>IF(Q44=0,"-",W44/Q44)</f>
        <v>0.5</v>
      </c>
      <c r="Y44" s="186">
        <v>3000</v>
      </c>
      <c r="Z44" s="187">
        <f>IFERROR(Y44/Q44,"-")</f>
        <v>1500</v>
      </c>
      <c r="AA44" s="187">
        <f>IFERROR(Y44/W44,"-")</f>
        <v>3000</v>
      </c>
      <c r="AB44" s="181">
        <f>SUM(Y44:Y45)-SUM(K44:K45)</f>
        <v>-143000</v>
      </c>
      <c r="AC44" s="85">
        <f>SUM(Y44:Y45)/SUM(K44:K45)</f>
        <v>0.046666666666667</v>
      </c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1</v>
      </c>
      <c r="BP44" s="120">
        <f>IF(Q44=0,"",IF(BO44=0,"",(BO44/Q44)))</f>
        <v>0.5</v>
      </c>
      <c r="BQ44" s="121">
        <v>1</v>
      </c>
      <c r="BR44" s="122">
        <f>IFERROR(BQ44/BO44,"-")</f>
        <v>1</v>
      </c>
      <c r="BS44" s="123">
        <v>3000</v>
      </c>
      <c r="BT44" s="124">
        <f>IFERROR(BS44/BO44,"-")</f>
        <v>3000</v>
      </c>
      <c r="BU44" s="125">
        <v>1</v>
      </c>
      <c r="BV44" s="125"/>
      <c r="BW44" s="125"/>
      <c r="BX44" s="126">
        <v>1</v>
      </c>
      <c r="BY44" s="127">
        <f>IF(Q44=0,"",IF(BX44=0,"",(BX44/Q44)))</f>
        <v>0.5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1</v>
      </c>
      <c r="CQ44" s="141">
        <v>3000</v>
      </c>
      <c r="CR44" s="141">
        <v>3000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143</v>
      </c>
      <c r="C45" s="189" t="s">
        <v>58</v>
      </c>
      <c r="D45" s="189"/>
      <c r="E45" s="189" t="s">
        <v>133</v>
      </c>
      <c r="F45" s="189" t="s">
        <v>136</v>
      </c>
      <c r="G45" s="189" t="s">
        <v>74</v>
      </c>
      <c r="H45" s="89"/>
      <c r="I45" s="89"/>
      <c r="J45" s="89"/>
      <c r="K45" s="181"/>
      <c r="L45" s="80">
        <v>0</v>
      </c>
      <c r="M45" s="80">
        <v>0</v>
      </c>
      <c r="N45" s="80">
        <v>9</v>
      </c>
      <c r="O45" s="91">
        <v>5</v>
      </c>
      <c r="P45" s="92">
        <v>0</v>
      </c>
      <c r="Q45" s="93">
        <f>O45+P45</f>
        <v>5</v>
      </c>
      <c r="R45" s="81">
        <f>IFERROR(Q45/N45,"-")</f>
        <v>0.55555555555556</v>
      </c>
      <c r="S45" s="80">
        <v>0</v>
      </c>
      <c r="T45" s="80">
        <v>1</v>
      </c>
      <c r="U45" s="81">
        <f>IFERROR(T45/(Q45),"-")</f>
        <v>0.2</v>
      </c>
      <c r="V45" s="82"/>
      <c r="W45" s="83">
        <v>1</v>
      </c>
      <c r="X45" s="81">
        <f>IF(Q45=0,"-",W45/Q45)</f>
        <v>0.2</v>
      </c>
      <c r="Y45" s="186">
        <v>4000</v>
      </c>
      <c r="Z45" s="187">
        <f>IFERROR(Y45/Q45,"-")</f>
        <v>800</v>
      </c>
      <c r="AA45" s="187">
        <f>IFERROR(Y45/W45,"-")</f>
        <v>4000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>
        <v>1</v>
      </c>
      <c r="AX45" s="107">
        <f>IF(Q45=0,"",IF(AW45=0,"",(AW45/Q45)))</f>
        <v>0.2</v>
      </c>
      <c r="AY45" s="106"/>
      <c r="AZ45" s="108">
        <f>IFERROR(AY45/AW45,"-")</f>
        <v>0</v>
      </c>
      <c r="BA45" s="109"/>
      <c r="BB45" s="110">
        <f>IFERROR(BA45/AW45,"-")</f>
        <v>0</v>
      </c>
      <c r="BC45" s="111"/>
      <c r="BD45" s="111"/>
      <c r="BE45" s="111"/>
      <c r="BF45" s="112">
        <v>1</v>
      </c>
      <c r="BG45" s="113">
        <f>IF(Q45=0,"",IF(BF45=0,"",(BF45/Q45)))</f>
        <v>0.2</v>
      </c>
      <c r="BH45" s="112"/>
      <c r="BI45" s="114">
        <f>IFERROR(BH45/BF45,"-")</f>
        <v>0</v>
      </c>
      <c r="BJ45" s="115"/>
      <c r="BK45" s="116">
        <f>IFERROR(BJ45/BF45,"-")</f>
        <v>0</v>
      </c>
      <c r="BL45" s="117"/>
      <c r="BM45" s="117"/>
      <c r="BN45" s="117"/>
      <c r="BO45" s="119">
        <v>3</v>
      </c>
      <c r="BP45" s="120">
        <f>IF(Q45=0,"",IF(BO45=0,"",(BO45/Q45)))</f>
        <v>0.6</v>
      </c>
      <c r="BQ45" s="121">
        <v>1</v>
      </c>
      <c r="BR45" s="122">
        <f>IFERROR(BQ45/BO45,"-")</f>
        <v>0.33333333333333</v>
      </c>
      <c r="BS45" s="123">
        <v>4000</v>
      </c>
      <c r="BT45" s="124">
        <f>IFERROR(BS45/BO45,"-")</f>
        <v>1333.3333333333</v>
      </c>
      <c r="BU45" s="125"/>
      <c r="BV45" s="125">
        <v>1</v>
      </c>
      <c r="BW45" s="125"/>
      <c r="BX45" s="126"/>
      <c r="BY45" s="127">
        <f>IF(Q45=0,"",IF(BX45=0,"",(BX45/Q45)))</f>
        <v>0</v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1</v>
      </c>
      <c r="CQ45" s="141">
        <v>4000</v>
      </c>
      <c r="CR45" s="141">
        <v>4000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>
        <f>AC46</f>
        <v>0.25</v>
      </c>
      <c r="B46" s="189" t="s">
        <v>144</v>
      </c>
      <c r="C46" s="189" t="s">
        <v>58</v>
      </c>
      <c r="D46" s="189"/>
      <c r="E46" s="189" t="s">
        <v>88</v>
      </c>
      <c r="F46" s="189" t="s">
        <v>60</v>
      </c>
      <c r="G46" s="189" t="s">
        <v>61</v>
      </c>
      <c r="H46" s="89" t="s">
        <v>145</v>
      </c>
      <c r="I46" s="89" t="s">
        <v>63</v>
      </c>
      <c r="J46" s="190" t="s">
        <v>85</v>
      </c>
      <c r="K46" s="181">
        <v>120000</v>
      </c>
      <c r="L46" s="80">
        <v>0</v>
      </c>
      <c r="M46" s="80">
        <v>0</v>
      </c>
      <c r="N46" s="80">
        <v>61</v>
      </c>
      <c r="O46" s="91">
        <v>3</v>
      </c>
      <c r="P46" s="92">
        <v>0</v>
      </c>
      <c r="Q46" s="93">
        <f>O46+P46</f>
        <v>3</v>
      </c>
      <c r="R46" s="81">
        <f>IFERROR(Q46/N46,"-")</f>
        <v>0.049180327868852</v>
      </c>
      <c r="S46" s="80">
        <v>0</v>
      </c>
      <c r="T46" s="80">
        <v>0</v>
      </c>
      <c r="U46" s="81">
        <f>IFERROR(T46/(Q46),"-")</f>
        <v>0</v>
      </c>
      <c r="V46" s="82">
        <f>IFERROR(K46/SUM(Q46:Q47),"-")</f>
        <v>12000</v>
      </c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>
        <f>SUM(Y46:Y47)-SUM(K46:K47)</f>
        <v>-90000</v>
      </c>
      <c r="AC46" s="85">
        <f>SUM(Y46:Y47)/SUM(K46:K47)</f>
        <v>0.25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1</v>
      </c>
      <c r="BG46" s="113">
        <f>IF(Q46=0,"",IF(BF46=0,"",(BF46/Q46)))</f>
        <v>0.33333333333333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>
        <v>2</v>
      </c>
      <c r="BP46" s="120">
        <f>IF(Q46=0,"",IF(BO46=0,"",(BO46/Q46)))</f>
        <v>0.66666666666667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146</v>
      </c>
      <c r="C47" s="189" t="s">
        <v>58</v>
      </c>
      <c r="D47" s="189"/>
      <c r="E47" s="189" t="s">
        <v>88</v>
      </c>
      <c r="F47" s="189" t="s">
        <v>60</v>
      </c>
      <c r="G47" s="189" t="s">
        <v>74</v>
      </c>
      <c r="H47" s="89"/>
      <c r="I47" s="89"/>
      <c r="J47" s="89"/>
      <c r="K47" s="181"/>
      <c r="L47" s="80">
        <v>0</v>
      </c>
      <c r="M47" s="80">
        <v>0</v>
      </c>
      <c r="N47" s="80">
        <v>14</v>
      </c>
      <c r="O47" s="91">
        <v>7</v>
      </c>
      <c r="P47" s="92">
        <v>0</v>
      </c>
      <c r="Q47" s="93">
        <f>O47+P47</f>
        <v>7</v>
      </c>
      <c r="R47" s="81">
        <f>IFERROR(Q47/N47,"-")</f>
        <v>0.5</v>
      </c>
      <c r="S47" s="80">
        <v>0</v>
      </c>
      <c r="T47" s="80">
        <v>0</v>
      </c>
      <c r="U47" s="81">
        <f>IFERROR(T47/(Q47),"-")</f>
        <v>0</v>
      </c>
      <c r="V47" s="82"/>
      <c r="W47" s="83">
        <v>1</v>
      </c>
      <c r="X47" s="81">
        <f>IF(Q47=0,"-",W47/Q47)</f>
        <v>0.14285714285714</v>
      </c>
      <c r="Y47" s="186">
        <v>30000</v>
      </c>
      <c r="Z47" s="187">
        <f>IFERROR(Y47/Q47,"-")</f>
        <v>4285.7142857143</v>
      </c>
      <c r="AA47" s="187">
        <f>IFERROR(Y47/W47,"-")</f>
        <v>30000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>
        <v>1</v>
      </c>
      <c r="BG47" s="113">
        <f>IF(Q47=0,"",IF(BF47=0,"",(BF47/Q47)))</f>
        <v>0.14285714285714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>
        <v>3</v>
      </c>
      <c r="BP47" s="120">
        <f>IF(Q47=0,"",IF(BO47=0,"",(BO47/Q47)))</f>
        <v>0.42857142857143</v>
      </c>
      <c r="BQ47" s="121">
        <v>1</v>
      </c>
      <c r="BR47" s="122">
        <f>IFERROR(BQ47/BO47,"-")</f>
        <v>0.33333333333333</v>
      </c>
      <c r="BS47" s="123">
        <v>30000</v>
      </c>
      <c r="BT47" s="124">
        <f>IFERROR(BS47/BO47,"-")</f>
        <v>10000</v>
      </c>
      <c r="BU47" s="125"/>
      <c r="BV47" s="125"/>
      <c r="BW47" s="125">
        <v>1</v>
      </c>
      <c r="BX47" s="126">
        <v>2</v>
      </c>
      <c r="BY47" s="127">
        <f>IF(Q47=0,"",IF(BX47=0,"",(BX47/Q47)))</f>
        <v>0.28571428571429</v>
      </c>
      <c r="BZ47" s="128"/>
      <c r="CA47" s="129">
        <f>IFERROR(BZ47/BX47,"-")</f>
        <v>0</v>
      </c>
      <c r="CB47" s="130"/>
      <c r="CC47" s="131">
        <f>IFERROR(CB47/BX47,"-")</f>
        <v>0</v>
      </c>
      <c r="CD47" s="132"/>
      <c r="CE47" s="132"/>
      <c r="CF47" s="132"/>
      <c r="CG47" s="133">
        <v>1</v>
      </c>
      <c r="CH47" s="134">
        <f>IF(Q47=0,"",IF(CG47=0,"",(CG47/Q47)))</f>
        <v>0.14285714285714</v>
      </c>
      <c r="CI47" s="135"/>
      <c r="CJ47" s="136">
        <f>IFERROR(CI47/CG47,"-")</f>
        <v>0</v>
      </c>
      <c r="CK47" s="137"/>
      <c r="CL47" s="138">
        <f>IFERROR(CK47/CG47,"-")</f>
        <v>0</v>
      </c>
      <c r="CM47" s="139"/>
      <c r="CN47" s="139"/>
      <c r="CO47" s="139"/>
      <c r="CP47" s="140">
        <v>1</v>
      </c>
      <c r="CQ47" s="141">
        <v>30000</v>
      </c>
      <c r="CR47" s="141">
        <v>30000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0</v>
      </c>
      <c r="B48" s="189" t="s">
        <v>147</v>
      </c>
      <c r="C48" s="189" t="s">
        <v>58</v>
      </c>
      <c r="D48" s="189"/>
      <c r="E48" s="189" t="s">
        <v>77</v>
      </c>
      <c r="F48" s="189" t="s">
        <v>136</v>
      </c>
      <c r="G48" s="189" t="s">
        <v>82</v>
      </c>
      <c r="H48" s="89" t="s">
        <v>145</v>
      </c>
      <c r="I48" s="89" t="s">
        <v>63</v>
      </c>
      <c r="J48" s="89" t="s">
        <v>148</v>
      </c>
      <c r="K48" s="181">
        <v>120000</v>
      </c>
      <c r="L48" s="80">
        <v>0</v>
      </c>
      <c r="M48" s="80">
        <v>0</v>
      </c>
      <c r="N48" s="80">
        <v>56</v>
      </c>
      <c r="O48" s="91">
        <v>5</v>
      </c>
      <c r="P48" s="92">
        <v>0</v>
      </c>
      <c r="Q48" s="93">
        <f>O48+P48</f>
        <v>5</v>
      </c>
      <c r="R48" s="81">
        <f>IFERROR(Q48/N48,"-")</f>
        <v>0.089285714285714</v>
      </c>
      <c r="S48" s="80">
        <v>0</v>
      </c>
      <c r="T48" s="80">
        <v>3</v>
      </c>
      <c r="U48" s="81">
        <f>IFERROR(T48/(Q48),"-")</f>
        <v>0.6</v>
      </c>
      <c r="V48" s="82">
        <f>IFERROR(K48/SUM(Q48:Q49),"-")</f>
        <v>17142.857142857</v>
      </c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>
        <f>SUM(Y48:Y49)-SUM(K48:K49)</f>
        <v>-120000</v>
      </c>
      <c r="AC48" s="85">
        <f>SUM(Y48:Y49)/SUM(K48:K49)</f>
        <v>0</v>
      </c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>
        <v>1</v>
      </c>
      <c r="AO48" s="101">
        <f>IF(Q48=0,"",IF(AN48=0,"",(AN48/Q48)))</f>
        <v>0.2</v>
      </c>
      <c r="AP48" s="100"/>
      <c r="AQ48" s="102">
        <f>IFERROR(AP48/AN48,"-")</f>
        <v>0</v>
      </c>
      <c r="AR48" s="103"/>
      <c r="AS48" s="104">
        <f>IFERROR(AR48/AN48,"-")</f>
        <v>0</v>
      </c>
      <c r="AT48" s="105"/>
      <c r="AU48" s="105"/>
      <c r="AV48" s="105"/>
      <c r="AW48" s="106">
        <v>1</v>
      </c>
      <c r="AX48" s="107">
        <f>IF(Q48=0,"",IF(AW48=0,"",(AW48/Q48)))</f>
        <v>0.2</v>
      </c>
      <c r="AY48" s="106"/>
      <c r="AZ48" s="108">
        <f>IFERROR(AY48/AW48,"-")</f>
        <v>0</v>
      </c>
      <c r="BA48" s="109"/>
      <c r="BB48" s="110">
        <f>IFERROR(BA48/AW48,"-")</f>
        <v>0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>
        <v>1</v>
      </c>
      <c r="BP48" s="120">
        <f>IF(Q48=0,"",IF(BO48=0,"",(BO48/Q48)))</f>
        <v>0.2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>
        <v>2</v>
      </c>
      <c r="BY48" s="127">
        <f>IF(Q48=0,"",IF(BX48=0,"",(BX48/Q48)))</f>
        <v>0.4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149</v>
      </c>
      <c r="C49" s="189" t="s">
        <v>58</v>
      </c>
      <c r="D49" s="189"/>
      <c r="E49" s="189" t="s">
        <v>77</v>
      </c>
      <c r="F49" s="189" t="s">
        <v>136</v>
      </c>
      <c r="G49" s="189" t="s">
        <v>74</v>
      </c>
      <c r="H49" s="89"/>
      <c r="I49" s="89"/>
      <c r="J49" s="89"/>
      <c r="K49" s="181"/>
      <c r="L49" s="80">
        <v>0</v>
      </c>
      <c r="M49" s="80">
        <v>0</v>
      </c>
      <c r="N49" s="80">
        <v>8</v>
      </c>
      <c r="O49" s="91">
        <v>2</v>
      </c>
      <c r="P49" s="92">
        <v>0</v>
      </c>
      <c r="Q49" s="93">
        <f>O49+P49</f>
        <v>2</v>
      </c>
      <c r="R49" s="81">
        <f>IFERROR(Q49/N49,"-")</f>
        <v>0.25</v>
      </c>
      <c r="S49" s="80">
        <v>0</v>
      </c>
      <c r="T49" s="80">
        <v>0</v>
      </c>
      <c r="U49" s="81">
        <f>IFERROR(T49/(Q49),"-")</f>
        <v>0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1</v>
      </c>
      <c r="BG49" s="113">
        <f>IF(Q49=0,"",IF(BF49=0,"",(BF49/Q49)))</f>
        <v>0.5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/>
      <c r="BP49" s="120">
        <f>IF(Q49=0,"",IF(BO49=0,"",(BO49/Q49)))</f>
        <v>0</v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>
        <v>1</v>
      </c>
      <c r="BY49" s="127">
        <f>IF(Q49=0,"",IF(BX49=0,"",(BX49/Q49)))</f>
        <v>0.5</v>
      </c>
      <c r="BZ49" s="128"/>
      <c r="CA49" s="129">
        <f>IFERROR(BZ49/BX49,"-")</f>
        <v>0</v>
      </c>
      <c r="CB49" s="130"/>
      <c r="CC49" s="131">
        <f>IFERROR(CB49/BX49,"-")</f>
        <v>0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>
        <f>AC50</f>
        <v>0.16333333333333</v>
      </c>
      <c r="B50" s="189" t="s">
        <v>150</v>
      </c>
      <c r="C50" s="189" t="s">
        <v>58</v>
      </c>
      <c r="D50" s="189"/>
      <c r="E50" s="189" t="s">
        <v>88</v>
      </c>
      <c r="F50" s="189" t="s">
        <v>89</v>
      </c>
      <c r="G50" s="189" t="s">
        <v>61</v>
      </c>
      <c r="H50" s="89" t="s">
        <v>94</v>
      </c>
      <c r="I50" s="89" t="s">
        <v>84</v>
      </c>
      <c r="J50" s="190" t="s">
        <v>64</v>
      </c>
      <c r="K50" s="181">
        <v>300000</v>
      </c>
      <c r="L50" s="80">
        <v>0</v>
      </c>
      <c r="M50" s="80">
        <v>0</v>
      </c>
      <c r="N50" s="80">
        <v>124</v>
      </c>
      <c r="O50" s="91">
        <v>6</v>
      </c>
      <c r="P50" s="92">
        <v>0</v>
      </c>
      <c r="Q50" s="93">
        <f>O50+P50</f>
        <v>6</v>
      </c>
      <c r="R50" s="81">
        <f>IFERROR(Q50/N50,"-")</f>
        <v>0.048387096774194</v>
      </c>
      <c r="S50" s="80">
        <v>0</v>
      </c>
      <c r="T50" s="80">
        <v>1</v>
      </c>
      <c r="U50" s="81">
        <f>IFERROR(T50/(Q50),"-")</f>
        <v>0.16666666666667</v>
      </c>
      <c r="V50" s="82">
        <f>IFERROR(K50/SUM(Q50:Q51),"-")</f>
        <v>27272.727272727</v>
      </c>
      <c r="W50" s="83">
        <v>1</v>
      </c>
      <c r="X50" s="81">
        <f>IF(Q50=0,"-",W50/Q50)</f>
        <v>0.16666666666667</v>
      </c>
      <c r="Y50" s="186">
        <v>21000</v>
      </c>
      <c r="Z50" s="187">
        <f>IFERROR(Y50/Q50,"-")</f>
        <v>3500</v>
      </c>
      <c r="AA50" s="187">
        <f>IFERROR(Y50/W50,"-")</f>
        <v>21000</v>
      </c>
      <c r="AB50" s="181">
        <f>SUM(Y50:Y51)-SUM(K50:K51)</f>
        <v>-251000</v>
      </c>
      <c r="AC50" s="85">
        <f>SUM(Y50:Y51)/SUM(K50:K51)</f>
        <v>0.16333333333333</v>
      </c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>
        <v>1</v>
      </c>
      <c r="AO50" s="101">
        <f>IF(Q50=0,"",IF(AN50=0,"",(AN50/Q50)))</f>
        <v>0.16666666666667</v>
      </c>
      <c r="AP50" s="100"/>
      <c r="AQ50" s="102">
        <f>IFERROR(AP50/AN50,"-")</f>
        <v>0</v>
      </c>
      <c r="AR50" s="103"/>
      <c r="AS50" s="104">
        <f>IFERROR(AR50/AN50,"-")</f>
        <v>0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>
        <v>1</v>
      </c>
      <c r="BG50" s="113">
        <f>IF(Q50=0,"",IF(BF50=0,"",(BF50/Q50)))</f>
        <v>0.16666666666667</v>
      </c>
      <c r="BH50" s="112"/>
      <c r="BI50" s="114">
        <f>IFERROR(BH50/BF50,"-")</f>
        <v>0</v>
      </c>
      <c r="BJ50" s="115"/>
      <c r="BK50" s="116">
        <f>IFERROR(BJ50/BF50,"-")</f>
        <v>0</v>
      </c>
      <c r="BL50" s="117"/>
      <c r="BM50" s="117"/>
      <c r="BN50" s="117"/>
      <c r="BO50" s="119">
        <v>4</v>
      </c>
      <c r="BP50" s="120">
        <f>IF(Q50=0,"",IF(BO50=0,"",(BO50/Q50)))</f>
        <v>0.66666666666667</v>
      </c>
      <c r="BQ50" s="121">
        <v>1</v>
      </c>
      <c r="BR50" s="122">
        <f>IFERROR(BQ50/BO50,"-")</f>
        <v>0.25</v>
      </c>
      <c r="BS50" s="123">
        <v>21000</v>
      </c>
      <c r="BT50" s="124">
        <f>IFERROR(BS50/BO50,"-")</f>
        <v>5250</v>
      </c>
      <c r="BU50" s="125"/>
      <c r="BV50" s="125"/>
      <c r="BW50" s="125">
        <v>1</v>
      </c>
      <c r="BX50" s="126"/>
      <c r="BY50" s="127">
        <f>IF(Q50=0,"",IF(BX50=0,"",(BX50/Q50)))</f>
        <v>0</v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1</v>
      </c>
      <c r="CQ50" s="141">
        <v>21000</v>
      </c>
      <c r="CR50" s="141">
        <v>21000</v>
      </c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151</v>
      </c>
      <c r="C51" s="189" t="s">
        <v>58</v>
      </c>
      <c r="D51" s="189"/>
      <c r="E51" s="189" t="s">
        <v>88</v>
      </c>
      <c r="F51" s="189" t="s">
        <v>89</v>
      </c>
      <c r="G51" s="189" t="s">
        <v>74</v>
      </c>
      <c r="H51" s="89"/>
      <c r="I51" s="89"/>
      <c r="J51" s="89"/>
      <c r="K51" s="181"/>
      <c r="L51" s="80">
        <v>0</v>
      </c>
      <c r="M51" s="80">
        <v>0</v>
      </c>
      <c r="N51" s="80">
        <v>18</v>
      </c>
      <c r="O51" s="91">
        <v>5</v>
      </c>
      <c r="P51" s="92">
        <v>0</v>
      </c>
      <c r="Q51" s="93">
        <f>O51+P51</f>
        <v>5</v>
      </c>
      <c r="R51" s="81">
        <f>IFERROR(Q51/N51,"-")</f>
        <v>0.27777777777778</v>
      </c>
      <c r="S51" s="80">
        <v>1</v>
      </c>
      <c r="T51" s="80">
        <v>2</v>
      </c>
      <c r="U51" s="81">
        <f>IFERROR(T51/(Q51),"-")</f>
        <v>0.4</v>
      </c>
      <c r="V51" s="82"/>
      <c r="W51" s="83">
        <v>2</v>
      </c>
      <c r="X51" s="81">
        <f>IF(Q51=0,"-",W51/Q51)</f>
        <v>0.4</v>
      </c>
      <c r="Y51" s="186">
        <v>28000</v>
      </c>
      <c r="Z51" s="187">
        <f>IFERROR(Y51/Q51,"-")</f>
        <v>5600</v>
      </c>
      <c r="AA51" s="187">
        <f>IFERROR(Y51/W51,"-")</f>
        <v>14000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>
        <v>2</v>
      </c>
      <c r="BG51" s="113">
        <f>IF(Q51=0,"",IF(BF51=0,"",(BF51/Q51)))</f>
        <v>0.4</v>
      </c>
      <c r="BH51" s="112"/>
      <c r="BI51" s="114">
        <f>IFERROR(BH51/BF51,"-")</f>
        <v>0</v>
      </c>
      <c r="BJ51" s="115"/>
      <c r="BK51" s="116">
        <f>IFERROR(BJ51/BF51,"-")</f>
        <v>0</v>
      </c>
      <c r="BL51" s="117"/>
      <c r="BM51" s="117"/>
      <c r="BN51" s="117"/>
      <c r="BO51" s="119">
        <v>1</v>
      </c>
      <c r="BP51" s="120">
        <f>IF(Q51=0,"",IF(BO51=0,"",(BO51/Q51)))</f>
        <v>0.2</v>
      </c>
      <c r="BQ51" s="121">
        <v>1</v>
      </c>
      <c r="BR51" s="122">
        <f>IFERROR(BQ51/BO51,"-")</f>
        <v>1</v>
      </c>
      <c r="BS51" s="123">
        <v>20000</v>
      </c>
      <c r="BT51" s="124">
        <f>IFERROR(BS51/BO51,"-")</f>
        <v>20000</v>
      </c>
      <c r="BU51" s="125"/>
      <c r="BV51" s="125"/>
      <c r="BW51" s="125">
        <v>1</v>
      </c>
      <c r="BX51" s="126">
        <v>2</v>
      </c>
      <c r="BY51" s="127">
        <f>IF(Q51=0,"",IF(BX51=0,"",(BX51/Q51)))</f>
        <v>0.4</v>
      </c>
      <c r="BZ51" s="128">
        <v>1</v>
      </c>
      <c r="CA51" s="129">
        <f>IFERROR(BZ51/BX51,"-")</f>
        <v>0.5</v>
      </c>
      <c r="CB51" s="130">
        <v>8000</v>
      </c>
      <c r="CC51" s="131">
        <f>IFERROR(CB51/BX51,"-")</f>
        <v>4000</v>
      </c>
      <c r="CD51" s="132"/>
      <c r="CE51" s="132">
        <v>1</v>
      </c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2</v>
      </c>
      <c r="CQ51" s="141">
        <v>28000</v>
      </c>
      <c r="CR51" s="141">
        <v>20000</v>
      </c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>
        <f>AC52</f>
        <v>0.19555555555556</v>
      </c>
      <c r="B52" s="189" t="s">
        <v>152</v>
      </c>
      <c r="C52" s="189" t="s">
        <v>58</v>
      </c>
      <c r="D52" s="189"/>
      <c r="E52" s="189" t="s">
        <v>118</v>
      </c>
      <c r="F52" s="189" t="s">
        <v>122</v>
      </c>
      <c r="G52" s="189" t="s">
        <v>90</v>
      </c>
      <c r="H52" s="89" t="s">
        <v>153</v>
      </c>
      <c r="I52" s="89" t="s">
        <v>84</v>
      </c>
      <c r="J52" s="89" t="s">
        <v>154</v>
      </c>
      <c r="K52" s="181">
        <v>225000</v>
      </c>
      <c r="L52" s="80">
        <v>0</v>
      </c>
      <c r="M52" s="80">
        <v>0</v>
      </c>
      <c r="N52" s="80">
        <v>48</v>
      </c>
      <c r="O52" s="91">
        <v>7</v>
      </c>
      <c r="P52" s="92">
        <v>0</v>
      </c>
      <c r="Q52" s="93">
        <f>O52+P52</f>
        <v>7</v>
      </c>
      <c r="R52" s="81">
        <f>IFERROR(Q52/N52,"-")</f>
        <v>0.14583333333333</v>
      </c>
      <c r="S52" s="80">
        <v>0</v>
      </c>
      <c r="T52" s="80">
        <v>0</v>
      </c>
      <c r="U52" s="81">
        <f>IFERROR(T52/(Q52),"-")</f>
        <v>0</v>
      </c>
      <c r="V52" s="82">
        <f>IFERROR(K52/SUM(Q52:Q53),"-")</f>
        <v>22500</v>
      </c>
      <c r="W52" s="83">
        <v>1</v>
      </c>
      <c r="X52" s="81">
        <f>IF(Q52=0,"-",W52/Q52)</f>
        <v>0.14285714285714</v>
      </c>
      <c r="Y52" s="186">
        <v>5000</v>
      </c>
      <c r="Z52" s="187">
        <f>IFERROR(Y52/Q52,"-")</f>
        <v>714.28571428571</v>
      </c>
      <c r="AA52" s="187">
        <f>IFERROR(Y52/W52,"-")</f>
        <v>5000</v>
      </c>
      <c r="AB52" s="181">
        <f>SUM(Y52:Y53)-SUM(K52:K53)</f>
        <v>-181000</v>
      </c>
      <c r="AC52" s="85">
        <f>SUM(Y52:Y53)/SUM(K52:K53)</f>
        <v>0.19555555555556</v>
      </c>
      <c r="AD52" s="78"/>
      <c r="AE52" s="94">
        <v>1</v>
      </c>
      <c r="AF52" s="95">
        <f>IF(Q52=0,"",IF(AE52=0,"",(AE52/Q52)))</f>
        <v>0.14285714285714</v>
      </c>
      <c r="AG52" s="94"/>
      <c r="AH52" s="96">
        <f>IFERROR(AG52/AE52,"-")</f>
        <v>0</v>
      </c>
      <c r="AI52" s="97"/>
      <c r="AJ52" s="98">
        <f>IFERROR(AI52/AE52,"-")</f>
        <v>0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>
        <v>2</v>
      </c>
      <c r="BG52" s="113">
        <f>IF(Q52=0,"",IF(BF52=0,"",(BF52/Q52)))</f>
        <v>0.28571428571429</v>
      </c>
      <c r="BH52" s="112">
        <v>1</v>
      </c>
      <c r="BI52" s="114">
        <f>IFERROR(BH52/BF52,"-")</f>
        <v>0.5</v>
      </c>
      <c r="BJ52" s="115">
        <v>5000</v>
      </c>
      <c r="BK52" s="116">
        <f>IFERROR(BJ52/BF52,"-")</f>
        <v>2500</v>
      </c>
      <c r="BL52" s="117">
        <v>1</v>
      </c>
      <c r="BM52" s="117"/>
      <c r="BN52" s="117"/>
      <c r="BO52" s="119">
        <v>4</v>
      </c>
      <c r="BP52" s="120">
        <f>IF(Q52=0,"",IF(BO52=0,"",(BO52/Q52)))</f>
        <v>0.57142857142857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/>
      <c r="BY52" s="127">
        <f>IF(Q52=0,"",IF(BX52=0,"",(BX52/Q52)))</f>
        <v>0</v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1</v>
      </c>
      <c r="CQ52" s="141">
        <v>5000</v>
      </c>
      <c r="CR52" s="141">
        <v>5000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155</v>
      </c>
      <c r="C53" s="189" t="s">
        <v>58</v>
      </c>
      <c r="D53" s="189"/>
      <c r="E53" s="189" t="s">
        <v>118</v>
      </c>
      <c r="F53" s="189" t="s">
        <v>122</v>
      </c>
      <c r="G53" s="189" t="s">
        <v>74</v>
      </c>
      <c r="H53" s="89"/>
      <c r="I53" s="89"/>
      <c r="J53" s="89"/>
      <c r="K53" s="181"/>
      <c r="L53" s="80">
        <v>0</v>
      </c>
      <c r="M53" s="80">
        <v>0</v>
      </c>
      <c r="N53" s="80">
        <v>30</v>
      </c>
      <c r="O53" s="91">
        <v>3</v>
      </c>
      <c r="P53" s="92">
        <v>0</v>
      </c>
      <c r="Q53" s="93">
        <f>O53+P53</f>
        <v>3</v>
      </c>
      <c r="R53" s="81">
        <f>IFERROR(Q53/N53,"-")</f>
        <v>0.1</v>
      </c>
      <c r="S53" s="80">
        <v>1</v>
      </c>
      <c r="T53" s="80">
        <v>0</v>
      </c>
      <c r="U53" s="81">
        <f>IFERROR(T53/(Q53),"-")</f>
        <v>0</v>
      </c>
      <c r="V53" s="82"/>
      <c r="W53" s="83">
        <v>2</v>
      </c>
      <c r="X53" s="81">
        <f>IF(Q53=0,"-",W53/Q53)</f>
        <v>0.66666666666667</v>
      </c>
      <c r="Y53" s="186">
        <v>39000</v>
      </c>
      <c r="Z53" s="187">
        <f>IFERROR(Y53/Q53,"-")</f>
        <v>13000</v>
      </c>
      <c r="AA53" s="187">
        <f>IFERROR(Y53/W53,"-")</f>
        <v>19500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>
        <f>IF(Q53=0,"",IF(BF53=0,"",(BF53/Q53)))</f>
        <v>0</v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>
        <v>1</v>
      </c>
      <c r="BP53" s="120">
        <f>IF(Q53=0,"",IF(BO53=0,"",(BO53/Q53)))</f>
        <v>0.33333333333333</v>
      </c>
      <c r="BQ53" s="121">
        <v>1</v>
      </c>
      <c r="BR53" s="122">
        <f>IFERROR(BQ53/BO53,"-")</f>
        <v>1</v>
      </c>
      <c r="BS53" s="123">
        <v>6000</v>
      </c>
      <c r="BT53" s="124">
        <f>IFERROR(BS53/BO53,"-")</f>
        <v>6000</v>
      </c>
      <c r="BU53" s="125"/>
      <c r="BV53" s="125">
        <v>1</v>
      </c>
      <c r="BW53" s="125"/>
      <c r="BX53" s="126">
        <v>2</v>
      </c>
      <c r="BY53" s="127">
        <f>IF(Q53=0,"",IF(BX53=0,"",(BX53/Q53)))</f>
        <v>0.66666666666667</v>
      </c>
      <c r="BZ53" s="128">
        <v>1</v>
      </c>
      <c r="CA53" s="129">
        <f>IFERROR(BZ53/BX53,"-")</f>
        <v>0.5</v>
      </c>
      <c r="CB53" s="130">
        <v>33000</v>
      </c>
      <c r="CC53" s="131">
        <f>IFERROR(CB53/BX53,"-")</f>
        <v>16500</v>
      </c>
      <c r="CD53" s="132"/>
      <c r="CE53" s="132"/>
      <c r="CF53" s="132">
        <v>1</v>
      </c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2</v>
      </c>
      <c r="CQ53" s="141">
        <v>39000</v>
      </c>
      <c r="CR53" s="141">
        <v>33000</v>
      </c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>
        <f>AC54</f>
        <v>0</v>
      </c>
      <c r="B54" s="189" t="s">
        <v>156</v>
      </c>
      <c r="C54" s="189" t="s">
        <v>58</v>
      </c>
      <c r="D54" s="189"/>
      <c r="E54" s="189" t="s">
        <v>77</v>
      </c>
      <c r="F54" s="189" t="s">
        <v>136</v>
      </c>
      <c r="G54" s="189" t="s">
        <v>61</v>
      </c>
      <c r="H54" s="89" t="s">
        <v>157</v>
      </c>
      <c r="I54" s="89" t="s">
        <v>84</v>
      </c>
      <c r="J54" s="89" t="s">
        <v>158</v>
      </c>
      <c r="K54" s="181">
        <v>110000</v>
      </c>
      <c r="L54" s="80">
        <v>0</v>
      </c>
      <c r="M54" s="80">
        <v>0</v>
      </c>
      <c r="N54" s="80">
        <v>38</v>
      </c>
      <c r="O54" s="91">
        <v>1</v>
      </c>
      <c r="P54" s="92">
        <v>0</v>
      </c>
      <c r="Q54" s="93">
        <f>O54+P54</f>
        <v>1</v>
      </c>
      <c r="R54" s="81">
        <f>IFERROR(Q54/N54,"-")</f>
        <v>0.026315789473684</v>
      </c>
      <c r="S54" s="80">
        <v>0</v>
      </c>
      <c r="T54" s="80">
        <v>0</v>
      </c>
      <c r="U54" s="81">
        <f>IFERROR(T54/(Q54),"-")</f>
        <v>0</v>
      </c>
      <c r="V54" s="82">
        <f>IFERROR(K54/SUM(Q54:Q55),"-")</f>
        <v>110000</v>
      </c>
      <c r="W54" s="83">
        <v>0</v>
      </c>
      <c r="X54" s="81">
        <f>IF(Q54=0,"-",W54/Q54)</f>
        <v>0</v>
      </c>
      <c r="Y54" s="186">
        <v>0</v>
      </c>
      <c r="Z54" s="187">
        <f>IFERROR(Y54/Q54,"-")</f>
        <v>0</v>
      </c>
      <c r="AA54" s="187" t="str">
        <f>IFERROR(Y54/W54,"-")</f>
        <v>-</v>
      </c>
      <c r="AB54" s="181">
        <f>SUM(Y54:Y55)-SUM(K54:K55)</f>
        <v>-110000</v>
      </c>
      <c r="AC54" s="85">
        <f>SUM(Y54:Y55)/SUM(K54:K55)</f>
        <v>0</v>
      </c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>
        <v>1</v>
      </c>
      <c r="BP54" s="120">
        <f>IF(Q54=0,"",IF(BO54=0,"",(BO54/Q54)))</f>
        <v>1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/>
      <c r="BY54" s="127">
        <f>IF(Q54=0,"",IF(BX54=0,"",(BX54/Q54)))</f>
        <v>0</v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159</v>
      </c>
      <c r="C55" s="189" t="s">
        <v>58</v>
      </c>
      <c r="D55" s="189"/>
      <c r="E55" s="189" t="s">
        <v>77</v>
      </c>
      <c r="F55" s="189" t="s">
        <v>136</v>
      </c>
      <c r="G55" s="189" t="s">
        <v>74</v>
      </c>
      <c r="H55" s="89"/>
      <c r="I55" s="89"/>
      <c r="J55" s="89"/>
      <c r="K55" s="181"/>
      <c r="L55" s="80">
        <v>0</v>
      </c>
      <c r="M55" s="80">
        <v>0</v>
      </c>
      <c r="N55" s="80">
        <v>21</v>
      </c>
      <c r="O55" s="91">
        <v>0</v>
      </c>
      <c r="P55" s="92">
        <v>0</v>
      </c>
      <c r="Q55" s="93">
        <f>O55+P55</f>
        <v>0</v>
      </c>
      <c r="R55" s="81">
        <f>IFERROR(Q55/N55,"-")</f>
        <v>0</v>
      </c>
      <c r="S55" s="80">
        <v>0</v>
      </c>
      <c r="T55" s="80">
        <v>0</v>
      </c>
      <c r="U55" s="81" t="str">
        <f>IFERROR(T55/(Q55),"-")</f>
        <v>-</v>
      </c>
      <c r="V55" s="82"/>
      <c r="W55" s="83">
        <v>0</v>
      </c>
      <c r="X55" s="81" t="str">
        <f>IF(Q55=0,"-",W55/Q55)</f>
        <v>-</v>
      </c>
      <c r="Y55" s="186">
        <v>0</v>
      </c>
      <c r="Z55" s="187" t="str">
        <f>IFERROR(Y55/Q55,"-")</f>
        <v>-</v>
      </c>
      <c r="AA55" s="187" t="str">
        <f>IFERROR(Y55/W55,"-")</f>
        <v>-</v>
      </c>
      <c r="AB55" s="181"/>
      <c r="AC55" s="85"/>
      <c r="AD55" s="78"/>
      <c r="AE55" s="94"/>
      <c r="AF55" s="95" t="str">
        <f>IF(Q55=0,"",IF(AE55=0,"",(AE55/Q55)))</f>
        <v/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 t="str">
        <f>IF(Q55=0,"",IF(AN55=0,"",(AN55/Q55)))</f>
        <v/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 t="str">
        <f>IF(Q55=0,"",IF(AW55=0,"",(AW55/Q55)))</f>
        <v/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 t="str">
        <f>IF(Q55=0,"",IF(BF55=0,"",(BF55/Q55)))</f>
        <v/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 t="str">
        <f>IF(Q55=0,"",IF(BO55=0,"",(BO55/Q55)))</f>
        <v/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/>
      <c r="BY55" s="127" t="str">
        <f>IF(Q55=0,"",IF(BX55=0,"",(BX55/Q55)))</f>
        <v/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 t="str">
        <f>IF(Q55=0,"",IF(CG55=0,"",(CG55/Q55)))</f>
        <v/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>
        <f>AC56</f>
        <v>0</v>
      </c>
      <c r="B56" s="189" t="s">
        <v>160</v>
      </c>
      <c r="C56" s="189" t="s">
        <v>58</v>
      </c>
      <c r="D56" s="189"/>
      <c r="E56" s="189" t="s">
        <v>88</v>
      </c>
      <c r="F56" s="189" t="s">
        <v>60</v>
      </c>
      <c r="G56" s="189" t="s">
        <v>82</v>
      </c>
      <c r="H56" s="89" t="s">
        <v>161</v>
      </c>
      <c r="I56" s="89" t="s">
        <v>84</v>
      </c>
      <c r="J56" s="190" t="s">
        <v>85</v>
      </c>
      <c r="K56" s="181">
        <v>130000</v>
      </c>
      <c r="L56" s="80">
        <v>0</v>
      </c>
      <c r="M56" s="80">
        <v>0</v>
      </c>
      <c r="N56" s="80">
        <v>15</v>
      </c>
      <c r="O56" s="91">
        <v>1</v>
      </c>
      <c r="P56" s="92">
        <v>0</v>
      </c>
      <c r="Q56" s="93">
        <f>O56+P56</f>
        <v>1</v>
      </c>
      <c r="R56" s="81">
        <f>IFERROR(Q56/N56,"-")</f>
        <v>0.066666666666667</v>
      </c>
      <c r="S56" s="80">
        <v>0</v>
      </c>
      <c r="T56" s="80">
        <v>1</v>
      </c>
      <c r="U56" s="81">
        <f>IFERROR(T56/(Q56),"-")</f>
        <v>1</v>
      </c>
      <c r="V56" s="82">
        <f>IFERROR(K56/SUM(Q56:Q57),"-")</f>
        <v>130000</v>
      </c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>
        <f>SUM(Y56:Y57)-SUM(K56:K57)</f>
        <v>-130000</v>
      </c>
      <c r="AC56" s="85">
        <f>SUM(Y56:Y57)/SUM(K56:K57)</f>
        <v>0</v>
      </c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>
        <f>IF(Q56=0,"",IF(BF56=0,"",(BF56/Q56)))</f>
        <v>0</v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>
        <v>1</v>
      </c>
      <c r="BP56" s="120">
        <f>IF(Q56=0,"",IF(BO56=0,"",(BO56/Q56)))</f>
        <v>1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/>
      <c r="BY56" s="127">
        <f>IF(Q56=0,"",IF(BX56=0,"",(BX56/Q56)))</f>
        <v>0</v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162</v>
      </c>
      <c r="C57" s="189" t="s">
        <v>58</v>
      </c>
      <c r="D57" s="189"/>
      <c r="E57" s="189" t="s">
        <v>88</v>
      </c>
      <c r="F57" s="189" t="s">
        <v>60</v>
      </c>
      <c r="G57" s="189" t="s">
        <v>74</v>
      </c>
      <c r="H57" s="89"/>
      <c r="I57" s="89"/>
      <c r="J57" s="89"/>
      <c r="K57" s="181"/>
      <c r="L57" s="80">
        <v>0</v>
      </c>
      <c r="M57" s="80">
        <v>0</v>
      </c>
      <c r="N57" s="80">
        <v>1</v>
      </c>
      <c r="O57" s="91">
        <v>0</v>
      </c>
      <c r="P57" s="92">
        <v>0</v>
      </c>
      <c r="Q57" s="93">
        <f>O57+P57</f>
        <v>0</v>
      </c>
      <c r="R57" s="81">
        <f>IFERROR(Q57/N57,"-")</f>
        <v>0</v>
      </c>
      <c r="S57" s="80">
        <v>0</v>
      </c>
      <c r="T57" s="80">
        <v>0</v>
      </c>
      <c r="U57" s="81" t="str">
        <f>IFERROR(T57/(Q57),"-")</f>
        <v>-</v>
      </c>
      <c r="V57" s="82"/>
      <c r="W57" s="83">
        <v>0</v>
      </c>
      <c r="X57" s="81" t="str">
        <f>IF(Q57=0,"-",W57/Q57)</f>
        <v>-</v>
      </c>
      <c r="Y57" s="186">
        <v>0</v>
      </c>
      <c r="Z57" s="187" t="str">
        <f>IFERROR(Y57/Q57,"-")</f>
        <v>-</v>
      </c>
      <c r="AA57" s="187" t="str">
        <f>IFERROR(Y57/W57,"-")</f>
        <v>-</v>
      </c>
      <c r="AB57" s="181"/>
      <c r="AC57" s="85"/>
      <c r="AD57" s="78"/>
      <c r="AE57" s="94"/>
      <c r="AF57" s="95" t="str">
        <f>IF(Q57=0,"",IF(AE57=0,"",(AE57/Q57)))</f>
        <v/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 t="str">
        <f>IF(Q57=0,"",IF(AN57=0,"",(AN57/Q57)))</f>
        <v/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 t="str">
        <f>IF(Q57=0,"",IF(AW57=0,"",(AW57/Q57)))</f>
        <v/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 t="str">
        <f>IF(Q57=0,"",IF(BF57=0,"",(BF57/Q57)))</f>
        <v/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 t="str">
        <f>IF(Q57=0,"",IF(BO57=0,"",(BO57/Q57)))</f>
        <v/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/>
      <c r="BY57" s="127" t="str">
        <f>IF(Q57=0,"",IF(BX57=0,"",(BX57/Q57)))</f>
        <v/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 t="str">
        <f>IF(Q57=0,"",IF(CG57=0,"",(CG57/Q57)))</f>
        <v/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>
        <f>AC58</f>
        <v>5.2846153846154</v>
      </c>
      <c r="B58" s="189" t="s">
        <v>163</v>
      </c>
      <c r="C58" s="189" t="s">
        <v>58</v>
      </c>
      <c r="D58" s="189"/>
      <c r="E58" s="189" t="s">
        <v>118</v>
      </c>
      <c r="F58" s="189" t="s">
        <v>89</v>
      </c>
      <c r="G58" s="189" t="s">
        <v>61</v>
      </c>
      <c r="H58" s="89" t="s">
        <v>161</v>
      </c>
      <c r="I58" s="89" t="s">
        <v>84</v>
      </c>
      <c r="J58" s="191" t="s">
        <v>69</v>
      </c>
      <c r="K58" s="181">
        <v>130000</v>
      </c>
      <c r="L58" s="80">
        <v>0</v>
      </c>
      <c r="M58" s="80">
        <v>0</v>
      </c>
      <c r="N58" s="80">
        <v>48</v>
      </c>
      <c r="O58" s="91">
        <v>3</v>
      </c>
      <c r="P58" s="92">
        <v>0</v>
      </c>
      <c r="Q58" s="93">
        <f>O58+P58</f>
        <v>3</v>
      </c>
      <c r="R58" s="81">
        <f>IFERROR(Q58/N58,"-")</f>
        <v>0.0625</v>
      </c>
      <c r="S58" s="80">
        <v>0</v>
      </c>
      <c r="T58" s="80">
        <v>0</v>
      </c>
      <c r="U58" s="81">
        <f>IFERROR(T58/(Q58),"-")</f>
        <v>0</v>
      </c>
      <c r="V58" s="82">
        <f>IFERROR(K58/SUM(Q58:Q59),"-")</f>
        <v>14444.444444444</v>
      </c>
      <c r="W58" s="83">
        <v>1</v>
      </c>
      <c r="X58" s="81">
        <f>IF(Q58=0,"-",W58/Q58)</f>
        <v>0.33333333333333</v>
      </c>
      <c r="Y58" s="186">
        <v>3000</v>
      </c>
      <c r="Z58" s="187">
        <f>IFERROR(Y58/Q58,"-")</f>
        <v>1000</v>
      </c>
      <c r="AA58" s="187">
        <f>IFERROR(Y58/W58,"-")</f>
        <v>3000</v>
      </c>
      <c r="AB58" s="181">
        <f>SUM(Y58:Y59)-SUM(K58:K59)</f>
        <v>557000</v>
      </c>
      <c r="AC58" s="85">
        <f>SUM(Y58:Y59)/SUM(K58:K59)</f>
        <v>5.2846153846154</v>
      </c>
      <c r="AD58" s="78"/>
      <c r="AE58" s="94">
        <v>1</v>
      </c>
      <c r="AF58" s="95">
        <f>IF(Q58=0,"",IF(AE58=0,"",(AE58/Q58)))</f>
        <v>0.33333333333333</v>
      </c>
      <c r="AG58" s="94"/>
      <c r="AH58" s="96">
        <f>IFERROR(AG58/AE58,"-")</f>
        <v>0</v>
      </c>
      <c r="AI58" s="97"/>
      <c r="AJ58" s="98">
        <f>IFERROR(AI58/AE58,"-")</f>
        <v>0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>
        <v>2</v>
      </c>
      <c r="BP58" s="120">
        <f>IF(Q58=0,"",IF(BO58=0,"",(BO58/Q58)))</f>
        <v>0.66666666666667</v>
      </c>
      <c r="BQ58" s="121">
        <v>1</v>
      </c>
      <c r="BR58" s="122">
        <f>IFERROR(BQ58/BO58,"-")</f>
        <v>0.5</v>
      </c>
      <c r="BS58" s="123">
        <v>3000</v>
      </c>
      <c r="BT58" s="124">
        <f>IFERROR(BS58/BO58,"-")</f>
        <v>1500</v>
      </c>
      <c r="BU58" s="125">
        <v>1</v>
      </c>
      <c r="BV58" s="125"/>
      <c r="BW58" s="125"/>
      <c r="BX58" s="126"/>
      <c r="BY58" s="127">
        <f>IF(Q58=0,"",IF(BX58=0,"",(BX58/Q58)))</f>
        <v>0</v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1</v>
      </c>
      <c r="CQ58" s="141">
        <v>3000</v>
      </c>
      <c r="CR58" s="141">
        <v>3000</v>
      </c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164</v>
      </c>
      <c r="C59" s="189" t="s">
        <v>58</v>
      </c>
      <c r="D59" s="189"/>
      <c r="E59" s="189" t="s">
        <v>118</v>
      </c>
      <c r="F59" s="189" t="s">
        <v>89</v>
      </c>
      <c r="G59" s="189" t="s">
        <v>74</v>
      </c>
      <c r="H59" s="89"/>
      <c r="I59" s="89"/>
      <c r="J59" s="89"/>
      <c r="K59" s="181"/>
      <c r="L59" s="80">
        <v>0</v>
      </c>
      <c r="M59" s="80">
        <v>0</v>
      </c>
      <c r="N59" s="80">
        <v>12</v>
      </c>
      <c r="O59" s="91">
        <v>6</v>
      </c>
      <c r="P59" s="92">
        <v>0</v>
      </c>
      <c r="Q59" s="93">
        <f>O59+P59</f>
        <v>6</v>
      </c>
      <c r="R59" s="81">
        <f>IFERROR(Q59/N59,"-")</f>
        <v>0.5</v>
      </c>
      <c r="S59" s="80">
        <v>1</v>
      </c>
      <c r="T59" s="80">
        <v>0</v>
      </c>
      <c r="U59" s="81">
        <f>IFERROR(T59/(Q59),"-")</f>
        <v>0</v>
      </c>
      <c r="V59" s="82"/>
      <c r="W59" s="83">
        <v>2</v>
      </c>
      <c r="X59" s="81">
        <f>IF(Q59=0,"-",W59/Q59)</f>
        <v>0.33333333333333</v>
      </c>
      <c r="Y59" s="186">
        <v>684000</v>
      </c>
      <c r="Z59" s="187">
        <f>IFERROR(Y59/Q59,"-")</f>
        <v>114000</v>
      </c>
      <c r="AA59" s="187">
        <f>IFERROR(Y59/W59,"-")</f>
        <v>342000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>
        <v>2</v>
      </c>
      <c r="AO59" s="101">
        <f>IF(Q59=0,"",IF(AN59=0,"",(AN59/Q59)))</f>
        <v>0.33333333333333</v>
      </c>
      <c r="AP59" s="100">
        <v>1</v>
      </c>
      <c r="AQ59" s="102">
        <f>IFERROR(AP59/AN59,"-")</f>
        <v>0.5</v>
      </c>
      <c r="AR59" s="103">
        <v>6000</v>
      </c>
      <c r="AS59" s="104">
        <f>IFERROR(AR59/AN59,"-")</f>
        <v>3000</v>
      </c>
      <c r="AT59" s="105"/>
      <c r="AU59" s="105">
        <v>1</v>
      </c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>
        <v>3</v>
      </c>
      <c r="BP59" s="120">
        <f>IF(Q59=0,"",IF(BO59=0,"",(BO59/Q59)))</f>
        <v>0.5</v>
      </c>
      <c r="BQ59" s="121">
        <v>1</v>
      </c>
      <c r="BR59" s="122">
        <f>IFERROR(BQ59/BO59,"-")</f>
        <v>0.33333333333333</v>
      </c>
      <c r="BS59" s="123">
        <v>678000</v>
      </c>
      <c r="BT59" s="124">
        <f>IFERROR(BS59/BO59,"-")</f>
        <v>226000</v>
      </c>
      <c r="BU59" s="125"/>
      <c r="BV59" s="125"/>
      <c r="BW59" s="125">
        <v>1</v>
      </c>
      <c r="BX59" s="126">
        <v>1</v>
      </c>
      <c r="BY59" s="127">
        <f>IF(Q59=0,"",IF(BX59=0,"",(BX59/Q59)))</f>
        <v>0.16666666666667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2</v>
      </c>
      <c r="CQ59" s="141">
        <v>684000</v>
      </c>
      <c r="CR59" s="141">
        <v>678000</v>
      </c>
      <c r="CS59" s="141"/>
      <c r="CT59" s="142" t="str">
        <f>IF(AND(CR59=0,CS59=0),"",IF(AND(CR59&lt;=100000,CS59&lt;=100000),"",IF(CR59/CQ59&gt;0.7,"男高",IF(CS59/CQ59&gt;0.7,"女高",""))))</f>
        <v>男高</v>
      </c>
    </row>
    <row r="60" spans="1:99">
      <c r="A60" s="79">
        <f>AC60</f>
        <v>0.175</v>
      </c>
      <c r="B60" s="189" t="s">
        <v>165</v>
      </c>
      <c r="C60" s="189" t="s">
        <v>58</v>
      </c>
      <c r="D60" s="189"/>
      <c r="E60" s="189" t="s">
        <v>109</v>
      </c>
      <c r="F60" s="189" t="s">
        <v>60</v>
      </c>
      <c r="G60" s="189" t="s">
        <v>82</v>
      </c>
      <c r="H60" s="89" t="s">
        <v>166</v>
      </c>
      <c r="I60" s="89" t="s">
        <v>84</v>
      </c>
      <c r="J60" s="190" t="s">
        <v>79</v>
      </c>
      <c r="K60" s="181">
        <v>80000</v>
      </c>
      <c r="L60" s="80">
        <v>0</v>
      </c>
      <c r="M60" s="80">
        <v>0</v>
      </c>
      <c r="N60" s="80">
        <v>16</v>
      </c>
      <c r="O60" s="91">
        <v>0</v>
      </c>
      <c r="P60" s="92">
        <v>0</v>
      </c>
      <c r="Q60" s="93">
        <f>O60+P60</f>
        <v>0</v>
      </c>
      <c r="R60" s="81">
        <f>IFERROR(Q60/N60,"-")</f>
        <v>0</v>
      </c>
      <c r="S60" s="80">
        <v>0</v>
      </c>
      <c r="T60" s="80">
        <v>0</v>
      </c>
      <c r="U60" s="81" t="str">
        <f>IFERROR(T60/(Q60),"-")</f>
        <v>-</v>
      </c>
      <c r="V60" s="82">
        <f>IFERROR(K60/SUM(Q60:Q61),"-")</f>
        <v>40000</v>
      </c>
      <c r="W60" s="83">
        <v>0</v>
      </c>
      <c r="X60" s="81" t="str">
        <f>IF(Q60=0,"-",W60/Q60)</f>
        <v>-</v>
      </c>
      <c r="Y60" s="186">
        <v>0</v>
      </c>
      <c r="Z60" s="187" t="str">
        <f>IFERROR(Y60/Q60,"-")</f>
        <v>-</v>
      </c>
      <c r="AA60" s="187" t="str">
        <f>IFERROR(Y60/W60,"-")</f>
        <v>-</v>
      </c>
      <c r="AB60" s="181">
        <f>SUM(Y60:Y61)-SUM(K60:K61)</f>
        <v>-66000</v>
      </c>
      <c r="AC60" s="85">
        <f>SUM(Y60:Y61)/SUM(K60:K61)</f>
        <v>0.175</v>
      </c>
      <c r="AD60" s="78"/>
      <c r="AE60" s="94"/>
      <c r="AF60" s="95" t="str">
        <f>IF(Q60=0,"",IF(AE60=0,"",(AE60/Q60)))</f>
        <v/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 t="str">
        <f>IF(Q60=0,"",IF(AN60=0,"",(AN60/Q60)))</f>
        <v/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 t="str">
        <f>IF(Q60=0,"",IF(AW60=0,"",(AW60/Q60)))</f>
        <v/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 t="str">
        <f>IF(Q60=0,"",IF(BF60=0,"",(BF60/Q60)))</f>
        <v/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 t="str">
        <f>IF(Q60=0,"",IF(BO60=0,"",(BO60/Q60)))</f>
        <v/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 t="str">
        <f>IF(Q60=0,"",IF(BX60=0,"",(BX60/Q60)))</f>
        <v/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 t="str">
        <f>IF(Q60=0,"",IF(CG60=0,"",(CG60/Q60)))</f>
        <v/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167</v>
      </c>
      <c r="C61" s="189" t="s">
        <v>58</v>
      </c>
      <c r="D61" s="189"/>
      <c r="E61" s="189" t="s">
        <v>109</v>
      </c>
      <c r="F61" s="189" t="s">
        <v>60</v>
      </c>
      <c r="G61" s="189" t="s">
        <v>74</v>
      </c>
      <c r="H61" s="89"/>
      <c r="I61" s="89"/>
      <c r="J61" s="89"/>
      <c r="K61" s="181"/>
      <c r="L61" s="80">
        <v>0</v>
      </c>
      <c r="M61" s="80">
        <v>0</v>
      </c>
      <c r="N61" s="80">
        <v>6</v>
      </c>
      <c r="O61" s="91">
        <v>2</v>
      </c>
      <c r="P61" s="92">
        <v>0</v>
      </c>
      <c r="Q61" s="93">
        <f>O61+P61</f>
        <v>2</v>
      </c>
      <c r="R61" s="81">
        <f>IFERROR(Q61/N61,"-")</f>
        <v>0.33333333333333</v>
      </c>
      <c r="S61" s="80">
        <v>0</v>
      </c>
      <c r="T61" s="80">
        <v>1</v>
      </c>
      <c r="U61" s="81">
        <f>IFERROR(T61/(Q61),"-")</f>
        <v>0.5</v>
      </c>
      <c r="V61" s="82"/>
      <c r="W61" s="83">
        <v>1</v>
      </c>
      <c r="X61" s="81">
        <f>IF(Q61=0,"-",W61/Q61)</f>
        <v>0.5</v>
      </c>
      <c r="Y61" s="186">
        <v>14000</v>
      </c>
      <c r="Z61" s="187">
        <f>IFERROR(Y61/Q61,"-")</f>
        <v>7000</v>
      </c>
      <c r="AA61" s="187">
        <f>IFERROR(Y61/W61,"-")</f>
        <v>14000</v>
      </c>
      <c r="AB61" s="181"/>
      <c r="AC61" s="85"/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>
        <v>1</v>
      </c>
      <c r="BP61" s="120">
        <f>IF(Q61=0,"",IF(BO61=0,"",(BO61/Q61)))</f>
        <v>0.5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>
        <v>1</v>
      </c>
      <c r="BY61" s="127">
        <f>IF(Q61=0,"",IF(BX61=0,"",(BX61/Q61)))</f>
        <v>0.5</v>
      </c>
      <c r="BZ61" s="128">
        <v>1</v>
      </c>
      <c r="CA61" s="129">
        <f>IFERROR(BZ61/BX61,"-")</f>
        <v>1</v>
      </c>
      <c r="CB61" s="130">
        <v>14000</v>
      </c>
      <c r="CC61" s="131">
        <f>IFERROR(CB61/BX61,"-")</f>
        <v>14000</v>
      </c>
      <c r="CD61" s="132"/>
      <c r="CE61" s="132"/>
      <c r="CF61" s="132">
        <v>1</v>
      </c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1</v>
      </c>
      <c r="CQ61" s="141">
        <v>14000</v>
      </c>
      <c r="CR61" s="141">
        <v>14000</v>
      </c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>
        <f>AC62</f>
        <v>2.475</v>
      </c>
      <c r="B62" s="189" t="s">
        <v>168</v>
      </c>
      <c r="C62" s="189" t="s">
        <v>58</v>
      </c>
      <c r="D62" s="189"/>
      <c r="E62" s="189" t="s">
        <v>88</v>
      </c>
      <c r="F62" s="189" t="s">
        <v>89</v>
      </c>
      <c r="G62" s="189" t="s">
        <v>90</v>
      </c>
      <c r="H62" s="89" t="s">
        <v>166</v>
      </c>
      <c r="I62" s="89" t="s">
        <v>84</v>
      </c>
      <c r="J62" s="191" t="s">
        <v>130</v>
      </c>
      <c r="K62" s="181">
        <v>80000</v>
      </c>
      <c r="L62" s="80">
        <v>0</v>
      </c>
      <c r="M62" s="80">
        <v>0</v>
      </c>
      <c r="N62" s="80">
        <v>25</v>
      </c>
      <c r="O62" s="91">
        <v>0</v>
      </c>
      <c r="P62" s="92">
        <v>0</v>
      </c>
      <c r="Q62" s="93">
        <f>O62+P62</f>
        <v>0</v>
      </c>
      <c r="R62" s="81">
        <f>IFERROR(Q62/N62,"-")</f>
        <v>0</v>
      </c>
      <c r="S62" s="80">
        <v>0</v>
      </c>
      <c r="T62" s="80">
        <v>0</v>
      </c>
      <c r="U62" s="81" t="str">
        <f>IFERROR(T62/(Q62),"-")</f>
        <v>-</v>
      </c>
      <c r="V62" s="82">
        <f>IFERROR(K62/SUM(Q62:Q63),"-")</f>
        <v>26666.666666667</v>
      </c>
      <c r="W62" s="83">
        <v>0</v>
      </c>
      <c r="X62" s="81" t="str">
        <f>IF(Q62=0,"-",W62/Q62)</f>
        <v>-</v>
      </c>
      <c r="Y62" s="186">
        <v>0</v>
      </c>
      <c r="Z62" s="187" t="str">
        <f>IFERROR(Y62/Q62,"-")</f>
        <v>-</v>
      </c>
      <c r="AA62" s="187" t="str">
        <f>IFERROR(Y62/W62,"-")</f>
        <v>-</v>
      </c>
      <c r="AB62" s="181">
        <f>SUM(Y62:Y63)-SUM(K62:K63)</f>
        <v>118000</v>
      </c>
      <c r="AC62" s="85">
        <f>SUM(Y62:Y63)/SUM(K62:K63)</f>
        <v>2.475</v>
      </c>
      <c r="AD62" s="78"/>
      <c r="AE62" s="94"/>
      <c r="AF62" s="95" t="str">
        <f>IF(Q62=0,"",IF(AE62=0,"",(AE62/Q62)))</f>
        <v/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 t="str">
        <f>IF(Q62=0,"",IF(AN62=0,"",(AN62/Q62)))</f>
        <v/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 t="str">
        <f>IF(Q62=0,"",IF(AW62=0,"",(AW62/Q62)))</f>
        <v/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 t="str">
        <f>IF(Q62=0,"",IF(BF62=0,"",(BF62/Q62)))</f>
        <v/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 t="str">
        <f>IF(Q62=0,"",IF(BO62=0,"",(BO62/Q62)))</f>
        <v/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/>
      <c r="BY62" s="127" t="str">
        <f>IF(Q62=0,"",IF(BX62=0,"",(BX62/Q62)))</f>
        <v/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 t="str">
        <f>IF(Q62=0,"",IF(CG62=0,"",(CG62/Q62)))</f>
        <v/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169</v>
      </c>
      <c r="C63" s="189" t="s">
        <v>58</v>
      </c>
      <c r="D63" s="189"/>
      <c r="E63" s="189" t="s">
        <v>88</v>
      </c>
      <c r="F63" s="189" t="s">
        <v>89</v>
      </c>
      <c r="G63" s="189" t="s">
        <v>74</v>
      </c>
      <c r="H63" s="89"/>
      <c r="I63" s="89"/>
      <c r="J63" s="89"/>
      <c r="K63" s="181"/>
      <c r="L63" s="80">
        <v>0</v>
      </c>
      <c r="M63" s="80">
        <v>0</v>
      </c>
      <c r="N63" s="80">
        <v>11</v>
      </c>
      <c r="O63" s="91">
        <v>3</v>
      </c>
      <c r="P63" s="92">
        <v>0</v>
      </c>
      <c r="Q63" s="93">
        <f>O63+P63</f>
        <v>3</v>
      </c>
      <c r="R63" s="81">
        <f>IFERROR(Q63/N63,"-")</f>
        <v>0.27272727272727</v>
      </c>
      <c r="S63" s="80">
        <v>1</v>
      </c>
      <c r="T63" s="80">
        <v>1</v>
      </c>
      <c r="U63" s="81">
        <f>IFERROR(T63/(Q63),"-")</f>
        <v>0.33333333333333</v>
      </c>
      <c r="V63" s="82"/>
      <c r="W63" s="83">
        <v>2</v>
      </c>
      <c r="X63" s="81">
        <f>IF(Q63=0,"-",W63/Q63)</f>
        <v>0.66666666666667</v>
      </c>
      <c r="Y63" s="186">
        <v>198000</v>
      </c>
      <c r="Z63" s="187">
        <f>IFERROR(Y63/Q63,"-")</f>
        <v>66000</v>
      </c>
      <c r="AA63" s="187">
        <f>IFERROR(Y63/W63,"-")</f>
        <v>99000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>
        <v>3</v>
      </c>
      <c r="BP63" s="120">
        <f>IF(Q63=0,"",IF(BO63=0,"",(BO63/Q63)))</f>
        <v>1</v>
      </c>
      <c r="BQ63" s="121">
        <v>2</v>
      </c>
      <c r="BR63" s="122">
        <f>IFERROR(BQ63/BO63,"-")</f>
        <v>0.66666666666667</v>
      </c>
      <c r="BS63" s="123">
        <v>198000</v>
      </c>
      <c r="BT63" s="124">
        <f>IFERROR(BS63/BO63,"-")</f>
        <v>66000</v>
      </c>
      <c r="BU63" s="125">
        <v>1</v>
      </c>
      <c r="BV63" s="125"/>
      <c r="BW63" s="125">
        <v>1</v>
      </c>
      <c r="BX63" s="126"/>
      <c r="BY63" s="127">
        <f>IF(Q63=0,"",IF(BX63=0,"",(BX63/Q63)))</f>
        <v>0</v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2</v>
      </c>
      <c r="CQ63" s="141">
        <v>198000</v>
      </c>
      <c r="CR63" s="141">
        <v>197000</v>
      </c>
      <c r="CS63" s="141"/>
      <c r="CT63" s="142" t="str">
        <f>IF(AND(CR63=0,CS63=0),"",IF(AND(CR63&lt;=100000,CS63&lt;=100000),"",IF(CR63/CQ63&gt;0.7,"男高",IF(CS63/CQ63&gt;0.7,"女高",""))))</f>
        <v>男高</v>
      </c>
    </row>
    <row r="64" spans="1:99">
      <c r="A64" s="79">
        <f>AC64</f>
        <v>0</v>
      </c>
      <c r="B64" s="189" t="s">
        <v>170</v>
      </c>
      <c r="C64" s="189" t="s">
        <v>58</v>
      </c>
      <c r="D64" s="189"/>
      <c r="E64" s="189" t="s">
        <v>74</v>
      </c>
      <c r="F64" s="189" t="s">
        <v>60</v>
      </c>
      <c r="G64" s="189" t="s">
        <v>61</v>
      </c>
      <c r="H64" s="89" t="s">
        <v>171</v>
      </c>
      <c r="I64" s="89" t="s">
        <v>172</v>
      </c>
      <c r="J64" s="89" t="s">
        <v>173</v>
      </c>
      <c r="K64" s="181">
        <v>50000</v>
      </c>
      <c r="L64" s="80">
        <v>0</v>
      </c>
      <c r="M64" s="80">
        <v>0</v>
      </c>
      <c r="N64" s="80">
        <v>21</v>
      </c>
      <c r="O64" s="91">
        <v>2</v>
      </c>
      <c r="P64" s="92">
        <v>0</v>
      </c>
      <c r="Q64" s="93">
        <f>O64+P64</f>
        <v>2</v>
      </c>
      <c r="R64" s="81">
        <f>IFERROR(Q64/N64,"-")</f>
        <v>0.095238095238095</v>
      </c>
      <c r="S64" s="80">
        <v>0</v>
      </c>
      <c r="T64" s="80">
        <v>1</v>
      </c>
      <c r="U64" s="81">
        <f>IFERROR(T64/(Q64),"-")</f>
        <v>0.5</v>
      </c>
      <c r="V64" s="82">
        <f>IFERROR(K64/SUM(Q64:Q65),"-")</f>
        <v>25000</v>
      </c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>
        <f>SUM(Y64:Y65)-SUM(K64:K65)</f>
        <v>-50000</v>
      </c>
      <c r="AC64" s="85">
        <f>SUM(Y64:Y65)/SUM(K64:K65)</f>
        <v>0</v>
      </c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>
        <v>1</v>
      </c>
      <c r="BG64" s="113">
        <f>IF(Q64=0,"",IF(BF64=0,"",(BF64/Q64)))</f>
        <v>0.5</v>
      </c>
      <c r="BH64" s="112"/>
      <c r="BI64" s="114">
        <f>IFERROR(BH64/BF64,"-")</f>
        <v>0</v>
      </c>
      <c r="BJ64" s="115"/>
      <c r="BK64" s="116">
        <f>IFERROR(BJ64/BF64,"-")</f>
        <v>0</v>
      </c>
      <c r="BL64" s="117"/>
      <c r="BM64" s="117"/>
      <c r="BN64" s="117"/>
      <c r="BO64" s="119">
        <v>1</v>
      </c>
      <c r="BP64" s="120">
        <f>IF(Q64=0,"",IF(BO64=0,"",(BO64/Q64)))</f>
        <v>0.5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/>
      <c r="BY64" s="127">
        <f>IF(Q64=0,"",IF(BX64=0,"",(BX64/Q64)))</f>
        <v>0</v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174</v>
      </c>
      <c r="C65" s="189" t="s">
        <v>58</v>
      </c>
      <c r="D65" s="189"/>
      <c r="E65" s="189" t="s">
        <v>74</v>
      </c>
      <c r="F65" s="189" t="s">
        <v>60</v>
      </c>
      <c r="G65" s="189" t="s">
        <v>74</v>
      </c>
      <c r="H65" s="89"/>
      <c r="I65" s="89"/>
      <c r="J65" s="89"/>
      <c r="K65" s="181"/>
      <c r="L65" s="80">
        <v>0</v>
      </c>
      <c r="M65" s="80">
        <v>0</v>
      </c>
      <c r="N65" s="80">
        <v>4</v>
      </c>
      <c r="O65" s="91">
        <v>0</v>
      </c>
      <c r="P65" s="92">
        <v>0</v>
      </c>
      <c r="Q65" s="93">
        <f>O65+P65</f>
        <v>0</v>
      </c>
      <c r="R65" s="81">
        <f>IFERROR(Q65/N65,"-")</f>
        <v>0</v>
      </c>
      <c r="S65" s="80">
        <v>0</v>
      </c>
      <c r="T65" s="80">
        <v>0</v>
      </c>
      <c r="U65" s="81" t="str">
        <f>IFERROR(T65/(Q65),"-")</f>
        <v>-</v>
      </c>
      <c r="V65" s="82"/>
      <c r="W65" s="83">
        <v>0</v>
      </c>
      <c r="X65" s="81" t="str">
        <f>IF(Q65=0,"-",W65/Q65)</f>
        <v>-</v>
      </c>
      <c r="Y65" s="186">
        <v>0</v>
      </c>
      <c r="Z65" s="187" t="str">
        <f>IFERROR(Y65/Q65,"-")</f>
        <v>-</v>
      </c>
      <c r="AA65" s="187" t="str">
        <f>IFERROR(Y65/W65,"-")</f>
        <v>-</v>
      </c>
      <c r="AB65" s="181"/>
      <c r="AC65" s="85"/>
      <c r="AD65" s="78"/>
      <c r="AE65" s="94"/>
      <c r="AF65" s="95" t="str">
        <f>IF(Q65=0,"",IF(AE65=0,"",(AE65/Q65)))</f>
        <v/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 t="str">
        <f>IF(Q65=0,"",IF(AN65=0,"",(AN65/Q65)))</f>
        <v/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 t="str">
        <f>IF(Q65=0,"",IF(AW65=0,"",(AW65/Q65)))</f>
        <v/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 t="str">
        <f>IF(Q65=0,"",IF(BF65=0,"",(BF65/Q65)))</f>
        <v/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 t="str">
        <f>IF(Q65=0,"",IF(BO65=0,"",(BO65/Q65)))</f>
        <v/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 t="str">
        <f>IF(Q65=0,"",IF(BX65=0,"",(BX65/Q65)))</f>
        <v/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 t="str">
        <f>IF(Q65=0,"",IF(CG65=0,"",(CG65/Q65)))</f>
        <v/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0</v>
      </c>
      <c r="B66" s="189" t="s">
        <v>175</v>
      </c>
      <c r="C66" s="189" t="s">
        <v>58</v>
      </c>
      <c r="D66" s="189"/>
      <c r="E66" s="189" t="s">
        <v>74</v>
      </c>
      <c r="F66" s="189" t="s">
        <v>89</v>
      </c>
      <c r="G66" s="189" t="s">
        <v>82</v>
      </c>
      <c r="H66" s="89" t="s">
        <v>176</v>
      </c>
      <c r="I66" s="89" t="s">
        <v>172</v>
      </c>
      <c r="J66" s="191" t="s">
        <v>95</v>
      </c>
      <c r="K66" s="181">
        <v>50000</v>
      </c>
      <c r="L66" s="80">
        <v>0</v>
      </c>
      <c r="M66" s="80">
        <v>0</v>
      </c>
      <c r="N66" s="80">
        <v>10</v>
      </c>
      <c r="O66" s="91">
        <v>1</v>
      </c>
      <c r="P66" s="92">
        <v>0</v>
      </c>
      <c r="Q66" s="93">
        <f>O66+P66</f>
        <v>1</v>
      </c>
      <c r="R66" s="81">
        <f>IFERROR(Q66/N66,"-")</f>
        <v>0.1</v>
      </c>
      <c r="S66" s="80">
        <v>0</v>
      </c>
      <c r="T66" s="80">
        <v>1</v>
      </c>
      <c r="U66" s="81">
        <f>IFERROR(T66/(Q66),"-")</f>
        <v>1</v>
      </c>
      <c r="V66" s="82">
        <f>IFERROR(K66/SUM(Q66:Q67),"-")</f>
        <v>16666.666666667</v>
      </c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>
        <f>SUM(Y66:Y67)-SUM(K66:K67)</f>
        <v>-50000</v>
      </c>
      <c r="AC66" s="85">
        <f>SUM(Y66:Y67)/SUM(K66:K67)</f>
        <v>0</v>
      </c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>
        <v>1</v>
      </c>
      <c r="AO66" s="101">
        <f>IF(Q66=0,"",IF(AN66=0,"",(AN66/Q66)))</f>
        <v>1</v>
      </c>
      <c r="AP66" s="100"/>
      <c r="AQ66" s="102">
        <f>IFERROR(AP66/AN66,"-")</f>
        <v>0</v>
      </c>
      <c r="AR66" s="103"/>
      <c r="AS66" s="104">
        <f>IFERROR(AR66/AN66,"-")</f>
        <v>0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>
        <f>IF(Q66=0,"",IF(BO66=0,"",(BO66/Q66)))</f>
        <v>0</v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/>
      <c r="BY66" s="127">
        <f>IF(Q66=0,"",IF(BX66=0,"",(BX66/Q66)))</f>
        <v>0</v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177</v>
      </c>
      <c r="C67" s="189" t="s">
        <v>58</v>
      </c>
      <c r="D67" s="189"/>
      <c r="E67" s="189" t="s">
        <v>74</v>
      </c>
      <c r="F67" s="189" t="s">
        <v>89</v>
      </c>
      <c r="G67" s="189" t="s">
        <v>74</v>
      </c>
      <c r="H67" s="89"/>
      <c r="I67" s="89"/>
      <c r="J67" s="89"/>
      <c r="K67" s="181"/>
      <c r="L67" s="80">
        <v>0</v>
      </c>
      <c r="M67" s="80">
        <v>0</v>
      </c>
      <c r="N67" s="80">
        <v>122</v>
      </c>
      <c r="O67" s="91">
        <v>2</v>
      </c>
      <c r="P67" s="92">
        <v>0</v>
      </c>
      <c r="Q67" s="93">
        <f>O67+P67</f>
        <v>2</v>
      </c>
      <c r="R67" s="81">
        <f>IFERROR(Q67/N67,"-")</f>
        <v>0.016393442622951</v>
      </c>
      <c r="S67" s="80">
        <v>0</v>
      </c>
      <c r="T67" s="80">
        <v>0</v>
      </c>
      <c r="U67" s="81">
        <f>IFERROR(T67/(Q67),"-")</f>
        <v>0</v>
      </c>
      <c r="V67" s="82"/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>
        <f>IF(Q67=0,"",IF(BF67=0,"",(BF67/Q67)))</f>
        <v>0</v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>
        <v>1</v>
      </c>
      <c r="BP67" s="120">
        <f>IF(Q67=0,"",IF(BO67=0,"",(BO67/Q67)))</f>
        <v>0.5</v>
      </c>
      <c r="BQ67" s="121"/>
      <c r="BR67" s="122">
        <f>IFERROR(BQ67/BO67,"-")</f>
        <v>0</v>
      </c>
      <c r="BS67" s="123"/>
      <c r="BT67" s="124">
        <f>IFERROR(BS67/BO67,"-")</f>
        <v>0</v>
      </c>
      <c r="BU67" s="125"/>
      <c r="BV67" s="125"/>
      <c r="BW67" s="125"/>
      <c r="BX67" s="126"/>
      <c r="BY67" s="127">
        <f>IF(Q67=0,"",IF(BX67=0,"",(BX67/Q67)))</f>
        <v>0</v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>
        <v>1</v>
      </c>
      <c r="CH67" s="134">
        <f>IF(Q67=0,"",IF(CG67=0,"",(CG67/Q67)))</f>
        <v>0.5</v>
      </c>
      <c r="CI67" s="135"/>
      <c r="CJ67" s="136">
        <f>IFERROR(CI67/CG67,"-")</f>
        <v>0</v>
      </c>
      <c r="CK67" s="137"/>
      <c r="CL67" s="138">
        <f>IFERROR(CK67/CG67,"-")</f>
        <v>0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>
        <f>AC68</f>
        <v>4.24375</v>
      </c>
      <c r="B68" s="189" t="s">
        <v>178</v>
      </c>
      <c r="C68" s="189" t="s">
        <v>58</v>
      </c>
      <c r="D68" s="189"/>
      <c r="E68" s="189"/>
      <c r="F68" s="189"/>
      <c r="G68" s="189" t="s">
        <v>90</v>
      </c>
      <c r="H68" s="89" t="s">
        <v>161</v>
      </c>
      <c r="I68" s="89" t="s">
        <v>179</v>
      </c>
      <c r="J68" s="190" t="s">
        <v>79</v>
      </c>
      <c r="K68" s="181">
        <v>320000</v>
      </c>
      <c r="L68" s="80">
        <v>0</v>
      </c>
      <c r="M68" s="80">
        <v>0</v>
      </c>
      <c r="N68" s="80">
        <v>84</v>
      </c>
      <c r="O68" s="91">
        <v>14</v>
      </c>
      <c r="P68" s="92">
        <v>0</v>
      </c>
      <c r="Q68" s="93">
        <f>O68+P68</f>
        <v>14</v>
      </c>
      <c r="R68" s="81">
        <f>IFERROR(Q68/N68,"-")</f>
        <v>0.16666666666667</v>
      </c>
      <c r="S68" s="80">
        <v>3</v>
      </c>
      <c r="T68" s="80">
        <v>5</v>
      </c>
      <c r="U68" s="81">
        <f>IFERROR(T68/(Q68),"-")</f>
        <v>0.35714285714286</v>
      </c>
      <c r="V68" s="82">
        <f>IFERROR(K68/SUM(Q68:Q69),"-")</f>
        <v>13333.333333333</v>
      </c>
      <c r="W68" s="83">
        <v>8</v>
      </c>
      <c r="X68" s="81">
        <f>IF(Q68=0,"-",W68/Q68)</f>
        <v>0.57142857142857</v>
      </c>
      <c r="Y68" s="186">
        <v>1252000</v>
      </c>
      <c r="Z68" s="187">
        <f>IFERROR(Y68/Q68,"-")</f>
        <v>89428.571428571</v>
      </c>
      <c r="AA68" s="187">
        <f>IFERROR(Y68/W68,"-")</f>
        <v>156500</v>
      </c>
      <c r="AB68" s="181">
        <f>SUM(Y68:Y69)-SUM(K68:K69)</f>
        <v>1038000</v>
      </c>
      <c r="AC68" s="85">
        <f>SUM(Y68:Y69)/SUM(K68:K69)</f>
        <v>4.24375</v>
      </c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>
        <v>2</v>
      </c>
      <c r="AX68" s="107">
        <f>IF(Q68=0,"",IF(AW68=0,"",(AW68/Q68)))</f>
        <v>0.14285714285714</v>
      </c>
      <c r="AY68" s="106">
        <v>1</v>
      </c>
      <c r="AZ68" s="108">
        <f>IFERROR(AY68/AW68,"-")</f>
        <v>0.5</v>
      </c>
      <c r="BA68" s="109">
        <v>589000</v>
      </c>
      <c r="BB68" s="110">
        <f>IFERROR(BA68/AW68,"-")</f>
        <v>294500</v>
      </c>
      <c r="BC68" s="111"/>
      <c r="BD68" s="111"/>
      <c r="BE68" s="111">
        <v>1</v>
      </c>
      <c r="BF68" s="112">
        <v>4</v>
      </c>
      <c r="BG68" s="113">
        <f>IF(Q68=0,"",IF(BF68=0,"",(BF68/Q68)))</f>
        <v>0.28571428571429</v>
      </c>
      <c r="BH68" s="112">
        <v>1</v>
      </c>
      <c r="BI68" s="114">
        <f>IFERROR(BH68/BF68,"-")</f>
        <v>0.25</v>
      </c>
      <c r="BJ68" s="115">
        <v>5000</v>
      </c>
      <c r="BK68" s="116">
        <f>IFERROR(BJ68/BF68,"-")</f>
        <v>1250</v>
      </c>
      <c r="BL68" s="117">
        <v>1</v>
      </c>
      <c r="BM68" s="117"/>
      <c r="BN68" s="117"/>
      <c r="BO68" s="119">
        <v>7</v>
      </c>
      <c r="BP68" s="120">
        <f>IF(Q68=0,"",IF(BO68=0,"",(BO68/Q68)))</f>
        <v>0.5</v>
      </c>
      <c r="BQ68" s="121">
        <v>5</v>
      </c>
      <c r="BR68" s="122">
        <f>IFERROR(BQ68/BO68,"-")</f>
        <v>0.71428571428571</v>
      </c>
      <c r="BS68" s="123">
        <v>633000</v>
      </c>
      <c r="BT68" s="124">
        <f>IFERROR(BS68/BO68,"-")</f>
        <v>90428.571428571</v>
      </c>
      <c r="BU68" s="125">
        <v>1</v>
      </c>
      <c r="BV68" s="125"/>
      <c r="BW68" s="125">
        <v>4</v>
      </c>
      <c r="BX68" s="126">
        <v>1</v>
      </c>
      <c r="BY68" s="127">
        <f>IF(Q68=0,"",IF(BX68=0,"",(BX68/Q68)))</f>
        <v>0.071428571428571</v>
      </c>
      <c r="BZ68" s="128">
        <v>1</v>
      </c>
      <c r="CA68" s="129">
        <f>IFERROR(BZ68/BX68,"-")</f>
        <v>1</v>
      </c>
      <c r="CB68" s="130">
        <v>25000</v>
      </c>
      <c r="CC68" s="131">
        <f>IFERROR(CB68/BX68,"-")</f>
        <v>25000</v>
      </c>
      <c r="CD68" s="132"/>
      <c r="CE68" s="132">
        <v>1</v>
      </c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8</v>
      </c>
      <c r="CQ68" s="141">
        <v>1252000</v>
      </c>
      <c r="CR68" s="141">
        <v>589000</v>
      </c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180</v>
      </c>
      <c r="C69" s="189" t="s">
        <v>58</v>
      </c>
      <c r="D69" s="189"/>
      <c r="E69" s="189"/>
      <c r="F69" s="189"/>
      <c r="G69" s="189" t="s">
        <v>74</v>
      </c>
      <c r="H69" s="89"/>
      <c r="I69" s="89"/>
      <c r="J69" s="89"/>
      <c r="K69" s="181"/>
      <c r="L69" s="80">
        <v>0</v>
      </c>
      <c r="M69" s="80">
        <v>0</v>
      </c>
      <c r="N69" s="80">
        <v>17</v>
      </c>
      <c r="O69" s="91">
        <v>10</v>
      </c>
      <c r="P69" s="92">
        <v>0</v>
      </c>
      <c r="Q69" s="93">
        <f>O69+P69</f>
        <v>10</v>
      </c>
      <c r="R69" s="81">
        <f>IFERROR(Q69/N69,"-")</f>
        <v>0.58823529411765</v>
      </c>
      <c r="S69" s="80">
        <v>0</v>
      </c>
      <c r="T69" s="80">
        <v>4</v>
      </c>
      <c r="U69" s="81">
        <f>IFERROR(T69/(Q69),"-")</f>
        <v>0.4</v>
      </c>
      <c r="V69" s="82"/>
      <c r="W69" s="83">
        <v>4</v>
      </c>
      <c r="X69" s="81">
        <f>IF(Q69=0,"-",W69/Q69)</f>
        <v>0.4</v>
      </c>
      <c r="Y69" s="186">
        <v>106000</v>
      </c>
      <c r="Z69" s="187">
        <f>IFERROR(Y69/Q69,"-")</f>
        <v>10600</v>
      </c>
      <c r="AA69" s="187">
        <f>IFERROR(Y69/W69,"-")</f>
        <v>26500</v>
      </c>
      <c r="AB69" s="181"/>
      <c r="AC69" s="85"/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>
        <v>3</v>
      </c>
      <c r="BG69" s="113">
        <f>IF(Q69=0,"",IF(BF69=0,"",(BF69/Q69)))</f>
        <v>0.3</v>
      </c>
      <c r="BH69" s="112">
        <v>1</v>
      </c>
      <c r="BI69" s="114">
        <f>IFERROR(BH69/BF69,"-")</f>
        <v>0.33333333333333</v>
      </c>
      <c r="BJ69" s="115">
        <v>6000</v>
      </c>
      <c r="BK69" s="116">
        <f>IFERROR(BJ69/BF69,"-")</f>
        <v>2000</v>
      </c>
      <c r="BL69" s="117"/>
      <c r="BM69" s="117">
        <v>1</v>
      </c>
      <c r="BN69" s="117"/>
      <c r="BO69" s="119">
        <v>4</v>
      </c>
      <c r="BP69" s="120">
        <f>IF(Q69=0,"",IF(BO69=0,"",(BO69/Q69)))</f>
        <v>0.4</v>
      </c>
      <c r="BQ69" s="121">
        <v>2</v>
      </c>
      <c r="BR69" s="122">
        <f>IFERROR(BQ69/BO69,"-")</f>
        <v>0.5</v>
      </c>
      <c r="BS69" s="123">
        <v>40000</v>
      </c>
      <c r="BT69" s="124">
        <f>IFERROR(BS69/BO69,"-")</f>
        <v>10000</v>
      </c>
      <c r="BU69" s="125"/>
      <c r="BV69" s="125">
        <v>1</v>
      </c>
      <c r="BW69" s="125">
        <v>1</v>
      </c>
      <c r="BX69" s="126">
        <v>3</v>
      </c>
      <c r="BY69" s="127">
        <f>IF(Q69=0,"",IF(BX69=0,"",(BX69/Q69)))</f>
        <v>0.3</v>
      </c>
      <c r="BZ69" s="128">
        <v>1</v>
      </c>
      <c r="CA69" s="129">
        <f>IFERROR(BZ69/BX69,"-")</f>
        <v>0.33333333333333</v>
      </c>
      <c r="CB69" s="130">
        <v>60000</v>
      </c>
      <c r="CC69" s="131">
        <f>IFERROR(CB69/BX69,"-")</f>
        <v>20000</v>
      </c>
      <c r="CD69" s="132"/>
      <c r="CE69" s="132"/>
      <c r="CF69" s="132">
        <v>1</v>
      </c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4</v>
      </c>
      <c r="CQ69" s="141">
        <v>106000</v>
      </c>
      <c r="CR69" s="141">
        <v>60000</v>
      </c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>
        <f>AC70</f>
        <v>0.47368421052632</v>
      </c>
      <c r="B70" s="189" t="s">
        <v>181</v>
      </c>
      <c r="C70" s="189" t="s">
        <v>58</v>
      </c>
      <c r="D70" s="189"/>
      <c r="E70" s="189" t="s">
        <v>118</v>
      </c>
      <c r="F70" s="189"/>
      <c r="G70" s="189" t="s">
        <v>61</v>
      </c>
      <c r="H70" s="89" t="s">
        <v>182</v>
      </c>
      <c r="I70" s="89" t="s">
        <v>63</v>
      </c>
      <c r="J70" s="190" t="s">
        <v>85</v>
      </c>
      <c r="K70" s="181">
        <v>190000</v>
      </c>
      <c r="L70" s="80">
        <v>0</v>
      </c>
      <c r="M70" s="80">
        <v>0</v>
      </c>
      <c r="N70" s="80">
        <v>33</v>
      </c>
      <c r="O70" s="91">
        <v>2</v>
      </c>
      <c r="P70" s="92">
        <v>0</v>
      </c>
      <c r="Q70" s="93">
        <f>O70+P70</f>
        <v>2</v>
      </c>
      <c r="R70" s="81">
        <f>IFERROR(Q70/N70,"-")</f>
        <v>0.060606060606061</v>
      </c>
      <c r="S70" s="80">
        <v>0</v>
      </c>
      <c r="T70" s="80">
        <v>1</v>
      </c>
      <c r="U70" s="81">
        <f>IFERROR(T70/(Q70),"-")</f>
        <v>0.5</v>
      </c>
      <c r="V70" s="82">
        <f>IFERROR(K70/SUM(Q70:Q71),"-")</f>
        <v>38000</v>
      </c>
      <c r="W70" s="83">
        <v>0</v>
      </c>
      <c r="X70" s="81">
        <f>IF(Q70=0,"-",W70/Q70)</f>
        <v>0</v>
      </c>
      <c r="Y70" s="186">
        <v>0</v>
      </c>
      <c r="Z70" s="187">
        <f>IFERROR(Y70/Q70,"-")</f>
        <v>0</v>
      </c>
      <c r="AA70" s="187" t="str">
        <f>IFERROR(Y70/W70,"-")</f>
        <v>-</v>
      </c>
      <c r="AB70" s="181">
        <f>SUM(Y70:Y71)-SUM(K70:K71)</f>
        <v>-100000</v>
      </c>
      <c r="AC70" s="85">
        <f>SUM(Y70:Y71)/SUM(K70:K71)</f>
        <v>0.47368421052632</v>
      </c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>
        <v>1</v>
      </c>
      <c r="BG70" s="113">
        <f>IF(Q70=0,"",IF(BF70=0,"",(BF70/Q70)))</f>
        <v>0.5</v>
      </c>
      <c r="BH70" s="112"/>
      <c r="BI70" s="114">
        <f>IFERROR(BH70/BF70,"-")</f>
        <v>0</v>
      </c>
      <c r="BJ70" s="115"/>
      <c r="BK70" s="116">
        <f>IFERROR(BJ70/BF70,"-")</f>
        <v>0</v>
      </c>
      <c r="BL70" s="117"/>
      <c r="BM70" s="117"/>
      <c r="BN70" s="117"/>
      <c r="BO70" s="119"/>
      <c r="BP70" s="120">
        <f>IF(Q70=0,"",IF(BO70=0,"",(BO70/Q70)))</f>
        <v>0</v>
      </c>
      <c r="BQ70" s="121"/>
      <c r="BR70" s="122" t="str">
        <f>IFERROR(BQ70/BO70,"-")</f>
        <v>-</v>
      </c>
      <c r="BS70" s="123"/>
      <c r="BT70" s="124" t="str">
        <f>IFERROR(BS70/BO70,"-")</f>
        <v>-</v>
      </c>
      <c r="BU70" s="125"/>
      <c r="BV70" s="125"/>
      <c r="BW70" s="125"/>
      <c r="BX70" s="126">
        <v>1</v>
      </c>
      <c r="BY70" s="127">
        <f>IF(Q70=0,"",IF(BX70=0,"",(BX70/Q70)))</f>
        <v>0.5</v>
      </c>
      <c r="BZ70" s="128"/>
      <c r="CA70" s="129">
        <f>IFERROR(BZ70/BX70,"-")</f>
        <v>0</v>
      </c>
      <c r="CB70" s="130"/>
      <c r="CC70" s="131">
        <f>IFERROR(CB70/BX70,"-")</f>
        <v>0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183</v>
      </c>
      <c r="C71" s="189" t="s">
        <v>58</v>
      </c>
      <c r="D71" s="189"/>
      <c r="E71" s="189" t="s">
        <v>118</v>
      </c>
      <c r="F71" s="189"/>
      <c r="G71" s="189" t="s">
        <v>74</v>
      </c>
      <c r="H71" s="89"/>
      <c r="I71" s="89"/>
      <c r="J71" s="89"/>
      <c r="K71" s="181"/>
      <c r="L71" s="80">
        <v>0</v>
      </c>
      <c r="M71" s="80">
        <v>0</v>
      </c>
      <c r="N71" s="80">
        <v>35</v>
      </c>
      <c r="O71" s="91">
        <v>3</v>
      </c>
      <c r="P71" s="92">
        <v>0</v>
      </c>
      <c r="Q71" s="93">
        <f>O71+P71</f>
        <v>3</v>
      </c>
      <c r="R71" s="81">
        <f>IFERROR(Q71/N71,"-")</f>
        <v>0.085714285714286</v>
      </c>
      <c r="S71" s="80">
        <v>1</v>
      </c>
      <c r="T71" s="80">
        <v>0</v>
      </c>
      <c r="U71" s="81">
        <f>IFERROR(T71/(Q71),"-")</f>
        <v>0</v>
      </c>
      <c r="V71" s="82"/>
      <c r="W71" s="83">
        <v>1</v>
      </c>
      <c r="X71" s="81">
        <f>IF(Q71=0,"-",W71/Q71)</f>
        <v>0.33333333333333</v>
      </c>
      <c r="Y71" s="186">
        <v>90000</v>
      </c>
      <c r="Z71" s="187">
        <f>IFERROR(Y71/Q71,"-")</f>
        <v>30000</v>
      </c>
      <c r="AA71" s="187">
        <f>IFERROR(Y71/W71,"-")</f>
        <v>90000</v>
      </c>
      <c r="AB71" s="181"/>
      <c r="AC71" s="85"/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>
        <v>2</v>
      </c>
      <c r="BP71" s="120">
        <f>IF(Q71=0,"",IF(BO71=0,"",(BO71/Q71)))</f>
        <v>0.66666666666667</v>
      </c>
      <c r="BQ71" s="121"/>
      <c r="BR71" s="122">
        <f>IFERROR(BQ71/BO71,"-")</f>
        <v>0</v>
      </c>
      <c r="BS71" s="123"/>
      <c r="BT71" s="124">
        <f>IFERROR(BS71/BO71,"-")</f>
        <v>0</v>
      </c>
      <c r="BU71" s="125"/>
      <c r="BV71" s="125"/>
      <c r="BW71" s="125"/>
      <c r="BX71" s="126">
        <v>1</v>
      </c>
      <c r="BY71" s="127">
        <f>IF(Q71=0,"",IF(BX71=0,"",(BX71/Q71)))</f>
        <v>0.33333333333333</v>
      </c>
      <c r="BZ71" s="128">
        <v>1</v>
      </c>
      <c r="CA71" s="129">
        <f>IFERROR(BZ71/BX71,"-")</f>
        <v>1</v>
      </c>
      <c r="CB71" s="130">
        <v>90000</v>
      </c>
      <c r="CC71" s="131">
        <f>IFERROR(CB71/BX71,"-")</f>
        <v>90000</v>
      </c>
      <c r="CD71" s="132"/>
      <c r="CE71" s="132"/>
      <c r="CF71" s="132">
        <v>1</v>
      </c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1</v>
      </c>
      <c r="CQ71" s="141">
        <v>90000</v>
      </c>
      <c r="CR71" s="141">
        <v>90000</v>
      </c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>
        <f>AC72</f>
        <v>1.164</v>
      </c>
      <c r="B72" s="189" t="s">
        <v>184</v>
      </c>
      <c r="C72" s="189" t="s">
        <v>58</v>
      </c>
      <c r="D72" s="189"/>
      <c r="E72" s="189" t="s">
        <v>185</v>
      </c>
      <c r="F72" s="189" t="s">
        <v>98</v>
      </c>
      <c r="G72" s="189" t="s">
        <v>61</v>
      </c>
      <c r="H72" s="89" t="s">
        <v>186</v>
      </c>
      <c r="I72" s="89" t="s">
        <v>187</v>
      </c>
      <c r="J72" s="89" t="s">
        <v>188</v>
      </c>
      <c r="K72" s="181">
        <v>250000</v>
      </c>
      <c r="L72" s="80">
        <v>0</v>
      </c>
      <c r="M72" s="80">
        <v>0</v>
      </c>
      <c r="N72" s="80">
        <v>73</v>
      </c>
      <c r="O72" s="91">
        <v>1</v>
      </c>
      <c r="P72" s="92">
        <v>0</v>
      </c>
      <c r="Q72" s="93">
        <f>O72+P72</f>
        <v>1</v>
      </c>
      <c r="R72" s="81">
        <f>IFERROR(Q72/N72,"-")</f>
        <v>0.013698630136986</v>
      </c>
      <c r="S72" s="80">
        <v>0</v>
      </c>
      <c r="T72" s="80">
        <v>0</v>
      </c>
      <c r="U72" s="81">
        <f>IFERROR(T72/(Q72),"-")</f>
        <v>0</v>
      </c>
      <c r="V72" s="82">
        <f>IFERROR(K72/SUM(Q72:Q75),"-")</f>
        <v>20833.333333333</v>
      </c>
      <c r="W72" s="83">
        <v>1</v>
      </c>
      <c r="X72" s="81">
        <f>IF(Q72=0,"-",W72/Q72)</f>
        <v>1</v>
      </c>
      <c r="Y72" s="186">
        <v>16000</v>
      </c>
      <c r="Z72" s="187">
        <f>IFERROR(Y72/Q72,"-")</f>
        <v>16000</v>
      </c>
      <c r="AA72" s="187">
        <f>IFERROR(Y72/W72,"-")</f>
        <v>16000</v>
      </c>
      <c r="AB72" s="181">
        <f>SUM(Y72:Y75)-SUM(K72:K75)</f>
        <v>41000</v>
      </c>
      <c r="AC72" s="85">
        <f>SUM(Y72:Y75)/SUM(K72:K75)</f>
        <v>1.164</v>
      </c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>
        <f>IF(Q72=0,"",IF(BF72=0,"",(BF72/Q72)))</f>
        <v>0</v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/>
      <c r="BP72" s="120">
        <f>IF(Q72=0,"",IF(BO72=0,"",(BO72/Q72)))</f>
        <v>0</v>
      </c>
      <c r="BQ72" s="121"/>
      <c r="BR72" s="122" t="str">
        <f>IFERROR(BQ72/BO72,"-")</f>
        <v>-</v>
      </c>
      <c r="BS72" s="123"/>
      <c r="BT72" s="124" t="str">
        <f>IFERROR(BS72/BO72,"-")</f>
        <v>-</v>
      </c>
      <c r="BU72" s="125"/>
      <c r="BV72" s="125"/>
      <c r="BW72" s="125"/>
      <c r="BX72" s="126">
        <v>1</v>
      </c>
      <c r="BY72" s="127">
        <f>IF(Q72=0,"",IF(BX72=0,"",(BX72/Q72)))</f>
        <v>1</v>
      </c>
      <c r="BZ72" s="128">
        <v>1</v>
      </c>
      <c r="CA72" s="129">
        <f>IFERROR(BZ72/BX72,"-")</f>
        <v>1</v>
      </c>
      <c r="CB72" s="130">
        <v>16000</v>
      </c>
      <c r="CC72" s="131">
        <f>IFERROR(CB72/BX72,"-")</f>
        <v>16000</v>
      </c>
      <c r="CD72" s="132"/>
      <c r="CE72" s="132"/>
      <c r="CF72" s="132">
        <v>1</v>
      </c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1</v>
      </c>
      <c r="CQ72" s="141">
        <v>16000</v>
      </c>
      <c r="CR72" s="141">
        <v>16000</v>
      </c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189</v>
      </c>
      <c r="C73" s="189" t="s">
        <v>58</v>
      </c>
      <c r="D73" s="189"/>
      <c r="E73" s="189" t="s">
        <v>190</v>
      </c>
      <c r="F73" s="189" t="s">
        <v>102</v>
      </c>
      <c r="G73" s="189" t="s">
        <v>61</v>
      </c>
      <c r="H73" s="89"/>
      <c r="I73" s="89" t="s">
        <v>187</v>
      </c>
      <c r="J73" s="89"/>
      <c r="K73" s="181"/>
      <c r="L73" s="80">
        <v>0</v>
      </c>
      <c r="M73" s="80">
        <v>0</v>
      </c>
      <c r="N73" s="80">
        <v>25</v>
      </c>
      <c r="O73" s="91">
        <v>1</v>
      </c>
      <c r="P73" s="92">
        <v>0</v>
      </c>
      <c r="Q73" s="93">
        <f>O73+P73</f>
        <v>1</v>
      </c>
      <c r="R73" s="81">
        <f>IFERROR(Q73/N73,"-")</f>
        <v>0.04</v>
      </c>
      <c r="S73" s="80">
        <v>0</v>
      </c>
      <c r="T73" s="80">
        <v>1</v>
      </c>
      <c r="U73" s="81">
        <f>IFERROR(T73/(Q73),"-")</f>
        <v>1</v>
      </c>
      <c r="V73" s="82"/>
      <c r="W73" s="83">
        <v>0</v>
      </c>
      <c r="X73" s="81">
        <f>IF(Q73=0,"-",W73/Q73)</f>
        <v>0</v>
      </c>
      <c r="Y73" s="186">
        <v>0</v>
      </c>
      <c r="Z73" s="187">
        <f>IFERROR(Y73/Q73,"-")</f>
        <v>0</v>
      </c>
      <c r="AA73" s="187" t="str">
        <f>IFERROR(Y73/W73,"-")</f>
        <v>-</v>
      </c>
      <c r="AB73" s="181"/>
      <c r="AC73" s="85"/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>
        <f>IF(Q73=0,"",IF(BF73=0,"",(BF73/Q73)))</f>
        <v>0</v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/>
      <c r="BP73" s="120">
        <f>IF(Q73=0,"",IF(BO73=0,"",(BO73/Q73)))</f>
        <v>0</v>
      </c>
      <c r="BQ73" s="121"/>
      <c r="BR73" s="122" t="str">
        <f>IFERROR(BQ73/BO73,"-")</f>
        <v>-</v>
      </c>
      <c r="BS73" s="123"/>
      <c r="BT73" s="124" t="str">
        <f>IFERROR(BS73/BO73,"-")</f>
        <v>-</v>
      </c>
      <c r="BU73" s="125"/>
      <c r="BV73" s="125"/>
      <c r="BW73" s="125"/>
      <c r="BX73" s="126">
        <v>1</v>
      </c>
      <c r="BY73" s="127">
        <f>IF(Q73=0,"",IF(BX73=0,"",(BX73/Q73)))</f>
        <v>1</v>
      </c>
      <c r="BZ73" s="128"/>
      <c r="CA73" s="129">
        <f>IFERROR(BZ73/BX73,"-")</f>
        <v>0</v>
      </c>
      <c r="CB73" s="130"/>
      <c r="CC73" s="131">
        <f>IFERROR(CB73/BX73,"-")</f>
        <v>0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191</v>
      </c>
      <c r="C74" s="189" t="s">
        <v>58</v>
      </c>
      <c r="D74" s="189"/>
      <c r="E74" s="189" t="s">
        <v>192</v>
      </c>
      <c r="F74" s="189" t="s">
        <v>104</v>
      </c>
      <c r="G74" s="189" t="s">
        <v>61</v>
      </c>
      <c r="H74" s="89"/>
      <c r="I74" s="89" t="s">
        <v>187</v>
      </c>
      <c r="J74" s="89"/>
      <c r="K74" s="181"/>
      <c r="L74" s="80">
        <v>0</v>
      </c>
      <c r="M74" s="80">
        <v>0</v>
      </c>
      <c r="N74" s="80">
        <v>69</v>
      </c>
      <c r="O74" s="91">
        <v>7</v>
      </c>
      <c r="P74" s="92">
        <v>0</v>
      </c>
      <c r="Q74" s="93">
        <f>O74+P74</f>
        <v>7</v>
      </c>
      <c r="R74" s="81">
        <f>IFERROR(Q74/N74,"-")</f>
        <v>0.10144927536232</v>
      </c>
      <c r="S74" s="80">
        <v>0</v>
      </c>
      <c r="T74" s="80">
        <v>2</v>
      </c>
      <c r="U74" s="81">
        <f>IFERROR(T74/(Q74),"-")</f>
        <v>0.28571428571429</v>
      </c>
      <c r="V74" s="82"/>
      <c r="W74" s="83">
        <v>0</v>
      </c>
      <c r="X74" s="81">
        <f>IF(Q74=0,"-",W74/Q74)</f>
        <v>0</v>
      </c>
      <c r="Y74" s="186">
        <v>0</v>
      </c>
      <c r="Z74" s="187">
        <f>IFERROR(Y74/Q74,"-")</f>
        <v>0</v>
      </c>
      <c r="AA74" s="187" t="str">
        <f>IFERROR(Y74/W74,"-")</f>
        <v>-</v>
      </c>
      <c r="AB74" s="181"/>
      <c r="AC74" s="85"/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>
        <f>IF(Q74=0,"",IF(AN74=0,"",(AN74/Q74)))</f>
        <v>0</v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>
        <f>IF(Q74=0,"",IF(AW74=0,"",(AW74/Q74)))</f>
        <v>0</v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>
        <v>5</v>
      </c>
      <c r="BG74" s="113">
        <f>IF(Q74=0,"",IF(BF74=0,"",(BF74/Q74)))</f>
        <v>0.71428571428571</v>
      </c>
      <c r="BH74" s="112"/>
      <c r="BI74" s="114">
        <f>IFERROR(BH74/BF74,"-")</f>
        <v>0</v>
      </c>
      <c r="BJ74" s="115"/>
      <c r="BK74" s="116">
        <f>IFERROR(BJ74/BF74,"-")</f>
        <v>0</v>
      </c>
      <c r="BL74" s="117"/>
      <c r="BM74" s="117"/>
      <c r="BN74" s="117"/>
      <c r="BO74" s="119">
        <v>2</v>
      </c>
      <c r="BP74" s="120">
        <f>IF(Q74=0,"",IF(BO74=0,"",(BO74/Q74)))</f>
        <v>0.28571428571429</v>
      </c>
      <c r="BQ74" s="121"/>
      <c r="BR74" s="122">
        <f>IFERROR(BQ74/BO74,"-")</f>
        <v>0</v>
      </c>
      <c r="BS74" s="123"/>
      <c r="BT74" s="124">
        <f>IFERROR(BS74/BO74,"-")</f>
        <v>0</v>
      </c>
      <c r="BU74" s="125"/>
      <c r="BV74" s="125"/>
      <c r="BW74" s="125"/>
      <c r="BX74" s="126"/>
      <c r="BY74" s="127">
        <f>IF(Q74=0,"",IF(BX74=0,"",(BX74/Q74)))</f>
        <v>0</v>
      </c>
      <c r="BZ74" s="128"/>
      <c r="CA74" s="129" t="str">
        <f>IFERROR(BZ74/BX74,"-")</f>
        <v>-</v>
      </c>
      <c r="CB74" s="130"/>
      <c r="CC74" s="131" t="str">
        <f>IFERROR(CB74/BX74,"-")</f>
        <v>-</v>
      </c>
      <c r="CD74" s="132"/>
      <c r="CE74" s="132"/>
      <c r="CF74" s="132"/>
      <c r="CG74" s="133"/>
      <c r="CH74" s="134">
        <f>IF(Q74=0,"",IF(CG74=0,"",(CG74/Q74)))</f>
        <v>0</v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193</v>
      </c>
      <c r="C75" s="189" t="s">
        <v>58</v>
      </c>
      <c r="D75" s="189"/>
      <c r="E75" s="189" t="s">
        <v>73</v>
      </c>
      <c r="F75" s="189" t="s">
        <v>73</v>
      </c>
      <c r="G75" s="189" t="s">
        <v>74</v>
      </c>
      <c r="H75" s="89"/>
      <c r="I75" s="89"/>
      <c r="J75" s="89"/>
      <c r="K75" s="181"/>
      <c r="L75" s="80">
        <v>0</v>
      </c>
      <c r="M75" s="80">
        <v>0</v>
      </c>
      <c r="N75" s="80">
        <v>29</v>
      </c>
      <c r="O75" s="91">
        <v>3</v>
      </c>
      <c r="P75" s="92">
        <v>0</v>
      </c>
      <c r="Q75" s="93">
        <f>O75+P75</f>
        <v>3</v>
      </c>
      <c r="R75" s="81">
        <f>IFERROR(Q75/N75,"-")</f>
        <v>0.10344827586207</v>
      </c>
      <c r="S75" s="80">
        <v>1</v>
      </c>
      <c r="T75" s="80">
        <v>0</v>
      </c>
      <c r="U75" s="81">
        <f>IFERROR(T75/(Q75),"-")</f>
        <v>0</v>
      </c>
      <c r="V75" s="82"/>
      <c r="W75" s="83">
        <v>2</v>
      </c>
      <c r="X75" s="81">
        <f>IF(Q75=0,"-",W75/Q75)</f>
        <v>0.66666666666667</v>
      </c>
      <c r="Y75" s="186">
        <v>275000</v>
      </c>
      <c r="Z75" s="187">
        <f>IFERROR(Y75/Q75,"-")</f>
        <v>91666.666666667</v>
      </c>
      <c r="AA75" s="187">
        <f>IFERROR(Y75/W75,"-")</f>
        <v>137500</v>
      </c>
      <c r="AB75" s="181"/>
      <c r="AC75" s="85"/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>
        <v>1</v>
      </c>
      <c r="BG75" s="113">
        <f>IF(Q75=0,"",IF(BF75=0,"",(BF75/Q75)))</f>
        <v>0.33333333333333</v>
      </c>
      <c r="BH75" s="112">
        <v>1</v>
      </c>
      <c r="BI75" s="114">
        <f>IFERROR(BH75/BF75,"-")</f>
        <v>1</v>
      </c>
      <c r="BJ75" s="115">
        <v>3000</v>
      </c>
      <c r="BK75" s="116">
        <f>IFERROR(BJ75/BF75,"-")</f>
        <v>3000</v>
      </c>
      <c r="BL75" s="117">
        <v>1</v>
      </c>
      <c r="BM75" s="117"/>
      <c r="BN75" s="117"/>
      <c r="BO75" s="119">
        <v>1</v>
      </c>
      <c r="BP75" s="120">
        <f>IF(Q75=0,"",IF(BO75=0,"",(BO75/Q75)))</f>
        <v>0.33333333333333</v>
      </c>
      <c r="BQ75" s="121"/>
      <c r="BR75" s="122">
        <f>IFERROR(BQ75/BO75,"-")</f>
        <v>0</v>
      </c>
      <c r="BS75" s="123"/>
      <c r="BT75" s="124">
        <f>IFERROR(BS75/BO75,"-")</f>
        <v>0</v>
      </c>
      <c r="BU75" s="125"/>
      <c r="BV75" s="125"/>
      <c r="BW75" s="125"/>
      <c r="BX75" s="126">
        <v>1</v>
      </c>
      <c r="BY75" s="127">
        <f>IF(Q75=0,"",IF(BX75=0,"",(BX75/Q75)))</f>
        <v>0.33333333333333</v>
      </c>
      <c r="BZ75" s="128">
        <v>1</v>
      </c>
      <c r="CA75" s="129">
        <f>IFERROR(BZ75/BX75,"-")</f>
        <v>1</v>
      </c>
      <c r="CB75" s="130">
        <v>272000</v>
      </c>
      <c r="CC75" s="131">
        <f>IFERROR(CB75/BX75,"-")</f>
        <v>272000</v>
      </c>
      <c r="CD75" s="132"/>
      <c r="CE75" s="132"/>
      <c r="CF75" s="132">
        <v>1</v>
      </c>
      <c r="CG75" s="133"/>
      <c r="CH75" s="134">
        <f>IF(Q75=0,"",IF(CG75=0,"",(CG75/Q75)))</f>
        <v>0</v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2</v>
      </c>
      <c r="CQ75" s="141">
        <v>275000</v>
      </c>
      <c r="CR75" s="141">
        <v>272000</v>
      </c>
      <c r="CS75" s="141"/>
      <c r="CT75" s="142" t="str">
        <f>IF(AND(CR75=0,CS75=0),"",IF(AND(CR75&lt;=100000,CS75&lt;=100000),"",IF(CR75/CQ75&gt;0.7,"男高",IF(CS75/CQ75&gt;0.7,"女高",""))))</f>
        <v>男高</v>
      </c>
    </row>
    <row r="76" spans="1:99">
      <c r="A76" s="79" t="str">
        <f>AC76</f>
        <v>0</v>
      </c>
      <c r="B76" s="189" t="s">
        <v>194</v>
      </c>
      <c r="C76" s="189" t="s">
        <v>58</v>
      </c>
      <c r="D76" s="189"/>
      <c r="E76" s="189"/>
      <c r="F76" s="189"/>
      <c r="G76" s="189"/>
      <c r="H76" s="89" t="s">
        <v>166</v>
      </c>
      <c r="I76" s="89" t="s">
        <v>195</v>
      </c>
      <c r="J76" s="191" t="s">
        <v>130</v>
      </c>
      <c r="K76" s="181">
        <v>0</v>
      </c>
      <c r="L76" s="80">
        <v>0</v>
      </c>
      <c r="M76" s="80">
        <v>0</v>
      </c>
      <c r="N76" s="80">
        <v>111</v>
      </c>
      <c r="O76" s="91">
        <v>3</v>
      </c>
      <c r="P76" s="92">
        <v>0</v>
      </c>
      <c r="Q76" s="93">
        <f>O76+P76</f>
        <v>3</v>
      </c>
      <c r="R76" s="81">
        <f>IFERROR(Q76/N76,"-")</f>
        <v>0.027027027027027</v>
      </c>
      <c r="S76" s="80">
        <v>0</v>
      </c>
      <c r="T76" s="80">
        <v>1</v>
      </c>
      <c r="U76" s="81">
        <f>IFERROR(T76/(Q76),"-")</f>
        <v>0.33333333333333</v>
      </c>
      <c r="V76" s="82">
        <f>IFERROR(K76/SUM(Q76:Q77),"-")</f>
        <v>0</v>
      </c>
      <c r="W76" s="83">
        <v>0</v>
      </c>
      <c r="X76" s="81">
        <f>IF(Q76=0,"-",W76/Q76)</f>
        <v>0</v>
      </c>
      <c r="Y76" s="186">
        <v>0</v>
      </c>
      <c r="Z76" s="187">
        <f>IFERROR(Y76/Q76,"-")</f>
        <v>0</v>
      </c>
      <c r="AA76" s="187" t="str">
        <f>IFERROR(Y76/W76,"-")</f>
        <v>-</v>
      </c>
      <c r="AB76" s="181">
        <f>SUM(Y76:Y77)-SUM(K76:K77)</f>
        <v>0</v>
      </c>
      <c r="AC76" s="85" t="str">
        <f>SUM(Y76:Y77)/SUM(K76:K77)</f>
        <v>0</v>
      </c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>
        <v>2</v>
      </c>
      <c r="AO76" s="101">
        <f>IF(Q76=0,"",IF(AN76=0,"",(AN76/Q76)))</f>
        <v>0.66666666666667</v>
      </c>
      <c r="AP76" s="100"/>
      <c r="AQ76" s="102">
        <f>IFERROR(AP76/AN76,"-")</f>
        <v>0</v>
      </c>
      <c r="AR76" s="103"/>
      <c r="AS76" s="104">
        <f>IFERROR(AR76/AN76,"-")</f>
        <v>0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>
        <f>IF(Q76=0,"",IF(BF76=0,"",(BF76/Q76)))</f>
        <v>0</v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>
        <v>1</v>
      </c>
      <c r="BP76" s="120">
        <f>IF(Q76=0,"",IF(BO76=0,"",(BO76/Q76)))</f>
        <v>0.33333333333333</v>
      </c>
      <c r="BQ76" s="121"/>
      <c r="BR76" s="122">
        <f>IFERROR(BQ76/BO76,"-")</f>
        <v>0</v>
      </c>
      <c r="BS76" s="123"/>
      <c r="BT76" s="124">
        <f>IFERROR(BS76/BO76,"-")</f>
        <v>0</v>
      </c>
      <c r="BU76" s="125"/>
      <c r="BV76" s="125"/>
      <c r="BW76" s="125"/>
      <c r="BX76" s="126"/>
      <c r="BY76" s="127">
        <f>IF(Q76=0,"",IF(BX76=0,"",(BX76/Q76)))</f>
        <v>0</v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>
        <f>IF(Q76=0,"",IF(CG76=0,"",(CG76/Q76)))</f>
        <v>0</v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/>
      <c r="B77" s="189" t="s">
        <v>196</v>
      </c>
      <c r="C77" s="189" t="s">
        <v>58</v>
      </c>
      <c r="D77" s="189"/>
      <c r="E77" s="189"/>
      <c r="F77" s="189"/>
      <c r="G77" s="189"/>
      <c r="H77" s="89"/>
      <c r="I77" s="89"/>
      <c r="J77" s="89"/>
      <c r="K77" s="181"/>
      <c r="L77" s="80">
        <v>0</v>
      </c>
      <c r="M77" s="80">
        <v>0</v>
      </c>
      <c r="N77" s="80">
        <v>0</v>
      </c>
      <c r="O77" s="91">
        <v>0</v>
      </c>
      <c r="P77" s="92">
        <v>0</v>
      </c>
      <c r="Q77" s="93">
        <f>O77+P77</f>
        <v>0</v>
      </c>
      <c r="R77" s="81" t="str">
        <f>IFERROR(Q77/N77,"-")</f>
        <v>-</v>
      </c>
      <c r="S77" s="80">
        <v>0</v>
      </c>
      <c r="T77" s="80">
        <v>0</v>
      </c>
      <c r="U77" s="81" t="str">
        <f>IFERROR(T77/(Q77),"-")</f>
        <v>-</v>
      </c>
      <c r="V77" s="82"/>
      <c r="W77" s="83">
        <v>0</v>
      </c>
      <c r="X77" s="81" t="str">
        <f>IF(Q77=0,"-",W77/Q77)</f>
        <v>-</v>
      </c>
      <c r="Y77" s="186">
        <v>0</v>
      </c>
      <c r="Z77" s="187" t="str">
        <f>IFERROR(Y77/Q77,"-")</f>
        <v>-</v>
      </c>
      <c r="AA77" s="187" t="str">
        <f>IFERROR(Y77/W77,"-")</f>
        <v>-</v>
      </c>
      <c r="AB77" s="181"/>
      <c r="AC77" s="85"/>
      <c r="AD77" s="78"/>
      <c r="AE77" s="94"/>
      <c r="AF77" s="95" t="str">
        <f>IF(Q77=0,"",IF(AE77=0,"",(AE77/Q77)))</f>
        <v/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 t="str">
        <f>IF(Q77=0,"",IF(AN77=0,"",(AN77/Q77)))</f>
        <v/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 t="str">
        <f>IF(Q77=0,"",IF(AW77=0,"",(AW77/Q77)))</f>
        <v/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/>
      <c r="BG77" s="113" t="str">
        <f>IF(Q77=0,"",IF(BF77=0,"",(BF77/Q77)))</f>
        <v/>
      </c>
      <c r="BH77" s="112"/>
      <c r="BI77" s="114" t="str">
        <f>IFERROR(BH77/BF77,"-")</f>
        <v>-</v>
      </c>
      <c r="BJ77" s="115"/>
      <c r="BK77" s="116" t="str">
        <f>IFERROR(BJ77/BF77,"-")</f>
        <v>-</v>
      </c>
      <c r="BL77" s="117"/>
      <c r="BM77" s="117"/>
      <c r="BN77" s="117"/>
      <c r="BO77" s="119"/>
      <c r="BP77" s="120" t="str">
        <f>IF(Q77=0,"",IF(BO77=0,"",(BO77/Q77)))</f>
        <v/>
      </c>
      <c r="BQ77" s="121"/>
      <c r="BR77" s="122" t="str">
        <f>IFERROR(BQ77/BO77,"-")</f>
        <v>-</v>
      </c>
      <c r="BS77" s="123"/>
      <c r="BT77" s="124" t="str">
        <f>IFERROR(BS77/BO77,"-")</f>
        <v>-</v>
      </c>
      <c r="BU77" s="125"/>
      <c r="BV77" s="125"/>
      <c r="BW77" s="125"/>
      <c r="BX77" s="126"/>
      <c r="BY77" s="127" t="str">
        <f>IF(Q77=0,"",IF(BX77=0,"",(BX77/Q77)))</f>
        <v/>
      </c>
      <c r="BZ77" s="128"/>
      <c r="CA77" s="129" t="str">
        <f>IFERROR(BZ77/BX77,"-")</f>
        <v>-</v>
      </c>
      <c r="CB77" s="130"/>
      <c r="CC77" s="131" t="str">
        <f>IFERROR(CB77/BX77,"-")</f>
        <v>-</v>
      </c>
      <c r="CD77" s="132"/>
      <c r="CE77" s="132"/>
      <c r="CF77" s="132"/>
      <c r="CG77" s="133"/>
      <c r="CH77" s="134" t="str">
        <f>IF(Q77=0,"",IF(CG77=0,"",(CG77/Q77)))</f>
        <v/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30"/>
      <c r="B78" s="86"/>
      <c r="C78" s="86"/>
      <c r="D78" s="87"/>
      <c r="E78" s="87"/>
      <c r="F78" s="87"/>
      <c r="G78" s="88"/>
      <c r="H78" s="89"/>
      <c r="I78" s="89"/>
      <c r="J78" s="89"/>
      <c r="K78" s="182"/>
      <c r="L78" s="34"/>
      <c r="M78" s="34"/>
      <c r="N78" s="31"/>
      <c r="O78" s="23"/>
      <c r="P78" s="23"/>
      <c r="Q78" s="23"/>
      <c r="R78" s="32"/>
      <c r="S78" s="32"/>
      <c r="T78" s="23"/>
      <c r="U78" s="32"/>
      <c r="V78" s="25"/>
      <c r="W78" s="25"/>
      <c r="X78" s="25"/>
      <c r="Y78" s="188"/>
      <c r="Z78" s="188"/>
      <c r="AA78" s="188"/>
      <c r="AB78" s="188"/>
      <c r="AC78" s="33"/>
      <c r="AD78" s="58"/>
      <c r="AE78" s="62"/>
      <c r="AF78" s="63"/>
      <c r="AG78" s="62"/>
      <c r="AH78" s="66"/>
      <c r="AI78" s="67"/>
      <c r="AJ78" s="68"/>
      <c r="AK78" s="69"/>
      <c r="AL78" s="69"/>
      <c r="AM78" s="69"/>
      <c r="AN78" s="62"/>
      <c r="AO78" s="63"/>
      <c r="AP78" s="62"/>
      <c r="AQ78" s="66"/>
      <c r="AR78" s="67"/>
      <c r="AS78" s="68"/>
      <c r="AT78" s="69"/>
      <c r="AU78" s="69"/>
      <c r="AV78" s="69"/>
      <c r="AW78" s="62"/>
      <c r="AX78" s="63"/>
      <c r="AY78" s="62"/>
      <c r="AZ78" s="66"/>
      <c r="BA78" s="67"/>
      <c r="BB78" s="68"/>
      <c r="BC78" s="69"/>
      <c r="BD78" s="69"/>
      <c r="BE78" s="69"/>
      <c r="BF78" s="62"/>
      <c r="BG78" s="63"/>
      <c r="BH78" s="62"/>
      <c r="BI78" s="66"/>
      <c r="BJ78" s="67"/>
      <c r="BK78" s="68"/>
      <c r="BL78" s="69"/>
      <c r="BM78" s="69"/>
      <c r="BN78" s="69"/>
      <c r="BO78" s="64"/>
      <c r="BP78" s="65"/>
      <c r="BQ78" s="62"/>
      <c r="BR78" s="66"/>
      <c r="BS78" s="67"/>
      <c r="BT78" s="68"/>
      <c r="BU78" s="69"/>
      <c r="BV78" s="69"/>
      <c r="BW78" s="69"/>
      <c r="BX78" s="64"/>
      <c r="BY78" s="65"/>
      <c r="BZ78" s="62"/>
      <c r="CA78" s="66"/>
      <c r="CB78" s="67"/>
      <c r="CC78" s="68"/>
      <c r="CD78" s="69"/>
      <c r="CE78" s="69"/>
      <c r="CF78" s="69"/>
      <c r="CG78" s="64"/>
      <c r="CH78" s="65"/>
      <c r="CI78" s="62"/>
      <c r="CJ78" s="66"/>
      <c r="CK78" s="67"/>
      <c r="CL78" s="68"/>
      <c r="CM78" s="69"/>
      <c r="CN78" s="69"/>
      <c r="CO78" s="69"/>
      <c r="CP78" s="70"/>
      <c r="CQ78" s="67"/>
      <c r="CR78" s="67"/>
      <c r="CS78" s="67"/>
      <c r="CT78" s="71"/>
    </row>
    <row r="79" spans="1:99">
      <c r="A79" s="30"/>
      <c r="B79" s="37"/>
      <c r="C79" s="37"/>
      <c r="D79" s="21"/>
      <c r="E79" s="21"/>
      <c r="F79" s="21"/>
      <c r="G79" s="22"/>
      <c r="H79" s="36"/>
      <c r="I79" s="36"/>
      <c r="J79" s="74"/>
      <c r="K79" s="183"/>
      <c r="L79" s="34"/>
      <c r="M79" s="34"/>
      <c r="N79" s="31"/>
      <c r="O79" s="23"/>
      <c r="P79" s="23"/>
      <c r="Q79" s="23"/>
      <c r="R79" s="32"/>
      <c r="S79" s="32"/>
      <c r="T79" s="23"/>
      <c r="U79" s="32"/>
      <c r="V79" s="25"/>
      <c r="W79" s="25"/>
      <c r="X79" s="25"/>
      <c r="Y79" s="188"/>
      <c r="Z79" s="188"/>
      <c r="AA79" s="188"/>
      <c r="AB79" s="188"/>
      <c r="AC79" s="33"/>
      <c r="AD79" s="60"/>
      <c r="AE79" s="62"/>
      <c r="AF79" s="63"/>
      <c r="AG79" s="62"/>
      <c r="AH79" s="66"/>
      <c r="AI79" s="67"/>
      <c r="AJ79" s="68"/>
      <c r="AK79" s="69"/>
      <c r="AL79" s="69"/>
      <c r="AM79" s="69"/>
      <c r="AN79" s="62"/>
      <c r="AO79" s="63"/>
      <c r="AP79" s="62"/>
      <c r="AQ79" s="66"/>
      <c r="AR79" s="67"/>
      <c r="AS79" s="68"/>
      <c r="AT79" s="69"/>
      <c r="AU79" s="69"/>
      <c r="AV79" s="69"/>
      <c r="AW79" s="62"/>
      <c r="AX79" s="63"/>
      <c r="AY79" s="62"/>
      <c r="AZ79" s="66"/>
      <c r="BA79" s="67"/>
      <c r="BB79" s="68"/>
      <c r="BC79" s="69"/>
      <c r="BD79" s="69"/>
      <c r="BE79" s="69"/>
      <c r="BF79" s="62"/>
      <c r="BG79" s="63"/>
      <c r="BH79" s="62"/>
      <c r="BI79" s="66"/>
      <c r="BJ79" s="67"/>
      <c r="BK79" s="68"/>
      <c r="BL79" s="69"/>
      <c r="BM79" s="69"/>
      <c r="BN79" s="69"/>
      <c r="BO79" s="64"/>
      <c r="BP79" s="65"/>
      <c r="BQ79" s="62"/>
      <c r="BR79" s="66"/>
      <c r="BS79" s="67"/>
      <c r="BT79" s="68"/>
      <c r="BU79" s="69"/>
      <c r="BV79" s="69"/>
      <c r="BW79" s="69"/>
      <c r="BX79" s="64"/>
      <c r="BY79" s="65"/>
      <c r="BZ79" s="62"/>
      <c r="CA79" s="66"/>
      <c r="CB79" s="67"/>
      <c r="CC79" s="68"/>
      <c r="CD79" s="69"/>
      <c r="CE79" s="69"/>
      <c r="CF79" s="69"/>
      <c r="CG79" s="64"/>
      <c r="CH79" s="65"/>
      <c r="CI79" s="62"/>
      <c r="CJ79" s="66"/>
      <c r="CK79" s="67"/>
      <c r="CL79" s="68"/>
      <c r="CM79" s="69"/>
      <c r="CN79" s="69"/>
      <c r="CO79" s="69"/>
      <c r="CP79" s="70"/>
      <c r="CQ79" s="67"/>
      <c r="CR79" s="67"/>
      <c r="CS79" s="67"/>
      <c r="CT79" s="71"/>
    </row>
    <row r="80" spans="1:99">
      <c r="A80" s="19">
        <f>AC80</f>
        <v>1.1216626698641</v>
      </c>
      <c r="B80" s="39"/>
      <c r="C80" s="39"/>
      <c r="D80" s="39"/>
      <c r="E80" s="39"/>
      <c r="F80" s="39"/>
      <c r="G80" s="39"/>
      <c r="H80" s="40" t="s">
        <v>197</v>
      </c>
      <c r="I80" s="40"/>
      <c r="J80" s="40"/>
      <c r="K80" s="184">
        <f>SUM(K6:K79)</f>
        <v>6255000</v>
      </c>
      <c r="L80" s="41">
        <f>SUM(L6:L79)</f>
        <v>0</v>
      </c>
      <c r="M80" s="41">
        <f>SUM(M6:M79)</f>
        <v>0</v>
      </c>
      <c r="N80" s="41">
        <f>SUM(N6:N79)</f>
        <v>3280</v>
      </c>
      <c r="O80" s="41">
        <f>SUM(O6:O79)</f>
        <v>359</v>
      </c>
      <c r="P80" s="41">
        <f>SUM(P6:P79)</f>
        <v>3</v>
      </c>
      <c r="Q80" s="41">
        <f>SUM(Q6:Q79)</f>
        <v>362</v>
      </c>
      <c r="R80" s="42">
        <f>IFERROR(Q80/N80,"-")</f>
        <v>0.11036585365854</v>
      </c>
      <c r="S80" s="77">
        <f>SUM(S6:S79)</f>
        <v>26</v>
      </c>
      <c r="T80" s="77">
        <f>SUM(T6:T79)</f>
        <v>88</v>
      </c>
      <c r="U80" s="42">
        <f>IFERROR(S80/Q80,"-")</f>
        <v>0.071823204419889</v>
      </c>
      <c r="V80" s="43">
        <f>IFERROR(K80/Q80,"-")</f>
        <v>17279.005524862</v>
      </c>
      <c r="W80" s="44">
        <f>SUM(W6:W79)</f>
        <v>88</v>
      </c>
      <c r="X80" s="42">
        <f>IFERROR(W80/Q80,"-")</f>
        <v>0.24309392265193</v>
      </c>
      <c r="Y80" s="184">
        <f>SUM(Y6:Y79)</f>
        <v>7016000</v>
      </c>
      <c r="Z80" s="184">
        <f>IFERROR(Y80/Q80,"-")</f>
        <v>19381.215469613</v>
      </c>
      <c r="AA80" s="184">
        <f>IFERROR(Y80/W80,"-")</f>
        <v>79727.272727273</v>
      </c>
      <c r="AB80" s="184">
        <f>Y80-K80</f>
        <v>761000</v>
      </c>
      <c r="AC80" s="46">
        <f>Y80/K80</f>
        <v>1.1216626698641</v>
      </c>
      <c r="AD80" s="59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3"/>
    <mergeCell ref="K19:K23"/>
    <mergeCell ref="V19:V23"/>
    <mergeCell ref="AB19:AB23"/>
    <mergeCell ref="AC19:AC23"/>
    <mergeCell ref="A24:A27"/>
    <mergeCell ref="K24:K27"/>
    <mergeCell ref="V24:V27"/>
    <mergeCell ref="AB24:AB27"/>
    <mergeCell ref="AC24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1"/>
    <mergeCell ref="K70:K71"/>
    <mergeCell ref="V70:V71"/>
    <mergeCell ref="AB70:AB71"/>
    <mergeCell ref="AC70:AC71"/>
    <mergeCell ref="A72:A75"/>
    <mergeCell ref="K72:K75"/>
    <mergeCell ref="V72:V75"/>
    <mergeCell ref="AB72:AB75"/>
    <mergeCell ref="AC72:AC75"/>
    <mergeCell ref="A76:A77"/>
    <mergeCell ref="K76:K77"/>
    <mergeCell ref="V76:V77"/>
    <mergeCell ref="AB76:AB77"/>
    <mergeCell ref="AC76:AC7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198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7.7428571428571</v>
      </c>
      <c r="B6" s="189" t="s">
        <v>199</v>
      </c>
      <c r="C6" s="189" t="s">
        <v>200</v>
      </c>
      <c r="D6" s="189" t="s">
        <v>201</v>
      </c>
      <c r="E6" s="189" t="s">
        <v>202</v>
      </c>
      <c r="F6" s="189"/>
      <c r="G6" s="189" t="s">
        <v>74</v>
      </c>
      <c r="H6" s="89" t="s">
        <v>203</v>
      </c>
      <c r="I6" s="89" t="s">
        <v>204</v>
      </c>
      <c r="J6" s="89" t="s">
        <v>188</v>
      </c>
      <c r="K6" s="181">
        <v>70000</v>
      </c>
      <c r="L6" s="80">
        <v>0</v>
      </c>
      <c r="M6" s="80">
        <v>0</v>
      </c>
      <c r="N6" s="80">
        <v>117</v>
      </c>
      <c r="O6" s="91">
        <v>55</v>
      </c>
      <c r="P6" s="92">
        <v>0</v>
      </c>
      <c r="Q6" s="93">
        <f>O6+P6</f>
        <v>55</v>
      </c>
      <c r="R6" s="81">
        <f>IFERROR(Q6/N6,"-")</f>
        <v>0.47008547008547</v>
      </c>
      <c r="S6" s="80">
        <v>12</v>
      </c>
      <c r="T6" s="80">
        <v>12</v>
      </c>
      <c r="U6" s="81">
        <f>IFERROR(T6/(Q6),"-")</f>
        <v>0.21818181818182</v>
      </c>
      <c r="V6" s="82">
        <f>IFERROR(K6/SUM(Q6:Q6),"-")</f>
        <v>1272.7272727273</v>
      </c>
      <c r="W6" s="83">
        <v>9</v>
      </c>
      <c r="X6" s="81">
        <f>IF(Q6=0,"-",W6/Q6)</f>
        <v>0.16363636363636</v>
      </c>
      <c r="Y6" s="186">
        <v>542000</v>
      </c>
      <c r="Z6" s="187">
        <f>IFERROR(Y6/Q6,"-")</f>
        <v>9854.5454545455</v>
      </c>
      <c r="AA6" s="187">
        <f>IFERROR(Y6/W6,"-")</f>
        <v>60222.222222222</v>
      </c>
      <c r="AB6" s="181">
        <f>SUM(Y6:Y6)-SUM(K6:K6)</f>
        <v>472000</v>
      </c>
      <c r="AC6" s="85">
        <f>SUM(Y6:Y6)/SUM(K6:K6)</f>
        <v>7.7428571428571</v>
      </c>
      <c r="AD6" s="78"/>
      <c r="AE6" s="94">
        <v>1</v>
      </c>
      <c r="AF6" s="95">
        <f>IF(Q6=0,"",IF(AE6=0,"",(AE6/Q6)))</f>
        <v>0.018181818181818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6</v>
      </c>
      <c r="AO6" s="101">
        <f>IF(Q6=0,"",IF(AN6=0,"",(AN6/Q6)))</f>
        <v>0.10909090909091</v>
      </c>
      <c r="AP6" s="100">
        <v>1</v>
      </c>
      <c r="AQ6" s="102">
        <f>IFERROR(AP6/AN6,"-")</f>
        <v>0.16666666666667</v>
      </c>
      <c r="AR6" s="103">
        <v>1000</v>
      </c>
      <c r="AS6" s="104">
        <f>IFERROR(AR6/AN6,"-")</f>
        <v>166.66666666667</v>
      </c>
      <c r="AT6" s="105">
        <v>1</v>
      </c>
      <c r="AU6" s="105"/>
      <c r="AV6" s="105"/>
      <c r="AW6" s="106">
        <v>6</v>
      </c>
      <c r="AX6" s="107">
        <f>IF(Q6=0,"",IF(AW6=0,"",(AW6/Q6)))</f>
        <v>0.10909090909091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10</v>
      </c>
      <c r="BG6" s="113">
        <f>IF(Q6=0,"",IF(BF6=0,"",(BF6/Q6)))</f>
        <v>0.18181818181818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28</v>
      </c>
      <c r="BP6" s="120">
        <f>IF(Q6=0,"",IF(BO6=0,"",(BO6/Q6)))</f>
        <v>0.50909090909091</v>
      </c>
      <c r="BQ6" s="121">
        <v>8</v>
      </c>
      <c r="BR6" s="122">
        <f>IFERROR(BQ6/BO6,"-")</f>
        <v>0.28571428571429</v>
      </c>
      <c r="BS6" s="123">
        <v>541000</v>
      </c>
      <c r="BT6" s="124">
        <f>IFERROR(BS6/BO6,"-")</f>
        <v>19321.428571429</v>
      </c>
      <c r="BU6" s="125">
        <v>4</v>
      </c>
      <c r="BV6" s="125"/>
      <c r="BW6" s="125">
        <v>4</v>
      </c>
      <c r="BX6" s="126">
        <v>4</v>
      </c>
      <c r="BY6" s="127">
        <f>IF(Q6=0,"",IF(BX6=0,"",(BX6/Q6)))</f>
        <v>0.072727272727273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9</v>
      </c>
      <c r="CQ6" s="141">
        <v>542000</v>
      </c>
      <c r="CR6" s="141">
        <v>273000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>
        <f>AC7</f>
        <v>0</v>
      </c>
      <c r="B7" s="189" t="s">
        <v>205</v>
      </c>
      <c r="C7" s="189" t="s">
        <v>200</v>
      </c>
      <c r="D7" s="189" t="s">
        <v>201</v>
      </c>
      <c r="E7" s="189" t="s">
        <v>206</v>
      </c>
      <c r="F7" s="189"/>
      <c r="G7" s="189" t="s">
        <v>74</v>
      </c>
      <c r="H7" s="89" t="s">
        <v>207</v>
      </c>
      <c r="I7" s="89" t="s">
        <v>204</v>
      </c>
      <c r="J7" s="89" t="s">
        <v>173</v>
      </c>
      <c r="K7" s="181">
        <v>70000</v>
      </c>
      <c r="L7" s="80">
        <v>0</v>
      </c>
      <c r="M7" s="80">
        <v>0</v>
      </c>
      <c r="N7" s="80">
        <v>17</v>
      </c>
      <c r="O7" s="91">
        <v>6</v>
      </c>
      <c r="P7" s="92">
        <v>0</v>
      </c>
      <c r="Q7" s="93">
        <f>O7+P7</f>
        <v>6</v>
      </c>
      <c r="R7" s="81">
        <f>IFERROR(Q7/N7,"-")</f>
        <v>0.35294117647059</v>
      </c>
      <c r="S7" s="80">
        <v>1</v>
      </c>
      <c r="T7" s="80">
        <v>0</v>
      </c>
      <c r="U7" s="81">
        <f>IFERROR(T7/(Q7),"-")</f>
        <v>0</v>
      </c>
      <c r="V7" s="82">
        <f>IFERROR(K7/SUM(Q7:Q7),"-")</f>
        <v>11666.666666667</v>
      </c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>
        <f>SUM(Y7:Y7)-SUM(K7:K7)</f>
        <v>-70000</v>
      </c>
      <c r="AC7" s="85">
        <f>SUM(Y7:Y7)/SUM(K7:K7)</f>
        <v>0</v>
      </c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</v>
      </c>
      <c r="AO7" s="101">
        <f>IF(Q7=0,"",IF(AN7=0,"",(AN7/Q7)))</f>
        <v>0.33333333333333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2</v>
      </c>
      <c r="AX7" s="107">
        <f>IF(Q7=0,"",IF(AW7=0,"",(AW7/Q7)))</f>
        <v>0.33333333333333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</v>
      </c>
      <c r="BG7" s="113">
        <f>IF(Q7=0,"",IF(BF7=0,"",(BF7/Q7)))</f>
        <v>0.16666666666667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</v>
      </c>
      <c r="BP7" s="120">
        <f>IF(Q7=0,"",IF(BO7=0,"",(BO7/Q7)))</f>
        <v>0.16666666666667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0.52307692307692</v>
      </c>
      <c r="B8" s="189" t="s">
        <v>208</v>
      </c>
      <c r="C8" s="189" t="s">
        <v>200</v>
      </c>
      <c r="D8" s="189" t="s">
        <v>209</v>
      </c>
      <c r="E8" s="189" t="s">
        <v>210</v>
      </c>
      <c r="F8" s="189"/>
      <c r="G8" s="189" t="s">
        <v>61</v>
      </c>
      <c r="H8" s="89" t="s">
        <v>211</v>
      </c>
      <c r="I8" s="89" t="s">
        <v>212</v>
      </c>
      <c r="J8" s="89" t="s">
        <v>173</v>
      </c>
      <c r="K8" s="181">
        <v>65000</v>
      </c>
      <c r="L8" s="80">
        <v>0</v>
      </c>
      <c r="M8" s="80">
        <v>0</v>
      </c>
      <c r="N8" s="80">
        <v>22</v>
      </c>
      <c r="O8" s="91">
        <v>4</v>
      </c>
      <c r="P8" s="92">
        <v>0</v>
      </c>
      <c r="Q8" s="93">
        <f>O8+P8</f>
        <v>4</v>
      </c>
      <c r="R8" s="81">
        <f>IFERROR(Q8/N8,"-")</f>
        <v>0.18181818181818</v>
      </c>
      <c r="S8" s="80">
        <v>0</v>
      </c>
      <c r="T8" s="80">
        <v>1</v>
      </c>
      <c r="U8" s="81">
        <f>IFERROR(T8/(Q8),"-")</f>
        <v>0.25</v>
      </c>
      <c r="V8" s="82">
        <f>IFERROR(K8/SUM(Q8:Q9),"-")</f>
        <v>7222.2222222222</v>
      </c>
      <c r="W8" s="83">
        <v>2</v>
      </c>
      <c r="X8" s="81">
        <f>IF(Q8=0,"-",W8/Q8)</f>
        <v>0.5</v>
      </c>
      <c r="Y8" s="186">
        <v>29000</v>
      </c>
      <c r="Z8" s="187">
        <f>IFERROR(Y8/Q8,"-")</f>
        <v>7250</v>
      </c>
      <c r="AA8" s="187">
        <f>IFERROR(Y8/W8,"-")</f>
        <v>14500</v>
      </c>
      <c r="AB8" s="181">
        <f>SUM(Y8:Y9)-SUM(K8:K9)</f>
        <v>-31000</v>
      </c>
      <c r="AC8" s="85">
        <f>SUM(Y8:Y9)/SUM(K8:K9)</f>
        <v>0.52307692307692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0.25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2</v>
      </c>
      <c r="BG8" s="113">
        <f>IF(Q8=0,"",IF(BF8=0,"",(BF8/Q8)))</f>
        <v>0.5</v>
      </c>
      <c r="BH8" s="112">
        <v>1</v>
      </c>
      <c r="BI8" s="114">
        <f>IFERROR(BH8/BF8,"-")</f>
        <v>0.5</v>
      </c>
      <c r="BJ8" s="115">
        <v>14000</v>
      </c>
      <c r="BK8" s="116">
        <f>IFERROR(BJ8/BF8,"-")</f>
        <v>7000</v>
      </c>
      <c r="BL8" s="117"/>
      <c r="BM8" s="117"/>
      <c r="BN8" s="117">
        <v>1</v>
      </c>
      <c r="BO8" s="119">
        <v>1</v>
      </c>
      <c r="BP8" s="120">
        <f>IF(Q8=0,"",IF(BO8=0,"",(BO8/Q8)))</f>
        <v>0.25</v>
      </c>
      <c r="BQ8" s="121">
        <v>1</v>
      </c>
      <c r="BR8" s="122">
        <f>IFERROR(BQ8/BO8,"-")</f>
        <v>1</v>
      </c>
      <c r="BS8" s="123">
        <v>15000</v>
      </c>
      <c r="BT8" s="124">
        <f>IFERROR(BS8/BO8,"-")</f>
        <v>15000</v>
      </c>
      <c r="BU8" s="125"/>
      <c r="BV8" s="125"/>
      <c r="BW8" s="125">
        <v>1</v>
      </c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29000</v>
      </c>
      <c r="CR8" s="141">
        <v>15000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213</v>
      </c>
      <c r="C9" s="189" t="s">
        <v>200</v>
      </c>
      <c r="D9" s="189"/>
      <c r="E9" s="189"/>
      <c r="F9" s="189"/>
      <c r="G9" s="189" t="s">
        <v>74</v>
      </c>
      <c r="H9" s="89"/>
      <c r="I9" s="89"/>
      <c r="J9" s="89"/>
      <c r="K9" s="181"/>
      <c r="L9" s="80">
        <v>0</v>
      </c>
      <c r="M9" s="80">
        <v>0</v>
      </c>
      <c r="N9" s="80">
        <v>9</v>
      </c>
      <c r="O9" s="91">
        <v>5</v>
      </c>
      <c r="P9" s="92">
        <v>0</v>
      </c>
      <c r="Q9" s="93">
        <f>O9+P9</f>
        <v>5</v>
      </c>
      <c r="R9" s="81">
        <f>IFERROR(Q9/N9,"-")</f>
        <v>0.55555555555556</v>
      </c>
      <c r="S9" s="80">
        <v>0</v>
      </c>
      <c r="T9" s="80">
        <v>0</v>
      </c>
      <c r="U9" s="81">
        <f>IFERROR(T9/(Q9),"-")</f>
        <v>0</v>
      </c>
      <c r="V9" s="82"/>
      <c r="W9" s="83">
        <v>1</v>
      </c>
      <c r="X9" s="81">
        <f>IF(Q9=0,"-",W9/Q9)</f>
        <v>0.2</v>
      </c>
      <c r="Y9" s="186">
        <v>5000</v>
      </c>
      <c r="Z9" s="187">
        <f>IFERROR(Y9/Q9,"-")</f>
        <v>1000</v>
      </c>
      <c r="AA9" s="187">
        <f>IFERROR(Y9/W9,"-")</f>
        <v>5000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2</v>
      </c>
      <c r="BG9" s="113">
        <f>IF(Q9=0,"",IF(BF9=0,"",(BF9/Q9)))</f>
        <v>0.4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2</v>
      </c>
      <c r="BP9" s="120">
        <f>IF(Q9=0,"",IF(BO9=0,"",(BO9/Q9)))</f>
        <v>0.4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1</v>
      </c>
      <c r="BY9" s="127">
        <f>IF(Q9=0,"",IF(BX9=0,"",(BX9/Q9)))</f>
        <v>0.2</v>
      </c>
      <c r="BZ9" s="128">
        <v>1</v>
      </c>
      <c r="CA9" s="129">
        <f>IFERROR(BZ9/BX9,"-")</f>
        <v>1</v>
      </c>
      <c r="CB9" s="130">
        <v>5000</v>
      </c>
      <c r="CC9" s="131">
        <f>IFERROR(CB9/BX9,"-")</f>
        <v>5000</v>
      </c>
      <c r="CD9" s="132">
        <v>1</v>
      </c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5000</v>
      </c>
      <c r="CR9" s="141">
        <v>5000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</v>
      </c>
      <c r="B10" s="189" t="s">
        <v>214</v>
      </c>
      <c r="C10" s="189" t="s">
        <v>200</v>
      </c>
      <c r="D10" s="189" t="s">
        <v>215</v>
      </c>
      <c r="E10" s="189" t="s">
        <v>216</v>
      </c>
      <c r="F10" s="189"/>
      <c r="G10" s="189" t="s">
        <v>61</v>
      </c>
      <c r="H10" s="89" t="s">
        <v>217</v>
      </c>
      <c r="I10" s="89" t="s">
        <v>218</v>
      </c>
      <c r="J10" s="89" t="s">
        <v>219</v>
      </c>
      <c r="K10" s="181">
        <v>45000</v>
      </c>
      <c r="L10" s="80">
        <v>0</v>
      </c>
      <c r="M10" s="80">
        <v>0</v>
      </c>
      <c r="N10" s="80">
        <v>7</v>
      </c>
      <c r="O10" s="91">
        <v>0</v>
      </c>
      <c r="P10" s="92">
        <v>0</v>
      </c>
      <c r="Q10" s="93">
        <f>O10+P10</f>
        <v>0</v>
      </c>
      <c r="R10" s="81">
        <f>IFERROR(Q10/N10,"-")</f>
        <v>0</v>
      </c>
      <c r="S10" s="80">
        <v>0</v>
      </c>
      <c r="T10" s="80">
        <v>0</v>
      </c>
      <c r="U10" s="81" t="str">
        <f>IFERROR(T10/(Q10),"-")</f>
        <v>-</v>
      </c>
      <c r="V10" s="82">
        <f>IFERROR(K10/SUM(Q10:Q11),"-")</f>
        <v>22500</v>
      </c>
      <c r="W10" s="83">
        <v>0</v>
      </c>
      <c r="X10" s="81" t="str">
        <f>IF(Q10=0,"-",W10/Q10)</f>
        <v>-</v>
      </c>
      <c r="Y10" s="186">
        <v>0</v>
      </c>
      <c r="Z10" s="187" t="str">
        <f>IFERROR(Y10/Q10,"-")</f>
        <v>-</v>
      </c>
      <c r="AA10" s="187" t="str">
        <f>IFERROR(Y10/W10,"-")</f>
        <v>-</v>
      </c>
      <c r="AB10" s="181">
        <f>SUM(Y10:Y11)-SUM(K10:K11)</f>
        <v>-45000</v>
      </c>
      <c r="AC10" s="85">
        <f>SUM(Y10:Y11)/SUM(K10:K11)</f>
        <v>0</v>
      </c>
      <c r="AD10" s="78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220</v>
      </c>
      <c r="C11" s="189" t="s">
        <v>200</v>
      </c>
      <c r="D11" s="189"/>
      <c r="E11" s="189"/>
      <c r="F11" s="189"/>
      <c r="G11" s="189" t="s">
        <v>74</v>
      </c>
      <c r="H11" s="89"/>
      <c r="I11" s="89"/>
      <c r="J11" s="89"/>
      <c r="K11" s="181"/>
      <c r="L11" s="80">
        <v>0</v>
      </c>
      <c r="M11" s="80">
        <v>0</v>
      </c>
      <c r="N11" s="80">
        <v>2</v>
      </c>
      <c r="O11" s="91">
        <v>2</v>
      </c>
      <c r="P11" s="92">
        <v>0</v>
      </c>
      <c r="Q11" s="93">
        <f>O11+P11</f>
        <v>2</v>
      </c>
      <c r="R11" s="81">
        <f>IFERROR(Q11/N11,"-")</f>
        <v>1</v>
      </c>
      <c r="S11" s="80">
        <v>0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1</v>
      </c>
      <c r="BG11" s="113">
        <f>IF(Q11=0,"",IF(BF11=0,"",(BF11/Q11)))</f>
        <v>0.5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</v>
      </c>
      <c r="BP11" s="120">
        <f>IF(Q11=0,"",IF(BO11=0,"",(BO11/Q11)))</f>
        <v>0.5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2.5111111111111</v>
      </c>
      <c r="B12" s="189" t="s">
        <v>221</v>
      </c>
      <c r="C12" s="189" t="s">
        <v>200</v>
      </c>
      <c r="D12" s="189" t="s">
        <v>215</v>
      </c>
      <c r="E12" s="189" t="s">
        <v>222</v>
      </c>
      <c r="F12" s="189"/>
      <c r="G12" s="189" t="s">
        <v>61</v>
      </c>
      <c r="H12" s="89" t="s">
        <v>223</v>
      </c>
      <c r="I12" s="89" t="s">
        <v>218</v>
      </c>
      <c r="J12" s="89" t="s">
        <v>224</v>
      </c>
      <c r="K12" s="181">
        <v>45000</v>
      </c>
      <c r="L12" s="80">
        <v>0</v>
      </c>
      <c r="M12" s="80">
        <v>0</v>
      </c>
      <c r="N12" s="80">
        <v>23</v>
      </c>
      <c r="O12" s="91">
        <v>2</v>
      </c>
      <c r="P12" s="92">
        <v>0</v>
      </c>
      <c r="Q12" s="93">
        <f>O12+P12</f>
        <v>2</v>
      </c>
      <c r="R12" s="81">
        <f>IFERROR(Q12/N12,"-")</f>
        <v>0.08695652173913</v>
      </c>
      <c r="S12" s="80">
        <v>0</v>
      </c>
      <c r="T12" s="80">
        <v>0</v>
      </c>
      <c r="U12" s="81">
        <f>IFERROR(T12/(Q12),"-")</f>
        <v>0</v>
      </c>
      <c r="V12" s="82">
        <f>IFERROR(K12/SUM(Q12:Q13),"-")</f>
        <v>6428.5714285714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SUM(Y12:Y13)-SUM(K12:K13)</f>
        <v>68000</v>
      </c>
      <c r="AC12" s="85">
        <f>SUM(Y12:Y13)/SUM(K12:K13)</f>
        <v>2.5111111111111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>
        <v>1</v>
      </c>
      <c r="BP12" s="120">
        <f>IF(Q12=0,"",IF(BO12=0,"",(BO12/Q12)))</f>
        <v>0.5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1</v>
      </c>
      <c r="BY12" s="127">
        <f>IF(Q12=0,"",IF(BX12=0,"",(BX12/Q12)))</f>
        <v>0.5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225</v>
      </c>
      <c r="C13" s="189" t="s">
        <v>200</v>
      </c>
      <c r="D13" s="189"/>
      <c r="E13" s="189"/>
      <c r="F13" s="189"/>
      <c r="G13" s="189" t="s">
        <v>74</v>
      </c>
      <c r="H13" s="89"/>
      <c r="I13" s="89"/>
      <c r="J13" s="89"/>
      <c r="K13" s="181"/>
      <c r="L13" s="80">
        <v>0</v>
      </c>
      <c r="M13" s="80">
        <v>0</v>
      </c>
      <c r="N13" s="80">
        <v>25</v>
      </c>
      <c r="O13" s="91">
        <v>5</v>
      </c>
      <c r="P13" s="92">
        <v>0</v>
      </c>
      <c r="Q13" s="93">
        <f>O13+P13</f>
        <v>5</v>
      </c>
      <c r="R13" s="81">
        <f>IFERROR(Q13/N13,"-")</f>
        <v>0.2</v>
      </c>
      <c r="S13" s="80">
        <v>0</v>
      </c>
      <c r="T13" s="80">
        <v>1</v>
      </c>
      <c r="U13" s="81">
        <f>IFERROR(T13/(Q13),"-")</f>
        <v>0.2</v>
      </c>
      <c r="V13" s="82"/>
      <c r="W13" s="83">
        <v>1</v>
      </c>
      <c r="X13" s="81">
        <f>IF(Q13=0,"-",W13/Q13)</f>
        <v>0.2</v>
      </c>
      <c r="Y13" s="186">
        <v>113000</v>
      </c>
      <c r="Z13" s="187">
        <f>IFERROR(Y13/Q13,"-")</f>
        <v>22600</v>
      </c>
      <c r="AA13" s="187">
        <f>IFERROR(Y13/W13,"-")</f>
        <v>113000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1</v>
      </c>
      <c r="AO13" s="101">
        <f>IF(Q13=0,"",IF(AN13=0,"",(AN13/Q13)))</f>
        <v>0.2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0.2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1</v>
      </c>
      <c r="BP13" s="120">
        <f>IF(Q13=0,"",IF(BO13=0,"",(BO13/Q13)))</f>
        <v>0.2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2</v>
      </c>
      <c r="BY13" s="127">
        <f>IF(Q13=0,"",IF(BX13=0,"",(BX13/Q13)))</f>
        <v>0.4</v>
      </c>
      <c r="BZ13" s="128">
        <v>1</v>
      </c>
      <c r="CA13" s="129">
        <f>IFERROR(BZ13/BX13,"-")</f>
        <v>0.5</v>
      </c>
      <c r="CB13" s="130">
        <v>113000</v>
      </c>
      <c r="CC13" s="131">
        <f>IFERROR(CB13/BX13,"-")</f>
        <v>56500</v>
      </c>
      <c r="CD13" s="132"/>
      <c r="CE13" s="132"/>
      <c r="CF13" s="132">
        <v>1</v>
      </c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113000</v>
      </c>
      <c r="CR13" s="141">
        <v>113000</v>
      </c>
      <c r="CS13" s="141"/>
      <c r="CT13" s="142" t="str">
        <f>IF(AND(CR13=0,CS13=0),"",IF(AND(CR13&lt;=100000,CS13&lt;=100000),"",IF(CR13/CQ13&gt;0.7,"男高",IF(CS13/CQ13&gt;0.7,"女高",""))))</f>
        <v>男高</v>
      </c>
    </row>
    <row r="14" spans="1:99">
      <c r="A14" s="79">
        <f>AC14</f>
        <v>11.215384615385</v>
      </c>
      <c r="B14" s="189" t="s">
        <v>226</v>
      </c>
      <c r="C14" s="189" t="s">
        <v>200</v>
      </c>
      <c r="D14" s="189" t="s">
        <v>209</v>
      </c>
      <c r="E14" s="189" t="s">
        <v>210</v>
      </c>
      <c r="F14" s="189"/>
      <c r="G14" s="189" t="s">
        <v>61</v>
      </c>
      <c r="H14" s="89" t="s">
        <v>227</v>
      </c>
      <c r="I14" s="89" t="s">
        <v>212</v>
      </c>
      <c r="J14" s="89" t="s">
        <v>158</v>
      </c>
      <c r="K14" s="181">
        <v>65000</v>
      </c>
      <c r="L14" s="80">
        <v>0</v>
      </c>
      <c r="M14" s="80">
        <v>0</v>
      </c>
      <c r="N14" s="80">
        <v>47</v>
      </c>
      <c r="O14" s="91">
        <v>6</v>
      </c>
      <c r="P14" s="92">
        <v>0</v>
      </c>
      <c r="Q14" s="93">
        <f>O14+P14</f>
        <v>6</v>
      </c>
      <c r="R14" s="81">
        <f>IFERROR(Q14/N14,"-")</f>
        <v>0.12765957446809</v>
      </c>
      <c r="S14" s="80">
        <v>1</v>
      </c>
      <c r="T14" s="80">
        <v>2</v>
      </c>
      <c r="U14" s="81">
        <f>IFERROR(T14/(Q14),"-")</f>
        <v>0.33333333333333</v>
      </c>
      <c r="V14" s="82">
        <f>IFERROR(K14/SUM(Q14:Q15),"-")</f>
        <v>3421.0526315789</v>
      </c>
      <c r="W14" s="83">
        <v>1</v>
      </c>
      <c r="X14" s="81">
        <f>IF(Q14=0,"-",W14/Q14)</f>
        <v>0.16666666666667</v>
      </c>
      <c r="Y14" s="186">
        <v>6000</v>
      </c>
      <c r="Z14" s="187">
        <f>IFERROR(Y14/Q14,"-")</f>
        <v>1000</v>
      </c>
      <c r="AA14" s="187">
        <f>IFERROR(Y14/W14,"-")</f>
        <v>6000</v>
      </c>
      <c r="AB14" s="181">
        <f>SUM(Y14:Y15)-SUM(K14:K15)</f>
        <v>664000</v>
      </c>
      <c r="AC14" s="85">
        <f>SUM(Y14:Y15)/SUM(K14:K15)</f>
        <v>11.215384615385</v>
      </c>
      <c r="AD14" s="78"/>
      <c r="AE14" s="94">
        <v>1</v>
      </c>
      <c r="AF14" s="95">
        <f>IF(Q14=0,"",IF(AE14=0,"",(AE14/Q14)))</f>
        <v>0.16666666666667</v>
      </c>
      <c r="AG14" s="94"/>
      <c r="AH14" s="96">
        <f>IFERROR(AG14/AE14,"-")</f>
        <v>0</v>
      </c>
      <c r="AI14" s="97"/>
      <c r="AJ14" s="98">
        <f>IFERROR(AI14/AE14,"-")</f>
        <v>0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0.16666666666667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3</v>
      </c>
      <c r="BP14" s="120">
        <f>IF(Q14=0,"",IF(BO14=0,"",(BO14/Q14)))</f>
        <v>0.5</v>
      </c>
      <c r="BQ14" s="121">
        <v>1</v>
      </c>
      <c r="BR14" s="122">
        <f>IFERROR(BQ14/BO14,"-")</f>
        <v>0.33333333333333</v>
      </c>
      <c r="BS14" s="123">
        <v>6000</v>
      </c>
      <c r="BT14" s="124">
        <f>IFERROR(BS14/BO14,"-")</f>
        <v>2000</v>
      </c>
      <c r="BU14" s="125"/>
      <c r="BV14" s="125">
        <v>1</v>
      </c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>
        <v>1</v>
      </c>
      <c r="CH14" s="134">
        <f>IF(Q14=0,"",IF(CG14=0,"",(CG14/Q14)))</f>
        <v>0.16666666666667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1</v>
      </c>
      <c r="CQ14" s="141">
        <v>6000</v>
      </c>
      <c r="CR14" s="141">
        <v>6000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228</v>
      </c>
      <c r="C15" s="189" t="s">
        <v>200</v>
      </c>
      <c r="D15" s="189"/>
      <c r="E15" s="189"/>
      <c r="F15" s="189"/>
      <c r="G15" s="189" t="s">
        <v>74</v>
      </c>
      <c r="H15" s="89"/>
      <c r="I15" s="89"/>
      <c r="J15" s="89"/>
      <c r="K15" s="181"/>
      <c r="L15" s="80">
        <v>0</v>
      </c>
      <c r="M15" s="80">
        <v>0</v>
      </c>
      <c r="N15" s="80">
        <v>22</v>
      </c>
      <c r="O15" s="91">
        <v>13</v>
      </c>
      <c r="P15" s="92">
        <v>0</v>
      </c>
      <c r="Q15" s="93">
        <f>O15+P15</f>
        <v>13</v>
      </c>
      <c r="R15" s="81">
        <f>IFERROR(Q15/N15,"-")</f>
        <v>0.59090909090909</v>
      </c>
      <c r="S15" s="80">
        <v>2</v>
      </c>
      <c r="T15" s="80">
        <v>1</v>
      </c>
      <c r="U15" s="81">
        <f>IFERROR(T15/(Q15),"-")</f>
        <v>0.076923076923077</v>
      </c>
      <c r="V15" s="82"/>
      <c r="W15" s="83">
        <v>6</v>
      </c>
      <c r="X15" s="81">
        <f>IF(Q15=0,"-",W15/Q15)</f>
        <v>0.46153846153846</v>
      </c>
      <c r="Y15" s="186">
        <v>723000</v>
      </c>
      <c r="Z15" s="187">
        <f>IFERROR(Y15/Q15,"-")</f>
        <v>55615.384615385</v>
      </c>
      <c r="AA15" s="187">
        <f>IFERROR(Y15/W15,"-")</f>
        <v>120500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>
        <v>1</v>
      </c>
      <c r="AO15" s="101">
        <f>IF(Q15=0,"",IF(AN15=0,"",(AN15/Q15)))</f>
        <v>0.076923076923077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>
        <v>1</v>
      </c>
      <c r="AX15" s="107">
        <f>IF(Q15=0,"",IF(AW15=0,"",(AW15/Q15)))</f>
        <v>0.076923076923077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2</v>
      </c>
      <c r="BG15" s="113">
        <f>IF(Q15=0,"",IF(BF15=0,"",(BF15/Q15)))</f>
        <v>0.15384615384615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9</v>
      </c>
      <c r="BP15" s="120">
        <f>IF(Q15=0,"",IF(BO15=0,"",(BO15/Q15)))</f>
        <v>0.69230769230769</v>
      </c>
      <c r="BQ15" s="121">
        <v>6</v>
      </c>
      <c r="BR15" s="122">
        <f>IFERROR(BQ15/BO15,"-")</f>
        <v>0.66666666666667</v>
      </c>
      <c r="BS15" s="123">
        <v>723000</v>
      </c>
      <c r="BT15" s="124">
        <f>IFERROR(BS15/BO15,"-")</f>
        <v>80333.333333333</v>
      </c>
      <c r="BU15" s="125">
        <v>1</v>
      </c>
      <c r="BV15" s="125">
        <v>1</v>
      </c>
      <c r="BW15" s="125">
        <v>4</v>
      </c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6</v>
      </c>
      <c r="CQ15" s="141">
        <v>723000</v>
      </c>
      <c r="CR15" s="141">
        <v>420000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0.12857142857143</v>
      </c>
      <c r="B16" s="189" t="s">
        <v>229</v>
      </c>
      <c r="C16" s="189" t="s">
        <v>200</v>
      </c>
      <c r="D16" s="189" t="s">
        <v>215</v>
      </c>
      <c r="E16" s="189" t="s">
        <v>230</v>
      </c>
      <c r="F16" s="189"/>
      <c r="G16" s="189" t="s">
        <v>61</v>
      </c>
      <c r="H16" s="89" t="s">
        <v>231</v>
      </c>
      <c r="I16" s="89" t="s">
        <v>218</v>
      </c>
      <c r="J16" s="89" t="s">
        <v>158</v>
      </c>
      <c r="K16" s="181">
        <v>70000</v>
      </c>
      <c r="L16" s="80">
        <v>0</v>
      </c>
      <c r="M16" s="80">
        <v>0</v>
      </c>
      <c r="N16" s="80">
        <v>23</v>
      </c>
      <c r="O16" s="91">
        <v>2</v>
      </c>
      <c r="P16" s="92">
        <v>0</v>
      </c>
      <c r="Q16" s="93">
        <f>O16+P16</f>
        <v>2</v>
      </c>
      <c r="R16" s="81">
        <f>IFERROR(Q16/N16,"-")</f>
        <v>0.08695652173913</v>
      </c>
      <c r="S16" s="80">
        <v>0</v>
      </c>
      <c r="T16" s="80">
        <v>1</v>
      </c>
      <c r="U16" s="81">
        <f>IFERROR(T16/(Q16),"-")</f>
        <v>0.5</v>
      </c>
      <c r="V16" s="82">
        <f>IFERROR(K16/SUM(Q16:Q17),"-")</f>
        <v>14000</v>
      </c>
      <c r="W16" s="83">
        <v>1</v>
      </c>
      <c r="X16" s="81">
        <f>IF(Q16=0,"-",W16/Q16)</f>
        <v>0.5</v>
      </c>
      <c r="Y16" s="186">
        <v>9000</v>
      </c>
      <c r="Z16" s="187">
        <f>IFERROR(Y16/Q16,"-")</f>
        <v>4500</v>
      </c>
      <c r="AA16" s="187">
        <f>IFERROR(Y16/W16,"-")</f>
        <v>9000</v>
      </c>
      <c r="AB16" s="181">
        <f>SUM(Y16:Y17)-SUM(K16:K17)</f>
        <v>-61000</v>
      </c>
      <c r="AC16" s="85">
        <f>SUM(Y16:Y17)/SUM(K16:K17)</f>
        <v>0.12857142857143</v>
      </c>
      <c r="AD16" s="78"/>
      <c r="AE16" s="94">
        <v>1</v>
      </c>
      <c r="AF16" s="95">
        <f>IF(Q16=0,"",IF(AE16=0,"",(AE16/Q16)))</f>
        <v>0.5</v>
      </c>
      <c r="AG16" s="94">
        <v>1</v>
      </c>
      <c r="AH16" s="96">
        <f>IFERROR(AG16/AE16,"-")</f>
        <v>1</v>
      </c>
      <c r="AI16" s="97">
        <v>9000</v>
      </c>
      <c r="AJ16" s="98">
        <f>IFERROR(AI16/AE16,"-")</f>
        <v>9000</v>
      </c>
      <c r="AK16" s="99"/>
      <c r="AL16" s="99"/>
      <c r="AM16" s="99">
        <v>1</v>
      </c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1</v>
      </c>
      <c r="BP16" s="120">
        <f>IF(Q16=0,"",IF(BO16=0,"",(BO16/Q16)))</f>
        <v>0.5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1</v>
      </c>
      <c r="CQ16" s="141">
        <v>9000</v>
      </c>
      <c r="CR16" s="141">
        <v>9000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232</v>
      </c>
      <c r="C17" s="189" t="s">
        <v>200</v>
      </c>
      <c r="D17" s="189"/>
      <c r="E17" s="189"/>
      <c r="F17" s="189"/>
      <c r="G17" s="189" t="s">
        <v>74</v>
      </c>
      <c r="H17" s="89"/>
      <c r="I17" s="89"/>
      <c r="J17" s="89"/>
      <c r="K17" s="181"/>
      <c r="L17" s="80">
        <v>0</v>
      </c>
      <c r="M17" s="80">
        <v>0</v>
      </c>
      <c r="N17" s="80">
        <v>8</v>
      </c>
      <c r="O17" s="91">
        <v>3</v>
      </c>
      <c r="P17" s="92">
        <v>0</v>
      </c>
      <c r="Q17" s="93">
        <f>O17+P17</f>
        <v>3</v>
      </c>
      <c r="R17" s="81">
        <f>IFERROR(Q17/N17,"-")</f>
        <v>0.375</v>
      </c>
      <c r="S17" s="80">
        <v>0</v>
      </c>
      <c r="T17" s="80">
        <v>1</v>
      </c>
      <c r="U17" s="81">
        <f>IFERROR(T17/(Q17),"-")</f>
        <v>0.33333333333333</v>
      </c>
      <c r="V17" s="82"/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2</v>
      </c>
      <c r="BG17" s="113">
        <f>IF(Q17=0,"",IF(BF17=0,"",(BF17/Q17)))</f>
        <v>0.66666666666667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1</v>
      </c>
      <c r="BP17" s="120">
        <f>IF(Q17=0,"",IF(BO17=0,"",(BO17/Q17)))</f>
        <v>0.33333333333333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/>
      <c r="BY17" s="127">
        <f>IF(Q17=0,"",IF(BX17=0,"",(BX17/Q17)))</f>
        <v>0</v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>
        <f>AC18</f>
        <v>0</v>
      </c>
      <c r="B18" s="189" t="s">
        <v>233</v>
      </c>
      <c r="C18" s="189" t="s">
        <v>200</v>
      </c>
      <c r="D18" s="189" t="s">
        <v>209</v>
      </c>
      <c r="E18" s="189" t="s">
        <v>210</v>
      </c>
      <c r="F18" s="189"/>
      <c r="G18" s="189" t="s">
        <v>61</v>
      </c>
      <c r="H18" s="89" t="s">
        <v>234</v>
      </c>
      <c r="I18" s="89" t="s">
        <v>212</v>
      </c>
      <c r="J18" s="89" t="s">
        <v>158</v>
      </c>
      <c r="K18" s="181">
        <v>45000</v>
      </c>
      <c r="L18" s="80">
        <v>0</v>
      </c>
      <c r="M18" s="80">
        <v>0</v>
      </c>
      <c r="N18" s="80">
        <v>9</v>
      </c>
      <c r="O18" s="91">
        <v>1</v>
      </c>
      <c r="P18" s="92">
        <v>0</v>
      </c>
      <c r="Q18" s="93">
        <f>O18+P18</f>
        <v>1</v>
      </c>
      <c r="R18" s="81">
        <f>IFERROR(Q18/N18,"-")</f>
        <v>0.11111111111111</v>
      </c>
      <c r="S18" s="80">
        <v>0</v>
      </c>
      <c r="T18" s="80">
        <v>1</v>
      </c>
      <c r="U18" s="81">
        <f>IFERROR(T18/(Q18),"-")</f>
        <v>1</v>
      </c>
      <c r="V18" s="82">
        <f>IFERROR(K18/SUM(Q18:Q19),"-")</f>
        <v>22500</v>
      </c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>
        <f>SUM(Y18:Y19)-SUM(K18:K19)</f>
        <v>-45000</v>
      </c>
      <c r="AC18" s="85">
        <f>SUM(Y18:Y19)/SUM(K18:K19)</f>
        <v>0</v>
      </c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1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>
        <f>IF(Q18=0,"",IF(BO18=0,"",(BO18/Q18)))</f>
        <v>0</v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>
        <f>IF(Q18=0,"",IF(BX18=0,"",(BX18/Q18)))</f>
        <v>0</v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235</v>
      </c>
      <c r="C19" s="189" t="s">
        <v>200</v>
      </c>
      <c r="D19" s="189"/>
      <c r="E19" s="189"/>
      <c r="F19" s="189"/>
      <c r="G19" s="189" t="s">
        <v>74</v>
      </c>
      <c r="H19" s="89"/>
      <c r="I19" s="89"/>
      <c r="J19" s="89"/>
      <c r="K19" s="181"/>
      <c r="L19" s="80">
        <v>0</v>
      </c>
      <c r="M19" s="80">
        <v>0</v>
      </c>
      <c r="N19" s="80">
        <v>1</v>
      </c>
      <c r="O19" s="91">
        <v>1</v>
      </c>
      <c r="P19" s="92">
        <v>0</v>
      </c>
      <c r="Q19" s="93">
        <f>O19+P19</f>
        <v>1</v>
      </c>
      <c r="R19" s="81">
        <f>IFERROR(Q19/N19,"-")</f>
        <v>1</v>
      </c>
      <c r="S19" s="80">
        <v>0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1</v>
      </c>
      <c r="BG19" s="113">
        <f>IF(Q19=0,"",IF(BF19=0,"",(BF19/Q19)))</f>
        <v>1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>
        <f>AC20</f>
        <v>0.425</v>
      </c>
      <c r="B20" s="189" t="s">
        <v>236</v>
      </c>
      <c r="C20" s="189" t="s">
        <v>200</v>
      </c>
      <c r="D20" s="189" t="s">
        <v>215</v>
      </c>
      <c r="E20" s="189" t="s">
        <v>230</v>
      </c>
      <c r="F20" s="189"/>
      <c r="G20" s="189" t="s">
        <v>61</v>
      </c>
      <c r="H20" s="89" t="s">
        <v>237</v>
      </c>
      <c r="I20" s="89" t="s">
        <v>238</v>
      </c>
      <c r="J20" s="89" t="s">
        <v>239</v>
      </c>
      <c r="K20" s="181">
        <v>80000</v>
      </c>
      <c r="L20" s="80">
        <v>0</v>
      </c>
      <c r="M20" s="80">
        <v>0</v>
      </c>
      <c r="N20" s="80">
        <v>19</v>
      </c>
      <c r="O20" s="91">
        <v>4</v>
      </c>
      <c r="P20" s="92">
        <v>0</v>
      </c>
      <c r="Q20" s="93">
        <f>O20+P20</f>
        <v>4</v>
      </c>
      <c r="R20" s="81">
        <f>IFERROR(Q20/N20,"-")</f>
        <v>0.21052631578947</v>
      </c>
      <c r="S20" s="80">
        <v>1</v>
      </c>
      <c r="T20" s="80">
        <v>2</v>
      </c>
      <c r="U20" s="81">
        <f>IFERROR(T20/(Q20),"-")</f>
        <v>0.5</v>
      </c>
      <c r="V20" s="82">
        <f>IFERROR(K20/SUM(Q20:Q21),"-")</f>
        <v>11428.571428571</v>
      </c>
      <c r="W20" s="83">
        <v>2</v>
      </c>
      <c r="X20" s="81">
        <f>IF(Q20=0,"-",W20/Q20)</f>
        <v>0.5</v>
      </c>
      <c r="Y20" s="186">
        <v>33000</v>
      </c>
      <c r="Z20" s="187">
        <f>IFERROR(Y20/Q20,"-")</f>
        <v>8250</v>
      </c>
      <c r="AA20" s="187">
        <f>IFERROR(Y20/W20,"-")</f>
        <v>16500</v>
      </c>
      <c r="AB20" s="181">
        <f>SUM(Y20:Y21)-SUM(K20:K21)</f>
        <v>-46000</v>
      </c>
      <c r="AC20" s="85">
        <f>SUM(Y20:Y21)/SUM(K20:K21)</f>
        <v>0.425</v>
      </c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1</v>
      </c>
      <c r="BG20" s="113">
        <f>IF(Q20=0,"",IF(BF20=0,"",(BF20/Q20)))</f>
        <v>0.25</v>
      </c>
      <c r="BH20" s="112">
        <v>1</v>
      </c>
      <c r="BI20" s="114">
        <f>IFERROR(BH20/BF20,"-")</f>
        <v>1</v>
      </c>
      <c r="BJ20" s="115">
        <v>13000</v>
      </c>
      <c r="BK20" s="116">
        <f>IFERROR(BJ20/BF20,"-")</f>
        <v>13000</v>
      </c>
      <c r="BL20" s="117"/>
      <c r="BM20" s="117">
        <v>1</v>
      </c>
      <c r="BN20" s="117"/>
      <c r="BO20" s="119">
        <v>2</v>
      </c>
      <c r="BP20" s="120">
        <f>IF(Q20=0,"",IF(BO20=0,"",(BO20/Q20)))</f>
        <v>0.5</v>
      </c>
      <c r="BQ20" s="121">
        <v>1</v>
      </c>
      <c r="BR20" s="122">
        <f>IFERROR(BQ20/BO20,"-")</f>
        <v>0.5</v>
      </c>
      <c r="BS20" s="123">
        <v>20000</v>
      </c>
      <c r="BT20" s="124">
        <f>IFERROR(BS20/BO20,"-")</f>
        <v>10000</v>
      </c>
      <c r="BU20" s="125"/>
      <c r="BV20" s="125">
        <v>1</v>
      </c>
      <c r="BW20" s="125"/>
      <c r="BX20" s="126">
        <v>1</v>
      </c>
      <c r="BY20" s="127">
        <f>IF(Q20=0,"",IF(BX20=0,"",(BX20/Q20)))</f>
        <v>0.25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2</v>
      </c>
      <c r="CQ20" s="141">
        <v>33000</v>
      </c>
      <c r="CR20" s="141">
        <v>20000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240</v>
      </c>
      <c r="C21" s="189" t="s">
        <v>200</v>
      </c>
      <c r="D21" s="189"/>
      <c r="E21" s="189"/>
      <c r="F21" s="189"/>
      <c r="G21" s="189" t="s">
        <v>74</v>
      </c>
      <c r="H21" s="89"/>
      <c r="I21" s="89"/>
      <c r="J21" s="89"/>
      <c r="K21" s="181"/>
      <c r="L21" s="80">
        <v>0</v>
      </c>
      <c r="M21" s="80">
        <v>0</v>
      </c>
      <c r="N21" s="80">
        <v>5</v>
      </c>
      <c r="O21" s="91">
        <v>3</v>
      </c>
      <c r="P21" s="92">
        <v>0</v>
      </c>
      <c r="Q21" s="93">
        <f>O21+P21</f>
        <v>3</v>
      </c>
      <c r="R21" s="81">
        <f>IFERROR(Q21/N21,"-")</f>
        <v>0.6</v>
      </c>
      <c r="S21" s="80">
        <v>0</v>
      </c>
      <c r="T21" s="80">
        <v>1</v>
      </c>
      <c r="U21" s="81">
        <f>IFERROR(T21/(Q21),"-")</f>
        <v>0.33333333333333</v>
      </c>
      <c r="V21" s="82"/>
      <c r="W21" s="83">
        <v>1</v>
      </c>
      <c r="X21" s="81">
        <f>IF(Q21=0,"-",W21/Q21)</f>
        <v>0.33333333333333</v>
      </c>
      <c r="Y21" s="186">
        <v>1000</v>
      </c>
      <c r="Z21" s="187">
        <f>IFERROR(Y21/Q21,"-")</f>
        <v>333.33333333333</v>
      </c>
      <c r="AA21" s="187">
        <f>IFERROR(Y21/W21,"-")</f>
        <v>1000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>
        <v>1</v>
      </c>
      <c r="BG21" s="113">
        <f>IF(Q21=0,"",IF(BF21=0,"",(BF21/Q21)))</f>
        <v>0.33333333333333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2</v>
      </c>
      <c r="BP21" s="120">
        <f>IF(Q21=0,"",IF(BO21=0,"",(BO21/Q21)))</f>
        <v>0.66666666666667</v>
      </c>
      <c r="BQ21" s="121">
        <v>1</v>
      </c>
      <c r="BR21" s="122">
        <f>IFERROR(BQ21/BO21,"-")</f>
        <v>0.5</v>
      </c>
      <c r="BS21" s="123">
        <v>1000</v>
      </c>
      <c r="BT21" s="124">
        <f>IFERROR(BS21/BO21,"-")</f>
        <v>500</v>
      </c>
      <c r="BU21" s="125">
        <v>1</v>
      </c>
      <c r="BV21" s="125"/>
      <c r="BW21" s="125"/>
      <c r="BX21" s="126"/>
      <c r="BY21" s="127">
        <f>IF(Q21=0,"",IF(BX21=0,"",(BX21/Q21)))</f>
        <v>0</v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1</v>
      </c>
      <c r="CQ21" s="141">
        <v>1000</v>
      </c>
      <c r="CR21" s="141">
        <v>1000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0.054545454545455</v>
      </c>
      <c r="B22" s="189" t="s">
        <v>241</v>
      </c>
      <c r="C22" s="189" t="s">
        <v>200</v>
      </c>
      <c r="D22" s="189" t="s">
        <v>242</v>
      </c>
      <c r="E22" s="189" t="s">
        <v>216</v>
      </c>
      <c r="F22" s="189"/>
      <c r="G22" s="189" t="s">
        <v>61</v>
      </c>
      <c r="H22" s="89" t="s">
        <v>243</v>
      </c>
      <c r="I22" s="89" t="s">
        <v>238</v>
      </c>
      <c r="J22" s="89" t="s">
        <v>239</v>
      </c>
      <c r="K22" s="181">
        <v>55000</v>
      </c>
      <c r="L22" s="80">
        <v>0</v>
      </c>
      <c r="M22" s="80">
        <v>0</v>
      </c>
      <c r="N22" s="80">
        <v>5</v>
      </c>
      <c r="O22" s="91">
        <v>0</v>
      </c>
      <c r="P22" s="92">
        <v>0</v>
      </c>
      <c r="Q22" s="93">
        <f>O22+P22</f>
        <v>0</v>
      </c>
      <c r="R22" s="81">
        <f>IFERROR(Q22/N22,"-")</f>
        <v>0</v>
      </c>
      <c r="S22" s="80">
        <v>0</v>
      </c>
      <c r="T22" s="80">
        <v>0</v>
      </c>
      <c r="U22" s="81" t="str">
        <f>IFERROR(T22/(Q22),"-")</f>
        <v>-</v>
      </c>
      <c r="V22" s="82">
        <f>IFERROR(K22/SUM(Q22:Q23),"-")</f>
        <v>55000</v>
      </c>
      <c r="W22" s="83">
        <v>0</v>
      </c>
      <c r="X22" s="81" t="str">
        <f>IF(Q22=0,"-",W22/Q22)</f>
        <v>-</v>
      </c>
      <c r="Y22" s="186">
        <v>0</v>
      </c>
      <c r="Z22" s="187" t="str">
        <f>IFERROR(Y22/Q22,"-")</f>
        <v>-</v>
      </c>
      <c r="AA22" s="187" t="str">
        <f>IFERROR(Y22/W22,"-")</f>
        <v>-</v>
      </c>
      <c r="AB22" s="181">
        <f>SUM(Y22:Y23)-SUM(K22:K23)</f>
        <v>-52000</v>
      </c>
      <c r="AC22" s="85">
        <f>SUM(Y22:Y23)/SUM(K22:K23)</f>
        <v>0.054545454545455</v>
      </c>
      <c r="AD22" s="78"/>
      <c r="AE22" s="94"/>
      <c r="AF22" s="95" t="str">
        <f>IF(Q22=0,"",IF(AE22=0,"",(AE22/Q22)))</f>
        <v/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 t="str">
        <f>IF(Q22=0,"",IF(AN22=0,"",(AN22/Q22)))</f>
        <v/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 t="str">
        <f>IF(Q22=0,"",IF(AW22=0,"",(AW22/Q22)))</f>
        <v/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 t="str">
        <f>IF(Q22=0,"",IF(BF22=0,"",(BF22/Q22)))</f>
        <v/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/>
      <c r="BP22" s="120" t="str">
        <f>IF(Q22=0,"",IF(BO22=0,"",(BO22/Q22)))</f>
        <v/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/>
      <c r="BY22" s="127" t="str">
        <f>IF(Q22=0,"",IF(BX22=0,"",(BX22/Q22)))</f>
        <v/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 t="str">
        <f>IF(Q22=0,"",IF(CG22=0,"",(CG22/Q22)))</f>
        <v/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244</v>
      </c>
      <c r="C23" s="189" t="s">
        <v>200</v>
      </c>
      <c r="D23" s="189"/>
      <c r="E23" s="189"/>
      <c r="F23" s="189"/>
      <c r="G23" s="189" t="s">
        <v>74</v>
      </c>
      <c r="H23" s="89"/>
      <c r="I23" s="89"/>
      <c r="J23" s="89"/>
      <c r="K23" s="181"/>
      <c r="L23" s="80">
        <v>0</v>
      </c>
      <c r="M23" s="80">
        <v>0</v>
      </c>
      <c r="N23" s="80">
        <v>1</v>
      </c>
      <c r="O23" s="91">
        <v>1</v>
      </c>
      <c r="P23" s="92">
        <v>0</v>
      </c>
      <c r="Q23" s="93">
        <f>O23+P23</f>
        <v>1</v>
      </c>
      <c r="R23" s="81">
        <f>IFERROR(Q23/N23,"-")</f>
        <v>1</v>
      </c>
      <c r="S23" s="80">
        <v>1</v>
      </c>
      <c r="T23" s="80">
        <v>0</v>
      </c>
      <c r="U23" s="81">
        <f>IFERROR(T23/(Q23),"-")</f>
        <v>0</v>
      </c>
      <c r="V23" s="82"/>
      <c r="W23" s="83">
        <v>1</v>
      </c>
      <c r="X23" s="81">
        <f>IF(Q23=0,"-",W23/Q23)</f>
        <v>1</v>
      </c>
      <c r="Y23" s="186">
        <v>3000</v>
      </c>
      <c r="Z23" s="187">
        <f>IFERROR(Y23/Q23,"-")</f>
        <v>3000</v>
      </c>
      <c r="AA23" s="187">
        <f>IFERROR(Y23/W23,"-")</f>
        <v>3000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1</v>
      </c>
      <c r="BP23" s="120">
        <f>IF(Q23=0,"",IF(BO23=0,"",(BO23/Q23)))</f>
        <v>1</v>
      </c>
      <c r="BQ23" s="121">
        <v>1</v>
      </c>
      <c r="BR23" s="122">
        <f>IFERROR(BQ23/BO23,"-")</f>
        <v>1</v>
      </c>
      <c r="BS23" s="123">
        <v>3000</v>
      </c>
      <c r="BT23" s="124">
        <f>IFERROR(BS23/BO23,"-")</f>
        <v>3000</v>
      </c>
      <c r="BU23" s="125">
        <v>1</v>
      </c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1</v>
      </c>
      <c r="CQ23" s="141">
        <v>3000</v>
      </c>
      <c r="CR23" s="141">
        <v>3000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>
        <f>AC24</f>
        <v>0.11111111111111</v>
      </c>
      <c r="B24" s="189" t="s">
        <v>245</v>
      </c>
      <c r="C24" s="189" t="s">
        <v>200</v>
      </c>
      <c r="D24" s="189" t="s">
        <v>209</v>
      </c>
      <c r="E24" s="189" t="s">
        <v>210</v>
      </c>
      <c r="F24" s="189"/>
      <c r="G24" s="189" t="s">
        <v>61</v>
      </c>
      <c r="H24" s="89" t="s">
        <v>246</v>
      </c>
      <c r="I24" s="89" t="s">
        <v>212</v>
      </c>
      <c r="J24" s="89" t="s">
        <v>239</v>
      </c>
      <c r="K24" s="181">
        <v>45000</v>
      </c>
      <c r="L24" s="80">
        <v>0</v>
      </c>
      <c r="M24" s="80">
        <v>0</v>
      </c>
      <c r="N24" s="80">
        <v>4</v>
      </c>
      <c r="O24" s="91">
        <v>1</v>
      </c>
      <c r="P24" s="92">
        <v>0</v>
      </c>
      <c r="Q24" s="93">
        <f>O24+P24</f>
        <v>1</v>
      </c>
      <c r="R24" s="81">
        <f>IFERROR(Q24/N24,"-")</f>
        <v>0.25</v>
      </c>
      <c r="S24" s="80">
        <v>0</v>
      </c>
      <c r="T24" s="80">
        <v>1</v>
      </c>
      <c r="U24" s="81">
        <f>IFERROR(T24/(Q24),"-")</f>
        <v>1</v>
      </c>
      <c r="V24" s="82">
        <f>IFERROR(K24/SUM(Q24:Q25),"-")</f>
        <v>9000</v>
      </c>
      <c r="W24" s="83">
        <v>1</v>
      </c>
      <c r="X24" s="81">
        <f>IF(Q24=0,"-",W24/Q24)</f>
        <v>1</v>
      </c>
      <c r="Y24" s="186">
        <v>5000</v>
      </c>
      <c r="Z24" s="187">
        <f>IFERROR(Y24/Q24,"-")</f>
        <v>5000</v>
      </c>
      <c r="AA24" s="187">
        <f>IFERROR(Y24/W24,"-")</f>
        <v>5000</v>
      </c>
      <c r="AB24" s="181">
        <f>SUM(Y24:Y25)-SUM(K24:K25)</f>
        <v>-40000</v>
      </c>
      <c r="AC24" s="85">
        <f>SUM(Y24:Y25)/SUM(K24:K25)</f>
        <v>0.11111111111111</v>
      </c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>
        <v>1</v>
      </c>
      <c r="AX24" s="107">
        <f>IF(Q24=0,"",IF(AW24=0,"",(AW24/Q24)))</f>
        <v>1</v>
      </c>
      <c r="AY24" s="106">
        <v>1</v>
      </c>
      <c r="AZ24" s="108">
        <f>IFERROR(AY24/AW24,"-")</f>
        <v>1</v>
      </c>
      <c r="BA24" s="109">
        <v>5000</v>
      </c>
      <c r="BB24" s="110">
        <f>IFERROR(BA24/AW24,"-")</f>
        <v>5000</v>
      </c>
      <c r="BC24" s="111">
        <v>1</v>
      </c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>
        <f>IF(Q24=0,"",IF(BO24=0,"",(BO24/Q24)))</f>
        <v>0</v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1</v>
      </c>
      <c r="CQ24" s="141">
        <v>5000</v>
      </c>
      <c r="CR24" s="141">
        <v>5000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247</v>
      </c>
      <c r="C25" s="189" t="s">
        <v>200</v>
      </c>
      <c r="D25" s="189"/>
      <c r="E25" s="189"/>
      <c r="F25" s="189"/>
      <c r="G25" s="189" t="s">
        <v>74</v>
      </c>
      <c r="H25" s="89"/>
      <c r="I25" s="89"/>
      <c r="J25" s="89"/>
      <c r="K25" s="181"/>
      <c r="L25" s="80">
        <v>0</v>
      </c>
      <c r="M25" s="80">
        <v>0</v>
      </c>
      <c r="N25" s="80">
        <v>4</v>
      </c>
      <c r="O25" s="91">
        <v>4</v>
      </c>
      <c r="P25" s="92">
        <v>0</v>
      </c>
      <c r="Q25" s="93">
        <f>O25+P25</f>
        <v>4</v>
      </c>
      <c r="R25" s="81">
        <f>IFERROR(Q25/N25,"-")</f>
        <v>1</v>
      </c>
      <c r="S25" s="80">
        <v>0</v>
      </c>
      <c r="T25" s="80">
        <v>1</v>
      </c>
      <c r="U25" s="81">
        <f>IFERROR(T25/(Q25),"-")</f>
        <v>0.25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>
        <v>2</v>
      </c>
      <c r="AO25" s="101">
        <f>IF(Q25=0,"",IF(AN25=0,"",(AN25/Q25)))</f>
        <v>0.5</v>
      </c>
      <c r="AP25" s="100"/>
      <c r="AQ25" s="102">
        <f>IFERROR(AP25/AN25,"-")</f>
        <v>0</v>
      </c>
      <c r="AR25" s="103"/>
      <c r="AS25" s="104">
        <f>IFERROR(AR25/AN25,"-")</f>
        <v>0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1</v>
      </c>
      <c r="BG25" s="113">
        <f>IF(Q25=0,"",IF(BF25=0,"",(BF25/Q25)))</f>
        <v>0.25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1</v>
      </c>
      <c r="BP25" s="120">
        <f>IF(Q25=0,"",IF(BO25=0,"",(BO25/Q25)))</f>
        <v>0.25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>
        <f>AC26</f>
        <v>0.20121176470588</v>
      </c>
      <c r="B26" s="189" t="s">
        <v>248</v>
      </c>
      <c r="C26" s="189" t="s">
        <v>200</v>
      </c>
      <c r="D26" s="189" t="s">
        <v>215</v>
      </c>
      <c r="E26" s="189" t="s">
        <v>210</v>
      </c>
      <c r="F26" s="189"/>
      <c r="G26" s="189" t="s">
        <v>61</v>
      </c>
      <c r="H26" s="89" t="s">
        <v>249</v>
      </c>
      <c r="I26" s="89" t="s">
        <v>212</v>
      </c>
      <c r="J26" s="89" t="s">
        <v>239</v>
      </c>
      <c r="K26" s="181">
        <v>85000</v>
      </c>
      <c r="L26" s="80">
        <v>0</v>
      </c>
      <c r="M26" s="80">
        <v>0</v>
      </c>
      <c r="N26" s="80">
        <v>32</v>
      </c>
      <c r="O26" s="91">
        <v>2</v>
      </c>
      <c r="P26" s="92">
        <v>0</v>
      </c>
      <c r="Q26" s="93">
        <f>O26+P26</f>
        <v>2</v>
      </c>
      <c r="R26" s="81">
        <f>IFERROR(Q26/N26,"-")</f>
        <v>0.0625</v>
      </c>
      <c r="S26" s="80">
        <v>0</v>
      </c>
      <c r="T26" s="80">
        <v>1</v>
      </c>
      <c r="U26" s="81">
        <f>IFERROR(T26/(Q26),"-")</f>
        <v>0.5</v>
      </c>
      <c r="V26" s="82">
        <f>IFERROR(K26/SUM(Q26:Q27),"-")</f>
        <v>14166.666666667</v>
      </c>
      <c r="W26" s="83">
        <v>1</v>
      </c>
      <c r="X26" s="81">
        <f>IF(Q26=0,"-",W26/Q26)</f>
        <v>0.5</v>
      </c>
      <c r="Y26" s="186">
        <v>3000</v>
      </c>
      <c r="Z26" s="187">
        <f>IFERROR(Y26/Q26,"-")</f>
        <v>1500</v>
      </c>
      <c r="AA26" s="187">
        <f>IFERROR(Y26/W26,"-")</f>
        <v>3000</v>
      </c>
      <c r="AB26" s="181">
        <f>SUM(Y26:Y27)-SUM(K26:K27)</f>
        <v>-67897</v>
      </c>
      <c r="AC26" s="85">
        <f>SUM(Y26:Y27)/SUM(K26:K27)</f>
        <v>0.20121176470588</v>
      </c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1</v>
      </c>
      <c r="BG26" s="113">
        <f>IF(Q26=0,"",IF(BF26=0,"",(BF26/Q26)))</f>
        <v>0.5</v>
      </c>
      <c r="BH26" s="112">
        <v>1</v>
      </c>
      <c r="BI26" s="114">
        <f>IFERROR(BH26/BF26,"-")</f>
        <v>1</v>
      </c>
      <c r="BJ26" s="115">
        <v>3000</v>
      </c>
      <c r="BK26" s="116">
        <f>IFERROR(BJ26/BF26,"-")</f>
        <v>3000</v>
      </c>
      <c r="BL26" s="117">
        <v>1</v>
      </c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>
        <v>1</v>
      </c>
      <c r="BY26" s="127">
        <f>IF(Q26=0,"",IF(BX26=0,"",(BX26/Q26)))</f>
        <v>0.5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1</v>
      </c>
      <c r="CQ26" s="141">
        <v>3000</v>
      </c>
      <c r="CR26" s="141">
        <v>3000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250</v>
      </c>
      <c r="C27" s="189" t="s">
        <v>200</v>
      </c>
      <c r="D27" s="189"/>
      <c r="E27" s="189"/>
      <c r="F27" s="189"/>
      <c r="G27" s="189" t="s">
        <v>74</v>
      </c>
      <c r="H27" s="89"/>
      <c r="I27" s="89"/>
      <c r="J27" s="89"/>
      <c r="K27" s="181"/>
      <c r="L27" s="80">
        <v>0</v>
      </c>
      <c r="M27" s="80">
        <v>0</v>
      </c>
      <c r="N27" s="80">
        <v>62</v>
      </c>
      <c r="O27" s="91">
        <v>4</v>
      </c>
      <c r="P27" s="92">
        <v>0</v>
      </c>
      <c r="Q27" s="93">
        <f>O27+P27</f>
        <v>4</v>
      </c>
      <c r="R27" s="81">
        <f>IFERROR(Q27/N27,"-")</f>
        <v>0.064516129032258</v>
      </c>
      <c r="S27" s="80">
        <v>0</v>
      </c>
      <c r="T27" s="80">
        <v>0</v>
      </c>
      <c r="U27" s="81">
        <f>IFERROR(T27/(Q27),"-")</f>
        <v>0</v>
      </c>
      <c r="V27" s="82"/>
      <c r="W27" s="83">
        <v>2</v>
      </c>
      <c r="X27" s="81">
        <f>IF(Q27=0,"-",W27/Q27)</f>
        <v>0.5</v>
      </c>
      <c r="Y27" s="186">
        <v>14103</v>
      </c>
      <c r="Z27" s="187">
        <f>IFERROR(Y27/Q27,"-")</f>
        <v>3525.75</v>
      </c>
      <c r="AA27" s="187">
        <f>IFERROR(Y27/W27,"-")</f>
        <v>7051.5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2</v>
      </c>
      <c r="BP27" s="120">
        <f>IF(Q27=0,"",IF(BO27=0,"",(BO27/Q27)))</f>
        <v>0.5</v>
      </c>
      <c r="BQ27" s="121">
        <v>2</v>
      </c>
      <c r="BR27" s="122">
        <f>IFERROR(BQ27/BO27,"-")</f>
        <v>1</v>
      </c>
      <c r="BS27" s="123">
        <v>14000</v>
      </c>
      <c r="BT27" s="124">
        <f>IFERROR(BS27/BO27,"-")</f>
        <v>7000</v>
      </c>
      <c r="BU27" s="125"/>
      <c r="BV27" s="125">
        <v>2</v>
      </c>
      <c r="BW27" s="125"/>
      <c r="BX27" s="126">
        <v>2</v>
      </c>
      <c r="BY27" s="127">
        <f>IF(Q27=0,"",IF(BX27=0,"",(BX27/Q27)))</f>
        <v>0.5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2</v>
      </c>
      <c r="CQ27" s="141">
        <v>14103</v>
      </c>
      <c r="CR27" s="141">
        <v>10000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2.0545454545455</v>
      </c>
      <c r="B28" s="189" t="s">
        <v>251</v>
      </c>
      <c r="C28" s="189" t="s">
        <v>200</v>
      </c>
      <c r="D28" s="189" t="s">
        <v>252</v>
      </c>
      <c r="E28" s="189" t="s">
        <v>216</v>
      </c>
      <c r="F28" s="189"/>
      <c r="G28" s="189" t="s">
        <v>61</v>
      </c>
      <c r="H28" s="89" t="s">
        <v>253</v>
      </c>
      <c r="I28" s="89" t="s">
        <v>238</v>
      </c>
      <c r="J28" s="89" t="s">
        <v>254</v>
      </c>
      <c r="K28" s="181">
        <v>55000</v>
      </c>
      <c r="L28" s="80">
        <v>0</v>
      </c>
      <c r="M28" s="80">
        <v>0</v>
      </c>
      <c r="N28" s="80">
        <v>18</v>
      </c>
      <c r="O28" s="91">
        <v>2</v>
      </c>
      <c r="P28" s="92">
        <v>0</v>
      </c>
      <c r="Q28" s="93">
        <f>O28+P28</f>
        <v>2</v>
      </c>
      <c r="R28" s="81">
        <f>IFERROR(Q28/N28,"-")</f>
        <v>0.11111111111111</v>
      </c>
      <c r="S28" s="80">
        <v>0</v>
      </c>
      <c r="T28" s="80">
        <v>1</v>
      </c>
      <c r="U28" s="81">
        <f>IFERROR(T28/(Q28),"-")</f>
        <v>0.5</v>
      </c>
      <c r="V28" s="82">
        <f>IFERROR(K28/SUM(Q28:Q29),"-")</f>
        <v>6111.1111111111</v>
      </c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>
        <f>SUM(Y28:Y29)-SUM(K28:K29)</f>
        <v>58000</v>
      </c>
      <c r="AC28" s="85">
        <f>SUM(Y28:Y29)/SUM(K28:K29)</f>
        <v>2.0545454545455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2</v>
      </c>
      <c r="BP28" s="120">
        <f>IF(Q28=0,"",IF(BO28=0,"",(BO28/Q28)))</f>
        <v>1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255</v>
      </c>
      <c r="C29" s="189" t="s">
        <v>200</v>
      </c>
      <c r="D29" s="189"/>
      <c r="E29" s="189"/>
      <c r="F29" s="189"/>
      <c r="G29" s="189" t="s">
        <v>74</v>
      </c>
      <c r="H29" s="89"/>
      <c r="I29" s="89"/>
      <c r="J29" s="89"/>
      <c r="K29" s="181"/>
      <c r="L29" s="80">
        <v>0</v>
      </c>
      <c r="M29" s="80">
        <v>0</v>
      </c>
      <c r="N29" s="80">
        <v>16</v>
      </c>
      <c r="O29" s="91">
        <v>6</v>
      </c>
      <c r="P29" s="92">
        <v>1</v>
      </c>
      <c r="Q29" s="93">
        <f>O29+P29</f>
        <v>7</v>
      </c>
      <c r="R29" s="81">
        <f>IFERROR(Q29/N29,"-")</f>
        <v>0.4375</v>
      </c>
      <c r="S29" s="80">
        <v>0</v>
      </c>
      <c r="T29" s="80">
        <v>4</v>
      </c>
      <c r="U29" s="81">
        <f>IFERROR(T29/(Q29),"-")</f>
        <v>0.57142857142857</v>
      </c>
      <c r="V29" s="82"/>
      <c r="W29" s="83">
        <v>2</v>
      </c>
      <c r="X29" s="81">
        <f>IF(Q29=0,"-",W29/Q29)</f>
        <v>0.28571428571429</v>
      </c>
      <c r="Y29" s="186">
        <v>113000</v>
      </c>
      <c r="Z29" s="187">
        <f>IFERROR(Y29/Q29,"-")</f>
        <v>16142.857142857</v>
      </c>
      <c r="AA29" s="187">
        <f>IFERROR(Y29/W29,"-")</f>
        <v>56500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>
        <v>1</v>
      </c>
      <c r="AO29" s="101">
        <f>IF(Q29=0,"",IF(AN29=0,"",(AN29/Q29)))</f>
        <v>0.14285714285714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>
        <v>1</v>
      </c>
      <c r="AX29" s="107">
        <f>IF(Q29=0,"",IF(AW29=0,"",(AW29/Q29)))</f>
        <v>0.14285714285714</v>
      </c>
      <c r="AY29" s="106"/>
      <c r="AZ29" s="108">
        <f>IFERROR(AY29/AW29,"-")</f>
        <v>0</v>
      </c>
      <c r="BA29" s="109"/>
      <c r="BB29" s="110">
        <f>IFERROR(BA29/AW29,"-")</f>
        <v>0</v>
      </c>
      <c r="BC29" s="111"/>
      <c r="BD29" s="111"/>
      <c r="BE29" s="111"/>
      <c r="BF29" s="112">
        <v>2</v>
      </c>
      <c r="BG29" s="113">
        <f>IF(Q29=0,"",IF(BF29=0,"",(BF29/Q29)))</f>
        <v>0.28571428571429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2</v>
      </c>
      <c r="BP29" s="120">
        <f>IF(Q29=0,"",IF(BO29=0,"",(BO29/Q29)))</f>
        <v>0.28571428571429</v>
      </c>
      <c r="BQ29" s="121">
        <v>2</v>
      </c>
      <c r="BR29" s="122">
        <f>IFERROR(BQ29/BO29,"-")</f>
        <v>1</v>
      </c>
      <c r="BS29" s="123">
        <v>113000</v>
      </c>
      <c r="BT29" s="124">
        <f>IFERROR(BS29/BO29,"-")</f>
        <v>56500</v>
      </c>
      <c r="BU29" s="125"/>
      <c r="BV29" s="125">
        <v>1</v>
      </c>
      <c r="BW29" s="125">
        <v>1</v>
      </c>
      <c r="BX29" s="126">
        <v>1</v>
      </c>
      <c r="BY29" s="127">
        <f>IF(Q29=0,"",IF(BX29=0,"",(BX29/Q29)))</f>
        <v>0.14285714285714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2</v>
      </c>
      <c r="CQ29" s="141">
        <v>113000</v>
      </c>
      <c r="CR29" s="141">
        <v>105000</v>
      </c>
      <c r="CS29" s="141"/>
      <c r="CT29" s="142" t="str">
        <f>IF(AND(CR29=0,CS29=0),"",IF(AND(CR29&lt;=100000,CS29&lt;=100000),"",IF(CR29/CQ29&gt;0.7,"男高",IF(CS29/CQ29&gt;0.7,"女高",""))))</f>
        <v>男高</v>
      </c>
    </row>
    <row r="30" spans="1:99">
      <c r="A30" s="79">
        <f>AC30</f>
        <v>0.17777777777778</v>
      </c>
      <c r="B30" s="189" t="s">
        <v>256</v>
      </c>
      <c r="C30" s="189" t="s">
        <v>200</v>
      </c>
      <c r="D30" s="189" t="s">
        <v>257</v>
      </c>
      <c r="E30" s="189" t="s">
        <v>258</v>
      </c>
      <c r="F30" s="189"/>
      <c r="G30" s="189" t="s">
        <v>61</v>
      </c>
      <c r="H30" s="89" t="s">
        <v>259</v>
      </c>
      <c r="I30" s="89" t="s">
        <v>260</v>
      </c>
      <c r="J30" s="89" t="s">
        <v>254</v>
      </c>
      <c r="K30" s="181">
        <v>45000</v>
      </c>
      <c r="L30" s="80">
        <v>0</v>
      </c>
      <c r="M30" s="80">
        <v>0</v>
      </c>
      <c r="N30" s="80">
        <v>11</v>
      </c>
      <c r="O30" s="91">
        <v>2</v>
      </c>
      <c r="P30" s="92">
        <v>0</v>
      </c>
      <c r="Q30" s="93">
        <f>O30+P30</f>
        <v>2</v>
      </c>
      <c r="R30" s="81">
        <f>IFERROR(Q30/N30,"-")</f>
        <v>0.18181818181818</v>
      </c>
      <c r="S30" s="80">
        <v>0</v>
      </c>
      <c r="T30" s="80">
        <v>0</v>
      </c>
      <c r="U30" s="81">
        <f>IFERROR(T30/(Q30),"-")</f>
        <v>0</v>
      </c>
      <c r="V30" s="82">
        <f>IFERROR(K30/SUM(Q30:Q31),"-")</f>
        <v>5000</v>
      </c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>
        <f>SUM(Y30:Y31)-SUM(K30:K31)</f>
        <v>-37000</v>
      </c>
      <c r="AC30" s="85">
        <f>SUM(Y30:Y31)/SUM(K30:K31)</f>
        <v>0.17777777777778</v>
      </c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2</v>
      </c>
      <c r="BG30" s="113">
        <f>IF(Q30=0,"",IF(BF30=0,"",(BF30/Q30)))</f>
        <v>1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/>
      <c r="BP30" s="120">
        <f>IF(Q30=0,"",IF(BO30=0,"",(BO30/Q30)))</f>
        <v>0</v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>
        <f>IF(Q30=0,"",IF(BX30=0,"",(BX30/Q30)))</f>
        <v>0</v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261</v>
      </c>
      <c r="C31" s="189" t="s">
        <v>200</v>
      </c>
      <c r="D31" s="189"/>
      <c r="E31" s="189"/>
      <c r="F31" s="189"/>
      <c r="G31" s="189" t="s">
        <v>74</v>
      </c>
      <c r="H31" s="89"/>
      <c r="I31" s="89"/>
      <c r="J31" s="89"/>
      <c r="K31" s="181"/>
      <c r="L31" s="80">
        <v>0</v>
      </c>
      <c r="M31" s="80">
        <v>0</v>
      </c>
      <c r="N31" s="80">
        <v>29</v>
      </c>
      <c r="O31" s="91">
        <v>6</v>
      </c>
      <c r="P31" s="92">
        <v>1</v>
      </c>
      <c r="Q31" s="93">
        <f>O31+P31</f>
        <v>7</v>
      </c>
      <c r="R31" s="81">
        <f>IFERROR(Q31/N31,"-")</f>
        <v>0.24137931034483</v>
      </c>
      <c r="S31" s="80">
        <v>0</v>
      </c>
      <c r="T31" s="80">
        <v>2</v>
      </c>
      <c r="U31" s="81">
        <f>IFERROR(T31/(Q31),"-")</f>
        <v>0.28571428571429</v>
      </c>
      <c r="V31" s="82"/>
      <c r="W31" s="83">
        <v>1</v>
      </c>
      <c r="X31" s="81">
        <f>IF(Q31=0,"-",W31/Q31)</f>
        <v>0.14285714285714</v>
      </c>
      <c r="Y31" s="186">
        <v>8000</v>
      </c>
      <c r="Z31" s="187">
        <f>IFERROR(Y31/Q31,"-")</f>
        <v>1142.8571428571</v>
      </c>
      <c r="AA31" s="187">
        <f>IFERROR(Y31/W31,"-")</f>
        <v>8000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>
        <v>1</v>
      </c>
      <c r="AO31" s="101">
        <f>IF(Q31=0,"",IF(AN31=0,"",(AN31/Q31)))</f>
        <v>0.14285714285714</v>
      </c>
      <c r="AP31" s="100"/>
      <c r="AQ31" s="102">
        <f>IFERROR(AP31/AN31,"-")</f>
        <v>0</v>
      </c>
      <c r="AR31" s="103"/>
      <c r="AS31" s="104">
        <f>IFERROR(AR31/AN31,"-")</f>
        <v>0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2</v>
      </c>
      <c r="BG31" s="113">
        <f>IF(Q31=0,"",IF(BF31=0,"",(BF31/Q31)))</f>
        <v>0.28571428571429</v>
      </c>
      <c r="BH31" s="112">
        <v>1</v>
      </c>
      <c r="BI31" s="114">
        <f>IFERROR(BH31/BF31,"-")</f>
        <v>0.5</v>
      </c>
      <c r="BJ31" s="115">
        <v>8000</v>
      </c>
      <c r="BK31" s="116">
        <f>IFERROR(BJ31/BF31,"-")</f>
        <v>4000</v>
      </c>
      <c r="BL31" s="117"/>
      <c r="BM31" s="117">
        <v>1</v>
      </c>
      <c r="BN31" s="117"/>
      <c r="BO31" s="119">
        <v>3</v>
      </c>
      <c r="BP31" s="120">
        <f>IF(Q31=0,"",IF(BO31=0,"",(BO31/Q31)))</f>
        <v>0.42857142857143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1</v>
      </c>
      <c r="BY31" s="127">
        <f>IF(Q31=0,"",IF(BX31=0,"",(BX31/Q31)))</f>
        <v>0.14285714285714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1</v>
      </c>
      <c r="CQ31" s="141">
        <v>8000</v>
      </c>
      <c r="CR31" s="141">
        <v>8000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30"/>
      <c r="B32" s="86"/>
      <c r="C32" s="86"/>
      <c r="D32" s="87"/>
      <c r="E32" s="87"/>
      <c r="F32" s="87"/>
      <c r="G32" s="88"/>
      <c r="H32" s="89"/>
      <c r="I32" s="89"/>
      <c r="J32" s="89"/>
      <c r="K32" s="182"/>
      <c r="L32" s="34"/>
      <c r="M32" s="34"/>
      <c r="N32" s="31"/>
      <c r="O32" s="23"/>
      <c r="P32" s="23"/>
      <c r="Q32" s="23"/>
      <c r="R32" s="32"/>
      <c r="S32" s="32"/>
      <c r="T32" s="23"/>
      <c r="U32" s="32"/>
      <c r="V32" s="25"/>
      <c r="W32" s="25"/>
      <c r="X32" s="25"/>
      <c r="Y32" s="188"/>
      <c r="Z32" s="188"/>
      <c r="AA32" s="188"/>
      <c r="AB32" s="188"/>
      <c r="AC32" s="33"/>
      <c r="AD32" s="58"/>
      <c r="AE32" s="62"/>
      <c r="AF32" s="63"/>
      <c r="AG32" s="62"/>
      <c r="AH32" s="66"/>
      <c r="AI32" s="67"/>
      <c r="AJ32" s="68"/>
      <c r="AK32" s="69"/>
      <c r="AL32" s="69"/>
      <c r="AM32" s="69"/>
      <c r="AN32" s="62"/>
      <c r="AO32" s="63"/>
      <c r="AP32" s="62"/>
      <c r="AQ32" s="66"/>
      <c r="AR32" s="67"/>
      <c r="AS32" s="68"/>
      <c r="AT32" s="69"/>
      <c r="AU32" s="69"/>
      <c r="AV32" s="69"/>
      <c r="AW32" s="62"/>
      <c r="AX32" s="63"/>
      <c r="AY32" s="62"/>
      <c r="AZ32" s="66"/>
      <c r="BA32" s="67"/>
      <c r="BB32" s="68"/>
      <c r="BC32" s="69"/>
      <c r="BD32" s="69"/>
      <c r="BE32" s="69"/>
      <c r="BF32" s="62"/>
      <c r="BG32" s="63"/>
      <c r="BH32" s="62"/>
      <c r="BI32" s="66"/>
      <c r="BJ32" s="67"/>
      <c r="BK32" s="68"/>
      <c r="BL32" s="69"/>
      <c r="BM32" s="69"/>
      <c r="BN32" s="69"/>
      <c r="BO32" s="64"/>
      <c r="BP32" s="65"/>
      <c r="BQ32" s="62"/>
      <c r="BR32" s="66"/>
      <c r="BS32" s="67"/>
      <c r="BT32" s="68"/>
      <c r="BU32" s="69"/>
      <c r="BV32" s="69"/>
      <c r="BW32" s="69"/>
      <c r="BX32" s="64"/>
      <c r="BY32" s="65"/>
      <c r="BZ32" s="62"/>
      <c r="CA32" s="66"/>
      <c r="CB32" s="67"/>
      <c r="CC32" s="68"/>
      <c r="CD32" s="69"/>
      <c r="CE32" s="69"/>
      <c r="CF32" s="69"/>
      <c r="CG32" s="64"/>
      <c r="CH32" s="65"/>
      <c r="CI32" s="62"/>
      <c r="CJ32" s="66"/>
      <c r="CK32" s="67"/>
      <c r="CL32" s="68"/>
      <c r="CM32" s="69"/>
      <c r="CN32" s="69"/>
      <c r="CO32" s="69"/>
      <c r="CP32" s="70"/>
      <c r="CQ32" s="67"/>
      <c r="CR32" s="67"/>
      <c r="CS32" s="67"/>
      <c r="CT32" s="71"/>
    </row>
    <row r="33" spans="1:99">
      <c r="A33" s="30"/>
      <c r="B33" s="37"/>
      <c r="C33" s="37"/>
      <c r="D33" s="21"/>
      <c r="E33" s="21"/>
      <c r="F33" s="21"/>
      <c r="G33" s="22"/>
      <c r="H33" s="36"/>
      <c r="I33" s="36"/>
      <c r="J33" s="74"/>
      <c r="K33" s="183"/>
      <c r="L33" s="34"/>
      <c r="M33" s="34"/>
      <c r="N33" s="31"/>
      <c r="O33" s="23"/>
      <c r="P33" s="23"/>
      <c r="Q33" s="23"/>
      <c r="R33" s="32"/>
      <c r="S33" s="32"/>
      <c r="T33" s="23"/>
      <c r="U33" s="32"/>
      <c r="V33" s="25"/>
      <c r="W33" s="25"/>
      <c r="X33" s="25"/>
      <c r="Y33" s="188"/>
      <c r="Z33" s="188"/>
      <c r="AA33" s="188"/>
      <c r="AB33" s="188"/>
      <c r="AC33" s="33"/>
      <c r="AD33" s="60"/>
      <c r="AE33" s="62"/>
      <c r="AF33" s="63"/>
      <c r="AG33" s="62"/>
      <c r="AH33" s="66"/>
      <c r="AI33" s="67"/>
      <c r="AJ33" s="68"/>
      <c r="AK33" s="69"/>
      <c r="AL33" s="69"/>
      <c r="AM33" s="69"/>
      <c r="AN33" s="62"/>
      <c r="AO33" s="63"/>
      <c r="AP33" s="62"/>
      <c r="AQ33" s="66"/>
      <c r="AR33" s="67"/>
      <c r="AS33" s="68"/>
      <c r="AT33" s="69"/>
      <c r="AU33" s="69"/>
      <c r="AV33" s="69"/>
      <c r="AW33" s="62"/>
      <c r="AX33" s="63"/>
      <c r="AY33" s="62"/>
      <c r="AZ33" s="66"/>
      <c r="BA33" s="67"/>
      <c r="BB33" s="68"/>
      <c r="BC33" s="69"/>
      <c r="BD33" s="69"/>
      <c r="BE33" s="69"/>
      <c r="BF33" s="62"/>
      <c r="BG33" s="63"/>
      <c r="BH33" s="62"/>
      <c r="BI33" s="66"/>
      <c r="BJ33" s="67"/>
      <c r="BK33" s="68"/>
      <c r="BL33" s="69"/>
      <c r="BM33" s="69"/>
      <c r="BN33" s="69"/>
      <c r="BO33" s="64"/>
      <c r="BP33" s="65"/>
      <c r="BQ33" s="62"/>
      <c r="BR33" s="66"/>
      <c r="BS33" s="67"/>
      <c r="BT33" s="68"/>
      <c r="BU33" s="69"/>
      <c r="BV33" s="69"/>
      <c r="BW33" s="69"/>
      <c r="BX33" s="64"/>
      <c r="BY33" s="65"/>
      <c r="BZ33" s="62"/>
      <c r="CA33" s="66"/>
      <c r="CB33" s="67"/>
      <c r="CC33" s="68"/>
      <c r="CD33" s="69"/>
      <c r="CE33" s="69"/>
      <c r="CF33" s="69"/>
      <c r="CG33" s="64"/>
      <c r="CH33" s="65"/>
      <c r="CI33" s="62"/>
      <c r="CJ33" s="66"/>
      <c r="CK33" s="67"/>
      <c r="CL33" s="68"/>
      <c r="CM33" s="69"/>
      <c r="CN33" s="69"/>
      <c r="CO33" s="69"/>
      <c r="CP33" s="70"/>
      <c r="CQ33" s="67"/>
      <c r="CR33" s="67"/>
      <c r="CS33" s="67"/>
      <c r="CT33" s="71"/>
    </row>
    <row r="34" spans="1:99">
      <c r="A34" s="19">
        <f>AC34</f>
        <v>1.9132178571429</v>
      </c>
      <c r="B34" s="39"/>
      <c r="C34" s="39"/>
      <c r="D34" s="39"/>
      <c r="E34" s="39"/>
      <c r="F34" s="39"/>
      <c r="G34" s="39"/>
      <c r="H34" s="40" t="s">
        <v>262</v>
      </c>
      <c r="I34" s="40"/>
      <c r="J34" s="40"/>
      <c r="K34" s="184">
        <f>SUM(K6:K33)</f>
        <v>840000</v>
      </c>
      <c r="L34" s="41">
        <f>SUM(L6:L33)</f>
        <v>0</v>
      </c>
      <c r="M34" s="41">
        <f>SUM(M6:M33)</f>
        <v>0</v>
      </c>
      <c r="N34" s="41">
        <f>SUM(N6:N33)</f>
        <v>538</v>
      </c>
      <c r="O34" s="41">
        <f>SUM(O6:O33)</f>
        <v>140</v>
      </c>
      <c r="P34" s="41">
        <f>SUM(P6:P33)</f>
        <v>2</v>
      </c>
      <c r="Q34" s="41">
        <f>SUM(Q6:Q33)</f>
        <v>142</v>
      </c>
      <c r="R34" s="42">
        <f>IFERROR(Q34/N34,"-")</f>
        <v>0.2639405204461</v>
      </c>
      <c r="S34" s="77">
        <f>SUM(S6:S33)</f>
        <v>18</v>
      </c>
      <c r="T34" s="77">
        <f>SUM(T6:T33)</f>
        <v>33</v>
      </c>
      <c r="U34" s="42">
        <f>IFERROR(S34/Q34,"-")</f>
        <v>0.12676056338028</v>
      </c>
      <c r="V34" s="43">
        <f>IFERROR(K34/Q34,"-")</f>
        <v>5915.4929577465</v>
      </c>
      <c r="W34" s="44">
        <f>SUM(W6:W33)</f>
        <v>32</v>
      </c>
      <c r="X34" s="42">
        <f>IFERROR(W34/Q34,"-")</f>
        <v>0.22535211267606</v>
      </c>
      <c r="Y34" s="184">
        <f>SUM(Y6:Y33)</f>
        <v>1607103</v>
      </c>
      <c r="Z34" s="184">
        <f>IFERROR(Y34/Q34,"-")</f>
        <v>11317.626760563</v>
      </c>
      <c r="AA34" s="184">
        <f>IFERROR(Y34/W34,"-")</f>
        <v>50221.96875</v>
      </c>
      <c r="AB34" s="184">
        <f>Y34-K34</f>
        <v>767103</v>
      </c>
      <c r="AC34" s="46">
        <f>Y34/K34</f>
        <v>1.9132178571429</v>
      </c>
      <c r="AD34" s="59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6"/>
    <mergeCell ref="K6:K6"/>
    <mergeCell ref="V6:V6"/>
    <mergeCell ref="AB6:AB6"/>
    <mergeCell ref="AC6:AC6"/>
    <mergeCell ref="A7:A7"/>
    <mergeCell ref="K7:K7"/>
    <mergeCell ref="V7:V7"/>
    <mergeCell ref="AB7:AB7"/>
    <mergeCell ref="AC7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263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7.92</v>
      </c>
      <c r="B6" s="189" t="s">
        <v>264</v>
      </c>
      <c r="C6" s="189" t="s">
        <v>200</v>
      </c>
      <c r="D6" s="189" t="s">
        <v>265</v>
      </c>
      <c r="E6" s="189" t="s">
        <v>266</v>
      </c>
      <c r="F6" s="189"/>
      <c r="G6" s="189" t="s">
        <v>267</v>
      </c>
      <c r="H6" s="89" t="s">
        <v>268</v>
      </c>
      <c r="I6" s="89" t="s">
        <v>269</v>
      </c>
      <c r="J6" s="89" t="s">
        <v>173</v>
      </c>
      <c r="K6" s="181">
        <v>75000</v>
      </c>
      <c r="L6" s="80">
        <v>0</v>
      </c>
      <c r="M6" s="80">
        <v>0</v>
      </c>
      <c r="N6" s="80">
        <v>58</v>
      </c>
      <c r="O6" s="91">
        <v>9</v>
      </c>
      <c r="P6" s="92">
        <v>0</v>
      </c>
      <c r="Q6" s="93">
        <f>O6+P6</f>
        <v>9</v>
      </c>
      <c r="R6" s="81">
        <f>IFERROR(Q6/N6,"-")</f>
        <v>0.1551724137931</v>
      </c>
      <c r="S6" s="80">
        <v>0</v>
      </c>
      <c r="T6" s="80">
        <v>2</v>
      </c>
      <c r="U6" s="81">
        <f>IFERROR(T6/(Q6),"-")</f>
        <v>0.22222222222222</v>
      </c>
      <c r="V6" s="82">
        <f>IFERROR(K6/SUM(Q6:Q7),"-")</f>
        <v>646.55172413793</v>
      </c>
      <c r="W6" s="83">
        <v>1</v>
      </c>
      <c r="X6" s="81">
        <f>IF(Q6=0,"-",W6/Q6)</f>
        <v>0.11111111111111</v>
      </c>
      <c r="Y6" s="186">
        <v>69000</v>
      </c>
      <c r="Z6" s="187">
        <f>IFERROR(Y6/Q6,"-")</f>
        <v>7666.6666666667</v>
      </c>
      <c r="AA6" s="187">
        <f>IFERROR(Y6/W6,"-")</f>
        <v>69000</v>
      </c>
      <c r="AB6" s="181">
        <f>SUM(Y6:Y7)-SUM(K6:K7)</f>
        <v>519000</v>
      </c>
      <c r="AC6" s="85">
        <f>SUM(Y6:Y7)/SUM(K6:K7)</f>
        <v>7.92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0.11111111111111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0.11111111111111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0.22222222222222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0.33333333333333</v>
      </c>
      <c r="BQ6" s="121">
        <v>1</v>
      </c>
      <c r="BR6" s="122">
        <f>IFERROR(BQ6/BO6,"-")</f>
        <v>0.33333333333333</v>
      </c>
      <c r="BS6" s="123">
        <v>69000</v>
      </c>
      <c r="BT6" s="124">
        <f>IFERROR(BS6/BO6,"-")</f>
        <v>23000</v>
      </c>
      <c r="BU6" s="125"/>
      <c r="BV6" s="125"/>
      <c r="BW6" s="125">
        <v>1</v>
      </c>
      <c r="BX6" s="126">
        <v>2</v>
      </c>
      <c r="BY6" s="127">
        <f>IF(Q6=0,"",IF(BX6=0,"",(BX6/Q6)))</f>
        <v>0.22222222222222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69000</v>
      </c>
      <c r="CR6" s="141">
        <v>69000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270</v>
      </c>
      <c r="C7" s="189" t="s">
        <v>200</v>
      </c>
      <c r="D7" s="189"/>
      <c r="E7" s="189"/>
      <c r="F7" s="189"/>
      <c r="G7" s="189" t="s">
        <v>74</v>
      </c>
      <c r="H7" s="89"/>
      <c r="I7" s="89"/>
      <c r="J7" s="89"/>
      <c r="K7" s="181"/>
      <c r="L7" s="80">
        <v>0</v>
      </c>
      <c r="M7" s="80">
        <v>0</v>
      </c>
      <c r="N7" s="80">
        <v>228</v>
      </c>
      <c r="O7" s="91">
        <v>105</v>
      </c>
      <c r="P7" s="92">
        <v>2</v>
      </c>
      <c r="Q7" s="93">
        <f>O7+P7</f>
        <v>107</v>
      </c>
      <c r="R7" s="81">
        <f>IFERROR(Q7/N7,"-")</f>
        <v>0.46929824561404</v>
      </c>
      <c r="S7" s="80">
        <v>4</v>
      </c>
      <c r="T7" s="80">
        <v>27</v>
      </c>
      <c r="U7" s="81">
        <f>IFERROR(T7/(Q7),"-")</f>
        <v>0.25233644859813</v>
      </c>
      <c r="V7" s="82"/>
      <c r="W7" s="83">
        <v>6</v>
      </c>
      <c r="X7" s="81">
        <f>IF(Q7=0,"-",W7/Q7)</f>
        <v>0.05607476635514</v>
      </c>
      <c r="Y7" s="186">
        <v>525000</v>
      </c>
      <c r="Z7" s="187">
        <f>IFERROR(Y7/Q7,"-")</f>
        <v>4906.5420560748</v>
      </c>
      <c r="AA7" s="187">
        <f>IFERROR(Y7/W7,"-")</f>
        <v>87500</v>
      </c>
      <c r="AB7" s="181"/>
      <c r="AC7" s="85"/>
      <c r="AD7" s="78"/>
      <c r="AE7" s="94">
        <v>1</v>
      </c>
      <c r="AF7" s="95">
        <f>IF(Q7=0,"",IF(AE7=0,"",(AE7/Q7)))</f>
        <v>0.0093457943925234</v>
      </c>
      <c r="AG7" s="94">
        <v>1</v>
      </c>
      <c r="AH7" s="96">
        <f>IFERROR(AG7/AE7,"-")</f>
        <v>1</v>
      </c>
      <c r="AI7" s="97">
        <v>9000</v>
      </c>
      <c r="AJ7" s="98">
        <f>IFERROR(AI7/AE7,"-")</f>
        <v>9000</v>
      </c>
      <c r="AK7" s="99"/>
      <c r="AL7" s="99"/>
      <c r="AM7" s="99">
        <v>1</v>
      </c>
      <c r="AN7" s="100">
        <v>11</v>
      </c>
      <c r="AO7" s="101">
        <f>IF(Q7=0,"",IF(AN7=0,"",(AN7/Q7)))</f>
        <v>0.10280373831776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16</v>
      </c>
      <c r="AX7" s="107">
        <f>IF(Q7=0,"",IF(AW7=0,"",(AW7/Q7)))</f>
        <v>0.14953271028037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21</v>
      </c>
      <c r="BG7" s="113">
        <f>IF(Q7=0,"",IF(BF7=0,"",(BF7/Q7)))</f>
        <v>0.19626168224299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37</v>
      </c>
      <c r="BP7" s="120">
        <f>IF(Q7=0,"",IF(BO7=0,"",(BO7/Q7)))</f>
        <v>0.34579439252336</v>
      </c>
      <c r="BQ7" s="121">
        <v>3</v>
      </c>
      <c r="BR7" s="122">
        <f>IFERROR(BQ7/BO7,"-")</f>
        <v>0.081081081081081</v>
      </c>
      <c r="BS7" s="123">
        <v>45000</v>
      </c>
      <c r="BT7" s="124">
        <f>IFERROR(BS7/BO7,"-")</f>
        <v>1216.2162162162</v>
      </c>
      <c r="BU7" s="125">
        <v>1</v>
      </c>
      <c r="BV7" s="125"/>
      <c r="BW7" s="125">
        <v>2</v>
      </c>
      <c r="BX7" s="126">
        <v>15</v>
      </c>
      <c r="BY7" s="127">
        <f>IF(Q7=0,"",IF(BX7=0,"",(BX7/Q7)))</f>
        <v>0.14018691588785</v>
      </c>
      <c r="BZ7" s="128">
        <v>2</v>
      </c>
      <c r="CA7" s="129">
        <f>IFERROR(BZ7/BX7,"-")</f>
        <v>0.13333333333333</v>
      </c>
      <c r="CB7" s="130">
        <v>471000</v>
      </c>
      <c r="CC7" s="131">
        <f>IFERROR(CB7/BX7,"-")</f>
        <v>31400</v>
      </c>
      <c r="CD7" s="132"/>
      <c r="CE7" s="132"/>
      <c r="CF7" s="132">
        <v>2</v>
      </c>
      <c r="CG7" s="133">
        <v>6</v>
      </c>
      <c r="CH7" s="134">
        <f>IF(Q7=0,"",IF(CG7=0,"",(CG7/Q7)))</f>
        <v>0.05607476635514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6</v>
      </c>
      <c r="CQ7" s="141">
        <v>525000</v>
      </c>
      <c r="CR7" s="141">
        <v>311000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0.23636363636364</v>
      </c>
      <c r="B8" s="189" t="s">
        <v>271</v>
      </c>
      <c r="C8" s="189" t="s">
        <v>200</v>
      </c>
      <c r="D8" s="189" t="s">
        <v>272</v>
      </c>
      <c r="E8" s="189" t="s">
        <v>273</v>
      </c>
      <c r="F8" s="189" t="s">
        <v>274</v>
      </c>
      <c r="G8" s="189" t="s">
        <v>267</v>
      </c>
      <c r="H8" s="89" t="s">
        <v>275</v>
      </c>
      <c r="I8" s="89" t="s">
        <v>276</v>
      </c>
      <c r="J8" s="89" t="s">
        <v>119</v>
      </c>
      <c r="K8" s="181">
        <v>110000</v>
      </c>
      <c r="L8" s="80">
        <v>0</v>
      </c>
      <c r="M8" s="80">
        <v>0</v>
      </c>
      <c r="N8" s="80">
        <v>178</v>
      </c>
      <c r="O8" s="91">
        <v>31</v>
      </c>
      <c r="P8" s="92">
        <v>0</v>
      </c>
      <c r="Q8" s="93">
        <f>O8+P8</f>
        <v>31</v>
      </c>
      <c r="R8" s="81">
        <f>IFERROR(Q8/N8,"-")</f>
        <v>0.17415730337079</v>
      </c>
      <c r="S8" s="80">
        <v>0</v>
      </c>
      <c r="T8" s="80">
        <v>11</v>
      </c>
      <c r="U8" s="81">
        <f>IFERROR(T8/(Q8),"-")</f>
        <v>0.35483870967742</v>
      </c>
      <c r="V8" s="82">
        <f>IFERROR(K8/SUM(Q8:Q9),"-")</f>
        <v>1325.3012048193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-84000</v>
      </c>
      <c r="AC8" s="85">
        <f>SUM(Y8:Y9)/SUM(K8:K9)</f>
        <v>0.23636363636364</v>
      </c>
      <c r="AD8" s="78"/>
      <c r="AE8" s="94">
        <v>4</v>
      </c>
      <c r="AF8" s="95">
        <f>IF(Q8=0,"",IF(AE8=0,"",(AE8/Q8)))</f>
        <v>0.12903225806452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10</v>
      </c>
      <c r="AO8" s="101">
        <f>IF(Q8=0,"",IF(AN8=0,"",(AN8/Q8)))</f>
        <v>0.32258064516129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7</v>
      </c>
      <c r="AX8" s="107">
        <f>IF(Q8=0,"",IF(AW8=0,"",(AW8/Q8)))</f>
        <v>0.2258064516129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7</v>
      </c>
      <c r="BG8" s="113">
        <f>IF(Q8=0,"",IF(BF8=0,"",(BF8/Q8)))</f>
        <v>0.2258064516129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3</v>
      </c>
      <c r="BP8" s="120">
        <f>IF(Q8=0,"",IF(BO8=0,"",(BO8/Q8)))</f>
        <v>0.096774193548387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277</v>
      </c>
      <c r="C9" s="189" t="s">
        <v>200</v>
      </c>
      <c r="D9" s="189"/>
      <c r="E9" s="189"/>
      <c r="F9" s="189"/>
      <c r="G9" s="189" t="s">
        <v>74</v>
      </c>
      <c r="H9" s="89"/>
      <c r="I9" s="89"/>
      <c r="J9" s="89"/>
      <c r="K9" s="181"/>
      <c r="L9" s="80">
        <v>0</v>
      </c>
      <c r="M9" s="80">
        <v>0</v>
      </c>
      <c r="N9" s="80">
        <v>92</v>
      </c>
      <c r="O9" s="91">
        <v>49</v>
      </c>
      <c r="P9" s="92">
        <v>3</v>
      </c>
      <c r="Q9" s="93">
        <f>O9+P9</f>
        <v>52</v>
      </c>
      <c r="R9" s="81">
        <f>IFERROR(Q9/N9,"-")</f>
        <v>0.56521739130435</v>
      </c>
      <c r="S9" s="80">
        <v>0</v>
      </c>
      <c r="T9" s="80">
        <v>13</v>
      </c>
      <c r="U9" s="81">
        <f>IFERROR(T9/(Q9),"-")</f>
        <v>0.25</v>
      </c>
      <c r="V9" s="82"/>
      <c r="W9" s="83">
        <v>1</v>
      </c>
      <c r="X9" s="81">
        <f>IF(Q9=0,"-",W9/Q9)</f>
        <v>0.019230769230769</v>
      </c>
      <c r="Y9" s="186">
        <v>26000</v>
      </c>
      <c r="Z9" s="187">
        <f>IFERROR(Y9/Q9,"-")</f>
        <v>500</v>
      </c>
      <c r="AA9" s="187">
        <f>IFERROR(Y9/W9,"-")</f>
        <v>26000</v>
      </c>
      <c r="AB9" s="181"/>
      <c r="AC9" s="85"/>
      <c r="AD9" s="78"/>
      <c r="AE9" s="94">
        <v>3</v>
      </c>
      <c r="AF9" s="95">
        <f>IF(Q9=0,"",IF(AE9=0,"",(AE9/Q9)))</f>
        <v>0.057692307692308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>
        <v>9</v>
      </c>
      <c r="AO9" s="101">
        <f>IF(Q9=0,"",IF(AN9=0,"",(AN9/Q9)))</f>
        <v>0.17307692307692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9</v>
      </c>
      <c r="AX9" s="107">
        <f>IF(Q9=0,"",IF(AW9=0,"",(AW9/Q9)))</f>
        <v>0.17307692307692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16</v>
      </c>
      <c r="BG9" s="113">
        <f>IF(Q9=0,"",IF(BF9=0,"",(BF9/Q9)))</f>
        <v>0.30769230769231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8</v>
      </c>
      <c r="BP9" s="120">
        <f>IF(Q9=0,"",IF(BO9=0,"",(BO9/Q9)))</f>
        <v>0.15384615384615</v>
      </c>
      <c r="BQ9" s="121">
        <v>1</v>
      </c>
      <c r="BR9" s="122">
        <f>IFERROR(BQ9/BO9,"-")</f>
        <v>0.125</v>
      </c>
      <c r="BS9" s="123">
        <v>26000</v>
      </c>
      <c r="BT9" s="124">
        <f>IFERROR(BS9/BO9,"-")</f>
        <v>3250</v>
      </c>
      <c r="BU9" s="125"/>
      <c r="BV9" s="125"/>
      <c r="BW9" s="125">
        <v>1</v>
      </c>
      <c r="BX9" s="126">
        <v>6</v>
      </c>
      <c r="BY9" s="127">
        <f>IF(Q9=0,"",IF(BX9=0,"",(BX9/Q9)))</f>
        <v>0.11538461538462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0.019230769230769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1</v>
      </c>
      <c r="CQ9" s="141">
        <v>26000</v>
      </c>
      <c r="CR9" s="141">
        <v>26000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3.55</v>
      </c>
      <c r="B10" s="189" t="s">
        <v>278</v>
      </c>
      <c r="C10" s="189" t="s">
        <v>200</v>
      </c>
      <c r="D10" s="189" t="s">
        <v>257</v>
      </c>
      <c r="E10" s="189" t="s">
        <v>266</v>
      </c>
      <c r="F10" s="189" t="s">
        <v>279</v>
      </c>
      <c r="G10" s="189" t="s">
        <v>267</v>
      </c>
      <c r="H10" s="89" t="s">
        <v>280</v>
      </c>
      <c r="I10" s="89" t="s">
        <v>269</v>
      </c>
      <c r="J10" s="89" t="s">
        <v>281</v>
      </c>
      <c r="K10" s="181">
        <v>80000</v>
      </c>
      <c r="L10" s="80">
        <v>0</v>
      </c>
      <c r="M10" s="80">
        <v>0</v>
      </c>
      <c r="N10" s="80">
        <v>93</v>
      </c>
      <c r="O10" s="91">
        <v>21</v>
      </c>
      <c r="P10" s="92">
        <v>0</v>
      </c>
      <c r="Q10" s="93">
        <f>O10+P10</f>
        <v>21</v>
      </c>
      <c r="R10" s="81">
        <f>IFERROR(Q10/N10,"-")</f>
        <v>0.2258064516129</v>
      </c>
      <c r="S10" s="80">
        <v>0</v>
      </c>
      <c r="T10" s="80">
        <v>6</v>
      </c>
      <c r="U10" s="81">
        <f>IFERROR(T10/(Q10),"-")</f>
        <v>0.28571428571429</v>
      </c>
      <c r="V10" s="82">
        <f>IFERROR(K10/SUM(Q10:Q11),"-")</f>
        <v>747.66355140187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204000</v>
      </c>
      <c r="AC10" s="85">
        <f>SUM(Y10:Y11)/SUM(K10:K11)</f>
        <v>3.55</v>
      </c>
      <c r="AD10" s="78"/>
      <c r="AE10" s="94">
        <v>4</v>
      </c>
      <c r="AF10" s="95">
        <f>IF(Q10=0,"",IF(AE10=0,"",(AE10/Q10)))</f>
        <v>0.19047619047619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8</v>
      </c>
      <c r="AO10" s="101">
        <f>IF(Q10=0,"",IF(AN10=0,"",(AN10/Q10)))</f>
        <v>0.38095238095238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5</v>
      </c>
      <c r="AX10" s="107">
        <f>IF(Q10=0,"",IF(AW10=0,"",(AW10/Q10)))</f>
        <v>0.23809523809524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3</v>
      </c>
      <c r="BG10" s="113">
        <f>IF(Q10=0,"",IF(BF10=0,"",(BF10/Q10)))</f>
        <v>0.14285714285714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</v>
      </c>
      <c r="BP10" s="120">
        <f>IF(Q10=0,"",IF(BO10=0,"",(BO10/Q10)))</f>
        <v>0.047619047619048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282</v>
      </c>
      <c r="C11" s="189" t="s">
        <v>200</v>
      </c>
      <c r="D11" s="189"/>
      <c r="E11" s="189"/>
      <c r="F11" s="189"/>
      <c r="G11" s="189" t="s">
        <v>74</v>
      </c>
      <c r="H11" s="89"/>
      <c r="I11" s="89"/>
      <c r="J11" s="89"/>
      <c r="K11" s="181"/>
      <c r="L11" s="80">
        <v>0</v>
      </c>
      <c r="M11" s="80">
        <v>0</v>
      </c>
      <c r="N11" s="80">
        <v>171</v>
      </c>
      <c r="O11" s="91">
        <v>85</v>
      </c>
      <c r="P11" s="92">
        <v>1</v>
      </c>
      <c r="Q11" s="93">
        <f>O11+P11</f>
        <v>86</v>
      </c>
      <c r="R11" s="81">
        <f>IFERROR(Q11/N11,"-")</f>
        <v>0.50292397660819</v>
      </c>
      <c r="S11" s="80">
        <v>2</v>
      </c>
      <c r="T11" s="80">
        <v>21</v>
      </c>
      <c r="U11" s="81">
        <f>IFERROR(T11/(Q11),"-")</f>
        <v>0.24418604651163</v>
      </c>
      <c r="V11" s="82"/>
      <c r="W11" s="83">
        <v>6</v>
      </c>
      <c r="X11" s="81">
        <f>IF(Q11=0,"-",W11/Q11)</f>
        <v>0.069767441860465</v>
      </c>
      <c r="Y11" s="186">
        <v>284000</v>
      </c>
      <c r="Z11" s="187">
        <f>IFERROR(Y11/Q11,"-")</f>
        <v>3302.3255813953</v>
      </c>
      <c r="AA11" s="187">
        <f>IFERROR(Y11/W11,"-")</f>
        <v>47333.333333333</v>
      </c>
      <c r="AB11" s="181"/>
      <c r="AC11" s="85"/>
      <c r="AD11" s="78"/>
      <c r="AE11" s="94">
        <v>7</v>
      </c>
      <c r="AF11" s="95">
        <f>IF(Q11=0,"",IF(AE11=0,"",(AE11/Q11)))</f>
        <v>0.081395348837209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16</v>
      </c>
      <c r="AO11" s="101">
        <f>IF(Q11=0,"",IF(AN11=0,"",(AN11/Q11)))</f>
        <v>0.18604651162791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11</v>
      </c>
      <c r="AX11" s="107">
        <f>IF(Q11=0,"",IF(AW11=0,"",(AW11/Q11)))</f>
        <v>0.12790697674419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20</v>
      </c>
      <c r="BG11" s="113">
        <f>IF(Q11=0,"",IF(BF11=0,"",(BF11/Q11)))</f>
        <v>0.23255813953488</v>
      </c>
      <c r="BH11" s="112">
        <v>4</v>
      </c>
      <c r="BI11" s="114">
        <f>IFERROR(BH11/BF11,"-")</f>
        <v>0.2</v>
      </c>
      <c r="BJ11" s="115">
        <v>61000</v>
      </c>
      <c r="BK11" s="116">
        <f>IFERROR(BJ11/BF11,"-")</f>
        <v>3050</v>
      </c>
      <c r="BL11" s="117">
        <v>2</v>
      </c>
      <c r="BM11" s="117"/>
      <c r="BN11" s="117">
        <v>2</v>
      </c>
      <c r="BO11" s="119">
        <v>25</v>
      </c>
      <c r="BP11" s="120">
        <f>IF(Q11=0,"",IF(BO11=0,"",(BO11/Q11)))</f>
        <v>0.2906976744186</v>
      </c>
      <c r="BQ11" s="121">
        <v>1</v>
      </c>
      <c r="BR11" s="122">
        <f>IFERROR(BQ11/BO11,"-")</f>
        <v>0.04</v>
      </c>
      <c r="BS11" s="123">
        <v>35000</v>
      </c>
      <c r="BT11" s="124">
        <f>IFERROR(BS11/BO11,"-")</f>
        <v>1400</v>
      </c>
      <c r="BU11" s="125"/>
      <c r="BV11" s="125"/>
      <c r="BW11" s="125">
        <v>1</v>
      </c>
      <c r="BX11" s="126">
        <v>4</v>
      </c>
      <c r="BY11" s="127">
        <f>IF(Q11=0,"",IF(BX11=0,"",(BX11/Q11)))</f>
        <v>0.046511627906977</v>
      </c>
      <c r="BZ11" s="128">
        <v>1</v>
      </c>
      <c r="CA11" s="129">
        <f>IFERROR(BZ11/BX11,"-")</f>
        <v>0.25</v>
      </c>
      <c r="CB11" s="130">
        <v>188000</v>
      </c>
      <c r="CC11" s="131">
        <f>IFERROR(CB11/BX11,"-")</f>
        <v>47000</v>
      </c>
      <c r="CD11" s="132"/>
      <c r="CE11" s="132"/>
      <c r="CF11" s="132">
        <v>1</v>
      </c>
      <c r="CG11" s="133">
        <v>3</v>
      </c>
      <c r="CH11" s="134">
        <f>IF(Q11=0,"",IF(CG11=0,"",(CG11/Q11)))</f>
        <v>0.034883720930233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6</v>
      </c>
      <c r="CQ11" s="141">
        <v>284000</v>
      </c>
      <c r="CR11" s="141">
        <v>188000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15.68</v>
      </c>
      <c r="B12" s="189" t="s">
        <v>283</v>
      </c>
      <c r="C12" s="189" t="s">
        <v>200</v>
      </c>
      <c r="D12" s="189" t="s">
        <v>265</v>
      </c>
      <c r="E12" s="189" t="s">
        <v>273</v>
      </c>
      <c r="F12" s="189" t="s">
        <v>284</v>
      </c>
      <c r="G12" s="189" t="s">
        <v>267</v>
      </c>
      <c r="H12" s="89" t="s">
        <v>285</v>
      </c>
      <c r="I12" s="89" t="s">
        <v>276</v>
      </c>
      <c r="J12" s="89" t="s">
        <v>281</v>
      </c>
      <c r="K12" s="181">
        <v>75000</v>
      </c>
      <c r="L12" s="80">
        <v>0</v>
      </c>
      <c r="M12" s="80">
        <v>0</v>
      </c>
      <c r="N12" s="80">
        <v>78</v>
      </c>
      <c r="O12" s="91">
        <v>14</v>
      </c>
      <c r="P12" s="92">
        <v>0</v>
      </c>
      <c r="Q12" s="93">
        <f>O12+P12</f>
        <v>14</v>
      </c>
      <c r="R12" s="81">
        <f>IFERROR(Q12/N12,"-")</f>
        <v>0.17948717948718</v>
      </c>
      <c r="S12" s="80">
        <v>0</v>
      </c>
      <c r="T12" s="80">
        <v>1</v>
      </c>
      <c r="U12" s="81">
        <f>IFERROR(T12/(Q12),"-")</f>
        <v>0.071428571428571</v>
      </c>
      <c r="V12" s="82">
        <f>IFERROR(K12/SUM(Q12:Q13),"-")</f>
        <v>728.15533980583</v>
      </c>
      <c r="W12" s="83">
        <v>1</v>
      </c>
      <c r="X12" s="81">
        <f>IF(Q12=0,"-",W12/Q12)</f>
        <v>0.071428571428571</v>
      </c>
      <c r="Y12" s="186">
        <v>155000</v>
      </c>
      <c r="Z12" s="187">
        <f>IFERROR(Y12/Q12,"-")</f>
        <v>11071.428571429</v>
      </c>
      <c r="AA12" s="187">
        <f>IFERROR(Y12/W12,"-")</f>
        <v>155000</v>
      </c>
      <c r="AB12" s="181">
        <f>SUM(Y12:Y13)-SUM(K12:K13)</f>
        <v>1101000</v>
      </c>
      <c r="AC12" s="85">
        <f>SUM(Y12:Y13)/SUM(K12:K13)</f>
        <v>15.68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2</v>
      </c>
      <c r="AO12" s="101">
        <f>IF(Q12=0,"",IF(AN12=0,"",(AN12/Q12)))</f>
        <v>0.14285714285714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3</v>
      </c>
      <c r="AX12" s="107">
        <f>IF(Q12=0,"",IF(AW12=0,"",(AW12/Q12)))</f>
        <v>0.21428571428571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4</v>
      </c>
      <c r="BG12" s="113">
        <f>IF(Q12=0,"",IF(BF12=0,"",(BF12/Q12)))</f>
        <v>0.28571428571429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2</v>
      </c>
      <c r="BP12" s="120">
        <f>IF(Q12=0,"",IF(BO12=0,"",(BO12/Q12)))</f>
        <v>0.14285714285714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3</v>
      </c>
      <c r="BY12" s="127">
        <f>IF(Q12=0,"",IF(BX12=0,"",(BX12/Q12)))</f>
        <v>0.21428571428571</v>
      </c>
      <c r="BZ12" s="128">
        <v>1</v>
      </c>
      <c r="CA12" s="129">
        <f>IFERROR(BZ12/BX12,"-")</f>
        <v>0.33333333333333</v>
      </c>
      <c r="CB12" s="130">
        <v>155000</v>
      </c>
      <c r="CC12" s="131">
        <f>IFERROR(CB12/BX12,"-")</f>
        <v>51666.666666667</v>
      </c>
      <c r="CD12" s="132"/>
      <c r="CE12" s="132"/>
      <c r="CF12" s="132">
        <v>1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1</v>
      </c>
      <c r="CQ12" s="141">
        <v>155000</v>
      </c>
      <c r="CR12" s="141">
        <v>155000</v>
      </c>
      <c r="CS12" s="141"/>
      <c r="CT12" s="142" t="str">
        <f>IF(AND(CR12=0,CS12=0),"",IF(AND(CR12&lt;=100000,CS12&lt;=100000),"",IF(CR12/CQ12&gt;0.7,"男高",IF(CS12/CQ12&gt;0.7,"女高",""))))</f>
        <v>男高</v>
      </c>
    </row>
    <row r="13" spans="1:99">
      <c r="A13" s="79"/>
      <c r="B13" s="189" t="s">
        <v>286</v>
      </c>
      <c r="C13" s="189" t="s">
        <v>200</v>
      </c>
      <c r="D13" s="189"/>
      <c r="E13" s="189"/>
      <c r="F13" s="189"/>
      <c r="G13" s="189" t="s">
        <v>74</v>
      </c>
      <c r="H13" s="89"/>
      <c r="I13" s="89"/>
      <c r="J13" s="89"/>
      <c r="K13" s="181"/>
      <c r="L13" s="80">
        <v>0</v>
      </c>
      <c r="M13" s="80">
        <v>0</v>
      </c>
      <c r="N13" s="80">
        <v>222</v>
      </c>
      <c r="O13" s="91">
        <v>83</v>
      </c>
      <c r="P13" s="92">
        <v>6</v>
      </c>
      <c r="Q13" s="93">
        <f>O13+P13</f>
        <v>89</v>
      </c>
      <c r="R13" s="81">
        <f>IFERROR(Q13/N13,"-")</f>
        <v>0.4009009009009</v>
      </c>
      <c r="S13" s="80">
        <v>7</v>
      </c>
      <c r="T13" s="80">
        <v>9</v>
      </c>
      <c r="U13" s="81">
        <f>IFERROR(T13/(Q13),"-")</f>
        <v>0.10112359550562</v>
      </c>
      <c r="V13" s="82"/>
      <c r="W13" s="83">
        <v>4</v>
      </c>
      <c r="X13" s="81">
        <f>IF(Q13=0,"-",W13/Q13)</f>
        <v>0.044943820224719</v>
      </c>
      <c r="Y13" s="186">
        <v>1021000</v>
      </c>
      <c r="Z13" s="187">
        <f>IFERROR(Y13/Q13,"-")</f>
        <v>11471.91011236</v>
      </c>
      <c r="AA13" s="187">
        <f>IFERROR(Y13/W13,"-")</f>
        <v>255250</v>
      </c>
      <c r="AB13" s="181"/>
      <c r="AC13" s="85"/>
      <c r="AD13" s="78"/>
      <c r="AE13" s="94">
        <v>2</v>
      </c>
      <c r="AF13" s="95">
        <f>IF(Q13=0,"",IF(AE13=0,"",(AE13/Q13)))</f>
        <v>0.02247191011236</v>
      </c>
      <c r="AG13" s="94"/>
      <c r="AH13" s="96">
        <f>IFERROR(AG13/AE13,"-")</f>
        <v>0</v>
      </c>
      <c r="AI13" s="97"/>
      <c r="AJ13" s="98">
        <f>IFERROR(AI13/AE13,"-")</f>
        <v>0</v>
      </c>
      <c r="AK13" s="99"/>
      <c r="AL13" s="99"/>
      <c r="AM13" s="99"/>
      <c r="AN13" s="100">
        <v>14</v>
      </c>
      <c r="AO13" s="101">
        <f>IF(Q13=0,"",IF(AN13=0,"",(AN13/Q13)))</f>
        <v>0.15730337078652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>
        <v>12</v>
      </c>
      <c r="AX13" s="107">
        <f>IF(Q13=0,"",IF(AW13=0,"",(AW13/Q13)))</f>
        <v>0.13483146067416</v>
      </c>
      <c r="AY13" s="106">
        <v>1</v>
      </c>
      <c r="AZ13" s="108">
        <f>IFERROR(AY13/AW13,"-")</f>
        <v>0.083333333333333</v>
      </c>
      <c r="BA13" s="109">
        <v>3000</v>
      </c>
      <c r="BB13" s="110">
        <f>IFERROR(BA13/AW13,"-")</f>
        <v>250</v>
      </c>
      <c r="BC13" s="111">
        <v>1</v>
      </c>
      <c r="BD13" s="111"/>
      <c r="BE13" s="111"/>
      <c r="BF13" s="112">
        <v>23</v>
      </c>
      <c r="BG13" s="113">
        <f>IF(Q13=0,"",IF(BF13=0,"",(BF13/Q13)))</f>
        <v>0.25842696629213</v>
      </c>
      <c r="BH13" s="112">
        <v>2</v>
      </c>
      <c r="BI13" s="114">
        <f>IFERROR(BH13/BF13,"-")</f>
        <v>0.08695652173913</v>
      </c>
      <c r="BJ13" s="115">
        <v>114000</v>
      </c>
      <c r="BK13" s="116">
        <f>IFERROR(BJ13/BF13,"-")</f>
        <v>4956.5217391304</v>
      </c>
      <c r="BL13" s="117"/>
      <c r="BM13" s="117"/>
      <c r="BN13" s="117">
        <v>2</v>
      </c>
      <c r="BO13" s="119">
        <v>17</v>
      </c>
      <c r="BP13" s="120">
        <f>IF(Q13=0,"",IF(BO13=0,"",(BO13/Q13)))</f>
        <v>0.19101123595506</v>
      </c>
      <c r="BQ13" s="121">
        <v>1</v>
      </c>
      <c r="BR13" s="122">
        <f>IFERROR(BQ13/BO13,"-")</f>
        <v>0.058823529411765</v>
      </c>
      <c r="BS13" s="123">
        <v>385000</v>
      </c>
      <c r="BT13" s="124">
        <f>IFERROR(BS13/BO13,"-")</f>
        <v>22647.058823529</v>
      </c>
      <c r="BU13" s="125"/>
      <c r="BV13" s="125"/>
      <c r="BW13" s="125">
        <v>1</v>
      </c>
      <c r="BX13" s="126">
        <v>16</v>
      </c>
      <c r="BY13" s="127">
        <f>IF(Q13=0,"",IF(BX13=0,"",(BX13/Q13)))</f>
        <v>0.17977528089888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>
        <v>5</v>
      </c>
      <c r="CH13" s="134">
        <f>IF(Q13=0,"",IF(CG13=0,"",(CG13/Q13)))</f>
        <v>0.056179775280899</v>
      </c>
      <c r="CI13" s="135">
        <v>1</v>
      </c>
      <c r="CJ13" s="136">
        <f>IFERROR(CI13/CG13,"-")</f>
        <v>0.2</v>
      </c>
      <c r="CK13" s="137">
        <v>522000</v>
      </c>
      <c r="CL13" s="138">
        <f>IFERROR(CK13/CG13,"-")</f>
        <v>104400</v>
      </c>
      <c r="CM13" s="139"/>
      <c r="CN13" s="139"/>
      <c r="CO13" s="139">
        <v>1</v>
      </c>
      <c r="CP13" s="140">
        <v>4</v>
      </c>
      <c r="CQ13" s="141">
        <v>1021000</v>
      </c>
      <c r="CR13" s="141">
        <v>522000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8.2769230769231</v>
      </c>
      <c r="B14" s="189" t="s">
        <v>287</v>
      </c>
      <c r="C14" s="189" t="s">
        <v>200</v>
      </c>
      <c r="D14" s="189" t="s">
        <v>288</v>
      </c>
      <c r="E14" s="189" t="s">
        <v>266</v>
      </c>
      <c r="F14" s="189" t="s">
        <v>289</v>
      </c>
      <c r="G14" s="189" t="s">
        <v>267</v>
      </c>
      <c r="H14" s="89" t="s">
        <v>290</v>
      </c>
      <c r="I14" s="89" t="s">
        <v>291</v>
      </c>
      <c r="J14" s="89" t="s">
        <v>219</v>
      </c>
      <c r="K14" s="181">
        <v>65000</v>
      </c>
      <c r="L14" s="80">
        <v>0</v>
      </c>
      <c r="M14" s="80">
        <v>0</v>
      </c>
      <c r="N14" s="80">
        <v>5</v>
      </c>
      <c r="O14" s="91">
        <v>1</v>
      </c>
      <c r="P14" s="92">
        <v>0</v>
      </c>
      <c r="Q14" s="93">
        <f>O14+P14</f>
        <v>1</v>
      </c>
      <c r="R14" s="81">
        <f>IFERROR(Q14/N14,"-")</f>
        <v>0.2</v>
      </c>
      <c r="S14" s="80">
        <v>0</v>
      </c>
      <c r="T14" s="80">
        <v>0</v>
      </c>
      <c r="U14" s="81">
        <f>IFERROR(T14/(Q14),"-")</f>
        <v>0</v>
      </c>
      <c r="V14" s="82">
        <f>IFERROR(K14/SUM(Q14:Q15),"-")</f>
        <v>1477.2727272727</v>
      </c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>
        <f>SUM(Y14:Y15)-SUM(K14:K15)</f>
        <v>473000</v>
      </c>
      <c r="AC14" s="85">
        <f>SUM(Y14:Y15)/SUM(K14:K15)</f>
        <v>8.2769230769231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>
        <v>1</v>
      </c>
      <c r="AX14" s="107">
        <f>IF(Q14=0,"",IF(AW14=0,"",(AW14/Q14)))</f>
        <v>1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>
        <f>IF(Q14=0,"",IF(BO14=0,"",(BO14/Q14)))</f>
        <v>0</v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292</v>
      </c>
      <c r="C15" s="189" t="s">
        <v>200</v>
      </c>
      <c r="D15" s="189"/>
      <c r="E15" s="189"/>
      <c r="F15" s="189"/>
      <c r="G15" s="189" t="s">
        <v>74</v>
      </c>
      <c r="H15" s="89"/>
      <c r="I15" s="89"/>
      <c r="J15" s="89"/>
      <c r="K15" s="181"/>
      <c r="L15" s="80">
        <v>0</v>
      </c>
      <c r="M15" s="80">
        <v>0</v>
      </c>
      <c r="N15" s="80">
        <v>102</v>
      </c>
      <c r="O15" s="91">
        <v>40</v>
      </c>
      <c r="P15" s="92">
        <v>3</v>
      </c>
      <c r="Q15" s="93">
        <f>O15+P15</f>
        <v>43</v>
      </c>
      <c r="R15" s="81">
        <f>IFERROR(Q15/N15,"-")</f>
        <v>0.42156862745098</v>
      </c>
      <c r="S15" s="80">
        <v>2</v>
      </c>
      <c r="T15" s="80">
        <v>8</v>
      </c>
      <c r="U15" s="81">
        <f>IFERROR(T15/(Q15),"-")</f>
        <v>0.18604651162791</v>
      </c>
      <c r="V15" s="82"/>
      <c r="W15" s="83">
        <v>3</v>
      </c>
      <c r="X15" s="81">
        <f>IF(Q15=0,"-",W15/Q15)</f>
        <v>0.069767441860465</v>
      </c>
      <c r="Y15" s="186">
        <v>538000</v>
      </c>
      <c r="Z15" s="187">
        <f>IFERROR(Y15/Q15,"-")</f>
        <v>12511.627906977</v>
      </c>
      <c r="AA15" s="187">
        <f>IFERROR(Y15/W15,"-")</f>
        <v>179333.33333333</v>
      </c>
      <c r="AB15" s="181"/>
      <c r="AC15" s="85"/>
      <c r="AD15" s="78"/>
      <c r="AE15" s="94">
        <v>1</v>
      </c>
      <c r="AF15" s="95">
        <f>IF(Q15=0,"",IF(AE15=0,"",(AE15/Q15)))</f>
        <v>0.023255813953488</v>
      </c>
      <c r="AG15" s="94"/>
      <c r="AH15" s="96">
        <f>IFERROR(AG15/AE15,"-")</f>
        <v>0</v>
      </c>
      <c r="AI15" s="97"/>
      <c r="AJ15" s="98">
        <f>IFERROR(AI15/AE15,"-")</f>
        <v>0</v>
      </c>
      <c r="AK15" s="99"/>
      <c r="AL15" s="99"/>
      <c r="AM15" s="99"/>
      <c r="AN15" s="100">
        <v>6</v>
      </c>
      <c r="AO15" s="101">
        <f>IF(Q15=0,"",IF(AN15=0,"",(AN15/Q15)))</f>
        <v>0.13953488372093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>
        <v>3</v>
      </c>
      <c r="AX15" s="107">
        <f>IF(Q15=0,"",IF(AW15=0,"",(AW15/Q15)))</f>
        <v>0.069767441860465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18</v>
      </c>
      <c r="BG15" s="113">
        <f>IF(Q15=0,"",IF(BF15=0,"",(BF15/Q15)))</f>
        <v>0.41860465116279</v>
      </c>
      <c r="BH15" s="112">
        <v>1</v>
      </c>
      <c r="BI15" s="114">
        <f>IFERROR(BH15/BF15,"-")</f>
        <v>0.055555555555556</v>
      </c>
      <c r="BJ15" s="115">
        <v>8000</v>
      </c>
      <c r="BK15" s="116">
        <f>IFERROR(BJ15/BF15,"-")</f>
        <v>444.44444444444</v>
      </c>
      <c r="BL15" s="117"/>
      <c r="BM15" s="117">
        <v>1</v>
      </c>
      <c r="BN15" s="117"/>
      <c r="BO15" s="119">
        <v>7</v>
      </c>
      <c r="BP15" s="120">
        <f>IF(Q15=0,"",IF(BO15=0,"",(BO15/Q15)))</f>
        <v>0.16279069767442</v>
      </c>
      <c r="BQ15" s="121">
        <v>1</v>
      </c>
      <c r="BR15" s="122">
        <f>IFERROR(BQ15/BO15,"-")</f>
        <v>0.14285714285714</v>
      </c>
      <c r="BS15" s="123">
        <v>368000</v>
      </c>
      <c r="BT15" s="124">
        <f>IFERROR(BS15/BO15,"-")</f>
        <v>52571.428571429</v>
      </c>
      <c r="BU15" s="125"/>
      <c r="BV15" s="125"/>
      <c r="BW15" s="125">
        <v>1</v>
      </c>
      <c r="BX15" s="126">
        <v>7</v>
      </c>
      <c r="BY15" s="127">
        <f>IF(Q15=0,"",IF(BX15=0,"",(BX15/Q15)))</f>
        <v>0.16279069767442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>
        <v>1</v>
      </c>
      <c r="CH15" s="134">
        <f>IF(Q15=0,"",IF(CG15=0,"",(CG15/Q15)))</f>
        <v>0.023255813953488</v>
      </c>
      <c r="CI15" s="135">
        <v>1</v>
      </c>
      <c r="CJ15" s="136">
        <f>IFERROR(CI15/CG15,"-")</f>
        <v>1</v>
      </c>
      <c r="CK15" s="137">
        <v>162000</v>
      </c>
      <c r="CL15" s="138">
        <f>IFERROR(CK15/CG15,"-")</f>
        <v>162000</v>
      </c>
      <c r="CM15" s="139"/>
      <c r="CN15" s="139"/>
      <c r="CO15" s="139">
        <v>1</v>
      </c>
      <c r="CP15" s="140">
        <v>3</v>
      </c>
      <c r="CQ15" s="141">
        <v>538000</v>
      </c>
      <c r="CR15" s="141">
        <v>368000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3.0875</v>
      </c>
      <c r="B16" s="189" t="s">
        <v>293</v>
      </c>
      <c r="C16" s="189" t="s">
        <v>200</v>
      </c>
      <c r="D16" s="189" t="s">
        <v>294</v>
      </c>
      <c r="E16" s="189" t="s">
        <v>273</v>
      </c>
      <c r="F16" s="189" t="s">
        <v>295</v>
      </c>
      <c r="G16" s="189" t="s">
        <v>267</v>
      </c>
      <c r="H16" s="89" t="s">
        <v>296</v>
      </c>
      <c r="I16" s="89" t="s">
        <v>297</v>
      </c>
      <c r="J16" s="89" t="s">
        <v>298</v>
      </c>
      <c r="K16" s="181">
        <v>80000</v>
      </c>
      <c r="L16" s="80">
        <v>0</v>
      </c>
      <c r="M16" s="80">
        <v>0</v>
      </c>
      <c r="N16" s="80">
        <v>433</v>
      </c>
      <c r="O16" s="91">
        <v>63</v>
      </c>
      <c r="P16" s="92">
        <v>0</v>
      </c>
      <c r="Q16" s="93">
        <f>O16+P16</f>
        <v>63</v>
      </c>
      <c r="R16" s="81">
        <f>IFERROR(Q16/N16,"-")</f>
        <v>0.14549653579677</v>
      </c>
      <c r="S16" s="80">
        <v>1</v>
      </c>
      <c r="T16" s="80">
        <v>21</v>
      </c>
      <c r="U16" s="81">
        <f>IFERROR(T16/(Q16),"-")</f>
        <v>0.33333333333333</v>
      </c>
      <c r="V16" s="82">
        <f>IFERROR(K16/SUM(Q16:Q17),"-")</f>
        <v>400</v>
      </c>
      <c r="W16" s="83">
        <v>4</v>
      </c>
      <c r="X16" s="81">
        <f>IF(Q16=0,"-",W16/Q16)</f>
        <v>0.063492063492063</v>
      </c>
      <c r="Y16" s="186">
        <v>26000</v>
      </c>
      <c r="Z16" s="187">
        <f>IFERROR(Y16/Q16,"-")</f>
        <v>412.69841269841</v>
      </c>
      <c r="AA16" s="187">
        <f>IFERROR(Y16/W16,"-")</f>
        <v>6500</v>
      </c>
      <c r="AB16" s="181">
        <f>SUM(Y16:Y17)-SUM(K16:K17)</f>
        <v>167000</v>
      </c>
      <c r="AC16" s="85">
        <f>SUM(Y16:Y17)/SUM(K16:K17)</f>
        <v>3.0875</v>
      </c>
      <c r="AD16" s="78"/>
      <c r="AE16" s="94">
        <v>16</v>
      </c>
      <c r="AF16" s="95">
        <f>IF(Q16=0,"",IF(AE16=0,"",(AE16/Q16)))</f>
        <v>0.25396825396825</v>
      </c>
      <c r="AG16" s="94">
        <v>1</v>
      </c>
      <c r="AH16" s="96">
        <f>IFERROR(AG16/AE16,"-")</f>
        <v>0.0625</v>
      </c>
      <c r="AI16" s="97">
        <v>8000</v>
      </c>
      <c r="AJ16" s="98">
        <f>IFERROR(AI16/AE16,"-")</f>
        <v>500</v>
      </c>
      <c r="AK16" s="99"/>
      <c r="AL16" s="99">
        <v>1</v>
      </c>
      <c r="AM16" s="99"/>
      <c r="AN16" s="100">
        <v>13</v>
      </c>
      <c r="AO16" s="101">
        <f>IF(Q16=0,"",IF(AN16=0,"",(AN16/Q16)))</f>
        <v>0.20634920634921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>
        <v>13</v>
      </c>
      <c r="AX16" s="107">
        <f>IF(Q16=0,"",IF(AW16=0,"",(AW16/Q16)))</f>
        <v>0.20634920634921</v>
      </c>
      <c r="AY16" s="106">
        <v>2</v>
      </c>
      <c r="AZ16" s="108">
        <f>IFERROR(AY16/AW16,"-")</f>
        <v>0.15384615384615</v>
      </c>
      <c r="BA16" s="109">
        <v>9000</v>
      </c>
      <c r="BB16" s="110">
        <f>IFERROR(BA16/AW16,"-")</f>
        <v>692.30769230769</v>
      </c>
      <c r="BC16" s="111">
        <v>2</v>
      </c>
      <c r="BD16" s="111"/>
      <c r="BE16" s="111"/>
      <c r="BF16" s="112">
        <v>6</v>
      </c>
      <c r="BG16" s="113">
        <f>IF(Q16=0,"",IF(BF16=0,"",(BF16/Q16)))</f>
        <v>0.095238095238095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10</v>
      </c>
      <c r="BP16" s="120">
        <f>IF(Q16=0,"",IF(BO16=0,"",(BO16/Q16)))</f>
        <v>0.15873015873016</v>
      </c>
      <c r="BQ16" s="121">
        <v>1</v>
      </c>
      <c r="BR16" s="122">
        <f>IFERROR(BQ16/BO16,"-")</f>
        <v>0.1</v>
      </c>
      <c r="BS16" s="123">
        <v>9000</v>
      </c>
      <c r="BT16" s="124">
        <f>IFERROR(BS16/BO16,"-")</f>
        <v>900</v>
      </c>
      <c r="BU16" s="125"/>
      <c r="BV16" s="125"/>
      <c r="BW16" s="125">
        <v>1</v>
      </c>
      <c r="BX16" s="126">
        <v>3</v>
      </c>
      <c r="BY16" s="127">
        <f>IF(Q16=0,"",IF(BX16=0,"",(BX16/Q16)))</f>
        <v>0.047619047619048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>
        <v>2</v>
      </c>
      <c r="CH16" s="134">
        <f>IF(Q16=0,"",IF(CG16=0,"",(CG16/Q16)))</f>
        <v>0.031746031746032</v>
      </c>
      <c r="CI16" s="135"/>
      <c r="CJ16" s="136">
        <f>IFERROR(CI16/CG16,"-")</f>
        <v>0</v>
      </c>
      <c r="CK16" s="137"/>
      <c r="CL16" s="138">
        <f>IFERROR(CK16/CG16,"-")</f>
        <v>0</v>
      </c>
      <c r="CM16" s="139"/>
      <c r="CN16" s="139"/>
      <c r="CO16" s="139"/>
      <c r="CP16" s="140">
        <v>4</v>
      </c>
      <c r="CQ16" s="141">
        <v>26000</v>
      </c>
      <c r="CR16" s="141">
        <v>9000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299</v>
      </c>
      <c r="C17" s="189" t="s">
        <v>200</v>
      </c>
      <c r="D17" s="189"/>
      <c r="E17" s="189"/>
      <c r="F17" s="189"/>
      <c r="G17" s="189" t="s">
        <v>74</v>
      </c>
      <c r="H17" s="89"/>
      <c r="I17" s="89"/>
      <c r="J17" s="89"/>
      <c r="K17" s="181"/>
      <c r="L17" s="80">
        <v>0</v>
      </c>
      <c r="M17" s="80">
        <v>0</v>
      </c>
      <c r="N17" s="80">
        <v>256</v>
      </c>
      <c r="O17" s="91">
        <v>136</v>
      </c>
      <c r="P17" s="92">
        <v>1</v>
      </c>
      <c r="Q17" s="93">
        <f>O17+P17</f>
        <v>137</v>
      </c>
      <c r="R17" s="81">
        <f>IFERROR(Q17/N17,"-")</f>
        <v>0.53515625</v>
      </c>
      <c r="S17" s="80">
        <v>2</v>
      </c>
      <c r="T17" s="80">
        <v>28</v>
      </c>
      <c r="U17" s="81">
        <f>IFERROR(T17/(Q17),"-")</f>
        <v>0.2043795620438</v>
      </c>
      <c r="V17" s="82"/>
      <c r="W17" s="83">
        <v>6</v>
      </c>
      <c r="X17" s="81">
        <f>IF(Q17=0,"-",W17/Q17)</f>
        <v>0.043795620437956</v>
      </c>
      <c r="Y17" s="186">
        <v>221000</v>
      </c>
      <c r="Z17" s="187">
        <f>IFERROR(Y17/Q17,"-")</f>
        <v>1613.1386861314</v>
      </c>
      <c r="AA17" s="187">
        <f>IFERROR(Y17/W17,"-")</f>
        <v>36833.333333333</v>
      </c>
      <c r="AB17" s="181"/>
      <c r="AC17" s="85"/>
      <c r="AD17" s="78"/>
      <c r="AE17" s="94">
        <v>3</v>
      </c>
      <c r="AF17" s="95">
        <f>IF(Q17=0,"",IF(AE17=0,"",(AE17/Q17)))</f>
        <v>0.021897810218978</v>
      </c>
      <c r="AG17" s="94"/>
      <c r="AH17" s="96">
        <f>IFERROR(AG17/AE17,"-")</f>
        <v>0</v>
      </c>
      <c r="AI17" s="97"/>
      <c r="AJ17" s="98">
        <f>IFERROR(AI17/AE17,"-")</f>
        <v>0</v>
      </c>
      <c r="AK17" s="99"/>
      <c r="AL17" s="99"/>
      <c r="AM17" s="99"/>
      <c r="AN17" s="100">
        <v>38</v>
      </c>
      <c r="AO17" s="101">
        <f>IF(Q17=0,"",IF(AN17=0,"",(AN17/Q17)))</f>
        <v>0.27737226277372</v>
      </c>
      <c r="AP17" s="100">
        <v>1</v>
      </c>
      <c r="AQ17" s="102">
        <f>IFERROR(AP17/AN17,"-")</f>
        <v>0.026315789473684</v>
      </c>
      <c r="AR17" s="103">
        <v>3000</v>
      </c>
      <c r="AS17" s="104">
        <f>IFERROR(AR17/AN17,"-")</f>
        <v>78.947368421053</v>
      </c>
      <c r="AT17" s="105">
        <v>1</v>
      </c>
      <c r="AU17" s="105"/>
      <c r="AV17" s="105"/>
      <c r="AW17" s="106">
        <v>18</v>
      </c>
      <c r="AX17" s="107">
        <f>IF(Q17=0,"",IF(AW17=0,"",(AW17/Q17)))</f>
        <v>0.13138686131387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34</v>
      </c>
      <c r="BG17" s="113">
        <f>IF(Q17=0,"",IF(BF17=0,"",(BF17/Q17)))</f>
        <v>0.24817518248175</v>
      </c>
      <c r="BH17" s="112">
        <v>2</v>
      </c>
      <c r="BI17" s="114">
        <f>IFERROR(BH17/BF17,"-")</f>
        <v>0.058823529411765</v>
      </c>
      <c r="BJ17" s="115">
        <v>131000</v>
      </c>
      <c r="BK17" s="116">
        <f>IFERROR(BJ17/BF17,"-")</f>
        <v>3852.9411764706</v>
      </c>
      <c r="BL17" s="117"/>
      <c r="BM17" s="117"/>
      <c r="BN17" s="117">
        <v>2</v>
      </c>
      <c r="BO17" s="119">
        <v>28</v>
      </c>
      <c r="BP17" s="120">
        <f>IF(Q17=0,"",IF(BO17=0,"",(BO17/Q17)))</f>
        <v>0.2043795620438</v>
      </c>
      <c r="BQ17" s="121">
        <v>3</v>
      </c>
      <c r="BR17" s="122">
        <f>IFERROR(BQ17/BO17,"-")</f>
        <v>0.10714285714286</v>
      </c>
      <c r="BS17" s="123">
        <v>87000</v>
      </c>
      <c r="BT17" s="124">
        <f>IFERROR(BS17/BO17,"-")</f>
        <v>3107.1428571429</v>
      </c>
      <c r="BU17" s="125"/>
      <c r="BV17" s="125">
        <v>1</v>
      </c>
      <c r="BW17" s="125">
        <v>2</v>
      </c>
      <c r="BX17" s="126">
        <v>16</v>
      </c>
      <c r="BY17" s="127">
        <f>IF(Q17=0,"",IF(BX17=0,"",(BX17/Q17)))</f>
        <v>0.11678832116788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6</v>
      </c>
      <c r="CQ17" s="141">
        <v>221000</v>
      </c>
      <c r="CR17" s="141">
        <v>118000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>
        <f>AC18</f>
        <v>3.4648648648649</v>
      </c>
      <c r="B18" s="189" t="s">
        <v>300</v>
      </c>
      <c r="C18" s="189" t="s">
        <v>200</v>
      </c>
      <c r="D18" s="189" t="s">
        <v>301</v>
      </c>
      <c r="E18" s="189" t="s">
        <v>266</v>
      </c>
      <c r="F18" s="189"/>
      <c r="G18" s="189" t="s">
        <v>267</v>
      </c>
      <c r="H18" s="89" t="s">
        <v>302</v>
      </c>
      <c r="I18" s="89" t="s">
        <v>303</v>
      </c>
      <c r="J18" s="89" t="s">
        <v>298</v>
      </c>
      <c r="K18" s="181">
        <v>185000</v>
      </c>
      <c r="L18" s="80">
        <v>0</v>
      </c>
      <c r="M18" s="80">
        <v>0</v>
      </c>
      <c r="N18" s="80">
        <v>126</v>
      </c>
      <c r="O18" s="91">
        <v>18</v>
      </c>
      <c r="P18" s="92">
        <v>0</v>
      </c>
      <c r="Q18" s="93">
        <f>O18+P18</f>
        <v>18</v>
      </c>
      <c r="R18" s="81">
        <f>IFERROR(Q18/N18,"-")</f>
        <v>0.14285714285714</v>
      </c>
      <c r="S18" s="80">
        <v>0</v>
      </c>
      <c r="T18" s="80">
        <v>4</v>
      </c>
      <c r="U18" s="81">
        <f>IFERROR(T18/(Q18),"-")</f>
        <v>0.22222222222222</v>
      </c>
      <c r="V18" s="82">
        <f>IFERROR(K18/SUM(Q18:Q19),"-")</f>
        <v>2126.4367816092</v>
      </c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>
        <f>SUM(Y18:Y19)-SUM(K18:K19)</f>
        <v>456000</v>
      </c>
      <c r="AC18" s="85">
        <f>SUM(Y18:Y19)/SUM(K18:K19)</f>
        <v>3.4648648648649</v>
      </c>
      <c r="AD18" s="78"/>
      <c r="AE18" s="94">
        <v>4</v>
      </c>
      <c r="AF18" s="95">
        <f>IF(Q18=0,"",IF(AE18=0,"",(AE18/Q18)))</f>
        <v>0.22222222222222</v>
      </c>
      <c r="AG18" s="94"/>
      <c r="AH18" s="96">
        <f>IFERROR(AG18/AE18,"-")</f>
        <v>0</v>
      </c>
      <c r="AI18" s="97"/>
      <c r="AJ18" s="98">
        <f>IFERROR(AI18/AE18,"-")</f>
        <v>0</v>
      </c>
      <c r="AK18" s="99"/>
      <c r="AL18" s="99"/>
      <c r="AM18" s="99"/>
      <c r="AN18" s="100">
        <v>6</v>
      </c>
      <c r="AO18" s="101">
        <f>IF(Q18=0,"",IF(AN18=0,"",(AN18/Q18)))</f>
        <v>0.33333333333333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6</v>
      </c>
      <c r="BG18" s="113">
        <f>IF(Q18=0,"",IF(BF18=0,"",(BF18/Q18)))</f>
        <v>0.33333333333333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1</v>
      </c>
      <c r="BP18" s="120">
        <f>IF(Q18=0,"",IF(BO18=0,"",(BO18/Q18)))</f>
        <v>0.055555555555556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1</v>
      </c>
      <c r="BY18" s="127">
        <f>IF(Q18=0,"",IF(BX18=0,"",(BX18/Q18)))</f>
        <v>0.055555555555556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304</v>
      </c>
      <c r="C19" s="189" t="s">
        <v>200</v>
      </c>
      <c r="D19" s="189"/>
      <c r="E19" s="189"/>
      <c r="F19" s="189"/>
      <c r="G19" s="189" t="s">
        <v>74</v>
      </c>
      <c r="H19" s="89"/>
      <c r="I19" s="89"/>
      <c r="J19" s="89"/>
      <c r="K19" s="181"/>
      <c r="L19" s="80">
        <v>0</v>
      </c>
      <c r="M19" s="80">
        <v>0</v>
      </c>
      <c r="N19" s="80">
        <v>137</v>
      </c>
      <c r="O19" s="91">
        <v>67</v>
      </c>
      <c r="P19" s="92">
        <v>2</v>
      </c>
      <c r="Q19" s="93">
        <f>O19+P19</f>
        <v>69</v>
      </c>
      <c r="R19" s="81">
        <f>IFERROR(Q19/N19,"-")</f>
        <v>0.5036496350365</v>
      </c>
      <c r="S19" s="80">
        <v>5</v>
      </c>
      <c r="T19" s="80">
        <v>13</v>
      </c>
      <c r="U19" s="81">
        <f>IFERROR(T19/(Q19),"-")</f>
        <v>0.18840579710145</v>
      </c>
      <c r="V19" s="82"/>
      <c r="W19" s="83">
        <v>6</v>
      </c>
      <c r="X19" s="81">
        <f>IF(Q19=0,"-",W19/Q19)</f>
        <v>0.08695652173913</v>
      </c>
      <c r="Y19" s="186">
        <v>641000</v>
      </c>
      <c r="Z19" s="187">
        <f>IFERROR(Y19/Q19,"-")</f>
        <v>9289.8550724638</v>
      </c>
      <c r="AA19" s="187">
        <f>IFERROR(Y19/W19,"-")</f>
        <v>106833.33333333</v>
      </c>
      <c r="AB19" s="181"/>
      <c r="AC19" s="85"/>
      <c r="AD19" s="78"/>
      <c r="AE19" s="94">
        <v>3</v>
      </c>
      <c r="AF19" s="95">
        <f>IF(Q19=0,"",IF(AE19=0,"",(AE19/Q19)))</f>
        <v>0.043478260869565</v>
      </c>
      <c r="AG19" s="94"/>
      <c r="AH19" s="96">
        <f>IFERROR(AG19/AE19,"-")</f>
        <v>0</v>
      </c>
      <c r="AI19" s="97"/>
      <c r="AJ19" s="98">
        <f>IFERROR(AI19/AE19,"-")</f>
        <v>0</v>
      </c>
      <c r="AK19" s="99"/>
      <c r="AL19" s="99"/>
      <c r="AM19" s="99"/>
      <c r="AN19" s="100">
        <v>15</v>
      </c>
      <c r="AO19" s="101">
        <f>IF(Q19=0,"",IF(AN19=0,"",(AN19/Q19)))</f>
        <v>0.21739130434783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>
        <v>10</v>
      </c>
      <c r="AX19" s="107">
        <f>IF(Q19=0,"",IF(AW19=0,"",(AW19/Q19)))</f>
        <v>0.14492753623188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>
        <v>11</v>
      </c>
      <c r="BG19" s="113">
        <f>IF(Q19=0,"",IF(BF19=0,"",(BF19/Q19)))</f>
        <v>0.15942028985507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>
        <v>21</v>
      </c>
      <c r="BP19" s="120">
        <f>IF(Q19=0,"",IF(BO19=0,"",(BO19/Q19)))</f>
        <v>0.30434782608696</v>
      </c>
      <c r="BQ19" s="121">
        <v>2</v>
      </c>
      <c r="BR19" s="122">
        <f>IFERROR(BQ19/BO19,"-")</f>
        <v>0.095238095238095</v>
      </c>
      <c r="BS19" s="123">
        <v>73000</v>
      </c>
      <c r="BT19" s="124">
        <f>IFERROR(BS19/BO19,"-")</f>
        <v>3476.1904761905</v>
      </c>
      <c r="BU19" s="125"/>
      <c r="BV19" s="125"/>
      <c r="BW19" s="125">
        <v>2</v>
      </c>
      <c r="BX19" s="126">
        <v>9</v>
      </c>
      <c r="BY19" s="127">
        <f>IF(Q19=0,"",IF(BX19=0,"",(BX19/Q19)))</f>
        <v>0.1304347826087</v>
      </c>
      <c r="BZ19" s="128">
        <v>4</v>
      </c>
      <c r="CA19" s="129">
        <f>IFERROR(BZ19/BX19,"-")</f>
        <v>0.44444444444444</v>
      </c>
      <c r="CB19" s="130">
        <v>568000</v>
      </c>
      <c r="CC19" s="131">
        <f>IFERROR(CB19/BX19,"-")</f>
        <v>63111.111111111</v>
      </c>
      <c r="CD19" s="132"/>
      <c r="CE19" s="132"/>
      <c r="CF19" s="132">
        <v>4</v>
      </c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6</v>
      </c>
      <c r="CQ19" s="141">
        <v>641000</v>
      </c>
      <c r="CR19" s="141">
        <v>413000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>
        <f>AC20</f>
        <v>4.1636363636364</v>
      </c>
      <c r="B20" s="189" t="s">
        <v>305</v>
      </c>
      <c r="C20" s="189" t="s">
        <v>200</v>
      </c>
      <c r="D20" s="189" t="s">
        <v>272</v>
      </c>
      <c r="E20" s="189" t="s">
        <v>266</v>
      </c>
      <c r="F20" s="189" t="s">
        <v>306</v>
      </c>
      <c r="G20" s="189" t="s">
        <v>267</v>
      </c>
      <c r="H20" s="89" t="s">
        <v>307</v>
      </c>
      <c r="I20" s="89" t="s">
        <v>276</v>
      </c>
      <c r="J20" s="89" t="s">
        <v>298</v>
      </c>
      <c r="K20" s="181">
        <v>220000</v>
      </c>
      <c r="L20" s="80">
        <v>0</v>
      </c>
      <c r="M20" s="80">
        <v>0</v>
      </c>
      <c r="N20" s="80">
        <v>120</v>
      </c>
      <c r="O20" s="91">
        <v>11</v>
      </c>
      <c r="P20" s="92">
        <v>0</v>
      </c>
      <c r="Q20" s="93">
        <f>O20+P20</f>
        <v>11</v>
      </c>
      <c r="R20" s="81">
        <f>IFERROR(Q20/N20,"-")</f>
        <v>0.091666666666667</v>
      </c>
      <c r="S20" s="80">
        <v>1</v>
      </c>
      <c r="T20" s="80">
        <v>2</v>
      </c>
      <c r="U20" s="81">
        <f>IFERROR(T20/(Q20),"-")</f>
        <v>0.18181818181818</v>
      </c>
      <c r="V20" s="82">
        <f>IFERROR(K20/SUM(Q20:Q22),"-")</f>
        <v>1057.6923076923</v>
      </c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>
        <f>SUM(Y20:Y22)-SUM(K20:K22)</f>
        <v>696000</v>
      </c>
      <c r="AC20" s="85">
        <f>SUM(Y20:Y22)/SUM(K20:K22)</f>
        <v>4.1636363636364</v>
      </c>
      <c r="AD20" s="78"/>
      <c r="AE20" s="94">
        <v>3</v>
      </c>
      <c r="AF20" s="95">
        <f>IF(Q20=0,"",IF(AE20=0,"",(AE20/Q20)))</f>
        <v>0.27272727272727</v>
      </c>
      <c r="AG20" s="94"/>
      <c r="AH20" s="96">
        <f>IFERROR(AG20/AE20,"-")</f>
        <v>0</v>
      </c>
      <c r="AI20" s="97"/>
      <c r="AJ20" s="98">
        <f>IFERROR(AI20/AE20,"-")</f>
        <v>0</v>
      </c>
      <c r="AK20" s="99"/>
      <c r="AL20" s="99"/>
      <c r="AM20" s="99"/>
      <c r="AN20" s="100">
        <v>1</v>
      </c>
      <c r="AO20" s="101">
        <f>IF(Q20=0,"",IF(AN20=0,"",(AN20/Q20)))</f>
        <v>0.090909090909091</v>
      </c>
      <c r="AP20" s="100"/>
      <c r="AQ20" s="102">
        <f>IFERROR(AP20/AN20,"-")</f>
        <v>0</v>
      </c>
      <c r="AR20" s="103"/>
      <c r="AS20" s="104">
        <f>IFERROR(AR20/AN20,"-")</f>
        <v>0</v>
      </c>
      <c r="AT20" s="105"/>
      <c r="AU20" s="105"/>
      <c r="AV20" s="105"/>
      <c r="AW20" s="106">
        <v>1</v>
      </c>
      <c r="AX20" s="107">
        <f>IF(Q20=0,"",IF(AW20=0,"",(AW20/Q20)))</f>
        <v>0.090909090909091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3</v>
      </c>
      <c r="BG20" s="113">
        <f>IF(Q20=0,"",IF(BF20=0,"",(BF20/Q20)))</f>
        <v>0.27272727272727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3</v>
      </c>
      <c r="BP20" s="120">
        <f>IF(Q20=0,"",IF(BO20=0,"",(BO20/Q20)))</f>
        <v>0.27272727272727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308</v>
      </c>
      <c r="C21" s="189" t="s">
        <v>200</v>
      </c>
      <c r="D21" s="189" t="s">
        <v>272</v>
      </c>
      <c r="E21" s="189" t="s">
        <v>273</v>
      </c>
      <c r="F21" s="189" t="s">
        <v>309</v>
      </c>
      <c r="G21" s="189" t="s">
        <v>267</v>
      </c>
      <c r="H21" s="89" t="s">
        <v>310</v>
      </c>
      <c r="I21" s="89" t="s">
        <v>269</v>
      </c>
      <c r="J21" s="89" t="s">
        <v>298</v>
      </c>
      <c r="K21" s="181"/>
      <c r="L21" s="80">
        <v>0</v>
      </c>
      <c r="M21" s="80">
        <v>0</v>
      </c>
      <c r="N21" s="80">
        <v>193</v>
      </c>
      <c r="O21" s="91">
        <v>54</v>
      </c>
      <c r="P21" s="92">
        <v>0</v>
      </c>
      <c r="Q21" s="93">
        <f>O21+P21</f>
        <v>54</v>
      </c>
      <c r="R21" s="81">
        <f>IFERROR(Q21/N21,"-")</f>
        <v>0.27979274611399</v>
      </c>
      <c r="S21" s="80">
        <v>2</v>
      </c>
      <c r="T21" s="80">
        <v>14</v>
      </c>
      <c r="U21" s="81">
        <f>IFERROR(T21/(Q21),"-")</f>
        <v>0.25925925925926</v>
      </c>
      <c r="V21" s="82"/>
      <c r="W21" s="83">
        <v>4</v>
      </c>
      <c r="X21" s="81">
        <f>IF(Q21=0,"-",W21/Q21)</f>
        <v>0.074074074074074</v>
      </c>
      <c r="Y21" s="186">
        <v>14000</v>
      </c>
      <c r="Z21" s="187">
        <f>IFERROR(Y21/Q21,"-")</f>
        <v>259.25925925926</v>
      </c>
      <c r="AA21" s="187">
        <f>IFERROR(Y21/W21,"-")</f>
        <v>3500</v>
      </c>
      <c r="AB21" s="181"/>
      <c r="AC21" s="85"/>
      <c r="AD21" s="78"/>
      <c r="AE21" s="94">
        <v>13</v>
      </c>
      <c r="AF21" s="95">
        <f>IF(Q21=0,"",IF(AE21=0,"",(AE21/Q21)))</f>
        <v>0.24074074074074</v>
      </c>
      <c r="AG21" s="94"/>
      <c r="AH21" s="96">
        <f>IFERROR(AG21/AE21,"-")</f>
        <v>0</v>
      </c>
      <c r="AI21" s="97"/>
      <c r="AJ21" s="98">
        <f>IFERROR(AI21/AE21,"-")</f>
        <v>0</v>
      </c>
      <c r="AK21" s="99"/>
      <c r="AL21" s="99"/>
      <c r="AM21" s="99"/>
      <c r="AN21" s="100">
        <v>13</v>
      </c>
      <c r="AO21" s="101">
        <f>IF(Q21=0,"",IF(AN21=0,"",(AN21/Q21)))</f>
        <v>0.24074074074074</v>
      </c>
      <c r="AP21" s="100">
        <v>1</v>
      </c>
      <c r="AQ21" s="102">
        <f>IFERROR(AP21/AN21,"-")</f>
        <v>0.076923076923077</v>
      </c>
      <c r="AR21" s="103">
        <v>6000</v>
      </c>
      <c r="AS21" s="104">
        <f>IFERROR(AR21/AN21,"-")</f>
        <v>461.53846153846</v>
      </c>
      <c r="AT21" s="105"/>
      <c r="AU21" s="105">
        <v>1</v>
      </c>
      <c r="AV21" s="105"/>
      <c r="AW21" s="106">
        <v>10</v>
      </c>
      <c r="AX21" s="107">
        <f>IF(Q21=0,"",IF(AW21=0,"",(AW21/Q21)))</f>
        <v>0.18518518518519</v>
      </c>
      <c r="AY21" s="106">
        <v>1</v>
      </c>
      <c r="AZ21" s="108">
        <f>IFERROR(AY21/AW21,"-")</f>
        <v>0.1</v>
      </c>
      <c r="BA21" s="109">
        <v>3000</v>
      </c>
      <c r="BB21" s="110">
        <f>IFERROR(BA21/AW21,"-")</f>
        <v>300</v>
      </c>
      <c r="BC21" s="111">
        <v>1</v>
      </c>
      <c r="BD21" s="111"/>
      <c r="BE21" s="111"/>
      <c r="BF21" s="112">
        <v>9</v>
      </c>
      <c r="BG21" s="113">
        <f>IF(Q21=0,"",IF(BF21=0,"",(BF21/Q21)))</f>
        <v>0.16666666666667</v>
      </c>
      <c r="BH21" s="112">
        <v>1</v>
      </c>
      <c r="BI21" s="114">
        <f>IFERROR(BH21/BF21,"-")</f>
        <v>0.11111111111111</v>
      </c>
      <c r="BJ21" s="115">
        <v>2000</v>
      </c>
      <c r="BK21" s="116">
        <f>IFERROR(BJ21/BF21,"-")</f>
        <v>222.22222222222</v>
      </c>
      <c r="BL21" s="117">
        <v>1</v>
      </c>
      <c r="BM21" s="117"/>
      <c r="BN21" s="117"/>
      <c r="BO21" s="119">
        <v>7</v>
      </c>
      <c r="BP21" s="120">
        <f>IF(Q21=0,"",IF(BO21=0,"",(BO21/Q21)))</f>
        <v>0.12962962962963</v>
      </c>
      <c r="BQ21" s="121">
        <v>1</v>
      </c>
      <c r="BR21" s="122">
        <f>IFERROR(BQ21/BO21,"-")</f>
        <v>0.14285714285714</v>
      </c>
      <c r="BS21" s="123">
        <v>3000</v>
      </c>
      <c r="BT21" s="124">
        <f>IFERROR(BS21/BO21,"-")</f>
        <v>428.57142857143</v>
      </c>
      <c r="BU21" s="125">
        <v>1</v>
      </c>
      <c r="BV21" s="125"/>
      <c r="BW21" s="125"/>
      <c r="BX21" s="126">
        <v>2</v>
      </c>
      <c r="BY21" s="127">
        <f>IF(Q21=0,"",IF(BX21=0,"",(BX21/Q21)))</f>
        <v>0.037037037037037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4</v>
      </c>
      <c r="CQ21" s="141">
        <v>14000</v>
      </c>
      <c r="CR21" s="141">
        <v>6000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311</v>
      </c>
      <c r="C22" s="189" t="s">
        <v>200</v>
      </c>
      <c r="D22" s="189"/>
      <c r="E22" s="189"/>
      <c r="F22" s="189"/>
      <c r="G22" s="189" t="s">
        <v>74</v>
      </c>
      <c r="H22" s="89" t="s">
        <v>312</v>
      </c>
      <c r="I22" s="89"/>
      <c r="J22" s="89"/>
      <c r="K22" s="181"/>
      <c r="L22" s="80">
        <v>0</v>
      </c>
      <c r="M22" s="80">
        <v>0</v>
      </c>
      <c r="N22" s="80">
        <v>287</v>
      </c>
      <c r="O22" s="91">
        <v>136</v>
      </c>
      <c r="P22" s="92">
        <v>7</v>
      </c>
      <c r="Q22" s="93">
        <f>O22+P22</f>
        <v>143</v>
      </c>
      <c r="R22" s="81">
        <f>IFERROR(Q22/N22,"-")</f>
        <v>0.49825783972125</v>
      </c>
      <c r="S22" s="80">
        <v>3</v>
      </c>
      <c r="T22" s="80">
        <v>30</v>
      </c>
      <c r="U22" s="81">
        <f>IFERROR(T22/(Q22),"-")</f>
        <v>0.20979020979021</v>
      </c>
      <c r="V22" s="82"/>
      <c r="W22" s="83">
        <v>4</v>
      </c>
      <c r="X22" s="81">
        <f>IF(Q22=0,"-",W22/Q22)</f>
        <v>0.027972027972028</v>
      </c>
      <c r="Y22" s="186">
        <v>902000</v>
      </c>
      <c r="Z22" s="187">
        <f>IFERROR(Y22/Q22,"-")</f>
        <v>6307.6923076923</v>
      </c>
      <c r="AA22" s="187">
        <f>IFERROR(Y22/W22,"-")</f>
        <v>225500</v>
      </c>
      <c r="AB22" s="181"/>
      <c r="AC22" s="85"/>
      <c r="AD22" s="78"/>
      <c r="AE22" s="94">
        <v>7</v>
      </c>
      <c r="AF22" s="95">
        <f>IF(Q22=0,"",IF(AE22=0,"",(AE22/Q22)))</f>
        <v>0.048951048951049</v>
      </c>
      <c r="AG22" s="94"/>
      <c r="AH22" s="96">
        <f>IFERROR(AG22/AE22,"-")</f>
        <v>0</v>
      </c>
      <c r="AI22" s="97"/>
      <c r="AJ22" s="98">
        <f>IFERROR(AI22/AE22,"-")</f>
        <v>0</v>
      </c>
      <c r="AK22" s="99"/>
      <c r="AL22" s="99"/>
      <c r="AM22" s="99"/>
      <c r="AN22" s="100">
        <v>24</v>
      </c>
      <c r="AO22" s="101">
        <f>IF(Q22=0,"",IF(AN22=0,"",(AN22/Q22)))</f>
        <v>0.16783216783217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>
        <v>23</v>
      </c>
      <c r="AX22" s="107">
        <f>IF(Q22=0,"",IF(AW22=0,"",(AW22/Q22)))</f>
        <v>0.16083916083916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>
        <v>38</v>
      </c>
      <c r="BG22" s="113">
        <f>IF(Q22=0,"",IF(BF22=0,"",(BF22/Q22)))</f>
        <v>0.26573426573427</v>
      </c>
      <c r="BH22" s="112">
        <v>2</v>
      </c>
      <c r="BI22" s="114">
        <f>IFERROR(BH22/BF22,"-")</f>
        <v>0.052631578947368</v>
      </c>
      <c r="BJ22" s="115">
        <v>24000</v>
      </c>
      <c r="BK22" s="116">
        <f>IFERROR(BJ22/BF22,"-")</f>
        <v>631.57894736842</v>
      </c>
      <c r="BL22" s="117">
        <v>1</v>
      </c>
      <c r="BM22" s="117"/>
      <c r="BN22" s="117">
        <v>1</v>
      </c>
      <c r="BO22" s="119">
        <v>34</v>
      </c>
      <c r="BP22" s="120">
        <f>IF(Q22=0,"",IF(BO22=0,"",(BO22/Q22)))</f>
        <v>0.23776223776224</v>
      </c>
      <c r="BQ22" s="121">
        <v>1</v>
      </c>
      <c r="BR22" s="122">
        <f>IFERROR(BQ22/BO22,"-")</f>
        <v>0.029411764705882</v>
      </c>
      <c r="BS22" s="123">
        <v>245000</v>
      </c>
      <c r="BT22" s="124">
        <f>IFERROR(BS22/BO22,"-")</f>
        <v>7205.8823529412</v>
      </c>
      <c r="BU22" s="125"/>
      <c r="BV22" s="125"/>
      <c r="BW22" s="125">
        <v>1</v>
      </c>
      <c r="BX22" s="126">
        <v>14</v>
      </c>
      <c r="BY22" s="127">
        <f>IF(Q22=0,"",IF(BX22=0,"",(BX22/Q22)))</f>
        <v>0.097902097902098</v>
      </c>
      <c r="BZ22" s="128">
        <v>1</v>
      </c>
      <c r="CA22" s="129">
        <f>IFERROR(BZ22/BX22,"-")</f>
        <v>0.071428571428571</v>
      </c>
      <c r="CB22" s="130">
        <v>633000</v>
      </c>
      <c r="CC22" s="131">
        <f>IFERROR(CB22/BX22,"-")</f>
        <v>45214.285714286</v>
      </c>
      <c r="CD22" s="132"/>
      <c r="CE22" s="132"/>
      <c r="CF22" s="132">
        <v>1</v>
      </c>
      <c r="CG22" s="133">
        <v>3</v>
      </c>
      <c r="CH22" s="134">
        <f>IF(Q22=0,"",IF(CG22=0,"",(CG22/Q22)))</f>
        <v>0.020979020979021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4</v>
      </c>
      <c r="CQ22" s="141">
        <v>902000</v>
      </c>
      <c r="CR22" s="141">
        <v>633000</v>
      </c>
      <c r="CS22" s="141"/>
      <c r="CT22" s="142" t="str">
        <f>IF(AND(CR22=0,CS22=0),"",IF(AND(CR22&lt;=100000,CS22&lt;=100000),"",IF(CR22/CQ22&gt;0.7,"男高",IF(CS22/CQ22&gt;0.7,"女高",""))))</f>
        <v>男高</v>
      </c>
    </row>
    <row r="23" spans="1:99">
      <c r="A23" s="79">
        <f>AC23</f>
        <v>3.2125</v>
      </c>
      <c r="B23" s="189" t="s">
        <v>313</v>
      </c>
      <c r="C23" s="189" t="s">
        <v>200</v>
      </c>
      <c r="D23" s="189" t="s">
        <v>257</v>
      </c>
      <c r="E23" s="189" t="s">
        <v>266</v>
      </c>
      <c r="F23" s="189" t="s">
        <v>314</v>
      </c>
      <c r="G23" s="189" t="s">
        <v>267</v>
      </c>
      <c r="H23" s="89" t="s">
        <v>315</v>
      </c>
      <c r="I23" s="89" t="s">
        <v>269</v>
      </c>
      <c r="J23" s="190" t="s">
        <v>85</v>
      </c>
      <c r="K23" s="181">
        <v>80000</v>
      </c>
      <c r="L23" s="80">
        <v>0</v>
      </c>
      <c r="M23" s="80">
        <v>0</v>
      </c>
      <c r="N23" s="80">
        <v>49</v>
      </c>
      <c r="O23" s="91">
        <v>7</v>
      </c>
      <c r="P23" s="92">
        <v>0</v>
      </c>
      <c r="Q23" s="93">
        <f>O23+P23</f>
        <v>7</v>
      </c>
      <c r="R23" s="81">
        <f>IFERROR(Q23/N23,"-")</f>
        <v>0.14285714285714</v>
      </c>
      <c r="S23" s="80">
        <v>0</v>
      </c>
      <c r="T23" s="80">
        <v>1</v>
      </c>
      <c r="U23" s="81">
        <f>IFERROR(T23/(Q23),"-")</f>
        <v>0.14285714285714</v>
      </c>
      <c r="V23" s="82">
        <f>IFERROR(K23/SUM(Q23:Q24),"-")</f>
        <v>1568.6274509804</v>
      </c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>
        <f>SUM(Y23:Y24)-SUM(K23:K24)</f>
        <v>177000</v>
      </c>
      <c r="AC23" s="85">
        <f>SUM(Y23:Y24)/SUM(K23:K24)</f>
        <v>3.2125</v>
      </c>
      <c r="AD23" s="78"/>
      <c r="AE23" s="94">
        <v>1</v>
      </c>
      <c r="AF23" s="95">
        <f>IF(Q23=0,"",IF(AE23=0,"",(AE23/Q23)))</f>
        <v>0.14285714285714</v>
      </c>
      <c r="AG23" s="94"/>
      <c r="AH23" s="96">
        <f>IFERROR(AG23/AE23,"-")</f>
        <v>0</v>
      </c>
      <c r="AI23" s="97"/>
      <c r="AJ23" s="98">
        <f>IFERROR(AI23/AE23,"-")</f>
        <v>0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2</v>
      </c>
      <c r="BG23" s="113">
        <f>IF(Q23=0,"",IF(BF23=0,"",(BF23/Q23)))</f>
        <v>0.28571428571429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3</v>
      </c>
      <c r="BP23" s="120">
        <f>IF(Q23=0,"",IF(BO23=0,"",(BO23/Q23)))</f>
        <v>0.42857142857143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1</v>
      </c>
      <c r="BY23" s="127">
        <f>IF(Q23=0,"",IF(BX23=0,"",(BX23/Q23)))</f>
        <v>0.14285714285714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316</v>
      </c>
      <c r="C24" s="189" t="s">
        <v>200</v>
      </c>
      <c r="D24" s="189"/>
      <c r="E24" s="189"/>
      <c r="F24" s="189"/>
      <c r="G24" s="189" t="s">
        <v>74</v>
      </c>
      <c r="H24" s="89"/>
      <c r="I24" s="89"/>
      <c r="J24" s="89"/>
      <c r="K24" s="181"/>
      <c r="L24" s="80">
        <v>0</v>
      </c>
      <c r="M24" s="80">
        <v>0</v>
      </c>
      <c r="N24" s="80">
        <v>92</v>
      </c>
      <c r="O24" s="91">
        <v>44</v>
      </c>
      <c r="P24" s="92">
        <v>0</v>
      </c>
      <c r="Q24" s="93">
        <f>O24+P24</f>
        <v>44</v>
      </c>
      <c r="R24" s="81">
        <f>IFERROR(Q24/N24,"-")</f>
        <v>0.47826086956522</v>
      </c>
      <c r="S24" s="80">
        <v>1</v>
      </c>
      <c r="T24" s="80">
        <v>7</v>
      </c>
      <c r="U24" s="81">
        <f>IFERROR(T24/(Q24),"-")</f>
        <v>0.15909090909091</v>
      </c>
      <c r="V24" s="82"/>
      <c r="W24" s="83">
        <v>4</v>
      </c>
      <c r="X24" s="81">
        <f>IF(Q24=0,"-",W24/Q24)</f>
        <v>0.090909090909091</v>
      </c>
      <c r="Y24" s="186">
        <v>257000</v>
      </c>
      <c r="Z24" s="187">
        <f>IFERROR(Y24/Q24,"-")</f>
        <v>5840.9090909091</v>
      </c>
      <c r="AA24" s="187">
        <f>IFERROR(Y24/W24,"-")</f>
        <v>64250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>
        <v>4</v>
      </c>
      <c r="AO24" s="101">
        <f>IF(Q24=0,"",IF(AN24=0,"",(AN24/Q24)))</f>
        <v>0.090909090909091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>
        <v>6</v>
      </c>
      <c r="AX24" s="107">
        <f>IF(Q24=0,"",IF(AW24=0,"",(AW24/Q24)))</f>
        <v>0.13636363636364</v>
      </c>
      <c r="AY24" s="106"/>
      <c r="AZ24" s="108">
        <f>IFERROR(AY24/AW24,"-")</f>
        <v>0</v>
      </c>
      <c r="BA24" s="109"/>
      <c r="BB24" s="110">
        <f>IFERROR(BA24/AW24,"-")</f>
        <v>0</v>
      </c>
      <c r="BC24" s="111"/>
      <c r="BD24" s="111"/>
      <c r="BE24" s="111"/>
      <c r="BF24" s="112">
        <v>11</v>
      </c>
      <c r="BG24" s="113">
        <f>IF(Q24=0,"",IF(BF24=0,"",(BF24/Q24)))</f>
        <v>0.25</v>
      </c>
      <c r="BH24" s="112">
        <v>1</v>
      </c>
      <c r="BI24" s="114">
        <f>IFERROR(BH24/BF24,"-")</f>
        <v>0.090909090909091</v>
      </c>
      <c r="BJ24" s="115">
        <v>5000</v>
      </c>
      <c r="BK24" s="116">
        <f>IFERROR(BJ24/BF24,"-")</f>
        <v>454.54545454545</v>
      </c>
      <c r="BL24" s="117">
        <v>1</v>
      </c>
      <c r="BM24" s="117"/>
      <c r="BN24" s="117"/>
      <c r="BO24" s="119">
        <v>13</v>
      </c>
      <c r="BP24" s="120">
        <f>IF(Q24=0,"",IF(BO24=0,"",(BO24/Q24)))</f>
        <v>0.29545454545455</v>
      </c>
      <c r="BQ24" s="121">
        <v>1</v>
      </c>
      <c r="BR24" s="122">
        <f>IFERROR(BQ24/BO24,"-")</f>
        <v>0.076923076923077</v>
      </c>
      <c r="BS24" s="123">
        <v>3000</v>
      </c>
      <c r="BT24" s="124">
        <f>IFERROR(BS24/BO24,"-")</f>
        <v>230.76923076923</v>
      </c>
      <c r="BU24" s="125">
        <v>1</v>
      </c>
      <c r="BV24" s="125"/>
      <c r="BW24" s="125"/>
      <c r="BX24" s="126">
        <v>8</v>
      </c>
      <c r="BY24" s="127">
        <f>IF(Q24=0,"",IF(BX24=0,"",(BX24/Q24)))</f>
        <v>0.18181818181818</v>
      </c>
      <c r="BZ24" s="128">
        <v>2</v>
      </c>
      <c r="CA24" s="129">
        <f>IFERROR(BZ24/BX24,"-")</f>
        <v>0.25</v>
      </c>
      <c r="CB24" s="130">
        <v>249000</v>
      </c>
      <c r="CC24" s="131">
        <f>IFERROR(CB24/BX24,"-")</f>
        <v>31125</v>
      </c>
      <c r="CD24" s="132"/>
      <c r="CE24" s="132"/>
      <c r="CF24" s="132">
        <v>2</v>
      </c>
      <c r="CG24" s="133">
        <v>2</v>
      </c>
      <c r="CH24" s="134">
        <f>IF(Q24=0,"",IF(CG24=0,"",(CG24/Q24)))</f>
        <v>0.045454545454545</v>
      </c>
      <c r="CI24" s="135"/>
      <c r="CJ24" s="136">
        <f>IFERROR(CI24/CG24,"-")</f>
        <v>0</v>
      </c>
      <c r="CK24" s="137"/>
      <c r="CL24" s="138">
        <f>IFERROR(CK24/CG24,"-")</f>
        <v>0</v>
      </c>
      <c r="CM24" s="139"/>
      <c r="CN24" s="139"/>
      <c r="CO24" s="139"/>
      <c r="CP24" s="140">
        <v>4</v>
      </c>
      <c r="CQ24" s="141">
        <v>257000</v>
      </c>
      <c r="CR24" s="141">
        <v>178000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0.51818181818182</v>
      </c>
      <c r="B25" s="189" t="s">
        <v>317</v>
      </c>
      <c r="C25" s="189" t="s">
        <v>200</v>
      </c>
      <c r="D25" s="189" t="s">
        <v>272</v>
      </c>
      <c r="E25" s="189" t="s">
        <v>273</v>
      </c>
      <c r="F25" s="189" t="s">
        <v>306</v>
      </c>
      <c r="G25" s="189" t="s">
        <v>267</v>
      </c>
      <c r="H25" s="89" t="s">
        <v>318</v>
      </c>
      <c r="I25" s="89" t="s">
        <v>276</v>
      </c>
      <c r="J25" s="89" t="s">
        <v>158</v>
      </c>
      <c r="K25" s="181">
        <v>110000</v>
      </c>
      <c r="L25" s="80">
        <v>0</v>
      </c>
      <c r="M25" s="80">
        <v>0</v>
      </c>
      <c r="N25" s="80">
        <v>145</v>
      </c>
      <c r="O25" s="91">
        <v>30</v>
      </c>
      <c r="P25" s="92">
        <v>0</v>
      </c>
      <c r="Q25" s="93">
        <f>O25+P25</f>
        <v>30</v>
      </c>
      <c r="R25" s="81">
        <f>IFERROR(Q25/N25,"-")</f>
        <v>0.20689655172414</v>
      </c>
      <c r="S25" s="80">
        <v>0</v>
      </c>
      <c r="T25" s="80">
        <v>15</v>
      </c>
      <c r="U25" s="81">
        <f>IFERROR(T25/(Q25),"-")</f>
        <v>0.5</v>
      </c>
      <c r="V25" s="82">
        <f>IFERROR(K25/SUM(Q25:Q26),"-")</f>
        <v>1089.1089108911</v>
      </c>
      <c r="W25" s="83">
        <v>2</v>
      </c>
      <c r="X25" s="81">
        <f>IF(Q25=0,"-",W25/Q25)</f>
        <v>0.066666666666667</v>
      </c>
      <c r="Y25" s="186">
        <v>13000</v>
      </c>
      <c r="Z25" s="187">
        <f>IFERROR(Y25/Q25,"-")</f>
        <v>433.33333333333</v>
      </c>
      <c r="AA25" s="187">
        <f>IFERROR(Y25/W25,"-")</f>
        <v>6500</v>
      </c>
      <c r="AB25" s="181">
        <f>SUM(Y25:Y26)-SUM(K25:K26)</f>
        <v>-53000</v>
      </c>
      <c r="AC25" s="85">
        <f>SUM(Y25:Y26)/SUM(K25:K26)</f>
        <v>0.51818181818182</v>
      </c>
      <c r="AD25" s="78"/>
      <c r="AE25" s="94">
        <v>7</v>
      </c>
      <c r="AF25" s="95">
        <f>IF(Q25=0,"",IF(AE25=0,"",(AE25/Q25)))</f>
        <v>0.23333333333333</v>
      </c>
      <c r="AG25" s="94"/>
      <c r="AH25" s="96">
        <f>IFERROR(AG25/AE25,"-")</f>
        <v>0</v>
      </c>
      <c r="AI25" s="97"/>
      <c r="AJ25" s="98">
        <f>IFERROR(AI25/AE25,"-")</f>
        <v>0</v>
      </c>
      <c r="AK25" s="99"/>
      <c r="AL25" s="99"/>
      <c r="AM25" s="99"/>
      <c r="AN25" s="100">
        <v>10</v>
      </c>
      <c r="AO25" s="101">
        <f>IF(Q25=0,"",IF(AN25=0,"",(AN25/Q25)))</f>
        <v>0.33333333333333</v>
      </c>
      <c r="AP25" s="100">
        <v>1</v>
      </c>
      <c r="AQ25" s="102">
        <f>IFERROR(AP25/AN25,"-")</f>
        <v>0.1</v>
      </c>
      <c r="AR25" s="103">
        <v>8000</v>
      </c>
      <c r="AS25" s="104">
        <f>IFERROR(AR25/AN25,"-")</f>
        <v>800</v>
      </c>
      <c r="AT25" s="105"/>
      <c r="AU25" s="105">
        <v>1</v>
      </c>
      <c r="AV25" s="105"/>
      <c r="AW25" s="106">
        <v>8</v>
      </c>
      <c r="AX25" s="107">
        <f>IF(Q25=0,"",IF(AW25=0,"",(AW25/Q25)))</f>
        <v>0.26666666666667</v>
      </c>
      <c r="AY25" s="106">
        <v>1</v>
      </c>
      <c r="AZ25" s="108">
        <f>IFERROR(AY25/AW25,"-")</f>
        <v>0.125</v>
      </c>
      <c r="BA25" s="109">
        <v>5000</v>
      </c>
      <c r="BB25" s="110">
        <f>IFERROR(BA25/AW25,"-")</f>
        <v>625</v>
      </c>
      <c r="BC25" s="111">
        <v>1</v>
      </c>
      <c r="BD25" s="111"/>
      <c r="BE25" s="111"/>
      <c r="BF25" s="112">
        <v>2</v>
      </c>
      <c r="BG25" s="113">
        <f>IF(Q25=0,"",IF(BF25=0,"",(BF25/Q25)))</f>
        <v>0.066666666666667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2</v>
      </c>
      <c r="BP25" s="120">
        <f>IF(Q25=0,"",IF(BO25=0,"",(BO25/Q25)))</f>
        <v>0.066666666666667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1</v>
      </c>
      <c r="BY25" s="127">
        <f>IF(Q25=0,"",IF(BX25=0,"",(BX25/Q25)))</f>
        <v>0.033333333333333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2</v>
      </c>
      <c r="CQ25" s="141">
        <v>13000</v>
      </c>
      <c r="CR25" s="141">
        <v>8000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319</v>
      </c>
      <c r="C26" s="189" t="s">
        <v>200</v>
      </c>
      <c r="D26" s="189"/>
      <c r="E26" s="189"/>
      <c r="F26" s="189"/>
      <c r="G26" s="189" t="s">
        <v>74</v>
      </c>
      <c r="H26" s="89"/>
      <c r="I26" s="89"/>
      <c r="J26" s="89"/>
      <c r="K26" s="181"/>
      <c r="L26" s="80">
        <v>0</v>
      </c>
      <c r="M26" s="80">
        <v>0</v>
      </c>
      <c r="N26" s="80">
        <v>159</v>
      </c>
      <c r="O26" s="91">
        <v>71</v>
      </c>
      <c r="P26" s="92">
        <v>0</v>
      </c>
      <c r="Q26" s="93">
        <f>O26+P26</f>
        <v>71</v>
      </c>
      <c r="R26" s="81">
        <f>IFERROR(Q26/N26,"-")</f>
        <v>0.44654088050314</v>
      </c>
      <c r="S26" s="80">
        <v>0</v>
      </c>
      <c r="T26" s="80">
        <v>12</v>
      </c>
      <c r="U26" s="81">
        <f>IFERROR(T26/(Q26),"-")</f>
        <v>0.16901408450704</v>
      </c>
      <c r="V26" s="82"/>
      <c r="W26" s="83">
        <v>5</v>
      </c>
      <c r="X26" s="81">
        <f>IF(Q26=0,"-",W26/Q26)</f>
        <v>0.070422535211268</v>
      </c>
      <c r="Y26" s="186">
        <v>44000</v>
      </c>
      <c r="Z26" s="187">
        <f>IFERROR(Y26/Q26,"-")</f>
        <v>619.71830985915</v>
      </c>
      <c r="AA26" s="187">
        <f>IFERROR(Y26/W26,"-")</f>
        <v>8800</v>
      </c>
      <c r="AB26" s="181"/>
      <c r="AC26" s="85"/>
      <c r="AD26" s="78"/>
      <c r="AE26" s="94">
        <v>4</v>
      </c>
      <c r="AF26" s="95">
        <f>IF(Q26=0,"",IF(AE26=0,"",(AE26/Q26)))</f>
        <v>0.056338028169014</v>
      </c>
      <c r="AG26" s="94">
        <v>1</v>
      </c>
      <c r="AH26" s="96">
        <f>IFERROR(AG26/AE26,"-")</f>
        <v>0.25</v>
      </c>
      <c r="AI26" s="97">
        <v>13000</v>
      </c>
      <c r="AJ26" s="98">
        <f>IFERROR(AI26/AE26,"-")</f>
        <v>3250</v>
      </c>
      <c r="AK26" s="99"/>
      <c r="AL26" s="99"/>
      <c r="AM26" s="99">
        <v>1</v>
      </c>
      <c r="AN26" s="100">
        <v>14</v>
      </c>
      <c r="AO26" s="101">
        <f>IF(Q26=0,"",IF(AN26=0,"",(AN26/Q26)))</f>
        <v>0.19718309859155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>
        <v>13</v>
      </c>
      <c r="AX26" s="107">
        <f>IF(Q26=0,"",IF(AW26=0,"",(AW26/Q26)))</f>
        <v>0.1830985915493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>
        <v>17</v>
      </c>
      <c r="BG26" s="113">
        <f>IF(Q26=0,"",IF(BF26=0,"",(BF26/Q26)))</f>
        <v>0.23943661971831</v>
      </c>
      <c r="BH26" s="112">
        <v>2</v>
      </c>
      <c r="BI26" s="114">
        <f>IFERROR(BH26/BF26,"-")</f>
        <v>0.11764705882353</v>
      </c>
      <c r="BJ26" s="115">
        <v>23000</v>
      </c>
      <c r="BK26" s="116">
        <f>IFERROR(BJ26/BF26,"-")</f>
        <v>1352.9411764706</v>
      </c>
      <c r="BL26" s="117">
        <v>1</v>
      </c>
      <c r="BM26" s="117"/>
      <c r="BN26" s="117">
        <v>1</v>
      </c>
      <c r="BO26" s="119">
        <v>14</v>
      </c>
      <c r="BP26" s="120">
        <f>IF(Q26=0,"",IF(BO26=0,"",(BO26/Q26)))</f>
        <v>0.19718309859155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>
        <v>8</v>
      </c>
      <c r="BY26" s="127">
        <f>IF(Q26=0,"",IF(BX26=0,"",(BX26/Q26)))</f>
        <v>0.11267605633803</v>
      </c>
      <c r="BZ26" s="128">
        <v>2</v>
      </c>
      <c r="CA26" s="129">
        <f>IFERROR(BZ26/BX26,"-")</f>
        <v>0.25</v>
      </c>
      <c r="CB26" s="130">
        <v>8000</v>
      </c>
      <c r="CC26" s="131">
        <f>IFERROR(CB26/BX26,"-")</f>
        <v>1000</v>
      </c>
      <c r="CD26" s="132">
        <v>2</v>
      </c>
      <c r="CE26" s="132"/>
      <c r="CF26" s="132"/>
      <c r="CG26" s="133">
        <v>1</v>
      </c>
      <c r="CH26" s="134">
        <f>IF(Q26=0,"",IF(CG26=0,"",(CG26/Q26)))</f>
        <v>0.014084507042254</v>
      </c>
      <c r="CI26" s="135"/>
      <c r="CJ26" s="136">
        <f>IFERROR(CI26/CG26,"-")</f>
        <v>0</v>
      </c>
      <c r="CK26" s="137"/>
      <c r="CL26" s="138">
        <f>IFERROR(CK26/CG26,"-")</f>
        <v>0</v>
      </c>
      <c r="CM26" s="139"/>
      <c r="CN26" s="139"/>
      <c r="CO26" s="139"/>
      <c r="CP26" s="140">
        <v>5</v>
      </c>
      <c r="CQ26" s="141">
        <v>44000</v>
      </c>
      <c r="CR26" s="141">
        <v>18000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>
        <f>AC27</f>
        <v>0</v>
      </c>
      <c r="B27" s="189" t="s">
        <v>320</v>
      </c>
      <c r="C27" s="189" t="s">
        <v>200</v>
      </c>
      <c r="D27" s="189" t="s">
        <v>321</v>
      </c>
      <c r="E27" s="189" t="s">
        <v>273</v>
      </c>
      <c r="F27" s="189" t="s">
        <v>322</v>
      </c>
      <c r="G27" s="189" t="s">
        <v>267</v>
      </c>
      <c r="H27" s="89" t="s">
        <v>323</v>
      </c>
      <c r="I27" s="89" t="s">
        <v>324</v>
      </c>
      <c r="J27" s="89" t="s">
        <v>325</v>
      </c>
      <c r="K27" s="181">
        <v>65000</v>
      </c>
      <c r="L27" s="80">
        <v>0</v>
      </c>
      <c r="M27" s="80">
        <v>0</v>
      </c>
      <c r="N27" s="80">
        <v>2</v>
      </c>
      <c r="O27" s="91">
        <v>0</v>
      </c>
      <c r="P27" s="92">
        <v>0</v>
      </c>
      <c r="Q27" s="93">
        <f>O27+P27</f>
        <v>0</v>
      </c>
      <c r="R27" s="81">
        <f>IFERROR(Q27/N27,"-")</f>
        <v>0</v>
      </c>
      <c r="S27" s="80">
        <v>0</v>
      </c>
      <c r="T27" s="80">
        <v>0</v>
      </c>
      <c r="U27" s="81" t="str">
        <f>IFERROR(T27/(Q27),"-")</f>
        <v>-</v>
      </c>
      <c r="V27" s="82">
        <f>IFERROR(K27/SUM(Q27:Q28),"-")</f>
        <v>1444.4444444444</v>
      </c>
      <c r="W27" s="83">
        <v>0</v>
      </c>
      <c r="X27" s="81" t="str">
        <f>IF(Q27=0,"-",W27/Q27)</f>
        <v>-</v>
      </c>
      <c r="Y27" s="186">
        <v>0</v>
      </c>
      <c r="Z27" s="187" t="str">
        <f>IFERROR(Y27/Q27,"-")</f>
        <v>-</v>
      </c>
      <c r="AA27" s="187" t="str">
        <f>IFERROR(Y27/W27,"-")</f>
        <v>-</v>
      </c>
      <c r="AB27" s="181">
        <f>SUM(Y27:Y28)-SUM(K27:K28)</f>
        <v>-65000</v>
      </c>
      <c r="AC27" s="85">
        <f>SUM(Y27:Y28)/SUM(K27:K28)</f>
        <v>0</v>
      </c>
      <c r="AD27" s="78"/>
      <c r="AE27" s="94"/>
      <c r="AF27" s="95" t="str">
        <f>IF(Q27=0,"",IF(AE27=0,"",(AE27/Q27)))</f>
        <v/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 t="str">
        <f>IF(Q27=0,"",IF(AN27=0,"",(AN27/Q27)))</f>
        <v/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 t="str">
        <f>IF(Q27=0,"",IF(AW27=0,"",(AW27/Q27)))</f>
        <v/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 t="str">
        <f>IF(Q27=0,"",IF(BF27=0,"",(BF27/Q27)))</f>
        <v/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 t="str">
        <f>IF(Q27=0,"",IF(BO27=0,"",(BO27/Q27)))</f>
        <v/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/>
      <c r="BY27" s="127" t="str">
        <f>IF(Q27=0,"",IF(BX27=0,"",(BX27/Q27)))</f>
        <v/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 t="str">
        <f>IF(Q27=0,"",IF(CG27=0,"",(CG27/Q27)))</f>
        <v/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326</v>
      </c>
      <c r="C28" s="189" t="s">
        <v>200</v>
      </c>
      <c r="D28" s="189"/>
      <c r="E28" s="189"/>
      <c r="F28" s="189"/>
      <c r="G28" s="189" t="s">
        <v>74</v>
      </c>
      <c r="H28" s="89"/>
      <c r="I28" s="89"/>
      <c r="J28" s="89"/>
      <c r="K28" s="181"/>
      <c r="L28" s="80">
        <v>0</v>
      </c>
      <c r="M28" s="80">
        <v>0</v>
      </c>
      <c r="N28" s="80">
        <v>118</v>
      </c>
      <c r="O28" s="91">
        <v>43</v>
      </c>
      <c r="P28" s="92">
        <v>2</v>
      </c>
      <c r="Q28" s="93">
        <f>O28+P28</f>
        <v>45</v>
      </c>
      <c r="R28" s="81">
        <f>IFERROR(Q28/N28,"-")</f>
        <v>0.38135593220339</v>
      </c>
      <c r="S28" s="80">
        <v>5</v>
      </c>
      <c r="T28" s="80">
        <v>7</v>
      </c>
      <c r="U28" s="81">
        <f>IFERROR(T28/(Q28),"-")</f>
        <v>0.15555555555556</v>
      </c>
      <c r="V28" s="82"/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/>
      <c r="AC28" s="85"/>
      <c r="AD28" s="78"/>
      <c r="AE28" s="94">
        <v>1</v>
      </c>
      <c r="AF28" s="95">
        <f>IF(Q28=0,"",IF(AE28=0,"",(AE28/Q28)))</f>
        <v>0.022222222222222</v>
      </c>
      <c r="AG28" s="94"/>
      <c r="AH28" s="96">
        <f>IFERROR(AG28/AE28,"-")</f>
        <v>0</v>
      </c>
      <c r="AI28" s="97"/>
      <c r="AJ28" s="98">
        <f>IFERROR(AI28/AE28,"-")</f>
        <v>0</v>
      </c>
      <c r="AK28" s="99"/>
      <c r="AL28" s="99"/>
      <c r="AM28" s="99"/>
      <c r="AN28" s="100">
        <v>3</v>
      </c>
      <c r="AO28" s="101">
        <f>IF(Q28=0,"",IF(AN28=0,"",(AN28/Q28)))</f>
        <v>0.066666666666667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>
        <v>3</v>
      </c>
      <c r="AX28" s="107">
        <f>IF(Q28=0,"",IF(AW28=0,"",(AW28/Q28)))</f>
        <v>0.066666666666667</v>
      </c>
      <c r="AY28" s="106"/>
      <c r="AZ28" s="108">
        <f>IFERROR(AY28/AW28,"-")</f>
        <v>0</v>
      </c>
      <c r="BA28" s="109"/>
      <c r="BB28" s="110">
        <f>IFERROR(BA28/AW28,"-")</f>
        <v>0</v>
      </c>
      <c r="BC28" s="111"/>
      <c r="BD28" s="111"/>
      <c r="BE28" s="111"/>
      <c r="BF28" s="112">
        <v>15</v>
      </c>
      <c r="BG28" s="113">
        <f>IF(Q28=0,"",IF(BF28=0,"",(BF28/Q28)))</f>
        <v>0.33333333333333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14</v>
      </c>
      <c r="BP28" s="120">
        <f>IF(Q28=0,"",IF(BO28=0,"",(BO28/Q28)))</f>
        <v>0.31111111111111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7</v>
      </c>
      <c r="BY28" s="127">
        <f>IF(Q28=0,"",IF(BX28=0,"",(BX28/Q28)))</f>
        <v>0.15555555555556</v>
      </c>
      <c r="BZ28" s="128">
        <v>1</v>
      </c>
      <c r="CA28" s="129">
        <f>IFERROR(BZ28/BX28,"-")</f>
        <v>0.14285714285714</v>
      </c>
      <c r="CB28" s="130">
        <v>4000</v>
      </c>
      <c r="CC28" s="131">
        <f>IFERROR(CB28/BX28,"-")</f>
        <v>571.42857142857</v>
      </c>
      <c r="CD28" s="132"/>
      <c r="CE28" s="132">
        <v>1</v>
      </c>
      <c r="CF28" s="132"/>
      <c r="CG28" s="133">
        <v>2</v>
      </c>
      <c r="CH28" s="134">
        <f>IF(Q28=0,"",IF(CG28=0,"",(CG28/Q28)))</f>
        <v>0.044444444444444</v>
      </c>
      <c r="CI28" s="135"/>
      <c r="CJ28" s="136">
        <f>IFERROR(CI28/CG28,"-")</f>
        <v>0</v>
      </c>
      <c r="CK28" s="137"/>
      <c r="CL28" s="138">
        <f>IFERROR(CK28/CG28,"-")</f>
        <v>0</v>
      </c>
      <c r="CM28" s="139"/>
      <c r="CN28" s="139"/>
      <c r="CO28" s="139"/>
      <c r="CP28" s="140">
        <v>0</v>
      </c>
      <c r="CQ28" s="141">
        <v>0</v>
      </c>
      <c r="CR28" s="141">
        <v>4000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>
        <f>AC29</f>
        <v>8.9583333333333</v>
      </c>
      <c r="B29" s="189" t="s">
        <v>327</v>
      </c>
      <c r="C29" s="189" t="s">
        <v>200</v>
      </c>
      <c r="D29" s="189" t="s">
        <v>272</v>
      </c>
      <c r="E29" s="189" t="s">
        <v>266</v>
      </c>
      <c r="F29" s="189"/>
      <c r="G29" s="189" t="s">
        <v>267</v>
      </c>
      <c r="H29" s="89" t="s">
        <v>328</v>
      </c>
      <c r="I29" s="89" t="s">
        <v>269</v>
      </c>
      <c r="J29" s="89" t="s">
        <v>329</v>
      </c>
      <c r="K29" s="181">
        <v>120000</v>
      </c>
      <c r="L29" s="80">
        <v>0</v>
      </c>
      <c r="M29" s="80">
        <v>0</v>
      </c>
      <c r="N29" s="80">
        <v>140</v>
      </c>
      <c r="O29" s="91">
        <v>29</v>
      </c>
      <c r="P29" s="92">
        <v>0</v>
      </c>
      <c r="Q29" s="93">
        <f>O29+P29</f>
        <v>29</v>
      </c>
      <c r="R29" s="81">
        <f>IFERROR(Q29/N29,"-")</f>
        <v>0.20714285714286</v>
      </c>
      <c r="S29" s="80">
        <v>1</v>
      </c>
      <c r="T29" s="80">
        <v>8</v>
      </c>
      <c r="U29" s="81">
        <f>IFERROR(T29/(Q29),"-")</f>
        <v>0.27586206896552</v>
      </c>
      <c r="V29" s="82">
        <f>IFERROR(K29/SUM(Q29:Q30),"-")</f>
        <v>769.23076923077</v>
      </c>
      <c r="W29" s="83">
        <v>1</v>
      </c>
      <c r="X29" s="81">
        <f>IF(Q29=0,"-",W29/Q29)</f>
        <v>0.03448275862069</v>
      </c>
      <c r="Y29" s="186">
        <v>360000</v>
      </c>
      <c r="Z29" s="187">
        <f>IFERROR(Y29/Q29,"-")</f>
        <v>12413.793103448</v>
      </c>
      <c r="AA29" s="187">
        <f>IFERROR(Y29/W29,"-")</f>
        <v>360000</v>
      </c>
      <c r="AB29" s="181">
        <f>SUM(Y29:Y30)-SUM(K29:K30)</f>
        <v>955000</v>
      </c>
      <c r="AC29" s="85">
        <f>SUM(Y29:Y30)/SUM(K29:K30)</f>
        <v>8.9583333333333</v>
      </c>
      <c r="AD29" s="78"/>
      <c r="AE29" s="94">
        <v>5</v>
      </c>
      <c r="AF29" s="95">
        <f>IF(Q29=0,"",IF(AE29=0,"",(AE29/Q29)))</f>
        <v>0.17241379310345</v>
      </c>
      <c r="AG29" s="94"/>
      <c r="AH29" s="96">
        <f>IFERROR(AG29/AE29,"-")</f>
        <v>0</v>
      </c>
      <c r="AI29" s="97"/>
      <c r="AJ29" s="98">
        <f>IFERROR(AI29/AE29,"-")</f>
        <v>0</v>
      </c>
      <c r="AK29" s="99"/>
      <c r="AL29" s="99"/>
      <c r="AM29" s="99"/>
      <c r="AN29" s="100">
        <v>3</v>
      </c>
      <c r="AO29" s="101">
        <f>IF(Q29=0,"",IF(AN29=0,"",(AN29/Q29)))</f>
        <v>0.10344827586207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>
        <v>5</v>
      </c>
      <c r="AX29" s="107">
        <f>IF(Q29=0,"",IF(AW29=0,"",(AW29/Q29)))</f>
        <v>0.17241379310345</v>
      </c>
      <c r="AY29" s="106"/>
      <c r="AZ29" s="108">
        <f>IFERROR(AY29/AW29,"-")</f>
        <v>0</v>
      </c>
      <c r="BA29" s="109"/>
      <c r="BB29" s="110">
        <f>IFERROR(BA29/AW29,"-")</f>
        <v>0</v>
      </c>
      <c r="BC29" s="111"/>
      <c r="BD29" s="111"/>
      <c r="BE29" s="111"/>
      <c r="BF29" s="112">
        <v>8</v>
      </c>
      <c r="BG29" s="113">
        <f>IF(Q29=0,"",IF(BF29=0,"",(BF29/Q29)))</f>
        <v>0.27586206896552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7</v>
      </c>
      <c r="BP29" s="120">
        <f>IF(Q29=0,"",IF(BO29=0,"",(BO29/Q29)))</f>
        <v>0.24137931034483</v>
      </c>
      <c r="BQ29" s="121">
        <v>1</v>
      </c>
      <c r="BR29" s="122">
        <f>IFERROR(BQ29/BO29,"-")</f>
        <v>0.14285714285714</v>
      </c>
      <c r="BS29" s="123">
        <v>360000</v>
      </c>
      <c r="BT29" s="124">
        <f>IFERROR(BS29/BO29,"-")</f>
        <v>51428.571428571</v>
      </c>
      <c r="BU29" s="125"/>
      <c r="BV29" s="125"/>
      <c r="BW29" s="125">
        <v>1</v>
      </c>
      <c r="BX29" s="126">
        <v>1</v>
      </c>
      <c r="BY29" s="127">
        <f>IF(Q29=0,"",IF(BX29=0,"",(BX29/Q29)))</f>
        <v>0.03448275862069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1</v>
      </c>
      <c r="CQ29" s="141">
        <v>360000</v>
      </c>
      <c r="CR29" s="141">
        <v>360000</v>
      </c>
      <c r="CS29" s="141"/>
      <c r="CT29" s="142" t="str">
        <f>IF(AND(CR29=0,CS29=0),"",IF(AND(CR29&lt;=100000,CS29&lt;=100000),"",IF(CR29/CQ29&gt;0.7,"男高",IF(CS29/CQ29&gt;0.7,"女高",""))))</f>
        <v>男高</v>
      </c>
    </row>
    <row r="30" spans="1:99">
      <c r="A30" s="79"/>
      <c r="B30" s="189" t="s">
        <v>330</v>
      </c>
      <c r="C30" s="189" t="s">
        <v>200</v>
      </c>
      <c r="D30" s="189"/>
      <c r="E30" s="189"/>
      <c r="F30" s="189"/>
      <c r="G30" s="189" t="s">
        <v>74</v>
      </c>
      <c r="H30" s="89"/>
      <c r="I30" s="89"/>
      <c r="J30" s="89"/>
      <c r="K30" s="181"/>
      <c r="L30" s="80">
        <v>0</v>
      </c>
      <c r="M30" s="80">
        <v>0</v>
      </c>
      <c r="N30" s="80">
        <v>286</v>
      </c>
      <c r="O30" s="91">
        <v>126</v>
      </c>
      <c r="P30" s="92">
        <v>1</v>
      </c>
      <c r="Q30" s="93">
        <f>O30+P30</f>
        <v>127</v>
      </c>
      <c r="R30" s="81">
        <f>IFERROR(Q30/N30,"-")</f>
        <v>0.44405594405594</v>
      </c>
      <c r="S30" s="80">
        <v>3</v>
      </c>
      <c r="T30" s="80">
        <v>23</v>
      </c>
      <c r="U30" s="81">
        <f>IFERROR(T30/(Q30),"-")</f>
        <v>0.18110236220472</v>
      </c>
      <c r="V30" s="82"/>
      <c r="W30" s="83">
        <v>11</v>
      </c>
      <c r="X30" s="81">
        <f>IF(Q30=0,"-",W30/Q30)</f>
        <v>0.086614173228346</v>
      </c>
      <c r="Y30" s="186">
        <v>715000</v>
      </c>
      <c r="Z30" s="187">
        <f>IFERROR(Y30/Q30,"-")</f>
        <v>5629.9212598425</v>
      </c>
      <c r="AA30" s="187">
        <f>IFERROR(Y30/W30,"-")</f>
        <v>65000</v>
      </c>
      <c r="AB30" s="181"/>
      <c r="AC30" s="85"/>
      <c r="AD30" s="78"/>
      <c r="AE30" s="94">
        <v>3</v>
      </c>
      <c r="AF30" s="95">
        <f>IF(Q30=0,"",IF(AE30=0,"",(AE30/Q30)))</f>
        <v>0.023622047244094</v>
      </c>
      <c r="AG30" s="94"/>
      <c r="AH30" s="96">
        <f>IFERROR(AG30/AE30,"-")</f>
        <v>0</v>
      </c>
      <c r="AI30" s="97"/>
      <c r="AJ30" s="98">
        <f>IFERROR(AI30/AE30,"-")</f>
        <v>0</v>
      </c>
      <c r="AK30" s="99"/>
      <c r="AL30" s="99"/>
      <c r="AM30" s="99"/>
      <c r="AN30" s="100">
        <v>19</v>
      </c>
      <c r="AO30" s="101">
        <f>IF(Q30=0,"",IF(AN30=0,"",(AN30/Q30)))</f>
        <v>0.1496062992126</v>
      </c>
      <c r="AP30" s="100"/>
      <c r="AQ30" s="102">
        <f>IFERROR(AP30/AN30,"-")</f>
        <v>0</v>
      </c>
      <c r="AR30" s="103"/>
      <c r="AS30" s="104">
        <f>IFERROR(AR30/AN30,"-")</f>
        <v>0</v>
      </c>
      <c r="AT30" s="105"/>
      <c r="AU30" s="105"/>
      <c r="AV30" s="105"/>
      <c r="AW30" s="106">
        <v>11</v>
      </c>
      <c r="AX30" s="107">
        <f>IF(Q30=0,"",IF(AW30=0,"",(AW30/Q30)))</f>
        <v>0.086614173228346</v>
      </c>
      <c r="AY30" s="106">
        <v>1</v>
      </c>
      <c r="AZ30" s="108">
        <f>IFERROR(AY30/AW30,"-")</f>
        <v>0.090909090909091</v>
      </c>
      <c r="BA30" s="109">
        <v>8000</v>
      </c>
      <c r="BB30" s="110">
        <f>IFERROR(BA30/AW30,"-")</f>
        <v>727.27272727273</v>
      </c>
      <c r="BC30" s="111"/>
      <c r="BD30" s="111">
        <v>1</v>
      </c>
      <c r="BE30" s="111"/>
      <c r="BF30" s="112">
        <v>27</v>
      </c>
      <c r="BG30" s="113">
        <f>IF(Q30=0,"",IF(BF30=0,"",(BF30/Q30)))</f>
        <v>0.21259842519685</v>
      </c>
      <c r="BH30" s="112">
        <v>3</v>
      </c>
      <c r="BI30" s="114">
        <f>IFERROR(BH30/BF30,"-")</f>
        <v>0.11111111111111</v>
      </c>
      <c r="BJ30" s="115">
        <v>23000</v>
      </c>
      <c r="BK30" s="116">
        <f>IFERROR(BJ30/BF30,"-")</f>
        <v>851.85185185185</v>
      </c>
      <c r="BL30" s="117"/>
      <c r="BM30" s="117">
        <v>2</v>
      </c>
      <c r="BN30" s="117">
        <v>1</v>
      </c>
      <c r="BO30" s="119">
        <v>35</v>
      </c>
      <c r="BP30" s="120">
        <f>IF(Q30=0,"",IF(BO30=0,"",(BO30/Q30)))</f>
        <v>0.2755905511811</v>
      </c>
      <c r="BQ30" s="121">
        <v>3</v>
      </c>
      <c r="BR30" s="122">
        <f>IFERROR(BQ30/BO30,"-")</f>
        <v>0.085714285714286</v>
      </c>
      <c r="BS30" s="123">
        <v>174000</v>
      </c>
      <c r="BT30" s="124">
        <f>IFERROR(BS30/BO30,"-")</f>
        <v>4971.4285714286</v>
      </c>
      <c r="BU30" s="125"/>
      <c r="BV30" s="125">
        <v>1</v>
      </c>
      <c r="BW30" s="125">
        <v>2</v>
      </c>
      <c r="BX30" s="126">
        <v>26</v>
      </c>
      <c r="BY30" s="127">
        <f>IF(Q30=0,"",IF(BX30=0,"",(BX30/Q30)))</f>
        <v>0.20472440944882</v>
      </c>
      <c r="BZ30" s="128">
        <v>2</v>
      </c>
      <c r="CA30" s="129">
        <f>IFERROR(BZ30/BX30,"-")</f>
        <v>0.076923076923077</v>
      </c>
      <c r="CB30" s="130">
        <v>483000</v>
      </c>
      <c r="CC30" s="131">
        <f>IFERROR(CB30/BX30,"-")</f>
        <v>18576.923076923</v>
      </c>
      <c r="CD30" s="132"/>
      <c r="CE30" s="132"/>
      <c r="CF30" s="132">
        <v>2</v>
      </c>
      <c r="CG30" s="133">
        <v>6</v>
      </c>
      <c r="CH30" s="134">
        <f>IF(Q30=0,"",IF(CG30=0,"",(CG30/Q30)))</f>
        <v>0.047244094488189</v>
      </c>
      <c r="CI30" s="135">
        <v>2</v>
      </c>
      <c r="CJ30" s="136">
        <f>IFERROR(CI30/CG30,"-")</f>
        <v>0.33333333333333</v>
      </c>
      <c r="CK30" s="137">
        <v>27000</v>
      </c>
      <c r="CL30" s="138">
        <f>IFERROR(CK30/CG30,"-")</f>
        <v>4500</v>
      </c>
      <c r="CM30" s="139"/>
      <c r="CN30" s="139">
        <v>1</v>
      </c>
      <c r="CO30" s="139">
        <v>1</v>
      </c>
      <c r="CP30" s="140">
        <v>11</v>
      </c>
      <c r="CQ30" s="141">
        <v>715000</v>
      </c>
      <c r="CR30" s="141">
        <v>381000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>
        <f>AC31</f>
        <v>14.2875</v>
      </c>
      <c r="B31" s="189" t="s">
        <v>331</v>
      </c>
      <c r="C31" s="189" t="s">
        <v>200</v>
      </c>
      <c r="D31" s="189" t="s">
        <v>215</v>
      </c>
      <c r="E31" s="189" t="s">
        <v>266</v>
      </c>
      <c r="F31" s="189"/>
      <c r="G31" s="189" t="s">
        <v>267</v>
      </c>
      <c r="H31" s="89" t="s">
        <v>332</v>
      </c>
      <c r="I31" s="89" t="s">
        <v>333</v>
      </c>
      <c r="J31" s="89" t="s">
        <v>329</v>
      </c>
      <c r="K31" s="181">
        <v>80000</v>
      </c>
      <c r="L31" s="80">
        <v>0</v>
      </c>
      <c r="M31" s="80">
        <v>0</v>
      </c>
      <c r="N31" s="80">
        <v>126</v>
      </c>
      <c r="O31" s="91">
        <v>21</v>
      </c>
      <c r="P31" s="92">
        <v>0</v>
      </c>
      <c r="Q31" s="93">
        <f>O31+P31</f>
        <v>21</v>
      </c>
      <c r="R31" s="81">
        <f>IFERROR(Q31/N31,"-")</f>
        <v>0.16666666666667</v>
      </c>
      <c r="S31" s="80">
        <v>1</v>
      </c>
      <c r="T31" s="80">
        <v>5</v>
      </c>
      <c r="U31" s="81">
        <f>IFERROR(T31/(Q31),"-")</f>
        <v>0.23809523809524</v>
      </c>
      <c r="V31" s="82">
        <f>IFERROR(K31/SUM(Q31:Q32),"-")</f>
        <v>720.72072072072</v>
      </c>
      <c r="W31" s="83">
        <v>2</v>
      </c>
      <c r="X31" s="81">
        <f>IF(Q31=0,"-",W31/Q31)</f>
        <v>0.095238095238095</v>
      </c>
      <c r="Y31" s="186">
        <v>13000</v>
      </c>
      <c r="Z31" s="187">
        <f>IFERROR(Y31/Q31,"-")</f>
        <v>619.04761904762</v>
      </c>
      <c r="AA31" s="187">
        <f>IFERROR(Y31/W31,"-")</f>
        <v>6500</v>
      </c>
      <c r="AB31" s="181">
        <f>SUM(Y31:Y32)-SUM(K31:K32)</f>
        <v>1063000</v>
      </c>
      <c r="AC31" s="85">
        <f>SUM(Y31:Y32)/SUM(K31:K32)</f>
        <v>14.2875</v>
      </c>
      <c r="AD31" s="78"/>
      <c r="AE31" s="94">
        <v>2</v>
      </c>
      <c r="AF31" s="95">
        <f>IF(Q31=0,"",IF(AE31=0,"",(AE31/Q31)))</f>
        <v>0.095238095238095</v>
      </c>
      <c r="AG31" s="94"/>
      <c r="AH31" s="96">
        <f>IFERROR(AG31/AE31,"-")</f>
        <v>0</v>
      </c>
      <c r="AI31" s="97"/>
      <c r="AJ31" s="98">
        <f>IFERROR(AI31/AE31,"-")</f>
        <v>0</v>
      </c>
      <c r="AK31" s="99"/>
      <c r="AL31" s="99"/>
      <c r="AM31" s="99"/>
      <c r="AN31" s="100">
        <v>7</v>
      </c>
      <c r="AO31" s="101">
        <f>IF(Q31=0,"",IF(AN31=0,"",(AN31/Q31)))</f>
        <v>0.33333333333333</v>
      </c>
      <c r="AP31" s="100"/>
      <c r="AQ31" s="102">
        <f>IFERROR(AP31/AN31,"-")</f>
        <v>0</v>
      </c>
      <c r="AR31" s="103"/>
      <c r="AS31" s="104">
        <f>IFERROR(AR31/AN31,"-")</f>
        <v>0</v>
      </c>
      <c r="AT31" s="105"/>
      <c r="AU31" s="105"/>
      <c r="AV31" s="105"/>
      <c r="AW31" s="106">
        <v>1</v>
      </c>
      <c r="AX31" s="107">
        <f>IF(Q31=0,"",IF(AW31=0,"",(AW31/Q31)))</f>
        <v>0.047619047619048</v>
      </c>
      <c r="AY31" s="106">
        <v>1</v>
      </c>
      <c r="AZ31" s="108">
        <f>IFERROR(AY31/AW31,"-")</f>
        <v>1</v>
      </c>
      <c r="BA31" s="109">
        <v>3000</v>
      </c>
      <c r="BB31" s="110">
        <f>IFERROR(BA31/AW31,"-")</f>
        <v>3000</v>
      </c>
      <c r="BC31" s="111">
        <v>1</v>
      </c>
      <c r="BD31" s="111"/>
      <c r="BE31" s="111"/>
      <c r="BF31" s="112">
        <v>4</v>
      </c>
      <c r="BG31" s="113">
        <f>IF(Q31=0,"",IF(BF31=0,"",(BF31/Q31)))</f>
        <v>0.19047619047619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6</v>
      </c>
      <c r="BP31" s="120">
        <f>IF(Q31=0,"",IF(BO31=0,"",(BO31/Q31)))</f>
        <v>0.28571428571429</v>
      </c>
      <c r="BQ31" s="121">
        <v>1</v>
      </c>
      <c r="BR31" s="122">
        <f>IFERROR(BQ31/BO31,"-")</f>
        <v>0.16666666666667</v>
      </c>
      <c r="BS31" s="123">
        <v>10000</v>
      </c>
      <c r="BT31" s="124">
        <f>IFERROR(BS31/BO31,"-")</f>
        <v>1666.6666666667</v>
      </c>
      <c r="BU31" s="125">
        <v>1</v>
      </c>
      <c r="BV31" s="125"/>
      <c r="BW31" s="125"/>
      <c r="BX31" s="126">
        <v>1</v>
      </c>
      <c r="BY31" s="127">
        <f>IF(Q31=0,"",IF(BX31=0,"",(BX31/Q31)))</f>
        <v>0.047619047619048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2</v>
      </c>
      <c r="CQ31" s="141">
        <v>13000</v>
      </c>
      <c r="CR31" s="141">
        <v>10000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334</v>
      </c>
      <c r="C32" s="189" t="s">
        <v>200</v>
      </c>
      <c r="D32" s="189"/>
      <c r="E32" s="189"/>
      <c r="F32" s="189"/>
      <c r="G32" s="189" t="s">
        <v>74</v>
      </c>
      <c r="H32" s="89"/>
      <c r="I32" s="89"/>
      <c r="J32" s="89"/>
      <c r="K32" s="181"/>
      <c r="L32" s="80">
        <v>0</v>
      </c>
      <c r="M32" s="80">
        <v>0</v>
      </c>
      <c r="N32" s="80">
        <v>170</v>
      </c>
      <c r="O32" s="91">
        <v>88</v>
      </c>
      <c r="P32" s="92">
        <v>2</v>
      </c>
      <c r="Q32" s="93">
        <f>O32+P32</f>
        <v>90</v>
      </c>
      <c r="R32" s="81">
        <f>IFERROR(Q32/N32,"-")</f>
        <v>0.52941176470588</v>
      </c>
      <c r="S32" s="80">
        <v>4</v>
      </c>
      <c r="T32" s="80">
        <v>13</v>
      </c>
      <c r="U32" s="81">
        <f>IFERROR(T32/(Q32),"-")</f>
        <v>0.14444444444444</v>
      </c>
      <c r="V32" s="82"/>
      <c r="W32" s="83">
        <v>5</v>
      </c>
      <c r="X32" s="81">
        <f>IF(Q32=0,"-",W32/Q32)</f>
        <v>0.055555555555556</v>
      </c>
      <c r="Y32" s="186">
        <v>1130000</v>
      </c>
      <c r="Z32" s="187">
        <f>IFERROR(Y32/Q32,"-")</f>
        <v>12555.555555556</v>
      </c>
      <c r="AA32" s="187">
        <f>IFERROR(Y32/W32,"-")</f>
        <v>226000</v>
      </c>
      <c r="AB32" s="181"/>
      <c r="AC32" s="85"/>
      <c r="AD32" s="78"/>
      <c r="AE32" s="94">
        <v>6</v>
      </c>
      <c r="AF32" s="95">
        <f>IF(Q32=0,"",IF(AE32=0,"",(AE32/Q32)))</f>
        <v>0.066666666666667</v>
      </c>
      <c r="AG32" s="94">
        <v>1</v>
      </c>
      <c r="AH32" s="96">
        <f>IFERROR(AG32/AE32,"-")</f>
        <v>0.16666666666667</v>
      </c>
      <c r="AI32" s="97">
        <v>13000</v>
      </c>
      <c r="AJ32" s="98">
        <f>IFERROR(AI32/AE32,"-")</f>
        <v>2166.6666666667</v>
      </c>
      <c r="AK32" s="99"/>
      <c r="AL32" s="99">
        <v>1</v>
      </c>
      <c r="AM32" s="99"/>
      <c r="AN32" s="100">
        <v>13</v>
      </c>
      <c r="AO32" s="101">
        <f>IF(Q32=0,"",IF(AN32=0,"",(AN32/Q32)))</f>
        <v>0.14444444444444</v>
      </c>
      <c r="AP32" s="100"/>
      <c r="AQ32" s="102">
        <f>IFERROR(AP32/AN32,"-")</f>
        <v>0</v>
      </c>
      <c r="AR32" s="103"/>
      <c r="AS32" s="104">
        <f>IFERROR(AR32/AN32,"-")</f>
        <v>0</v>
      </c>
      <c r="AT32" s="105"/>
      <c r="AU32" s="105"/>
      <c r="AV32" s="105"/>
      <c r="AW32" s="106">
        <v>14</v>
      </c>
      <c r="AX32" s="107">
        <f>IF(Q32=0,"",IF(AW32=0,"",(AW32/Q32)))</f>
        <v>0.15555555555556</v>
      </c>
      <c r="AY32" s="106"/>
      <c r="AZ32" s="108">
        <f>IFERROR(AY32/AW32,"-")</f>
        <v>0</v>
      </c>
      <c r="BA32" s="109"/>
      <c r="BB32" s="110">
        <f>IFERROR(BA32/AW32,"-")</f>
        <v>0</v>
      </c>
      <c r="BC32" s="111"/>
      <c r="BD32" s="111"/>
      <c r="BE32" s="111"/>
      <c r="BF32" s="112">
        <v>20</v>
      </c>
      <c r="BG32" s="113">
        <f>IF(Q32=0,"",IF(BF32=0,"",(BF32/Q32)))</f>
        <v>0.22222222222222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>
        <v>21</v>
      </c>
      <c r="BP32" s="120">
        <f>IF(Q32=0,"",IF(BO32=0,"",(BO32/Q32)))</f>
        <v>0.23333333333333</v>
      </c>
      <c r="BQ32" s="121">
        <v>3</v>
      </c>
      <c r="BR32" s="122">
        <f>IFERROR(BQ32/BO32,"-")</f>
        <v>0.14285714285714</v>
      </c>
      <c r="BS32" s="123">
        <v>1114000</v>
      </c>
      <c r="BT32" s="124">
        <f>IFERROR(BS32/BO32,"-")</f>
        <v>53047.619047619</v>
      </c>
      <c r="BU32" s="125"/>
      <c r="BV32" s="125"/>
      <c r="BW32" s="125">
        <v>3</v>
      </c>
      <c r="BX32" s="126">
        <v>14</v>
      </c>
      <c r="BY32" s="127">
        <f>IF(Q32=0,"",IF(BX32=0,"",(BX32/Q32)))</f>
        <v>0.15555555555556</v>
      </c>
      <c r="BZ32" s="128">
        <v>1</v>
      </c>
      <c r="CA32" s="129">
        <f>IFERROR(BZ32/BX32,"-")</f>
        <v>0.071428571428571</v>
      </c>
      <c r="CB32" s="130">
        <v>3000</v>
      </c>
      <c r="CC32" s="131">
        <f>IFERROR(CB32/BX32,"-")</f>
        <v>214.28571428571</v>
      </c>
      <c r="CD32" s="132">
        <v>1</v>
      </c>
      <c r="CE32" s="132"/>
      <c r="CF32" s="132"/>
      <c r="CG32" s="133">
        <v>2</v>
      </c>
      <c r="CH32" s="134">
        <f>IF(Q32=0,"",IF(CG32=0,"",(CG32/Q32)))</f>
        <v>0.022222222222222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5</v>
      </c>
      <c r="CQ32" s="141">
        <v>1130000</v>
      </c>
      <c r="CR32" s="141">
        <v>643000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14.1625</v>
      </c>
      <c r="B33" s="189" t="s">
        <v>335</v>
      </c>
      <c r="C33" s="189" t="s">
        <v>200</v>
      </c>
      <c r="D33" s="189" t="s">
        <v>257</v>
      </c>
      <c r="E33" s="189" t="s">
        <v>273</v>
      </c>
      <c r="F33" s="189" t="s">
        <v>314</v>
      </c>
      <c r="G33" s="189" t="s">
        <v>267</v>
      </c>
      <c r="H33" s="89" t="s">
        <v>336</v>
      </c>
      <c r="I33" s="89" t="s">
        <v>269</v>
      </c>
      <c r="J33" s="190" t="s">
        <v>127</v>
      </c>
      <c r="K33" s="181">
        <v>80000</v>
      </c>
      <c r="L33" s="80">
        <v>0</v>
      </c>
      <c r="M33" s="80">
        <v>0</v>
      </c>
      <c r="N33" s="80">
        <v>136</v>
      </c>
      <c r="O33" s="91">
        <v>20</v>
      </c>
      <c r="P33" s="92">
        <v>0</v>
      </c>
      <c r="Q33" s="93">
        <f>O33+P33</f>
        <v>20</v>
      </c>
      <c r="R33" s="81">
        <f>IFERROR(Q33/N33,"-")</f>
        <v>0.14705882352941</v>
      </c>
      <c r="S33" s="80">
        <v>0</v>
      </c>
      <c r="T33" s="80">
        <v>8</v>
      </c>
      <c r="U33" s="81">
        <f>IFERROR(T33/(Q33),"-")</f>
        <v>0.4</v>
      </c>
      <c r="V33" s="82">
        <f>IFERROR(K33/SUM(Q33:Q34),"-")</f>
        <v>941.17647058824</v>
      </c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>
        <f>SUM(Y33:Y34)-SUM(K33:K34)</f>
        <v>1053000</v>
      </c>
      <c r="AC33" s="85">
        <f>SUM(Y33:Y34)/SUM(K33:K34)</f>
        <v>14.1625</v>
      </c>
      <c r="AD33" s="78"/>
      <c r="AE33" s="94">
        <v>5</v>
      </c>
      <c r="AF33" s="95">
        <f>IF(Q33=0,"",IF(AE33=0,"",(AE33/Q33)))</f>
        <v>0.25</v>
      </c>
      <c r="AG33" s="94"/>
      <c r="AH33" s="96">
        <f>IFERROR(AG33/AE33,"-")</f>
        <v>0</v>
      </c>
      <c r="AI33" s="97"/>
      <c r="AJ33" s="98">
        <f>IFERROR(AI33/AE33,"-")</f>
        <v>0</v>
      </c>
      <c r="AK33" s="99"/>
      <c r="AL33" s="99"/>
      <c r="AM33" s="99"/>
      <c r="AN33" s="100">
        <v>2</v>
      </c>
      <c r="AO33" s="101">
        <f>IF(Q33=0,"",IF(AN33=0,"",(AN33/Q33)))</f>
        <v>0.1</v>
      </c>
      <c r="AP33" s="100"/>
      <c r="AQ33" s="102">
        <f>IFERROR(AP33/AN33,"-")</f>
        <v>0</v>
      </c>
      <c r="AR33" s="103"/>
      <c r="AS33" s="104">
        <f>IFERROR(AR33/AN33,"-")</f>
        <v>0</v>
      </c>
      <c r="AT33" s="105"/>
      <c r="AU33" s="105"/>
      <c r="AV33" s="105"/>
      <c r="AW33" s="106">
        <v>3</v>
      </c>
      <c r="AX33" s="107">
        <f>IF(Q33=0,"",IF(AW33=0,"",(AW33/Q33)))</f>
        <v>0.15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>
        <v>6</v>
      </c>
      <c r="BG33" s="113">
        <f>IF(Q33=0,"",IF(BF33=0,"",(BF33/Q33)))</f>
        <v>0.3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3</v>
      </c>
      <c r="BP33" s="120">
        <f>IF(Q33=0,"",IF(BO33=0,"",(BO33/Q33)))</f>
        <v>0.15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1</v>
      </c>
      <c r="BY33" s="127">
        <f>IF(Q33=0,"",IF(BX33=0,"",(BX33/Q33)))</f>
        <v>0.05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337</v>
      </c>
      <c r="C34" s="189" t="s">
        <v>200</v>
      </c>
      <c r="D34" s="189"/>
      <c r="E34" s="189"/>
      <c r="F34" s="189"/>
      <c r="G34" s="189" t="s">
        <v>74</v>
      </c>
      <c r="H34" s="89"/>
      <c r="I34" s="89"/>
      <c r="J34" s="89"/>
      <c r="K34" s="181"/>
      <c r="L34" s="80">
        <v>0</v>
      </c>
      <c r="M34" s="80">
        <v>0</v>
      </c>
      <c r="N34" s="80">
        <v>157</v>
      </c>
      <c r="O34" s="91">
        <v>64</v>
      </c>
      <c r="P34" s="92">
        <v>1</v>
      </c>
      <c r="Q34" s="93">
        <f>O34+P34</f>
        <v>65</v>
      </c>
      <c r="R34" s="81">
        <f>IFERROR(Q34/N34,"-")</f>
        <v>0.4140127388535</v>
      </c>
      <c r="S34" s="80">
        <v>2</v>
      </c>
      <c r="T34" s="80">
        <v>13</v>
      </c>
      <c r="U34" s="81">
        <f>IFERROR(T34/(Q34),"-")</f>
        <v>0.2</v>
      </c>
      <c r="V34" s="82"/>
      <c r="W34" s="83">
        <v>7</v>
      </c>
      <c r="X34" s="81">
        <f>IF(Q34=0,"-",W34/Q34)</f>
        <v>0.10769230769231</v>
      </c>
      <c r="Y34" s="186">
        <v>1133000</v>
      </c>
      <c r="Z34" s="187">
        <f>IFERROR(Y34/Q34,"-")</f>
        <v>17430.769230769</v>
      </c>
      <c r="AA34" s="187">
        <f>IFERROR(Y34/W34,"-")</f>
        <v>161857.14285714</v>
      </c>
      <c r="AB34" s="181"/>
      <c r="AC34" s="85"/>
      <c r="AD34" s="78"/>
      <c r="AE34" s="94">
        <v>3</v>
      </c>
      <c r="AF34" s="95">
        <f>IF(Q34=0,"",IF(AE34=0,"",(AE34/Q34)))</f>
        <v>0.046153846153846</v>
      </c>
      <c r="AG34" s="94">
        <v>1</v>
      </c>
      <c r="AH34" s="96">
        <f>IFERROR(AG34/AE34,"-")</f>
        <v>0.33333333333333</v>
      </c>
      <c r="AI34" s="97">
        <v>5000</v>
      </c>
      <c r="AJ34" s="98">
        <f>IFERROR(AI34/AE34,"-")</f>
        <v>1666.6666666667</v>
      </c>
      <c r="AK34" s="99">
        <v>1</v>
      </c>
      <c r="AL34" s="99"/>
      <c r="AM34" s="99"/>
      <c r="AN34" s="100">
        <v>8</v>
      </c>
      <c r="AO34" s="101">
        <f>IF(Q34=0,"",IF(AN34=0,"",(AN34/Q34)))</f>
        <v>0.12307692307692</v>
      </c>
      <c r="AP34" s="100">
        <v>1</v>
      </c>
      <c r="AQ34" s="102">
        <f>IFERROR(AP34/AN34,"-")</f>
        <v>0.125</v>
      </c>
      <c r="AR34" s="103">
        <v>10000</v>
      </c>
      <c r="AS34" s="104">
        <f>IFERROR(AR34/AN34,"-")</f>
        <v>1250</v>
      </c>
      <c r="AT34" s="105"/>
      <c r="AU34" s="105">
        <v>1</v>
      </c>
      <c r="AV34" s="105"/>
      <c r="AW34" s="106">
        <v>16</v>
      </c>
      <c r="AX34" s="107">
        <f>IF(Q34=0,"",IF(AW34=0,"",(AW34/Q34)))</f>
        <v>0.24615384615385</v>
      </c>
      <c r="AY34" s="106"/>
      <c r="AZ34" s="108">
        <f>IFERROR(AY34/AW34,"-")</f>
        <v>0</v>
      </c>
      <c r="BA34" s="109"/>
      <c r="BB34" s="110">
        <f>IFERROR(BA34/AW34,"-")</f>
        <v>0</v>
      </c>
      <c r="BC34" s="111"/>
      <c r="BD34" s="111"/>
      <c r="BE34" s="111"/>
      <c r="BF34" s="112">
        <v>19</v>
      </c>
      <c r="BG34" s="113">
        <f>IF(Q34=0,"",IF(BF34=0,"",(BF34/Q34)))</f>
        <v>0.29230769230769</v>
      </c>
      <c r="BH34" s="112">
        <v>2</v>
      </c>
      <c r="BI34" s="114">
        <f>IFERROR(BH34/BF34,"-")</f>
        <v>0.10526315789474</v>
      </c>
      <c r="BJ34" s="115">
        <v>698000</v>
      </c>
      <c r="BK34" s="116">
        <f>IFERROR(BJ34/BF34,"-")</f>
        <v>36736.842105263</v>
      </c>
      <c r="BL34" s="117">
        <v>1</v>
      </c>
      <c r="BM34" s="117"/>
      <c r="BN34" s="117">
        <v>1</v>
      </c>
      <c r="BO34" s="119">
        <v>14</v>
      </c>
      <c r="BP34" s="120">
        <f>IF(Q34=0,"",IF(BO34=0,"",(BO34/Q34)))</f>
        <v>0.21538461538462</v>
      </c>
      <c r="BQ34" s="121">
        <v>2</v>
      </c>
      <c r="BR34" s="122">
        <f>IFERROR(BQ34/BO34,"-")</f>
        <v>0.14285714285714</v>
      </c>
      <c r="BS34" s="123">
        <v>417000</v>
      </c>
      <c r="BT34" s="124">
        <f>IFERROR(BS34/BO34,"-")</f>
        <v>29785.714285714</v>
      </c>
      <c r="BU34" s="125"/>
      <c r="BV34" s="125"/>
      <c r="BW34" s="125">
        <v>2</v>
      </c>
      <c r="BX34" s="126">
        <v>5</v>
      </c>
      <c r="BY34" s="127">
        <f>IF(Q34=0,"",IF(BX34=0,"",(BX34/Q34)))</f>
        <v>0.076923076923077</v>
      </c>
      <c r="BZ34" s="128">
        <v>1</v>
      </c>
      <c r="CA34" s="129">
        <f>IFERROR(BZ34/BX34,"-")</f>
        <v>0.2</v>
      </c>
      <c r="CB34" s="130">
        <v>3000</v>
      </c>
      <c r="CC34" s="131">
        <f>IFERROR(CB34/BX34,"-")</f>
        <v>600</v>
      </c>
      <c r="CD34" s="132">
        <v>1</v>
      </c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7</v>
      </c>
      <c r="CQ34" s="141">
        <v>1133000</v>
      </c>
      <c r="CR34" s="141">
        <v>695000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>
        <f>AC35</f>
        <v>12.306666666667</v>
      </c>
      <c r="B35" s="189" t="s">
        <v>338</v>
      </c>
      <c r="C35" s="189" t="s">
        <v>200</v>
      </c>
      <c r="D35" s="189" t="s">
        <v>265</v>
      </c>
      <c r="E35" s="189" t="s">
        <v>273</v>
      </c>
      <c r="F35" s="189"/>
      <c r="G35" s="189" t="s">
        <v>267</v>
      </c>
      <c r="H35" s="89" t="s">
        <v>339</v>
      </c>
      <c r="I35" s="89" t="s">
        <v>269</v>
      </c>
      <c r="J35" s="190" t="s">
        <v>127</v>
      </c>
      <c r="K35" s="181">
        <v>75000</v>
      </c>
      <c r="L35" s="80">
        <v>0</v>
      </c>
      <c r="M35" s="80">
        <v>0</v>
      </c>
      <c r="N35" s="80">
        <v>97</v>
      </c>
      <c r="O35" s="91">
        <v>19</v>
      </c>
      <c r="P35" s="92">
        <v>0</v>
      </c>
      <c r="Q35" s="93">
        <f>O35+P35</f>
        <v>19</v>
      </c>
      <c r="R35" s="81">
        <f>IFERROR(Q35/N35,"-")</f>
        <v>0.19587628865979</v>
      </c>
      <c r="S35" s="80">
        <v>1</v>
      </c>
      <c r="T35" s="80">
        <v>4</v>
      </c>
      <c r="U35" s="81">
        <f>IFERROR(T35/(Q35),"-")</f>
        <v>0.21052631578947</v>
      </c>
      <c r="V35" s="82">
        <f>IFERROR(K35/SUM(Q35:Q36),"-")</f>
        <v>728.15533980583</v>
      </c>
      <c r="W35" s="83">
        <v>1</v>
      </c>
      <c r="X35" s="81">
        <f>IF(Q35=0,"-",W35/Q35)</f>
        <v>0.052631578947368</v>
      </c>
      <c r="Y35" s="186">
        <v>6000</v>
      </c>
      <c r="Z35" s="187">
        <f>IFERROR(Y35/Q35,"-")</f>
        <v>315.78947368421</v>
      </c>
      <c r="AA35" s="187">
        <f>IFERROR(Y35/W35,"-")</f>
        <v>6000</v>
      </c>
      <c r="AB35" s="181">
        <f>SUM(Y35:Y36)-SUM(K35:K36)</f>
        <v>848000</v>
      </c>
      <c r="AC35" s="85">
        <f>SUM(Y35:Y36)/SUM(K35:K36)</f>
        <v>12.306666666667</v>
      </c>
      <c r="AD35" s="78"/>
      <c r="AE35" s="94">
        <v>2</v>
      </c>
      <c r="AF35" s="95">
        <f>IF(Q35=0,"",IF(AE35=0,"",(AE35/Q35)))</f>
        <v>0.10526315789474</v>
      </c>
      <c r="AG35" s="94"/>
      <c r="AH35" s="96">
        <f>IFERROR(AG35/AE35,"-")</f>
        <v>0</v>
      </c>
      <c r="AI35" s="97"/>
      <c r="AJ35" s="98">
        <f>IFERROR(AI35/AE35,"-")</f>
        <v>0</v>
      </c>
      <c r="AK35" s="99"/>
      <c r="AL35" s="99"/>
      <c r="AM35" s="99"/>
      <c r="AN35" s="100">
        <v>4</v>
      </c>
      <c r="AO35" s="101">
        <f>IF(Q35=0,"",IF(AN35=0,"",(AN35/Q35)))</f>
        <v>0.21052631578947</v>
      </c>
      <c r="AP35" s="100"/>
      <c r="AQ35" s="102">
        <f>IFERROR(AP35/AN35,"-")</f>
        <v>0</v>
      </c>
      <c r="AR35" s="103"/>
      <c r="AS35" s="104">
        <f>IFERROR(AR35/AN35,"-")</f>
        <v>0</v>
      </c>
      <c r="AT35" s="105"/>
      <c r="AU35" s="105"/>
      <c r="AV35" s="105"/>
      <c r="AW35" s="106">
        <v>3</v>
      </c>
      <c r="AX35" s="107">
        <f>IF(Q35=0,"",IF(AW35=0,"",(AW35/Q35)))</f>
        <v>0.15789473684211</v>
      </c>
      <c r="AY35" s="106">
        <v>1</v>
      </c>
      <c r="AZ35" s="108">
        <f>IFERROR(AY35/AW35,"-")</f>
        <v>0.33333333333333</v>
      </c>
      <c r="BA35" s="109">
        <v>6000</v>
      </c>
      <c r="BB35" s="110">
        <f>IFERROR(BA35/AW35,"-")</f>
        <v>2000</v>
      </c>
      <c r="BC35" s="111"/>
      <c r="BD35" s="111">
        <v>1</v>
      </c>
      <c r="BE35" s="111"/>
      <c r="BF35" s="112">
        <v>6</v>
      </c>
      <c r="BG35" s="113">
        <f>IF(Q35=0,"",IF(BF35=0,"",(BF35/Q35)))</f>
        <v>0.31578947368421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4</v>
      </c>
      <c r="BP35" s="120">
        <f>IF(Q35=0,"",IF(BO35=0,"",(BO35/Q35)))</f>
        <v>0.21052631578947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1</v>
      </c>
      <c r="CQ35" s="141">
        <v>6000</v>
      </c>
      <c r="CR35" s="141">
        <v>6000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340</v>
      </c>
      <c r="C36" s="189" t="s">
        <v>200</v>
      </c>
      <c r="D36" s="189"/>
      <c r="E36" s="189"/>
      <c r="F36" s="189"/>
      <c r="G36" s="189" t="s">
        <v>74</v>
      </c>
      <c r="H36" s="89"/>
      <c r="I36" s="89"/>
      <c r="J36" s="89"/>
      <c r="K36" s="181"/>
      <c r="L36" s="80">
        <v>0</v>
      </c>
      <c r="M36" s="80">
        <v>0</v>
      </c>
      <c r="N36" s="80">
        <v>197</v>
      </c>
      <c r="O36" s="91">
        <v>82</v>
      </c>
      <c r="P36" s="92">
        <v>2</v>
      </c>
      <c r="Q36" s="93">
        <f>O36+P36</f>
        <v>84</v>
      </c>
      <c r="R36" s="81">
        <f>IFERROR(Q36/N36,"-")</f>
        <v>0.42639593908629</v>
      </c>
      <c r="S36" s="80">
        <v>7</v>
      </c>
      <c r="T36" s="80">
        <v>13</v>
      </c>
      <c r="U36" s="81">
        <f>IFERROR(T36/(Q36),"-")</f>
        <v>0.1547619047619</v>
      </c>
      <c r="V36" s="82"/>
      <c r="W36" s="83">
        <v>8</v>
      </c>
      <c r="X36" s="81">
        <f>IF(Q36=0,"-",W36/Q36)</f>
        <v>0.095238095238095</v>
      </c>
      <c r="Y36" s="186">
        <v>917000</v>
      </c>
      <c r="Z36" s="187">
        <f>IFERROR(Y36/Q36,"-")</f>
        <v>10916.666666667</v>
      </c>
      <c r="AA36" s="187">
        <f>IFERROR(Y36/W36,"-")</f>
        <v>114625</v>
      </c>
      <c r="AB36" s="181"/>
      <c r="AC36" s="85"/>
      <c r="AD36" s="78"/>
      <c r="AE36" s="94">
        <v>2</v>
      </c>
      <c r="AF36" s="95">
        <f>IF(Q36=0,"",IF(AE36=0,"",(AE36/Q36)))</f>
        <v>0.023809523809524</v>
      </c>
      <c r="AG36" s="94"/>
      <c r="AH36" s="96">
        <f>IFERROR(AG36/AE36,"-")</f>
        <v>0</v>
      </c>
      <c r="AI36" s="97"/>
      <c r="AJ36" s="98">
        <f>IFERROR(AI36/AE36,"-")</f>
        <v>0</v>
      </c>
      <c r="AK36" s="99"/>
      <c r="AL36" s="99"/>
      <c r="AM36" s="99"/>
      <c r="AN36" s="100">
        <v>3</v>
      </c>
      <c r="AO36" s="101">
        <f>IF(Q36=0,"",IF(AN36=0,"",(AN36/Q36)))</f>
        <v>0.035714285714286</v>
      </c>
      <c r="AP36" s="100">
        <v>1</v>
      </c>
      <c r="AQ36" s="102">
        <f>IFERROR(AP36/AN36,"-")</f>
        <v>0.33333333333333</v>
      </c>
      <c r="AR36" s="103">
        <v>113000</v>
      </c>
      <c r="AS36" s="104">
        <f>IFERROR(AR36/AN36,"-")</f>
        <v>37666.666666667</v>
      </c>
      <c r="AT36" s="105"/>
      <c r="AU36" s="105"/>
      <c r="AV36" s="105">
        <v>1</v>
      </c>
      <c r="AW36" s="106">
        <v>8</v>
      </c>
      <c r="AX36" s="107">
        <f>IF(Q36=0,"",IF(AW36=0,"",(AW36/Q36)))</f>
        <v>0.095238095238095</v>
      </c>
      <c r="AY36" s="106"/>
      <c r="AZ36" s="108">
        <f>IFERROR(AY36/AW36,"-")</f>
        <v>0</v>
      </c>
      <c r="BA36" s="109"/>
      <c r="BB36" s="110">
        <f>IFERROR(BA36/AW36,"-")</f>
        <v>0</v>
      </c>
      <c r="BC36" s="111"/>
      <c r="BD36" s="111"/>
      <c r="BE36" s="111"/>
      <c r="BF36" s="112">
        <v>21</v>
      </c>
      <c r="BG36" s="113">
        <f>IF(Q36=0,"",IF(BF36=0,"",(BF36/Q36)))</f>
        <v>0.25</v>
      </c>
      <c r="BH36" s="112">
        <v>1</v>
      </c>
      <c r="BI36" s="114">
        <f>IFERROR(BH36/BF36,"-")</f>
        <v>0.047619047619048</v>
      </c>
      <c r="BJ36" s="115">
        <v>15000</v>
      </c>
      <c r="BK36" s="116">
        <f>IFERROR(BJ36/BF36,"-")</f>
        <v>714.28571428571</v>
      </c>
      <c r="BL36" s="117"/>
      <c r="BM36" s="117">
        <v>1</v>
      </c>
      <c r="BN36" s="117"/>
      <c r="BO36" s="119">
        <v>31</v>
      </c>
      <c r="BP36" s="120">
        <f>IF(Q36=0,"",IF(BO36=0,"",(BO36/Q36)))</f>
        <v>0.36904761904762</v>
      </c>
      <c r="BQ36" s="121">
        <v>3</v>
      </c>
      <c r="BR36" s="122">
        <f>IFERROR(BQ36/BO36,"-")</f>
        <v>0.096774193548387</v>
      </c>
      <c r="BS36" s="123">
        <v>75000</v>
      </c>
      <c r="BT36" s="124">
        <f>IFERROR(BS36/BO36,"-")</f>
        <v>2419.3548387097</v>
      </c>
      <c r="BU36" s="125"/>
      <c r="BV36" s="125"/>
      <c r="BW36" s="125">
        <v>3</v>
      </c>
      <c r="BX36" s="126">
        <v>11</v>
      </c>
      <c r="BY36" s="127">
        <f>IF(Q36=0,"",IF(BX36=0,"",(BX36/Q36)))</f>
        <v>0.13095238095238</v>
      </c>
      <c r="BZ36" s="128">
        <v>2</v>
      </c>
      <c r="CA36" s="129">
        <f>IFERROR(BZ36/BX36,"-")</f>
        <v>0.18181818181818</v>
      </c>
      <c r="CB36" s="130">
        <v>46000</v>
      </c>
      <c r="CC36" s="131">
        <f>IFERROR(CB36/BX36,"-")</f>
        <v>4181.8181818182</v>
      </c>
      <c r="CD36" s="132">
        <v>1</v>
      </c>
      <c r="CE36" s="132"/>
      <c r="CF36" s="132">
        <v>1</v>
      </c>
      <c r="CG36" s="133">
        <v>8</v>
      </c>
      <c r="CH36" s="134">
        <f>IF(Q36=0,"",IF(CG36=0,"",(CG36/Q36)))</f>
        <v>0.095238095238095</v>
      </c>
      <c r="CI36" s="135">
        <v>1</v>
      </c>
      <c r="CJ36" s="136">
        <f>IFERROR(CI36/CG36,"-")</f>
        <v>0.125</v>
      </c>
      <c r="CK36" s="137">
        <v>668000</v>
      </c>
      <c r="CL36" s="138">
        <f>IFERROR(CK36/CG36,"-")</f>
        <v>83500</v>
      </c>
      <c r="CM36" s="139"/>
      <c r="CN36" s="139"/>
      <c r="CO36" s="139">
        <v>1</v>
      </c>
      <c r="CP36" s="140">
        <v>8</v>
      </c>
      <c r="CQ36" s="141">
        <v>917000</v>
      </c>
      <c r="CR36" s="141">
        <v>668000</v>
      </c>
      <c r="CS36" s="141"/>
      <c r="CT36" s="142" t="str">
        <f>IF(AND(CR36=0,CS36=0),"",IF(AND(CR36&lt;=100000,CS36&lt;=100000),"",IF(CR36/CQ36&gt;0.7,"男高",IF(CS36/CQ36&gt;0.7,"女高",""))))</f>
        <v>男高</v>
      </c>
    </row>
    <row r="37" spans="1:99">
      <c r="A37" s="79">
        <f>AC37</f>
        <v>0</v>
      </c>
      <c r="B37" s="189" t="s">
        <v>341</v>
      </c>
      <c r="C37" s="189" t="s">
        <v>200</v>
      </c>
      <c r="D37" s="189" t="s">
        <v>265</v>
      </c>
      <c r="E37" s="189" t="s">
        <v>266</v>
      </c>
      <c r="F37" s="189"/>
      <c r="G37" s="189" t="s">
        <v>267</v>
      </c>
      <c r="H37" s="89" t="s">
        <v>342</v>
      </c>
      <c r="I37" s="89" t="s">
        <v>324</v>
      </c>
      <c r="J37" s="89" t="s">
        <v>343</v>
      </c>
      <c r="K37" s="181">
        <v>65000</v>
      </c>
      <c r="L37" s="80">
        <v>0</v>
      </c>
      <c r="M37" s="80">
        <v>0</v>
      </c>
      <c r="N37" s="80">
        <v>7</v>
      </c>
      <c r="O37" s="91">
        <v>2</v>
      </c>
      <c r="P37" s="92">
        <v>0</v>
      </c>
      <c r="Q37" s="93">
        <f>O37+P37</f>
        <v>2</v>
      </c>
      <c r="R37" s="81">
        <f>IFERROR(Q37/N37,"-")</f>
        <v>0.28571428571429</v>
      </c>
      <c r="S37" s="80">
        <v>0</v>
      </c>
      <c r="T37" s="80">
        <v>1</v>
      </c>
      <c r="U37" s="81">
        <f>IFERROR(T37/(Q37),"-")</f>
        <v>0.5</v>
      </c>
      <c r="V37" s="82">
        <f>IFERROR(K37/SUM(Q37:Q38),"-")</f>
        <v>3095.2380952381</v>
      </c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>
        <f>SUM(Y37:Y38)-SUM(K37:K38)</f>
        <v>-65000</v>
      </c>
      <c r="AC37" s="85">
        <f>SUM(Y37:Y38)/SUM(K37:K38)</f>
        <v>0</v>
      </c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>
        <v>1</v>
      </c>
      <c r="AO37" s="101">
        <f>IF(Q37=0,"",IF(AN37=0,"",(AN37/Q37)))</f>
        <v>0.5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1</v>
      </c>
      <c r="BP37" s="120">
        <f>IF(Q37=0,"",IF(BO37=0,"",(BO37/Q37)))</f>
        <v>0.5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/>
      <c r="BY37" s="127">
        <f>IF(Q37=0,"",IF(BX37=0,"",(BX37/Q37)))</f>
        <v>0</v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344</v>
      </c>
      <c r="C38" s="189" t="s">
        <v>200</v>
      </c>
      <c r="D38" s="189"/>
      <c r="E38" s="189"/>
      <c r="F38" s="189"/>
      <c r="G38" s="189" t="s">
        <v>74</v>
      </c>
      <c r="H38" s="89"/>
      <c r="I38" s="89"/>
      <c r="J38" s="89"/>
      <c r="K38" s="181"/>
      <c r="L38" s="80">
        <v>0</v>
      </c>
      <c r="M38" s="80">
        <v>0</v>
      </c>
      <c r="N38" s="80">
        <v>37</v>
      </c>
      <c r="O38" s="91">
        <v>19</v>
      </c>
      <c r="P38" s="92">
        <v>0</v>
      </c>
      <c r="Q38" s="93">
        <f>O38+P38</f>
        <v>19</v>
      </c>
      <c r="R38" s="81">
        <f>IFERROR(Q38/N38,"-")</f>
        <v>0.51351351351351</v>
      </c>
      <c r="S38" s="80">
        <v>0</v>
      </c>
      <c r="T38" s="80">
        <v>4</v>
      </c>
      <c r="U38" s="81">
        <f>IFERROR(T38/(Q38),"-")</f>
        <v>0.21052631578947</v>
      </c>
      <c r="V38" s="82"/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/>
      <c r="AC38" s="85"/>
      <c r="AD38" s="78"/>
      <c r="AE38" s="94">
        <v>1</v>
      </c>
      <c r="AF38" s="95">
        <f>IF(Q38=0,"",IF(AE38=0,"",(AE38/Q38)))</f>
        <v>0.052631578947368</v>
      </c>
      <c r="AG38" s="94"/>
      <c r="AH38" s="96">
        <f>IFERROR(AG38/AE38,"-")</f>
        <v>0</v>
      </c>
      <c r="AI38" s="97"/>
      <c r="AJ38" s="98">
        <f>IFERROR(AI38/AE38,"-")</f>
        <v>0</v>
      </c>
      <c r="AK38" s="99"/>
      <c r="AL38" s="99"/>
      <c r="AM38" s="99"/>
      <c r="AN38" s="100">
        <v>5</v>
      </c>
      <c r="AO38" s="101">
        <f>IF(Q38=0,"",IF(AN38=0,"",(AN38/Q38)))</f>
        <v>0.26315789473684</v>
      </c>
      <c r="AP38" s="100"/>
      <c r="AQ38" s="102">
        <f>IFERROR(AP38/AN38,"-")</f>
        <v>0</v>
      </c>
      <c r="AR38" s="103"/>
      <c r="AS38" s="104">
        <f>IFERROR(AR38/AN38,"-")</f>
        <v>0</v>
      </c>
      <c r="AT38" s="105"/>
      <c r="AU38" s="105"/>
      <c r="AV38" s="105"/>
      <c r="AW38" s="106">
        <v>4</v>
      </c>
      <c r="AX38" s="107">
        <f>IF(Q38=0,"",IF(AW38=0,"",(AW38/Q38)))</f>
        <v>0.21052631578947</v>
      </c>
      <c r="AY38" s="106"/>
      <c r="AZ38" s="108">
        <f>IFERROR(AY38/AW38,"-")</f>
        <v>0</v>
      </c>
      <c r="BA38" s="109"/>
      <c r="BB38" s="110">
        <f>IFERROR(BA38/AW38,"-")</f>
        <v>0</v>
      </c>
      <c r="BC38" s="111"/>
      <c r="BD38" s="111"/>
      <c r="BE38" s="111"/>
      <c r="BF38" s="112">
        <v>4</v>
      </c>
      <c r="BG38" s="113">
        <f>IF(Q38=0,"",IF(BF38=0,"",(BF38/Q38)))</f>
        <v>0.21052631578947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3</v>
      </c>
      <c r="BP38" s="120">
        <f>IF(Q38=0,"",IF(BO38=0,"",(BO38/Q38)))</f>
        <v>0.15789473684211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>
        <v>2</v>
      </c>
      <c r="BY38" s="127">
        <f>IF(Q38=0,"",IF(BX38=0,"",(BX38/Q38)))</f>
        <v>0.10526315789474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30"/>
      <c r="B39" s="86"/>
      <c r="C39" s="86"/>
      <c r="D39" s="87"/>
      <c r="E39" s="87"/>
      <c r="F39" s="87"/>
      <c r="G39" s="88"/>
      <c r="H39" s="89"/>
      <c r="I39" s="89"/>
      <c r="J39" s="89"/>
      <c r="K39" s="182"/>
      <c r="L39" s="34"/>
      <c r="M39" s="34"/>
      <c r="N39" s="31"/>
      <c r="O39" s="23"/>
      <c r="P39" s="23"/>
      <c r="Q39" s="23"/>
      <c r="R39" s="32"/>
      <c r="S39" s="32"/>
      <c r="T39" s="23"/>
      <c r="U39" s="32"/>
      <c r="V39" s="25"/>
      <c r="W39" s="25"/>
      <c r="X39" s="25"/>
      <c r="Y39" s="188"/>
      <c r="Z39" s="188"/>
      <c r="AA39" s="188"/>
      <c r="AB39" s="188"/>
      <c r="AC39" s="33"/>
      <c r="AD39" s="58"/>
      <c r="AE39" s="62"/>
      <c r="AF39" s="63"/>
      <c r="AG39" s="62"/>
      <c r="AH39" s="66"/>
      <c r="AI39" s="67"/>
      <c r="AJ39" s="68"/>
      <c r="AK39" s="69"/>
      <c r="AL39" s="69"/>
      <c r="AM39" s="69"/>
      <c r="AN39" s="62"/>
      <c r="AO39" s="63"/>
      <c r="AP39" s="62"/>
      <c r="AQ39" s="66"/>
      <c r="AR39" s="67"/>
      <c r="AS39" s="68"/>
      <c r="AT39" s="69"/>
      <c r="AU39" s="69"/>
      <c r="AV39" s="69"/>
      <c r="AW39" s="62"/>
      <c r="AX39" s="63"/>
      <c r="AY39" s="62"/>
      <c r="AZ39" s="66"/>
      <c r="BA39" s="67"/>
      <c r="BB39" s="68"/>
      <c r="BC39" s="69"/>
      <c r="BD39" s="69"/>
      <c r="BE39" s="69"/>
      <c r="BF39" s="62"/>
      <c r="BG39" s="63"/>
      <c r="BH39" s="62"/>
      <c r="BI39" s="66"/>
      <c r="BJ39" s="67"/>
      <c r="BK39" s="68"/>
      <c r="BL39" s="69"/>
      <c r="BM39" s="69"/>
      <c r="BN39" s="69"/>
      <c r="BO39" s="64"/>
      <c r="BP39" s="65"/>
      <c r="BQ39" s="62"/>
      <c r="BR39" s="66"/>
      <c r="BS39" s="67"/>
      <c r="BT39" s="68"/>
      <c r="BU39" s="69"/>
      <c r="BV39" s="69"/>
      <c r="BW39" s="69"/>
      <c r="BX39" s="64"/>
      <c r="BY39" s="65"/>
      <c r="BZ39" s="62"/>
      <c r="CA39" s="66"/>
      <c r="CB39" s="67"/>
      <c r="CC39" s="68"/>
      <c r="CD39" s="69"/>
      <c r="CE39" s="69"/>
      <c r="CF39" s="69"/>
      <c r="CG39" s="64"/>
      <c r="CH39" s="65"/>
      <c r="CI39" s="62"/>
      <c r="CJ39" s="66"/>
      <c r="CK39" s="67"/>
      <c r="CL39" s="68"/>
      <c r="CM39" s="69"/>
      <c r="CN39" s="69"/>
      <c r="CO39" s="69"/>
      <c r="CP39" s="70"/>
      <c r="CQ39" s="67"/>
      <c r="CR39" s="67"/>
      <c r="CS39" s="67"/>
      <c r="CT39" s="71"/>
    </row>
    <row r="40" spans="1:99">
      <c r="A40" s="30"/>
      <c r="B40" s="37"/>
      <c r="C40" s="37"/>
      <c r="D40" s="21"/>
      <c r="E40" s="21"/>
      <c r="F40" s="21"/>
      <c r="G40" s="22"/>
      <c r="H40" s="36"/>
      <c r="I40" s="36"/>
      <c r="J40" s="74"/>
      <c r="K40" s="183"/>
      <c r="L40" s="34"/>
      <c r="M40" s="34"/>
      <c r="N40" s="31"/>
      <c r="O40" s="23"/>
      <c r="P40" s="23"/>
      <c r="Q40" s="23"/>
      <c r="R40" s="32"/>
      <c r="S40" s="32"/>
      <c r="T40" s="23"/>
      <c r="U40" s="32"/>
      <c r="V40" s="25"/>
      <c r="W40" s="25"/>
      <c r="X40" s="25"/>
      <c r="Y40" s="188"/>
      <c r="Z40" s="188"/>
      <c r="AA40" s="188"/>
      <c r="AB40" s="188"/>
      <c r="AC40" s="33"/>
      <c r="AD40" s="60"/>
      <c r="AE40" s="62"/>
      <c r="AF40" s="63"/>
      <c r="AG40" s="62"/>
      <c r="AH40" s="66"/>
      <c r="AI40" s="67"/>
      <c r="AJ40" s="68"/>
      <c r="AK40" s="69"/>
      <c r="AL40" s="69"/>
      <c r="AM40" s="69"/>
      <c r="AN40" s="62"/>
      <c r="AO40" s="63"/>
      <c r="AP40" s="62"/>
      <c r="AQ40" s="66"/>
      <c r="AR40" s="67"/>
      <c r="AS40" s="68"/>
      <c r="AT40" s="69"/>
      <c r="AU40" s="69"/>
      <c r="AV40" s="69"/>
      <c r="AW40" s="62"/>
      <c r="AX40" s="63"/>
      <c r="AY40" s="62"/>
      <c r="AZ40" s="66"/>
      <c r="BA40" s="67"/>
      <c r="BB40" s="68"/>
      <c r="BC40" s="69"/>
      <c r="BD40" s="69"/>
      <c r="BE40" s="69"/>
      <c r="BF40" s="62"/>
      <c r="BG40" s="63"/>
      <c r="BH40" s="62"/>
      <c r="BI40" s="66"/>
      <c r="BJ40" s="67"/>
      <c r="BK40" s="68"/>
      <c r="BL40" s="69"/>
      <c r="BM40" s="69"/>
      <c r="BN40" s="69"/>
      <c r="BO40" s="64"/>
      <c r="BP40" s="65"/>
      <c r="BQ40" s="62"/>
      <c r="BR40" s="66"/>
      <c r="BS40" s="67"/>
      <c r="BT40" s="68"/>
      <c r="BU40" s="69"/>
      <c r="BV40" s="69"/>
      <c r="BW40" s="69"/>
      <c r="BX40" s="64"/>
      <c r="BY40" s="65"/>
      <c r="BZ40" s="62"/>
      <c r="CA40" s="66"/>
      <c r="CB40" s="67"/>
      <c r="CC40" s="68"/>
      <c r="CD40" s="69"/>
      <c r="CE40" s="69"/>
      <c r="CF40" s="69"/>
      <c r="CG40" s="64"/>
      <c r="CH40" s="65"/>
      <c r="CI40" s="62"/>
      <c r="CJ40" s="66"/>
      <c r="CK40" s="67"/>
      <c r="CL40" s="68"/>
      <c r="CM40" s="69"/>
      <c r="CN40" s="69"/>
      <c r="CO40" s="69"/>
      <c r="CP40" s="70"/>
      <c r="CQ40" s="67"/>
      <c r="CR40" s="67"/>
      <c r="CS40" s="67"/>
      <c r="CT40" s="71"/>
    </row>
    <row r="41" spans="1:99">
      <c r="A41" s="19">
        <f>AC41</f>
        <v>5.7571884984026</v>
      </c>
      <c r="B41" s="39"/>
      <c r="C41" s="39"/>
      <c r="D41" s="39"/>
      <c r="E41" s="39"/>
      <c r="F41" s="39"/>
      <c r="G41" s="39"/>
      <c r="H41" s="40" t="s">
        <v>345</v>
      </c>
      <c r="I41" s="40"/>
      <c r="J41" s="40"/>
      <c r="K41" s="184">
        <f>SUM(K6:K40)</f>
        <v>1565000</v>
      </c>
      <c r="L41" s="41">
        <f>SUM(L6:L40)</f>
        <v>0</v>
      </c>
      <c r="M41" s="41">
        <f>SUM(M6:M40)</f>
        <v>0</v>
      </c>
      <c r="N41" s="41">
        <f>SUM(N6:N40)</f>
        <v>4697</v>
      </c>
      <c r="O41" s="41">
        <f>SUM(O6:O40)</f>
        <v>1588</v>
      </c>
      <c r="P41" s="41">
        <f>SUM(P6:P40)</f>
        <v>33</v>
      </c>
      <c r="Q41" s="41">
        <f>SUM(Q6:Q40)</f>
        <v>1621</v>
      </c>
      <c r="R41" s="42">
        <f>IFERROR(Q41/N41,"-")</f>
        <v>0.34511390249095</v>
      </c>
      <c r="S41" s="77">
        <f>SUM(S6:S40)</f>
        <v>54</v>
      </c>
      <c r="T41" s="77">
        <f>SUM(T6:T40)</f>
        <v>344</v>
      </c>
      <c r="U41" s="42">
        <f>IFERROR(S41/Q41,"-")</f>
        <v>0.033312769895126</v>
      </c>
      <c r="V41" s="43">
        <f>IFERROR(K41/Q41,"-")</f>
        <v>965.45342381246</v>
      </c>
      <c r="W41" s="44">
        <f>SUM(W6:W40)</f>
        <v>92</v>
      </c>
      <c r="X41" s="42">
        <f>IFERROR(W41/Q41,"-")</f>
        <v>0.056755089450956</v>
      </c>
      <c r="Y41" s="184">
        <f>SUM(Y6:Y40)</f>
        <v>9010000</v>
      </c>
      <c r="Z41" s="184">
        <f>IFERROR(Y41/Q41,"-")</f>
        <v>5558.2973473165</v>
      </c>
      <c r="AA41" s="184">
        <f>IFERROR(Y41/W41,"-")</f>
        <v>97934.782608696</v>
      </c>
      <c r="AB41" s="184">
        <f>Y41-K41</f>
        <v>7445000</v>
      </c>
      <c r="AC41" s="46">
        <f>Y41/K41</f>
        <v>5.7571884984026</v>
      </c>
      <c r="AD41" s="59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2"/>
    <mergeCell ref="K20:K22"/>
    <mergeCell ref="V20:V22"/>
    <mergeCell ref="AB20:AB22"/>
    <mergeCell ref="AC20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346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347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348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349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350</v>
      </c>
      <c r="C6" s="189" t="s">
        <v>351</v>
      </c>
      <c r="D6" s="189" t="s">
        <v>352</v>
      </c>
      <c r="E6" s="189" t="s">
        <v>353</v>
      </c>
      <c r="F6" s="89" t="s">
        <v>354</v>
      </c>
      <c r="G6" s="89" t="s">
        <v>355</v>
      </c>
      <c r="H6" s="181">
        <v>0</v>
      </c>
      <c r="I6" s="84">
        <v>3000</v>
      </c>
      <c r="J6" s="80">
        <v>0</v>
      </c>
      <c r="K6" s="80">
        <v>0</v>
      </c>
      <c r="L6" s="80">
        <v>5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>
        <f>Z7</f>
        <v>0.51020408163265</v>
      </c>
      <c r="B7" s="189" t="s">
        <v>356</v>
      </c>
      <c r="C7" s="189" t="s">
        <v>351</v>
      </c>
      <c r="D7" s="189" t="s">
        <v>357</v>
      </c>
      <c r="E7" s="189">
        <v>25</v>
      </c>
      <c r="F7" s="89" t="s">
        <v>358</v>
      </c>
      <c r="G7" s="89" t="s">
        <v>355</v>
      </c>
      <c r="H7" s="181">
        <v>39200</v>
      </c>
      <c r="I7" s="84">
        <v>2800</v>
      </c>
      <c r="J7" s="80">
        <v>0</v>
      </c>
      <c r="K7" s="80">
        <v>0</v>
      </c>
      <c r="L7" s="80">
        <v>549</v>
      </c>
      <c r="M7" s="93">
        <v>14</v>
      </c>
      <c r="N7" s="144">
        <v>14</v>
      </c>
      <c r="O7" s="81">
        <f>IFERROR(M7/L7,"-")</f>
        <v>0.025500910746812</v>
      </c>
      <c r="P7" s="80">
        <v>1</v>
      </c>
      <c r="Q7" s="80">
        <v>3</v>
      </c>
      <c r="R7" s="81">
        <f>IFERROR(P7/M7,"-")</f>
        <v>0.071428571428571</v>
      </c>
      <c r="S7" s="82">
        <f>IFERROR(H7/SUM(M7:M7),"-")</f>
        <v>2800</v>
      </c>
      <c r="T7" s="83">
        <v>2</v>
      </c>
      <c r="U7" s="81">
        <f>IF(M7=0,"-",T7/M7)</f>
        <v>0.14285714285714</v>
      </c>
      <c r="V7" s="186">
        <v>20000</v>
      </c>
      <c r="W7" s="187">
        <f>IFERROR(V7/M7,"-")</f>
        <v>1428.5714285714</v>
      </c>
      <c r="X7" s="187">
        <f>IFERROR(V7/T7,"-")</f>
        <v>10000</v>
      </c>
      <c r="Y7" s="181">
        <f>SUM(V7:V7)-SUM(H7:H7)</f>
        <v>-19200</v>
      </c>
      <c r="Z7" s="85">
        <f>SUM(V7:V7)/SUM(H7:H7)</f>
        <v>0.51020408163265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>
        <f>IF(M7=0,"",IF(AK7=0,"",(AK7/M7)))</f>
        <v>0</v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>
        <v>2</v>
      </c>
      <c r="AU7" s="107" t="str">
        <f>IF(M7=0,"",IF(AW7=0,"",(AW7/M7)))</f>
        <v>0</v>
      </c>
      <c r="AV7" s="106">
        <v>1</v>
      </c>
      <c r="AW7" s="108" t="str">
        <f>IFERROR(AY7/AW7,"-")</f>
        <v>-</v>
      </c>
      <c r="AX7" s="109">
        <v>3000</v>
      </c>
      <c r="AY7" s="110" t="str">
        <f>IFERROR(BA7/AW7,"-")</f>
        <v>-</v>
      </c>
      <c r="AZ7" s="111">
        <v>1</v>
      </c>
      <c r="BA7" s="111"/>
      <c r="BB7" s="111"/>
      <c r="BC7" s="112">
        <v>6</v>
      </c>
      <c r="BD7" s="113">
        <f>IF(M7=0,"",IF(BC7=0,"",(BC7/M7)))</f>
        <v>0.42857142857143</v>
      </c>
      <c r="BE7" s="112">
        <v>1</v>
      </c>
      <c r="BF7" s="114">
        <f>IFERROR(BE7/BC7,"-")</f>
        <v>0.16666666666667</v>
      </c>
      <c r="BG7" s="115">
        <v>17000</v>
      </c>
      <c r="BH7" s="116">
        <f>IFERROR(BG7/BC7,"-")</f>
        <v>2833.3333333333</v>
      </c>
      <c r="BI7" s="117"/>
      <c r="BJ7" s="117"/>
      <c r="BK7" s="117">
        <v>4</v>
      </c>
      <c r="BL7" s="119"/>
      <c r="BM7" s="120">
        <f>IF(M7=0,"",IF(BK7=0,"",(BK7/M7)))</f>
        <v>0.28571428571429</v>
      </c>
      <c r="BN7" s="121"/>
      <c r="BO7" s="122">
        <f>IFERROR(BN7/BK7,"-")</f>
        <v>0</v>
      </c>
      <c r="BP7" s="123"/>
      <c r="BQ7" s="124">
        <f>IFERROR(BP7/BK7,"-")</f>
        <v>0</v>
      </c>
      <c r="BR7" s="125"/>
      <c r="BS7" s="125"/>
      <c r="BT7" s="125"/>
      <c r="BU7" s="126">
        <v>1</v>
      </c>
      <c r="BV7" s="127">
        <f>IF(M7=0,"",IF(BU7=0,"",(BU7/M7)))</f>
        <v>0.071428571428571</v>
      </c>
      <c r="BW7" s="128"/>
      <c r="BX7" s="129">
        <f>IFERROR(BW7/BU7,"-")</f>
        <v>0</v>
      </c>
      <c r="BY7" s="130"/>
      <c r="BZ7" s="131">
        <f>IFERROR(BY7/BU7,"-")</f>
        <v>0</v>
      </c>
      <c r="CA7" s="132"/>
      <c r="CB7" s="132"/>
      <c r="CC7" s="132"/>
      <c r="CD7" s="133">
        <v>1</v>
      </c>
      <c r="CE7" s="134">
        <f>IF(M7=0,"",IF(CD7=0,"",(CD7/M7)))</f>
        <v>0.071428571428571</v>
      </c>
      <c r="CF7" s="135"/>
      <c r="CG7" s="136">
        <f>IFERROR(CF7/CD7,"-")</f>
        <v>0</v>
      </c>
      <c r="CH7" s="137"/>
      <c r="CI7" s="138">
        <f>IFERROR(CH7/CD7,"-")</f>
        <v>0</v>
      </c>
      <c r="CJ7" s="139"/>
      <c r="CK7" s="139"/>
      <c r="CL7" s="139"/>
      <c r="CM7" s="140">
        <v>2</v>
      </c>
      <c r="CN7" s="141">
        <v>20000</v>
      </c>
      <c r="CO7" s="141">
        <v>17000</v>
      </c>
      <c r="CP7" s="141">
        <v>3000</v>
      </c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0</v>
      </c>
      <c r="B8" s="189" t="s">
        <v>359</v>
      </c>
      <c r="C8" s="189" t="s">
        <v>360</v>
      </c>
      <c r="D8" s="189" t="s">
        <v>357</v>
      </c>
      <c r="E8" s="189">
        <v>25</v>
      </c>
      <c r="F8" s="89" t="s">
        <v>358</v>
      </c>
      <c r="G8" s="89" t="s">
        <v>355</v>
      </c>
      <c r="H8" s="181">
        <v>16200</v>
      </c>
      <c r="I8" s="84">
        <v>2700</v>
      </c>
      <c r="J8" s="80">
        <v>0</v>
      </c>
      <c r="K8" s="80">
        <v>0</v>
      </c>
      <c r="L8" s="80">
        <v>135</v>
      </c>
      <c r="M8" s="93">
        <v>6</v>
      </c>
      <c r="N8" s="144">
        <v>6</v>
      </c>
      <c r="O8" s="81">
        <f>IFERROR(M8/L8,"-")</f>
        <v>0.044444444444444</v>
      </c>
      <c r="P8" s="80">
        <v>0</v>
      </c>
      <c r="Q8" s="80">
        <v>3</v>
      </c>
      <c r="R8" s="81">
        <f>IFERROR(P8/M8,"-")</f>
        <v>0</v>
      </c>
      <c r="S8" s="82">
        <f>IFERROR(H8/SUM(M8:M8),"-")</f>
        <v>2700</v>
      </c>
      <c r="T8" s="83">
        <v>0</v>
      </c>
      <c r="U8" s="81">
        <f>IF(M8=0,"-",T8/M8)</f>
        <v>0</v>
      </c>
      <c r="V8" s="186"/>
      <c r="W8" s="187">
        <f>IFERROR(V8/M8,"-")</f>
        <v>0</v>
      </c>
      <c r="X8" s="187" t="str">
        <f>IFERROR(V8/T8,"-")</f>
        <v>-</v>
      </c>
      <c r="Y8" s="181">
        <f>SUM(V8:V8)-SUM(H8:H8)</f>
        <v>-16200</v>
      </c>
      <c r="Z8" s="85">
        <f>SUM(V8:V8)/SUM(H8:H8)</f>
        <v>0</v>
      </c>
      <c r="AA8" s="78"/>
      <c r="AB8" s="94"/>
      <c r="AC8" s="95">
        <f>IF(M8=0,"",IF(AB8=0,"",(AB8/M8)))</f>
        <v>0</v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>
        <f>IF(M8=0,"",IF(AK8=0,"",(AK8/M8)))</f>
        <v>0</v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>
        <v>1</v>
      </c>
      <c r="AU8" s="107" t="str">
        <f>IF(M8=0,"",IF(AW8=0,"",(AW8/M8)))</f>
        <v>0</v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>
        <v>2</v>
      </c>
      <c r="BD8" s="113">
        <f>IF(M8=0,"",IF(BC8=0,"",(BC8/M8)))</f>
        <v>0.33333333333333</v>
      </c>
      <c r="BE8" s="112"/>
      <c r="BF8" s="114">
        <f>IFERROR(BE8/BC8,"-")</f>
        <v>0</v>
      </c>
      <c r="BG8" s="115"/>
      <c r="BH8" s="116">
        <f>IFERROR(BG8/BC8,"-")</f>
        <v>0</v>
      </c>
      <c r="BI8" s="117"/>
      <c r="BJ8" s="117"/>
      <c r="BK8" s="117">
        <v>3</v>
      </c>
      <c r="BL8" s="119"/>
      <c r="BM8" s="120">
        <f>IF(M8=0,"",IF(BK8=0,"",(BK8/M8)))</f>
        <v>0.5</v>
      </c>
      <c r="BN8" s="121"/>
      <c r="BO8" s="122">
        <f>IFERROR(BN8/BK8,"-")</f>
        <v>0</v>
      </c>
      <c r="BP8" s="123"/>
      <c r="BQ8" s="124">
        <f>IFERROR(BP8/BK8,"-")</f>
        <v>0</v>
      </c>
      <c r="BR8" s="125"/>
      <c r="BS8" s="125"/>
      <c r="BT8" s="125"/>
      <c r="BU8" s="126"/>
      <c r="BV8" s="127">
        <f>IF(M8=0,"",IF(BU8=0,"",(BU8/M8)))</f>
        <v>0</v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>
        <f>IF(M8=0,"",IF(CD8=0,"",(CD8/M8)))</f>
        <v>0</v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361</v>
      </c>
      <c r="C9" s="189" t="s">
        <v>362</v>
      </c>
      <c r="D9" s="189"/>
      <c r="E9" s="189" t="s">
        <v>363</v>
      </c>
      <c r="F9" s="89" t="s">
        <v>364</v>
      </c>
      <c r="G9" s="89" t="s">
        <v>355</v>
      </c>
      <c r="H9" s="181">
        <v>0</v>
      </c>
      <c r="I9" s="84"/>
      <c r="J9" s="80">
        <v>0</v>
      </c>
      <c r="K9" s="80">
        <v>0</v>
      </c>
      <c r="L9" s="80">
        <v>0</v>
      </c>
      <c r="M9" s="93">
        <v>11</v>
      </c>
      <c r="N9" s="144">
        <v>11</v>
      </c>
      <c r="O9" s="81" t="str">
        <f>IFERROR(M9/L9,"-")</f>
        <v>-</v>
      </c>
      <c r="P9" s="80">
        <v>2</v>
      </c>
      <c r="Q9" s="80">
        <v>4</v>
      </c>
      <c r="R9" s="81">
        <f>IFERROR(P9/M9,"-")</f>
        <v>0.18181818181818</v>
      </c>
      <c r="S9" s="82">
        <f>IFERROR(H9/SUM(M9:M9),"-")</f>
        <v>0</v>
      </c>
      <c r="T9" s="83">
        <v>5</v>
      </c>
      <c r="U9" s="81">
        <f>IF(M9=0,"-",T9/M9)</f>
        <v>0.45454545454545</v>
      </c>
      <c r="V9" s="186">
        <v>168000</v>
      </c>
      <c r="W9" s="187">
        <f>IFERROR(V9/M9,"-")</f>
        <v>15272.727272727</v>
      </c>
      <c r="X9" s="187">
        <f>IFERROR(V9/T9,"-")</f>
        <v>33600</v>
      </c>
      <c r="Y9" s="181">
        <f>SUM(V9:V9)-SUM(H9:H9)</f>
        <v>168000</v>
      </c>
      <c r="Z9" s="85" t="str">
        <f>SUM(V9:V9)/SUM(H9:H9)</f>
        <v>0</v>
      </c>
      <c r="AA9" s="78"/>
      <c r="AB9" s="94"/>
      <c r="AC9" s="95">
        <f>IF(M9=0,"",IF(AB9=0,"",(AB9/M9)))</f>
        <v>0</v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>
        <f>IF(M9=0,"",IF(AK9=0,"",(AK9/M9)))</f>
        <v>0</v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>0</v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>
        <v>5</v>
      </c>
      <c r="BD9" s="113">
        <f>IF(M9=0,"",IF(BC9=0,"",(BC9/M9)))</f>
        <v>0.45454545454545</v>
      </c>
      <c r="BE9" s="112">
        <v>1</v>
      </c>
      <c r="BF9" s="114">
        <f>IFERROR(BE9/BC9,"-")</f>
        <v>0.2</v>
      </c>
      <c r="BG9" s="115">
        <v>14000</v>
      </c>
      <c r="BH9" s="116">
        <f>IFERROR(BG9/BC9,"-")</f>
        <v>2800</v>
      </c>
      <c r="BI9" s="117"/>
      <c r="BJ9" s="117"/>
      <c r="BK9" s="117"/>
      <c r="BL9" s="119"/>
      <c r="BM9" s="120">
        <f>IF(M9=0,"",IF(BK9=0,"",(BK9/M9)))</f>
        <v>0</v>
      </c>
      <c r="BN9" s="121"/>
      <c r="BO9" s="122" t="str">
        <f>IFERROR(BN9/BK9,"-")</f>
        <v>-</v>
      </c>
      <c r="BP9" s="123"/>
      <c r="BQ9" s="124" t="str">
        <f>IFERROR(BP9/BK9,"-")</f>
        <v>-</v>
      </c>
      <c r="BR9" s="125"/>
      <c r="BS9" s="125"/>
      <c r="BT9" s="125"/>
      <c r="BU9" s="126">
        <v>3</v>
      </c>
      <c r="BV9" s="127">
        <f>IF(M9=0,"",IF(BU9=0,"",(BU9/M9)))</f>
        <v>0.27272727272727</v>
      </c>
      <c r="BW9" s="128">
        <v>2</v>
      </c>
      <c r="BX9" s="129">
        <f>IFERROR(BW9/BU9,"-")</f>
        <v>0.66666666666667</v>
      </c>
      <c r="BY9" s="130">
        <v>140000</v>
      </c>
      <c r="BZ9" s="131">
        <f>IFERROR(BY9/BU9,"-")</f>
        <v>46666.666666667</v>
      </c>
      <c r="CA9" s="132"/>
      <c r="CB9" s="132"/>
      <c r="CC9" s="132">
        <v>2</v>
      </c>
      <c r="CD9" s="133">
        <v>3</v>
      </c>
      <c r="CE9" s="134">
        <f>IF(M9=0,"",IF(CD9=0,"",(CD9/M9)))</f>
        <v>0.27272727272727</v>
      </c>
      <c r="CF9" s="135">
        <v>2</v>
      </c>
      <c r="CG9" s="136">
        <f>IFERROR(CF9/CD9,"-")</f>
        <v>0.66666666666667</v>
      </c>
      <c r="CH9" s="137">
        <v>14000</v>
      </c>
      <c r="CI9" s="138">
        <f>IFERROR(CH9/CD9,"-")</f>
        <v>4666.6666666667</v>
      </c>
      <c r="CJ9" s="139">
        <v>1</v>
      </c>
      <c r="CK9" s="139"/>
      <c r="CL9" s="139">
        <v>1</v>
      </c>
      <c r="CM9" s="140">
        <v>5</v>
      </c>
      <c r="CN9" s="141">
        <v>168000</v>
      </c>
      <c r="CO9" s="141">
        <v>120000</v>
      </c>
      <c r="CP9" s="141"/>
      <c r="CQ9" s="142" t="str">
        <f>IF(AND(CO9=0,CP9=0),"",IF(AND(CO9&lt;=100000,CP9&lt;=100000),"",IF(CO9/CN9&gt;0.7,"男高",IF(CP9/CN9&gt;0.7,"女高",""))))</f>
        <v>男高</v>
      </c>
    </row>
    <row r="10" spans="1:97">
      <c r="A10" s="30"/>
      <c r="B10" s="86"/>
      <c r="C10" s="86"/>
      <c r="D10" s="87"/>
      <c r="E10" s="88"/>
      <c r="F10" s="89"/>
      <c r="G10" s="89"/>
      <c r="H10" s="182"/>
      <c r="I10" s="90"/>
      <c r="J10" s="34"/>
      <c r="K10" s="34"/>
      <c r="L10" s="31"/>
      <c r="M10" s="31"/>
      <c r="N10" s="31"/>
      <c r="O10" s="33"/>
      <c r="P10" s="33"/>
      <c r="Q10" s="31"/>
      <c r="R10" s="33"/>
      <c r="S10" s="25"/>
      <c r="T10" s="25"/>
      <c r="U10" s="25"/>
      <c r="V10" s="188"/>
      <c r="W10" s="188"/>
      <c r="X10" s="188"/>
      <c r="Y10" s="188"/>
      <c r="Z10" s="33"/>
      <c r="AA10" s="58"/>
      <c r="AB10" s="62"/>
      <c r="AC10" s="63"/>
      <c r="AD10" s="62"/>
      <c r="AE10" s="66"/>
      <c r="AF10" s="67"/>
      <c r="AG10" s="68"/>
      <c r="AH10" s="69"/>
      <c r="AI10" s="69"/>
      <c r="AJ10" s="69"/>
      <c r="AK10" s="62"/>
      <c r="AL10" s="63"/>
      <c r="AM10" s="62"/>
      <c r="AN10" s="66"/>
      <c r="AO10" s="67"/>
      <c r="AP10" s="68"/>
      <c r="AQ10" s="69"/>
      <c r="AR10" s="69"/>
      <c r="AS10" s="69"/>
      <c r="AT10" s="62"/>
      <c r="AU10" s="63"/>
      <c r="AV10" s="62"/>
      <c r="AW10" s="66"/>
      <c r="AX10" s="67"/>
      <c r="AY10" s="68"/>
      <c r="AZ10" s="69"/>
      <c r="BA10" s="69"/>
      <c r="BB10" s="69"/>
      <c r="BC10" s="62"/>
      <c r="BD10" s="63"/>
      <c r="BE10" s="62"/>
      <c r="BF10" s="66"/>
      <c r="BG10" s="67"/>
      <c r="BH10" s="68"/>
      <c r="BI10" s="69"/>
      <c r="BJ10" s="69"/>
      <c r="BK10" s="69"/>
      <c r="BL10" s="64"/>
      <c r="BM10" s="65"/>
      <c r="BN10" s="62"/>
      <c r="BO10" s="66"/>
      <c r="BP10" s="67"/>
      <c r="BQ10" s="68"/>
      <c r="BR10" s="69"/>
      <c r="BS10" s="69"/>
      <c r="BT10" s="69"/>
      <c r="BU10" s="64"/>
      <c r="BV10" s="65"/>
      <c r="BW10" s="62"/>
      <c r="BX10" s="66"/>
      <c r="BY10" s="67"/>
      <c r="BZ10" s="68"/>
      <c r="CA10" s="69"/>
      <c r="CB10" s="69"/>
      <c r="CC10" s="69"/>
      <c r="CD10" s="64"/>
      <c r="CE10" s="65"/>
      <c r="CF10" s="62"/>
      <c r="CG10" s="66"/>
      <c r="CH10" s="67"/>
      <c r="CI10" s="68"/>
      <c r="CJ10" s="69"/>
      <c r="CK10" s="69"/>
      <c r="CL10" s="69"/>
      <c r="CM10" s="70"/>
      <c r="CN10" s="67"/>
      <c r="CO10" s="67"/>
      <c r="CP10" s="67"/>
      <c r="CQ10" s="71"/>
    </row>
    <row r="11" spans="1:97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60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19" t="str">
        <f>Z12</f>
        <v>0</v>
      </c>
      <c r="B12" s="41"/>
      <c r="C12" s="41"/>
      <c r="D12" s="41"/>
      <c r="E12" s="41"/>
      <c r="F12" s="40" t="s">
        <v>365</v>
      </c>
      <c r="G12" s="40"/>
      <c r="H12" s="184"/>
      <c r="I12" s="45"/>
      <c r="J12" s="41">
        <f>SUM(J6:J11)</f>
        <v>0</v>
      </c>
      <c r="K12" s="41">
        <f>SUM(K6:K11)</f>
        <v>0</v>
      </c>
      <c r="L12" s="41">
        <f>SUM(L6:L11)</f>
        <v>689</v>
      </c>
      <c r="M12" s="41">
        <f>SUM(M6:M11)</f>
        <v>31</v>
      </c>
      <c r="N12" s="41">
        <f>SUM(N6:N11)</f>
        <v>31</v>
      </c>
      <c r="O12" s="42">
        <f>IFERROR(M12/L12,"-")</f>
        <v>0.044992743105951</v>
      </c>
      <c r="P12" s="77">
        <f>SUM(P6:P11)</f>
        <v>3</v>
      </c>
      <c r="Q12" s="77">
        <f>SUM(Q6:Q11)</f>
        <v>10</v>
      </c>
      <c r="R12" s="42">
        <f>IFERROR(P12/M12,"-")</f>
        <v>0.096774193548387</v>
      </c>
      <c r="S12" s="43">
        <f>IFERROR(H12/M12,"-")</f>
        <v>0</v>
      </c>
      <c r="T12" s="44">
        <f>SUM(T6:T11)</f>
        <v>7</v>
      </c>
      <c r="U12" s="42">
        <f>IFERROR(T12/M12,"-")</f>
        <v>0.2258064516129</v>
      </c>
      <c r="V12" s="184">
        <f>SUM(V6:V11)</f>
        <v>188000</v>
      </c>
      <c r="W12" s="184">
        <f>IFERROR(V12/M12,"-")</f>
        <v>6064.5161290323</v>
      </c>
      <c r="X12" s="184">
        <f>IFERROR(V12/T12,"-")</f>
        <v>26857.142857143</v>
      </c>
      <c r="Y12" s="184">
        <f>V12-H12</f>
        <v>188000</v>
      </c>
      <c r="Z12" s="46" t="str">
        <f>V12/H12</f>
        <v>0</v>
      </c>
      <c r="AA12" s="59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366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347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367</v>
      </c>
      <c r="C6" s="189" t="s">
        <v>351</v>
      </c>
      <c r="D6" s="189" t="s">
        <v>368</v>
      </c>
      <c r="E6" s="189" t="s">
        <v>369</v>
      </c>
      <c r="F6" s="89" t="s">
        <v>370</v>
      </c>
      <c r="G6" s="89" t="s">
        <v>355</v>
      </c>
      <c r="H6" s="181">
        <v>0</v>
      </c>
      <c r="I6" s="80">
        <v>0</v>
      </c>
      <c r="J6" s="80">
        <v>0</v>
      </c>
      <c r="K6" s="80">
        <v>814774</v>
      </c>
      <c r="L6" s="93">
        <v>2771</v>
      </c>
      <c r="M6" s="81">
        <f>IFERROR(L6/K6,"-")</f>
        <v>0.0034009430836036</v>
      </c>
      <c r="N6" s="80">
        <v>93</v>
      </c>
      <c r="O6" s="80">
        <v>1117</v>
      </c>
      <c r="P6" s="81">
        <f>IFERROR(N6/(L6),"-")</f>
        <v>0.033561891014074</v>
      </c>
      <c r="Q6" s="82">
        <f>IFERROR(H6/SUM(L6:L6),"-")</f>
        <v>0</v>
      </c>
      <c r="R6" s="83">
        <v>373</v>
      </c>
      <c r="S6" s="81">
        <f>IF(L6=0,"-",R6/L6)</f>
        <v>0.13460844460484</v>
      </c>
      <c r="T6" s="186">
        <v>22146000</v>
      </c>
      <c r="U6" s="187">
        <f>IFERROR(T6/L6,"-")</f>
        <v>7992.0606279322</v>
      </c>
      <c r="V6" s="187">
        <f>IFERROR(T6/R6,"-")</f>
        <v>59372.654155496</v>
      </c>
      <c r="W6" s="181">
        <f>SUM(T6:T6)-SUM(H6:H6)</f>
        <v>22146000</v>
      </c>
      <c r="X6" s="85" t="str">
        <f>SUM(T6:T6)/SUM(H6:H6)</f>
        <v>0</v>
      </c>
      <c r="Y6" s="78"/>
      <c r="Z6" s="94">
        <v>126</v>
      </c>
      <c r="AA6" s="95">
        <f>IF(L6=0,"",IF(Z6=0,"",(Z6/L6)))</f>
        <v>0.045470949115843</v>
      </c>
      <c r="AB6" s="94">
        <v>2</v>
      </c>
      <c r="AC6" s="96">
        <f>IFERROR(AB6/Z6,"-")</f>
        <v>0.015873015873016</v>
      </c>
      <c r="AD6" s="97">
        <v>52000</v>
      </c>
      <c r="AE6" s="98">
        <f>IFERROR(AD6/Z6,"-")</f>
        <v>412.69841269841</v>
      </c>
      <c r="AF6" s="99"/>
      <c r="AG6" s="99">
        <v>1</v>
      </c>
      <c r="AH6" s="99">
        <v>1</v>
      </c>
      <c r="AI6" s="100">
        <v>415</v>
      </c>
      <c r="AJ6" s="101">
        <f>IF(L6=0,"",IF(AI6=0,"",(AI6/L6)))</f>
        <v>0.14976542764345</v>
      </c>
      <c r="AK6" s="100">
        <v>22</v>
      </c>
      <c r="AL6" s="102">
        <f>IFERROR(AK6/AI6,"-")</f>
        <v>0.053012048192771</v>
      </c>
      <c r="AM6" s="103">
        <v>812000</v>
      </c>
      <c r="AN6" s="104">
        <f>IFERROR(AM6/AI6,"-")</f>
        <v>1956.6265060241</v>
      </c>
      <c r="AO6" s="105">
        <v>12</v>
      </c>
      <c r="AP6" s="105">
        <v>3</v>
      </c>
      <c r="AQ6" s="105">
        <v>7</v>
      </c>
      <c r="AR6" s="106">
        <v>532</v>
      </c>
      <c r="AS6" s="107">
        <f>IF(L6=0,"",IF(AR6=0,"",(AR6/L6)))</f>
        <v>0.19198845182245</v>
      </c>
      <c r="AT6" s="106">
        <v>57</v>
      </c>
      <c r="AU6" s="108">
        <f>IFERROR(AT6/AR6,"-")</f>
        <v>0.10714285714286</v>
      </c>
      <c r="AV6" s="109">
        <v>1304000</v>
      </c>
      <c r="AW6" s="110">
        <f>IFERROR(AV6/AR6,"-")</f>
        <v>2451.1278195489</v>
      </c>
      <c r="AX6" s="111">
        <v>28</v>
      </c>
      <c r="AY6" s="111">
        <v>11</v>
      </c>
      <c r="AZ6" s="111">
        <v>18</v>
      </c>
      <c r="BA6" s="112">
        <v>719</v>
      </c>
      <c r="BB6" s="113">
        <f>IF(L6=0,"",IF(BA6=0,"",(BA6/L6)))</f>
        <v>0.25947311439913</v>
      </c>
      <c r="BC6" s="112">
        <v>90</v>
      </c>
      <c r="BD6" s="114">
        <f>IFERROR(BC6/BA6,"-")</f>
        <v>0.12517385257302</v>
      </c>
      <c r="BE6" s="115">
        <v>3498000</v>
      </c>
      <c r="BF6" s="116">
        <f>IFERROR(BE6/BA6,"-")</f>
        <v>4865.090403338</v>
      </c>
      <c r="BG6" s="117">
        <v>36</v>
      </c>
      <c r="BH6" s="117">
        <v>19</v>
      </c>
      <c r="BI6" s="117">
        <v>35</v>
      </c>
      <c r="BJ6" s="119">
        <v>673</v>
      </c>
      <c r="BK6" s="120">
        <f>IF(L6=0,"",IF(BJ6=0,"",(BJ6/L6)))</f>
        <v>0.24287260916637</v>
      </c>
      <c r="BL6" s="121">
        <v>138</v>
      </c>
      <c r="BM6" s="122">
        <f>IFERROR(BL6/BJ6,"-")</f>
        <v>0.20505200594354</v>
      </c>
      <c r="BN6" s="123">
        <v>6448000</v>
      </c>
      <c r="BO6" s="124">
        <f>IFERROR(BN6/BJ6,"-")</f>
        <v>9580.9806835067</v>
      </c>
      <c r="BP6" s="125">
        <v>43</v>
      </c>
      <c r="BQ6" s="125">
        <v>26</v>
      </c>
      <c r="BR6" s="125">
        <v>69</v>
      </c>
      <c r="BS6" s="126">
        <v>260</v>
      </c>
      <c r="BT6" s="127">
        <f>IF(L6=0,"",IF(BS6=0,"",(BS6/L6)))</f>
        <v>0.093828942619993</v>
      </c>
      <c r="BU6" s="128">
        <v>53</v>
      </c>
      <c r="BV6" s="129">
        <f>IFERROR(BU6/BS6,"-")</f>
        <v>0.20384615384615</v>
      </c>
      <c r="BW6" s="130">
        <v>6591000</v>
      </c>
      <c r="BX6" s="131">
        <f>IFERROR(BW6/BS6,"-")</f>
        <v>25350</v>
      </c>
      <c r="BY6" s="132">
        <v>5</v>
      </c>
      <c r="BZ6" s="132">
        <v>4</v>
      </c>
      <c r="CA6" s="132">
        <v>44</v>
      </c>
      <c r="CB6" s="133">
        <v>46</v>
      </c>
      <c r="CC6" s="134">
        <f>IF(L6=0,"",IF(CB6=0,"",(CB6/L6)))</f>
        <v>0.016600505232768</v>
      </c>
      <c r="CD6" s="135">
        <v>11</v>
      </c>
      <c r="CE6" s="136">
        <f>IFERROR(CD6/CB6,"-")</f>
        <v>0.23913043478261</v>
      </c>
      <c r="CF6" s="137">
        <v>3441000</v>
      </c>
      <c r="CG6" s="138">
        <f>IFERROR(CF6/CB6,"-")</f>
        <v>74804.347826087</v>
      </c>
      <c r="CH6" s="139">
        <v>1</v>
      </c>
      <c r="CI6" s="139">
        <v>1</v>
      </c>
      <c r="CJ6" s="139">
        <v>9</v>
      </c>
      <c r="CK6" s="140">
        <v>373</v>
      </c>
      <c r="CL6" s="141">
        <v>22146000</v>
      </c>
      <c r="CM6" s="141">
        <v>1137000</v>
      </c>
      <c r="CN6" s="141">
        <v>87000</v>
      </c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371</v>
      </c>
      <c r="C7" s="189" t="s">
        <v>351</v>
      </c>
      <c r="D7" s="189" t="s">
        <v>368</v>
      </c>
      <c r="E7" s="189" t="s">
        <v>372</v>
      </c>
      <c r="F7" s="89" t="s">
        <v>373</v>
      </c>
      <c r="G7" s="89" t="s">
        <v>355</v>
      </c>
      <c r="H7" s="181">
        <v>0</v>
      </c>
      <c r="I7" s="80">
        <v>0</v>
      </c>
      <c r="J7" s="80">
        <v>0</v>
      </c>
      <c r="K7" s="80">
        <v>19377</v>
      </c>
      <c r="L7" s="93">
        <v>221</v>
      </c>
      <c r="M7" s="81">
        <f>IFERROR(L7/K7,"-")</f>
        <v>0.011405274294266</v>
      </c>
      <c r="N7" s="80">
        <v>6</v>
      </c>
      <c r="O7" s="80">
        <v>77</v>
      </c>
      <c r="P7" s="81">
        <f>IFERROR(N7/(L7),"-")</f>
        <v>0.027149321266968</v>
      </c>
      <c r="Q7" s="82">
        <f>IFERROR(H7/SUM(L7:L7),"-")</f>
        <v>0</v>
      </c>
      <c r="R7" s="83">
        <v>27</v>
      </c>
      <c r="S7" s="81">
        <f>IF(L7=0,"-",R7/L7)</f>
        <v>0.12217194570136</v>
      </c>
      <c r="T7" s="186">
        <v>1607000</v>
      </c>
      <c r="U7" s="187">
        <f>IFERROR(T7/L7,"-")</f>
        <v>7271.4932126697</v>
      </c>
      <c r="V7" s="187">
        <f>IFERROR(T7/R7,"-")</f>
        <v>59518.518518519</v>
      </c>
      <c r="W7" s="181">
        <f>SUM(T7:T7)-SUM(H7:H7)</f>
        <v>1607000</v>
      </c>
      <c r="X7" s="85" t="str">
        <f>SUM(T7:T7)/SUM(H7:H7)</f>
        <v>0</v>
      </c>
      <c r="Y7" s="78"/>
      <c r="Z7" s="94">
        <v>9</v>
      </c>
      <c r="AA7" s="95">
        <f>IF(L7=0,"",IF(Z7=0,"",(Z7/L7)))</f>
        <v>0.040723981900452</v>
      </c>
      <c r="AB7" s="94">
        <v>1</v>
      </c>
      <c r="AC7" s="96">
        <f>IFERROR(AB7/Z7,"-")</f>
        <v>0.11111111111111</v>
      </c>
      <c r="AD7" s="97">
        <v>5000</v>
      </c>
      <c r="AE7" s="98">
        <f>IFERROR(AD7/Z7,"-")</f>
        <v>555.55555555556</v>
      </c>
      <c r="AF7" s="99">
        <v>1</v>
      </c>
      <c r="AG7" s="99"/>
      <c r="AH7" s="99"/>
      <c r="AI7" s="100">
        <v>25</v>
      </c>
      <c r="AJ7" s="101">
        <f>IF(L7=0,"",IF(AI7=0,"",(AI7/L7)))</f>
        <v>0.1131221719457</v>
      </c>
      <c r="AK7" s="100">
        <v>3</v>
      </c>
      <c r="AL7" s="102">
        <f>IFERROR(AK7/AI7,"-")</f>
        <v>0.12</v>
      </c>
      <c r="AM7" s="103">
        <v>18000</v>
      </c>
      <c r="AN7" s="104">
        <f>IFERROR(AM7/AI7,"-")</f>
        <v>720</v>
      </c>
      <c r="AO7" s="105">
        <v>2</v>
      </c>
      <c r="AP7" s="105">
        <v>1</v>
      </c>
      <c r="AQ7" s="105"/>
      <c r="AR7" s="106">
        <v>27</v>
      </c>
      <c r="AS7" s="107">
        <f>IF(L7=0,"",IF(AR7=0,"",(AR7/L7)))</f>
        <v>0.12217194570136</v>
      </c>
      <c r="AT7" s="106">
        <v>5</v>
      </c>
      <c r="AU7" s="108">
        <f>IFERROR(AT7/AR7,"-")</f>
        <v>0.18518518518519</v>
      </c>
      <c r="AV7" s="109">
        <v>48000</v>
      </c>
      <c r="AW7" s="110">
        <f>IFERROR(AV7/AR7,"-")</f>
        <v>1777.7777777778</v>
      </c>
      <c r="AX7" s="111">
        <v>2</v>
      </c>
      <c r="AY7" s="111">
        <v>1</v>
      </c>
      <c r="AZ7" s="111">
        <v>2</v>
      </c>
      <c r="BA7" s="112">
        <v>62</v>
      </c>
      <c r="BB7" s="113">
        <f>IF(L7=0,"",IF(BA7=0,"",(BA7/L7)))</f>
        <v>0.28054298642534</v>
      </c>
      <c r="BC7" s="112">
        <v>4</v>
      </c>
      <c r="BD7" s="114">
        <f>IFERROR(BC7/BA7,"-")</f>
        <v>0.064516129032258</v>
      </c>
      <c r="BE7" s="115">
        <v>358000</v>
      </c>
      <c r="BF7" s="116">
        <f>IFERROR(BE7/BA7,"-")</f>
        <v>5774.1935483871</v>
      </c>
      <c r="BG7" s="117"/>
      <c r="BH7" s="117"/>
      <c r="BI7" s="117">
        <v>4</v>
      </c>
      <c r="BJ7" s="119">
        <v>76</v>
      </c>
      <c r="BK7" s="120">
        <f>IF(L7=0,"",IF(BJ7=0,"",(BJ7/L7)))</f>
        <v>0.34389140271493</v>
      </c>
      <c r="BL7" s="121">
        <v>9</v>
      </c>
      <c r="BM7" s="122">
        <f>IFERROR(BL7/BJ7,"-")</f>
        <v>0.11842105263158</v>
      </c>
      <c r="BN7" s="123">
        <v>318000</v>
      </c>
      <c r="BO7" s="124">
        <f>IFERROR(BN7/BJ7,"-")</f>
        <v>4184.2105263158</v>
      </c>
      <c r="BP7" s="125">
        <v>5</v>
      </c>
      <c r="BQ7" s="125"/>
      <c r="BR7" s="125">
        <v>4</v>
      </c>
      <c r="BS7" s="126">
        <v>19</v>
      </c>
      <c r="BT7" s="127">
        <f>IF(L7=0,"",IF(BS7=0,"",(BS7/L7)))</f>
        <v>0.085972850678733</v>
      </c>
      <c r="BU7" s="128">
        <v>5</v>
      </c>
      <c r="BV7" s="129">
        <f>IFERROR(BU7/BS7,"-")</f>
        <v>0.26315789473684</v>
      </c>
      <c r="BW7" s="130">
        <v>860000</v>
      </c>
      <c r="BX7" s="131">
        <f>IFERROR(BW7/BS7,"-")</f>
        <v>45263.157894737</v>
      </c>
      <c r="BY7" s="132">
        <v>1</v>
      </c>
      <c r="BZ7" s="132">
        <v>1</v>
      </c>
      <c r="CA7" s="132">
        <v>3</v>
      </c>
      <c r="CB7" s="133">
        <v>3</v>
      </c>
      <c r="CC7" s="134">
        <f>IF(L7=0,"",IF(CB7=0,"",(CB7/L7)))</f>
        <v>0.013574660633484</v>
      </c>
      <c r="CD7" s="135"/>
      <c r="CE7" s="136">
        <f>IFERROR(CD7/CB7,"-")</f>
        <v>0</v>
      </c>
      <c r="CF7" s="137"/>
      <c r="CG7" s="138">
        <f>IFERROR(CF7/CB7,"-")</f>
        <v>0</v>
      </c>
      <c r="CH7" s="139"/>
      <c r="CI7" s="139"/>
      <c r="CJ7" s="139"/>
      <c r="CK7" s="140">
        <v>27</v>
      </c>
      <c r="CL7" s="141">
        <v>1607000</v>
      </c>
      <c r="CM7" s="141">
        <v>608000</v>
      </c>
      <c r="CN7" s="141">
        <v>5000</v>
      </c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374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834151</v>
      </c>
      <c r="L10" s="41">
        <f>SUM(L6:L9)</f>
        <v>2992</v>
      </c>
      <c r="M10" s="42">
        <f>IFERROR(L10/K10,"-")</f>
        <v>0.0035868805528016</v>
      </c>
      <c r="N10" s="77">
        <f>SUM(N6:N9)</f>
        <v>99</v>
      </c>
      <c r="O10" s="77">
        <f>SUM(O6:O9)</f>
        <v>1194</v>
      </c>
      <c r="P10" s="42">
        <f>IFERROR(N10/L10,"-")</f>
        <v>0.033088235294118</v>
      </c>
      <c r="Q10" s="43">
        <f>IFERROR(H10/L10,"-")</f>
        <v>0</v>
      </c>
      <c r="R10" s="44">
        <f>SUM(R6:R9)</f>
        <v>400</v>
      </c>
      <c r="S10" s="42">
        <f>IFERROR(R10/L10,"-")</f>
        <v>0.13368983957219</v>
      </c>
      <c r="T10" s="184">
        <f>SUM(T6:T9)</f>
        <v>23753000</v>
      </c>
      <c r="U10" s="184">
        <f>IFERROR(T10/L10,"-")</f>
        <v>7938.8368983957</v>
      </c>
      <c r="V10" s="184">
        <f>IFERROR(T10/R10,"-")</f>
        <v>59382.5</v>
      </c>
      <c r="W10" s="184">
        <f>T10-H10</f>
        <v>23753000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375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347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376</v>
      </c>
      <c r="C6" s="189" t="s">
        <v>362</v>
      </c>
      <c r="D6" s="189" t="s">
        <v>377</v>
      </c>
      <c r="E6" s="189" t="s">
        <v>378</v>
      </c>
      <c r="F6" s="89" t="s">
        <v>379</v>
      </c>
      <c r="G6" s="89" t="s">
        <v>355</v>
      </c>
      <c r="H6" s="181">
        <v>0</v>
      </c>
      <c r="I6" s="80">
        <v>0</v>
      </c>
      <c r="J6" s="80">
        <v>0</v>
      </c>
      <c r="K6" s="80">
        <v>0</v>
      </c>
      <c r="L6" s="93">
        <v>10</v>
      </c>
      <c r="M6" s="81" t="str">
        <f>IFERROR(L6/K6,"-")</f>
        <v>-</v>
      </c>
      <c r="N6" s="80">
        <v>0</v>
      </c>
      <c r="O6" s="80">
        <v>7</v>
      </c>
      <c r="P6" s="81">
        <f>IFERROR(N6/(L6),"-")</f>
        <v>0</v>
      </c>
      <c r="Q6" s="82">
        <f>IFERROR(H6/SUM(L6:L6),"-")</f>
        <v>0</v>
      </c>
      <c r="R6" s="83">
        <v>2</v>
      </c>
      <c r="S6" s="81">
        <f>IF(L6=0,"-",R6/L6)</f>
        <v>0.2</v>
      </c>
      <c r="T6" s="186">
        <v>9000</v>
      </c>
      <c r="U6" s="187">
        <f>IFERROR(T6/L6,"-")</f>
        <v>900</v>
      </c>
      <c r="V6" s="187">
        <f>IFERROR(T6/R6,"-")</f>
        <v>4500</v>
      </c>
      <c r="W6" s="181">
        <f>SUM(T6:T6)-SUM(H6:H6)</f>
        <v>9000</v>
      </c>
      <c r="X6" s="85" t="str">
        <f>SUM(T6:T6)/SUM(H6:H6)</f>
        <v>0</v>
      </c>
      <c r="Y6" s="78"/>
      <c r="Z6" s="94">
        <v>3</v>
      </c>
      <c r="AA6" s="95">
        <f>IF(L6=0,"",IF(Z6=0,"",(Z6/L6)))</f>
        <v>0.3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3</v>
      </c>
      <c r="AJ6" s="101">
        <f>IF(L6=0,"",IF(AI6=0,"",(AI6/L6)))</f>
        <v>0.3</v>
      </c>
      <c r="AK6" s="100">
        <v>1</v>
      </c>
      <c r="AL6" s="102">
        <f>IFERROR(AK6/AI6,"-")</f>
        <v>0.33333333333333</v>
      </c>
      <c r="AM6" s="103">
        <v>6000</v>
      </c>
      <c r="AN6" s="104">
        <f>IFERROR(AM6/AI6,"-")</f>
        <v>2000</v>
      </c>
      <c r="AO6" s="105"/>
      <c r="AP6" s="105">
        <v>1</v>
      </c>
      <c r="AQ6" s="105"/>
      <c r="AR6" s="106">
        <v>1</v>
      </c>
      <c r="AS6" s="107">
        <f>IF(L6=0,"",IF(AR6=0,"",(AR6/L6)))</f>
        <v>0.1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2</v>
      </c>
      <c r="BB6" s="113">
        <f>IF(L6=0,"",IF(BA6=0,"",(BA6/L6)))</f>
        <v>0.2</v>
      </c>
      <c r="BC6" s="112">
        <v>1</v>
      </c>
      <c r="BD6" s="114">
        <f>IFERROR(BC6/BA6,"-")</f>
        <v>0.5</v>
      </c>
      <c r="BE6" s="115">
        <v>3000</v>
      </c>
      <c r="BF6" s="116">
        <f>IFERROR(BE6/BA6,"-")</f>
        <v>1500</v>
      </c>
      <c r="BG6" s="117">
        <v>1</v>
      </c>
      <c r="BH6" s="117"/>
      <c r="BI6" s="117"/>
      <c r="BJ6" s="119">
        <v>1</v>
      </c>
      <c r="BK6" s="120">
        <f>IF(L6=0,"",IF(BJ6=0,"",(BJ6/L6)))</f>
        <v>0.1</v>
      </c>
      <c r="BL6" s="121"/>
      <c r="BM6" s="122">
        <f>IFERROR(BL6/BJ6,"-")</f>
        <v>0</v>
      </c>
      <c r="BN6" s="123"/>
      <c r="BO6" s="124">
        <f>IFERROR(BN6/BJ6,"-")</f>
        <v>0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2</v>
      </c>
      <c r="CL6" s="141">
        <v>9000</v>
      </c>
      <c r="CM6" s="141"/>
      <c r="CN6" s="141">
        <v>6000</v>
      </c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380</v>
      </c>
      <c r="C7" s="189" t="s">
        <v>362</v>
      </c>
      <c r="D7" s="189" t="s">
        <v>377</v>
      </c>
      <c r="E7" s="189" t="s">
        <v>378</v>
      </c>
      <c r="F7" s="89" t="s">
        <v>381</v>
      </c>
      <c r="G7" s="89" t="s">
        <v>355</v>
      </c>
      <c r="H7" s="181">
        <v>0</v>
      </c>
      <c r="I7" s="80">
        <v>0</v>
      </c>
      <c r="J7" s="80">
        <v>0</v>
      </c>
      <c r="K7" s="80">
        <v>0</v>
      </c>
      <c r="L7" s="93">
        <v>63</v>
      </c>
      <c r="M7" s="81" t="str">
        <f>IFERROR(L7/K7,"-")</f>
        <v>-</v>
      </c>
      <c r="N7" s="80">
        <v>1</v>
      </c>
      <c r="O7" s="80">
        <v>15</v>
      </c>
      <c r="P7" s="81">
        <f>IFERROR(N7/(L7),"-")</f>
        <v>0.015873015873016</v>
      </c>
      <c r="Q7" s="82">
        <f>IFERROR(H7/SUM(L7:L7),"-")</f>
        <v>0</v>
      </c>
      <c r="R7" s="83">
        <v>7</v>
      </c>
      <c r="S7" s="81">
        <f>IF(L7=0,"-",R7/L7)</f>
        <v>0.11111111111111</v>
      </c>
      <c r="T7" s="186">
        <v>131000</v>
      </c>
      <c r="U7" s="187">
        <f>IFERROR(T7/L7,"-")</f>
        <v>2079.3650793651</v>
      </c>
      <c r="V7" s="187">
        <f>IFERROR(T7/R7,"-")</f>
        <v>18714.285714286</v>
      </c>
      <c r="W7" s="181">
        <f>SUM(T7:T7)-SUM(H7:H7)</f>
        <v>131000</v>
      </c>
      <c r="X7" s="85" t="str">
        <f>SUM(T7:T7)/SUM(H7:H7)</f>
        <v>0</v>
      </c>
      <c r="Y7" s="78"/>
      <c r="Z7" s="94">
        <v>11</v>
      </c>
      <c r="AA7" s="95">
        <f>IF(L7=0,"",IF(Z7=0,"",(Z7/L7)))</f>
        <v>0.17460317460317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20</v>
      </c>
      <c r="AJ7" s="101">
        <f>IF(L7=0,"",IF(AI7=0,"",(AI7/L7)))</f>
        <v>0.31746031746032</v>
      </c>
      <c r="AK7" s="100">
        <v>3</v>
      </c>
      <c r="AL7" s="102">
        <f>IFERROR(AK7/AI7,"-")</f>
        <v>0.15</v>
      </c>
      <c r="AM7" s="103">
        <v>86000</v>
      </c>
      <c r="AN7" s="104">
        <f>IFERROR(AM7/AI7,"-")</f>
        <v>4300</v>
      </c>
      <c r="AO7" s="105">
        <v>2</v>
      </c>
      <c r="AP7" s="105"/>
      <c r="AQ7" s="105">
        <v>1</v>
      </c>
      <c r="AR7" s="106">
        <v>13</v>
      </c>
      <c r="AS7" s="107">
        <f>IF(L7=0,"",IF(AR7=0,"",(AR7/L7)))</f>
        <v>0.20634920634921</v>
      </c>
      <c r="AT7" s="106">
        <v>1</v>
      </c>
      <c r="AU7" s="108">
        <f>IFERROR(AT7/AR7,"-")</f>
        <v>0.076923076923077</v>
      </c>
      <c r="AV7" s="109">
        <v>18000</v>
      </c>
      <c r="AW7" s="110">
        <f>IFERROR(AV7/AR7,"-")</f>
        <v>1384.6153846154</v>
      </c>
      <c r="AX7" s="111"/>
      <c r="AY7" s="111"/>
      <c r="AZ7" s="111">
        <v>1</v>
      </c>
      <c r="BA7" s="112">
        <v>11</v>
      </c>
      <c r="BB7" s="113">
        <f>IF(L7=0,"",IF(BA7=0,"",(BA7/L7)))</f>
        <v>0.17460317460317</v>
      </c>
      <c r="BC7" s="112">
        <v>2</v>
      </c>
      <c r="BD7" s="114">
        <f>IFERROR(BC7/BA7,"-")</f>
        <v>0.18181818181818</v>
      </c>
      <c r="BE7" s="115">
        <v>18000</v>
      </c>
      <c r="BF7" s="116">
        <f>IFERROR(BE7/BA7,"-")</f>
        <v>1636.3636363636</v>
      </c>
      <c r="BG7" s="117">
        <v>1</v>
      </c>
      <c r="BH7" s="117"/>
      <c r="BI7" s="117">
        <v>1</v>
      </c>
      <c r="BJ7" s="119">
        <v>6</v>
      </c>
      <c r="BK7" s="120">
        <f>IF(L7=0,"",IF(BJ7=0,"",(BJ7/L7)))</f>
        <v>0.095238095238095</v>
      </c>
      <c r="BL7" s="121">
        <v>1</v>
      </c>
      <c r="BM7" s="122">
        <f>IFERROR(BL7/BJ7,"-")</f>
        <v>0.16666666666667</v>
      </c>
      <c r="BN7" s="123">
        <v>9000</v>
      </c>
      <c r="BO7" s="124">
        <f>IFERROR(BN7/BJ7,"-")</f>
        <v>1500</v>
      </c>
      <c r="BP7" s="125"/>
      <c r="BQ7" s="125"/>
      <c r="BR7" s="125">
        <v>1</v>
      </c>
      <c r="BS7" s="126">
        <v>1</v>
      </c>
      <c r="BT7" s="127">
        <f>IF(L7=0,"",IF(BS7=0,"",(BS7/L7)))</f>
        <v>0.015873015873016</v>
      </c>
      <c r="BU7" s="128"/>
      <c r="BV7" s="129">
        <f>IFERROR(BU7/BS7,"-")</f>
        <v>0</v>
      </c>
      <c r="BW7" s="130"/>
      <c r="BX7" s="131">
        <f>IFERROR(BW7/BS7,"-")</f>
        <v>0</v>
      </c>
      <c r="BY7" s="132"/>
      <c r="BZ7" s="132"/>
      <c r="CA7" s="132"/>
      <c r="CB7" s="133">
        <v>1</v>
      </c>
      <c r="CC7" s="134">
        <f>IF(L7=0,"",IF(CB7=0,"",(CB7/L7)))</f>
        <v>0.015873015873016</v>
      </c>
      <c r="CD7" s="135"/>
      <c r="CE7" s="136">
        <f>IFERROR(CD7/CB7,"-")</f>
        <v>0</v>
      </c>
      <c r="CF7" s="137"/>
      <c r="CG7" s="138">
        <f>IFERROR(CF7/CB7,"-")</f>
        <v>0</v>
      </c>
      <c r="CH7" s="139"/>
      <c r="CI7" s="139"/>
      <c r="CJ7" s="139"/>
      <c r="CK7" s="140">
        <v>7</v>
      </c>
      <c r="CL7" s="141">
        <v>131000</v>
      </c>
      <c r="CM7" s="141">
        <v>80000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382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73</v>
      </c>
      <c r="M10" s="42" t="str">
        <f>IFERROR(L10/K10,"-")</f>
        <v>-</v>
      </c>
      <c r="N10" s="77">
        <f>SUM(N6:N9)</f>
        <v>1</v>
      </c>
      <c r="O10" s="77">
        <f>SUM(O6:O9)</f>
        <v>22</v>
      </c>
      <c r="P10" s="42">
        <f>IFERROR(N10/L10,"-")</f>
        <v>0.013698630136986</v>
      </c>
      <c r="Q10" s="43">
        <f>IFERROR(H10/L10,"-")</f>
        <v>0</v>
      </c>
      <c r="R10" s="44">
        <f>SUM(R6:R9)</f>
        <v>9</v>
      </c>
      <c r="S10" s="42">
        <f>IFERROR(R10/L10,"-")</f>
        <v>0.12328767123288</v>
      </c>
      <c r="T10" s="184">
        <f>SUM(T6:T9)</f>
        <v>140000</v>
      </c>
      <c r="U10" s="184">
        <f>IFERROR(T10/L10,"-")</f>
        <v>1917.8082191781</v>
      </c>
      <c r="V10" s="184">
        <f>IFERROR(T10/R10,"-")</f>
        <v>15555.555555556</v>
      </c>
      <c r="W10" s="184">
        <f>T10-H10</f>
        <v>140000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